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ordanbradburne/Desktop/Coding_Class/MOD 1/Analysis_Project/Crowd_Funding_Analysis/"/>
    </mc:Choice>
  </mc:AlternateContent>
  <xr:revisionPtr revIDLastSave="0" documentId="13_ncr:1_{941319B6-A750-1B4B-9DC9-56351E48CF98}" xr6:coauthVersionLast="47" xr6:coauthVersionMax="47" xr10:uidLastSave="{00000000-0000-0000-0000-000000000000}"/>
  <bookViews>
    <workbookView xWindow="11500" yWindow="1280" windowWidth="20720" windowHeight="16300" firstSheet="4" activeTab="6" xr2:uid="{00000000-000D-0000-FFFF-FFFF00000000}"/>
  </bookViews>
  <sheets>
    <sheet name="GB Musicals" sheetId="10" r:id="rId1"/>
    <sheet name="Theater Outcomes by Launch Date" sheetId="11" r:id="rId2"/>
    <sheet name="Outcomes Based on Goals" sheetId="12" r:id="rId3"/>
    <sheet name="Kickstarter" sheetId="1" r:id="rId4"/>
    <sheet name="Failed US Kickstarter" sheetId="8" r:id="rId5"/>
    <sheet name="Descriptive Statistics" sheetId="9" r:id="rId6"/>
    <sheet name="Successful US Kickstarter" sheetId="7" r:id="rId7"/>
    <sheet name="Edinburgh Research" sheetId="6" r:id="rId8"/>
    <sheet name="Outcomes Based on Launch Date" sheetId="4" r:id="rId9"/>
    <sheet name="Category Statistics" sheetId="2" r:id="rId10"/>
    <sheet name="Subcategory Statistics" sheetId="3" r:id="rId11"/>
  </sheets>
  <definedNames>
    <definedName name="_xlnm._FilterDatabase" localSheetId="3" hidden="1">Kickstarter!$A$1:$U$4115</definedName>
    <definedName name="_xlnm._FilterDatabase" localSheetId="2" hidden="1">'Outcomes Based on Goals'!$A$1:$H$15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6" r:id="rId12"/>
    <pivotCache cacheId="17" r:id="rId13"/>
    <pivotCache cacheId="18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2" l="1"/>
  <c r="C12" i="12"/>
  <c r="C11" i="12"/>
  <c r="C10" i="12"/>
  <c r="C9" i="12"/>
  <c r="E9" i="12" s="1"/>
  <c r="C8" i="12"/>
  <c r="C7" i="12"/>
  <c r="E7" i="12" s="1"/>
  <c r="C6" i="12"/>
  <c r="C5" i="12"/>
  <c r="C4" i="12"/>
  <c r="C3" i="12"/>
  <c r="B10" i="12"/>
  <c r="D13" i="12"/>
  <c r="D12" i="12"/>
  <c r="D11" i="12"/>
  <c r="D10" i="12"/>
  <c r="D9" i="12"/>
  <c r="D8" i="12"/>
  <c r="D7" i="12"/>
  <c r="D6" i="12"/>
  <c r="D5" i="12"/>
  <c r="D4" i="12"/>
  <c r="D3" i="12"/>
  <c r="B13" i="12"/>
  <c r="B12" i="12"/>
  <c r="B11" i="12"/>
  <c r="B9" i="12"/>
  <c r="B8" i="12"/>
  <c r="B7" i="12"/>
  <c r="B6" i="12"/>
  <c r="B5" i="12"/>
  <c r="B4" i="12"/>
  <c r="B3" i="12"/>
  <c r="B2" i="12"/>
  <c r="D2" i="12"/>
  <c r="C2" i="12"/>
  <c r="C13" i="9"/>
  <c r="C12" i="9"/>
  <c r="C11" i="9"/>
  <c r="B14" i="9"/>
  <c r="B11" i="9"/>
  <c r="B12" i="9"/>
  <c r="B13" i="9"/>
  <c r="B10" i="9"/>
  <c r="C7" i="9"/>
  <c r="C6" i="9"/>
  <c r="C5" i="9"/>
  <c r="C4" i="9"/>
  <c r="B7" i="9"/>
  <c r="B6" i="9"/>
  <c r="B5" i="9"/>
  <c r="B4" i="9"/>
  <c r="C10" i="9"/>
  <c r="C9" i="9"/>
  <c r="B9" i="9"/>
  <c r="C2" i="9"/>
  <c r="B2" i="9"/>
  <c r="C3" i="9"/>
  <c r="B3" i="9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6" i="1"/>
  <c r="U6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3" i="1"/>
  <c r="U3" i="1" s="1"/>
  <c r="S4" i="1"/>
  <c r="U4" i="1" s="1"/>
  <c r="S5" i="1"/>
  <c r="U5" i="1" s="1"/>
  <c r="S7" i="1"/>
  <c r="U7" i="1" s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2962" i="1"/>
  <c r="O1462" i="1"/>
  <c r="O494" i="1"/>
  <c r="O2680" i="1"/>
  <c r="O226" i="1"/>
  <c r="O2952" i="1"/>
  <c r="O3198" i="1"/>
  <c r="O3075" i="1"/>
  <c r="O621" i="1"/>
  <c r="O197" i="1"/>
  <c r="O165" i="1"/>
  <c r="O3082" i="1"/>
  <c r="O225" i="1"/>
  <c r="O233" i="1"/>
  <c r="O3127" i="1"/>
  <c r="O157" i="1"/>
  <c r="O3081" i="1"/>
  <c r="O3122" i="1"/>
  <c r="O2645" i="1"/>
  <c r="O641" i="1"/>
  <c r="O3083" i="1"/>
  <c r="O3631" i="1"/>
  <c r="O3063" i="1"/>
  <c r="O194" i="1"/>
  <c r="O1107" i="1"/>
  <c r="O1002" i="1"/>
  <c r="O2375" i="1"/>
  <c r="O3126" i="1"/>
  <c r="O488" i="1"/>
  <c r="O2392" i="1"/>
  <c r="O3120" i="1"/>
  <c r="O1118" i="1"/>
  <c r="O2142" i="1"/>
  <c r="O180" i="1"/>
  <c r="O1449" i="1"/>
  <c r="O2644" i="1"/>
  <c r="O1232" i="1"/>
  <c r="O191" i="1"/>
  <c r="O688" i="1"/>
  <c r="O161" i="1"/>
  <c r="O1097" i="1"/>
  <c r="O2950" i="1"/>
  <c r="O2648" i="1"/>
  <c r="O2351" i="1"/>
  <c r="O1323" i="1"/>
  <c r="O629" i="1"/>
  <c r="O1973" i="1"/>
  <c r="O2955" i="1"/>
  <c r="O2149" i="1"/>
  <c r="O1919" i="1"/>
  <c r="O154" i="1"/>
  <c r="O3887" i="1"/>
  <c r="O2155" i="1"/>
  <c r="O235" i="1"/>
  <c r="O3068" i="1"/>
  <c r="O686" i="1"/>
  <c r="O206" i="1"/>
  <c r="O2160" i="1"/>
  <c r="O1517" i="1"/>
  <c r="O1698" i="1"/>
  <c r="O957" i="1"/>
  <c r="O2653" i="1"/>
  <c r="O2066" i="1"/>
  <c r="O1863" i="1"/>
  <c r="O1123" i="1"/>
  <c r="O1313" i="1"/>
  <c r="O1019" i="1"/>
  <c r="O1943" i="1"/>
  <c r="O2437" i="1"/>
  <c r="O3070" i="1"/>
  <c r="O153" i="1"/>
  <c r="O544" i="1"/>
  <c r="O1333" i="1"/>
  <c r="O561" i="1"/>
  <c r="O3092" i="1"/>
  <c r="O478" i="1"/>
  <c r="O3062" i="1"/>
  <c r="O508" i="1"/>
  <c r="O142" i="1"/>
  <c r="O671" i="1"/>
  <c r="O1423" i="1"/>
  <c r="O1450" i="1"/>
  <c r="O2581" i="1"/>
  <c r="O631" i="1"/>
  <c r="O668" i="1"/>
  <c r="O665" i="1"/>
  <c r="O1319" i="1"/>
  <c r="O640" i="1"/>
  <c r="O3953" i="1"/>
  <c r="O1007" i="1"/>
  <c r="O691" i="1"/>
  <c r="O1981" i="1"/>
  <c r="O996" i="1"/>
  <c r="O2944" i="1"/>
  <c r="O1975" i="1"/>
  <c r="O2911" i="1"/>
  <c r="O1316" i="1"/>
  <c r="O1984" i="1"/>
  <c r="O1443" i="1"/>
  <c r="O2515" i="1"/>
  <c r="O2078" i="1"/>
  <c r="O1178" i="1"/>
  <c r="O698" i="1"/>
  <c r="O2365" i="1"/>
  <c r="O980" i="1"/>
  <c r="O2015" i="1"/>
  <c r="O1876" i="1"/>
  <c r="O3807" i="1"/>
  <c r="O373" i="1"/>
  <c r="O1068" i="1"/>
  <c r="O610" i="1"/>
  <c r="O328" i="1"/>
  <c r="O2521" i="1"/>
  <c r="O1001" i="1"/>
  <c r="O2878" i="1"/>
  <c r="O2904" i="1"/>
  <c r="O2715" i="1"/>
  <c r="O2389" i="1"/>
  <c r="O2658" i="1"/>
  <c r="O238" i="1"/>
  <c r="O3638" i="1"/>
  <c r="O978" i="1"/>
  <c r="O559" i="1"/>
  <c r="O140" i="1"/>
  <c r="O696" i="1"/>
  <c r="O2431" i="1"/>
  <c r="O1998" i="1"/>
  <c r="O1336" i="1"/>
  <c r="O1447" i="1"/>
  <c r="O701" i="1"/>
  <c r="O152" i="1"/>
  <c r="O300" i="1"/>
  <c r="O1175" i="1"/>
  <c r="O2041" i="1"/>
  <c r="O2072" i="1"/>
  <c r="O3125" i="1"/>
  <c r="O2651" i="1"/>
  <c r="O1700" i="1"/>
  <c r="O580" i="1"/>
  <c r="O2399" i="1"/>
  <c r="O166" i="1"/>
  <c r="O2438" i="1"/>
  <c r="O2985" i="1"/>
  <c r="O1012" i="1"/>
  <c r="O4094" i="1"/>
  <c r="O2504" i="1"/>
  <c r="O169" i="1"/>
  <c r="O437" i="1"/>
  <c r="O1308" i="1"/>
  <c r="O2380" i="1"/>
  <c r="O1867" i="1"/>
  <c r="O966" i="1"/>
  <c r="O3115" i="1"/>
  <c r="O985" i="1"/>
  <c r="O1950" i="1"/>
  <c r="O2064" i="1"/>
  <c r="O1452" i="1"/>
  <c r="O584" i="1"/>
  <c r="O2025" i="1"/>
  <c r="O3855" i="1"/>
  <c r="O334" i="1"/>
  <c r="O2646" i="1"/>
  <c r="O1947" i="1"/>
  <c r="O3559" i="1"/>
  <c r="O464" i="1"/>
  <c r="O219" i="1"/>
  <c r="O130" i="1"/>
  <c r="O2075" i="1"/>
  <c r="O2024" i="1"/>
  <c r="O2522" i="1"/>
  <c r="O3840" i="1"/>
  <c r="O719" i="1"/>
  <c r="O1103" i="1"/>
  <c r="O708" i="1"/>
  <c r="O2563" i="1"/>
  <c r="O1322" i="1"/>
  <c r="O2134" i="1"/>
  <c r="O2513" i="1"/>
  <c r="O2433" i="1"/>
  <c r="O678" i="1"/>
  <c r="O2607" i="1"/>
  <c r="O977" i="1"/>
  <c r="O3630" i="1"/>
  <c r="O2656" i="1"/>
  <c r="O2395" i="1"/>
  <c r="O562" i="1"/>
  <c r="O1968" i="1"/>
  <c r="O639" i="1"/>
  <c r="O1338" i="1"/>
  <c r="O593" i="1"/>
  <c r="O2728" i="1"/>
  <c r="O947" i="1"/>
  <c r="O2029" i="1"/>
  <c r="O597" i="1"/>
  <c r="O973" i="1"/>
  <c r="O3129" i="1"/>
  <c r="O3094" i="1"/>
  <c r="O713" i="1"/>
  <c r="O2573" i="1"/>
  <c r="O689" i="1"/>
  <c r="O695" i="1"/>
  <c r="O3036" i="1"/>
  <c r="O913" i="1"/>
  <c r="O1099" i="1"/>
  <c r="O1018" i="1"/>
  <c r="O1328" i="1"/>
  <c r="O707" i="1"/>
  <c r="O700" i="1"/>
  <c r="O994" i="1"/>
  <c r="O271" i="1"/>
  <c r="O3096" i="1"/>
  <c r="O1597" i="1"/>
  <c r="O2782" i="1"/>
  <c r="O2654" i="1"/>
  <c r="O1045" i="1"/>
  <c r="O675" i="1"/>
  <c r="O1317" i="1"/>
  <c r="O1903" i="1"/>
  <c r="O2660" i="1"/>
  <c r="O2049" i="1"/>
  <c r="O517" i="1"/>
  <c r="O174" i="1"/>
  <c r="O963" i="1"/>
  <c r="O2511" i="1"/>
  <c r="O455" i="1"/>
  <c r="O1010" i="1"/>
  <c r="O3979" i="1"/>
  <c r="O1126" i="1"/>
  <c r="O672" i="1"/>
  <c r="O1066" i="1"/>
  <c r="O2584" i="1"/>
  <c r="O1966" i="1"/>
  <c r="O575" i="1"/>
  <c r="O983" i="1"/>
  <c r="O1114" i="1"/>
  <c r="O2383" i="1"/>
  <c r="O2050" i="1"/>
  <c r="O250" i="1"/>
  <c r="O2577" i="1"/>
  <c r="O572" i="1"/>
  <c r="O1912" i="1"/>
  <c r="O1042" i="1"/>
  <c r="O1436" i="1"/>
  <c r="O2027" i="1"/>
  <c r="O2138" i="1"/>
  <c r="O134" i="1"/>
  <c r="O2037" i="1"/>
  <c r="O2124" i="1"/>
  <c r="O2960" i="1"/>
  <c r="O1147" i="1"/>
  <c r="O613" i="1"/>
  <c r="O2596" i="1"/>
  <c r="O486" i="1"/>
  <c r="O2692" i="1"/>
  <c r="O578" i="1"/>
  <c r="O2036" i="1"/>
  <c r="O1078" i="1"/>
  <c r="O330" i="1"/>
  <c r="O3116" i="1"/>
  <c r="O682" i="1"/>
  <c r="O3790" i="1"/>
  <c r="O261" i="1"/>
  <c r="O1074" i="1"/>
  <c r="O3636" i="1"/>
  <c r="O3066" i="1"/>
  <c r="O553" i="1"/>
  <c r="O4100" i="1"/>
  <c r="O1318" i="1"/>
  <c r="O2159" i="1"/>
  <c r="O1180" i="1"/>
  <c r="O1330" i="1"/>
  <c r="O565" i="1"/>
  <c r="O282" i="1"/>
  <c r="O294" i="1"/>
  <c r="O655" i="1"/>
  <c r="O625" i="1"/>
  <c r="O491" i="1"/>
  <c r="O135" i="1"/>
  <c r="O2074" i="1"/>
  <c r="O604" i="1"/>
  <c r="O3800" i="1"/>
  <c r="O1027" i="1"/>
  <c r="O2686" i="1"/>
  <c r="O122" i="1"/>
  <c r="O2350" i="1"/>
  <c r="O995" i="1"/>
  <c r="O1962" i="1"/>
  <c r="O1083" i="1"/>
  <c r="O709" i="1"/>
  <c r="O391" i="1"/>
  <c r="O500" i="1"/>
  <c r="O279" i="1"/>
  <c r="O2693" i="1"/>
  <c r="O2622" i="1"/>
  <c r="O457" i="1"/>
  <c r="O2387" i="1"/>
  <c r="O2020" i="1"/>
  <c r="O1683" i="1"/>
  <c r="O3090" i="1"/>
  <c r="O3920" i="1"/>
  <c r="O2652" i="1"/>
  <c r="O1169" i="1"/>
  <c r="O615" i="1"/>
  <c r="O2127" i="1"/>
  <c r="O548" i="1"/>
  <c r="O2712" i="1"/>
  <c r="O1958" i="1"/>
  <c r="O1592" i="1"/>
  <c r="O2425" i="1"/>
  <c r="O3080" i="1"/>
  <c r="O3911" i="1"/>
  <c r="O2417" i="1"/>
  <c r="O1181" i="1"/>
  <c r="O1000" i="1"/>
  <c r="O1164" i="1"/>
  <c r="O1106" i="1"/>
  <c r="O2698" i="1"/>
  <c r="O498" i="1"/>
  <c r="O697" i="1"/>
  <c r="O2348" i="1"/>
  <c r="O447" i="1"/>
  <c r="O577" i="1"/>
  <c r="O355" i="1"/>
  <c r="O681" i="1"/>
  <c r="O2158" i="1"/>
  <c r="O962" i="1"/>
  <c r="O125" i="1"/>
  <c r="O139" i="1"/>
  <c r="O344" i="1"/>
  <c r="O465" i="1"/>
  <c r="O3191" i="1"/>
  <c r="O2003" i="1"/>
  <c r="O473" i="1"/>
  <c r="O706" i="1"/>
  <c r="O1813" i="1"/>
  <c r="O1076" i="1"/>
  <c r="O1503" i="1"/>
  <c r="O2655" i="1"/>
  <c r="O1951" i="1"/>
  <c r="O547" i="1"/>
  <c r="O2591" i="1"/>
  <c r="O2953" i="1"/>
  <c r="O297" i="1"/>
  <c r="O215" i="1"/>
  <c r="O222" i="1"/>
  <c r="O2058" i="1"/>
  <c r="O218" i="1"/>
  <c r="O2152" i="1"/>
  <c r="O290" i="1"/>
  <c r="O633" i="1"/>
  <c r="O662" i="1"/>
  <c r="O515" i="1"/>
  <c r="O3059" i="1"/>
  <c r="O510" i="1"/>
  <c r="O2079" i="1"/>
  <c r="O210" i="1"/>
  <c r="O989" i="1"/>
  <c r="O150" i="1"/>
  <c r="O3202" i="1"/>
  <c r="O221" i="1"/>
  <c r="O3895" i="1"/>
  <c r="O1906" i="1"/>
  <c r="O1979" i="1"/>
  <c r="O2139" i="1"/>
  <c r="O1151" i="1"/>
  <c r="O1970" i="1"/>
  <c r="O1183" i="1"/>
  <c r="O3141" i="1"/>
  <c r="O2006" i="1"/>
  <c r="O1339" i="1"/>
  <c r="O2512" i="1"/>
  <c r="O674" i="1"/>
  <c r="O2429" i="1"/>
  <c r="O223" i="1"/>
  <c r="O946" i="1"/>
  <c r="O2013" i="1"/>
  <c r="O2310" i="1"/>
  <c r="O1309" i="1"/>
  <c r="O2711" i="1"/>
  <c r="O1418" i="1"/>
  <c r="O489" i="1"/>
  <c r="O2687" i="1"/>
  <c r="O2352" i="1"/>
  <c r="O3995" i="1"/>
  <c r="O864" i="1"/>
  <c r="O564" i="1"/>
  <c r="O2865" i="1"/>
  <c r="O403" i="1"/>
  <c r="O2123" i="1"/>
  <c r="O2051" i="1"/>
  <c r="O2011" i="1"/>
  <c r="O676" i="1"/>
  <c r="O2008" i="1"/>
  <c r="O1908" i="1"/>
  <c r="O1344" i="1"/>
  <c r="O1326" i="1"/>
  <c r="O1982" i="1"/>
  <c r="O327" i="1"/>
  <c r="O2402" i="1"/>
  <c r="O2602" i="1"/>
  <c r="O2004" i="1"/>
  <c r="O2369" i="1"/>
  <c r="O1228" i="1"/>
  <c r="O693" i="1"/>
  <c r="O1980" i="1"/>
  <c r="O2589" i="1"/>
  <c r="O1112" i="1"/>
  <c r="O1011" i="1"/>
  <c r="O2071" i="1"/>
  <c r="O953" i="1"/>
  <c r="O360" i="1"/>
  <c r="O679" i="1"/>
  <c r="O1345" i="1"/>
  <c r="O943" i="1"/>
  <c r="O3148" i="1"/>
  <c r="O163" i="1"/>
  <c r="O2735" i="1"/>
  <c r="O427" i="1"/>
  <c r="O906" i="1"/>
  <c r="O1953" i="1"/>
  <c r="O173" i="1"/>
  <c r="O1750" i="1"/>
  <c r="O2690" i="1"/>
  <c r="O684" i="1"/>
  <c r="O976" i="1"/>
  <c r="O1956" i="1"/>
  <c r="O669" i="1"/>
  <c r="O3000" i="1"/>
  <c r="O961" i="1"/>
  <c r="O1482" i="1"/>
  <c r="O2054" i="1"/>
  <c r="O1780" i="1"/>
  <c r="O2896" i="1"/>
  <c r="O395" i="1"/>
  <c r="O3054" i="1"/>
  <c r="O1480" i="1"/>
  <c r="O1236" i="1"/>
  <c r="O3110" i="1"/>
  <c r="O601" i="1"/>
  <c r="O1085" i="1"/>
  <c r="O1182" i="1"/>
  <c r="O155" i="1"/>
  <c r="O2947" i="1"/>
  <c r="O452" i="1"/>
  <c r="O2033" i="1"/>
  <c r="O1341" i="1"/>
  <c r="O1331" i="1"/>
  <c r="O958" i="1"/>
  <c r="O954" i="1"/>
  <c r="O2661" i="1"/>
  <c r="O3100" i="1"/>
  <c r="O714" i="1"/>
  <c r="O1329" i="1"/>
  <c r="O2118" i="1"/>
  <c r="O1915" i="1"/>
  <c r="O1952" i="1"/>
  <c r="O737" i="1"/>
  <c r="O1802" i="1"/>
  <c r="O1090" i="1"/>
  <c r="O554" i="1"/>
  <c r="O2886" i="1"/>
  <c r="O1145" i="1"/>
  <c r="O2153" i="1"/>
  <c r="O2927" i="1"/>
  <c r="O870" i="1"/>
  <c r="O284" i="1"/>
  <c r="O1021" i="1"/>
  <c r="O1535" i="1"/>
  <c r="O2569" i="1"/>
  <c r="O1471" i="1"/>
  <c r="O6" i="1"/>
  <c r="O1524" i="1"/>
  <c r="O2509" i="1"/>
  <c r="O1913" i="1"/>
  <c r="O1957" i="1"/>
  <c r="O1366" i="1"/>
  <c r="O2132" i="1"/>
  <c r="O349" i="1"/>
  <c r="O2681" i="1"/>
  <c r="O286" i="1"/>
  <c r="O333" i="1"/>
  <c r="O2370" i="1"/>
  <c r="O2200" i="1"/>
  <c r="O2705" i="1"/>
  <c r="O1060" i="1"/>
  <c r="O2727" i="1"/>
  <c r="O1315" i="1"/>
  <c r="O1306" i="1"/>
  <c r="O1133" i="1"/>
  <c r="O335" i="1"/>
  <c r="O1117" i="1"/>
  <c r="O2021" i="1"/>
  <c r="O2067" i="1"/>
  <c r="O710" i="1"/>
  <c r="O3847" i="1"/>
  <c r="O3650" i="1"/>
  <c r="O643" i="1"/>
  <c r="O187" i="1"/>
  <c r="O1785" i="1"/>
  <c r="O424" i="1"/>
  <c r="O2342" i="1"/>
  <c r="O3006" i="1"/>
  <c r="O1946" i="1"/>
  <c r="O1434" i="1"/>
  <c r="O482" i="1"/>
  <c r="O1771" i="1"/>
  <c r="O3029" i="1"/>
  <c r="O1469" i="1"/>
  <c r="O2566" i="1"/>
  <c r="O2675" i="1"/>
  <c r="O3109" i="1"/>
  <c r="O3693" i="1"/>
  <c r="O1320" i="1"/>
  <c r="O2765" i="1"/>
  <c r="O664" i="1"/>
  <c r="O461" i="1"/>
  <c r="O2672" i="1"/>
  <c r="O773" i="1"/>
  <c r="O368" i="1"/>
  <c r="O2859" i="1"/>
  <c r="O389" i="1"/>
  <c r="O487" i="1"/>
  <c r="O1523" i="1"/>
  <c r="O2390" i="1"/>
  <c r="O1461" i="1"/>
  <c r="O243" i="1"/>
  <c r="O2146" i="1"/>
  <c r="O3217" i="1"/>
  <c r="O259" i="1"/>
  <c r="O357" i="1"/>
  <c r="O1129" i="1"/>
  <c r="O406" i="1"/>
  <c r="O332" i="1"/>
  <c r="O1720" i="1"/>
  <c r="O2998" i="1"/>
  <c r="O1532" i="1"/>
  <c r="O2708" i="1"/>
  <c r="O2676" i="1"/>
  <c r="O158" i="1"/>
  <c r="O2356" i="1"/>
  <c r="O3239" i="1"/>
  <c r="O363" i="1"/>
  <c r="O2456" i="1"/>
  <c r="O342" i="1"/>
  <c r="O2430" i="1"/>
  <c r="O650" i="1"/>
  <c r="O2329" i="1"/>
  <c r="O2506" i="1"/>
  <c r="O1140" i="1"/>
  <c r="O3549" i="1"/>
  <c r="O2332" i="1"/>
  <c r="O2691" i="1"/>
  <c r="O1784" i="1"/>
  <c r="O2598" i="1"/>
  <c r="O1324" i="1"/>
  <c r="O685" i="1"/>
  <c r="O1954" i="1"/>
  <c r="O1332" i="1"/>
  <c r="O2056" i="1"/>
  <c r="O26" i="1"/>
  <c r="O323" i="1"/>
  <c r="O981" i="1"/>
  <c r="O1911" i="1"/>
  <c r="O3168" i="1"/>
  <c r="O965" i="1"/>
  <c r="O2611" i="1"/>
  <c r="O2850" i="1"/>
  <c r="O2568" i="1"/>
  <c r="O353" i="1"/>
  <c r="O346" i="1"/>
  <c r="O1792" i="1"/>
  <c r="O1985" i="1"/>
  <c r="O4107" i="1"/>
  <c r="O2397" i="1"/>
  <c r="O2032" i="1"/>
  <c r="O1777" i="1"/>
  <c r="O1371" i="1"/>
  <c r="O1473" i="1"/>
  <c r="O2682" i="1"/>
  <c r="O2001" i="1"/>
  <c r="O3284" i="1"/>
  <c r="O449" i="1"/>
  <c r="O2688" i="1"/>
  <c r="O345" i="1"/>
  <c r="O273" i="1"/>
  <c r="O3950" i="1"/>
  <c r="O2038" i="1"/>
  <c r="O3884" i="1"/>
  <c r="O2199" i="1"/>
  <c r="O3983" i="1"/>
  <c r="O2141" i="1"/>
  <c r="O2739" i="1"/>
  <c r="O413" i="1"/>
  <c r="O1959" i="1"/>
  <c r="O3851" i="1"/>
  <c r="O2461" i="1"/>
  <c r="O3877" i="1"/>
  <c r="O1258" i="1"/>
  <c r="O2594" i="1"/>
  <c r="O2587" i="1"/>
  <c r="O915" i="1"/>
  <c r="O1162" i="1"/>
  <c r="O2912" i="1"/>
  <c r="O971" i="1"/>
  <c r="O2696" i="1"/>
  <c r="O3200" i="1"/>
  <c r="O1340" i="1"/>
  <c r="O1425" i="1"/>
  <c r="O904" i="1"/>
  <c r="O1467" i="1"/>
  <c r="O1307" i="1"/>
  <c r="O622" i="1"/>
  <c r="O1782" i="1"/>
  <c r="O2016" i="1"/>
  <c r="O1568" i="1"/>
  <c r="O1909" i="1"/>
  <c r="O987" i="1"/>
  <c r="O2574" i="1"/>
  <c r="O2659" i="1"/>
  <c r="O2300" i="1"/>
  <c r="O1252" i="1"/>
  <c r="O3226" i="1"/>
  <c r="O4008" i="1"/>
  <c r="O2154" i="1"/>
  <c r="O1009" i="1"/>
  <c r="O2733" i="1"/>
  <c r="O4097" i="1"/>
  <c r="O475" i="1"/>
  <c r="O2388" i="1"/>
  <c r="O2381" i="1"/>
  <c r="O2061" i="1"/>
  <c r="O3134" i="1"/>
  <c r="O673" i="1"/>
  <c r="O14" i="1"/>
  <c r="O2007" i="1"/>
  <c r="O495" i="1"/>
  <c r="O3427" i="1"/>
  <c r="O20" i="1"/>
  <c r="O1087" i="1"/>
  <c r="O1070" i="1"/>
  <c r="O319" i="1"/>
  <c r="O483" i="1"/>
  <c r="O260" i="1"/>
  <c r="O252" i="1"/>
  <c r="O1571" i="1"/>
  <c r="O1775" i="1"/>
  <c r="O1693" i="1"/>
  <c r="O589" i="1"/>
  <c r="O3031" i="1"/>
  <c r="O2890" i="1"/>
  <c r="O2012" i="1"/>
  <c r="O1479" i="1"/>
  <c r="O228" i="1"/>
  <c r="O680" i="1"/>
  <c r="O660" i="1"/>
  <c r="O34" i="1"/>
  <c r="O2403" i="1"/>
  <c r="O1797" i="1"/>
  <c r="O3959" i="1"/>
  <c r="O1810" i="1"/>
  <c r="O2270" i="1"/>
  <c r="O229" i="1"/>
  <c r="O2129" i="1"/>
  <c r="O856" i="1"/>
  <c r="O717" i="1"/>
  <c r="O280" i="1"/>
  <c r="O2359" i="1"/>
  <c r="O924" i="1"/>
  <c r="O2732" i="1"/>
  <c r="O1219" i="1"/>
  <c r="O3111" i="1"/>
  <c r="O240" i="1"/>
  <c r="O1822" i="1"/>
  <c r="O1081" i="1"/>
  <c r="O295" i="1"/>
  <c r="O3954" i="1"/>
  <c r="O211" i="1"/>
  <c r="O3128" i="1"/>
  <c r="O2019" i="1"/>
  <c r="O3067" i="1"/>
  <c r="O3091" i="1"/>
  <c r="O2252" i="1"/>
  <c r="O324" i="1"/>
  <c r="O387" i="1"/>
  <c r="O317" i="1"/>
  <c r="O245" i="1"/>
  <c r="O128" i="1"/>
  <c r="O1868" i="1"/>
  <c r="O1474" i="1"/>
  <c r="O2986" i="1"/>
  <c r="O1818" i="1"/>
  <c r="O2371" i="1"/>
  <c r="O1570" i="1"/>
  <c r="O1149" i="1"/>
  <c r="O338" i="1"/>
  <c r="O1079" i="1"/>
  <c r="O372" i="1"/>
  <c r="O2722" i="1"/>
  <c r="O724" i="1"/>
  <c r="O1153" i="1"/>
  <c r="O1907" i="1"/>
  <c r="O298" i="1"/>
  <c r="O2035" i="1"/>
  <c r="O1343" i="1"/>
  <c r="O2949" i="1"/>
  <c r="O3112" i="1"/>
  <c r="O1716" i="1"/>
  <c r="O3076" i="1"/>
  <c r="O596" i="1"/>
  <c r="O623" i="1"/>
  <c r="O3956" i="1"/>
  <c r="O1337" i="1"/>
  <c r="O3147" i="1"/>
  <c r="O1110" i="1"/>
  <c r="O3087" i="1"/>
  <c r="O2426" i="1"/>
  <c r="O555" i="1"/>
  <c r="O1006" i="1"/>
  <c r="O3016" i="1"/>
  <c r="O3037" i="1"/>
  <c r="O2989" i="1"/>
  <c r="O3038" i="1"/>
  <c r="O3879" i="1"/>
  <c r="O2916" i="1"/>
  <c r="O2411" i="1"/>
  <c r="O1157" i="1"/>
  <c r="O891" i="1"/>
  <c r="O2413" i="1"/>
  <c r="O2420" i="1"/>
  <c r="O2368" i="1"/>
  <c r="O1794" i="1"/>
  <c r="O2070" i="1"/>
  <c r="O3645" i="1"/>
  <c r="O1100" i="1"/>
  <c r="O2372" i="1"/>
  <c r="O3058" i="1"/>
  <c r="O2272" i="1"/>
  <c r="O2028" i="1"/>
  <c r="O41" i="1"/>
  <c r="O352" i="1"/>
  <c r="O637" i="1"/>
  <c r="O2241" i="1"/>
  <c r="O200" i="1"/>
  <c r="O2719" i="1"/>
  <c r="O1910" i="1"/>
  <c r="O567" i="1"/>
  <c r="O2943" i="1"/>
  <c r="O653" i="1"/>
  <c r="O967" i="1"/>
  <c r="O1870" i="1"/>
  <c r="O1122" i="1"/>
  <c r="O2034" i="1"/>
  <c r="O3641" i="1"/>
  <c r="O2334" i="1"/>
  <c r="O2618" i="1"/>
  <c r="O1424" i="1"/>
  <c r="O1516" i="1"/>
  <c r="O1920" i="1"/>
  <c r="O383" i="1"/>
  <c r="O627" i="1"/>
  <c r="O573" i="1"/>
  <c r="O646" i="1"/>
  <c r="O645" i="1"/>
  <c r="O1276" i="1"/>
  <c r="O2341" i="1"/>
  <c r="O1455" i="1"/>
  <c r="O3252" i="1"/>
  <c r="O302" i="1"/>
  <c r="O2716" i="1"/>
  <c r="O715" i="1"/>
  <c r="O1659" i="1"/>
  <c r="O3011" i="1"/>
  <c r="O992" i="1"/>
  <c r="O2926" i="1"/>
  <c r="O1172" i="1"/>
  <c r="O1139" i="1"/>
  <c r="O1204" i="1"/>
  <c r="O628" i="1"/>
  <c r="O1173" i="1"/>
  <c r="O2062" i="1"/>
  <c r="O1015" i="1"/>
  <c r="O2331" i="1"/>
  <c r="O1136" i="1"/>
  <c r="O2180" i="1"/>
  <c r="O2677" i="1"/>
  <c r="O2337" i="1"/>
  <c r="O1239" i="1"/>
  <c r="O265" i="1"/>
  <c r="O2673" i="1"/>
  <c r="O1407" i="1"/>
  <c r="O570" i="1"/>
  <c r="O506" i="1"/>
  <c r="O1772" i="1"/>
  <c r="O361" i="1"/>
  <c r="O256" i="1"/>
  <c r="O1787" i="1"/>
  <c r="O2444" i="1"/>
  <c r="O4035" i="1"/>
  <c r="O2459" i="1"/>
  <c r="O703" i="1"/>
  <c r="O1528" i="1"/>
  <c r="O3213" i="1"/>
  <c r="O2699" i="1"/>
  <c r="O3261" i="1"/>
  <c r="O2612" i="1"/>
  <c r="O3798" i="1"/>
  <c r="O1807" i="1"/>
  <c r="O420" i="1"/>
  <c r="O1269" i="1"/>
  <c r="O1595" i="1"/>
  <c r="O1504" i="1"/>
  <c r="O3019" i="1"/>
  <c r="O2518" i="1"/>
  <c r="O2409" i="1"/>
  <c r="O545" i="1"/>
  <c r="O3079" i="1"/>
  <c r="O2376" i="1"/>
  <c r="O3802" i="1"/>
  <c r="O39" i="1"/>
  <c r="O1186" i="1"/>
  <c r="O309" i="1"/>
  <c r="O2778" i="1"/>
  <c r="O2227" i="1"/>
  <c r="O3247" i="1"/>
  <c r="O1195" i="1"/>
  <c r="O509" i="1"/>
  <c r="O1177" i="1"/>
  <c r="O4051" i="1"/>
  <c r="O3238" i="1"/>
  <c r="O1082" i="1"/>
  <c r="O501" i="1"/>
  <c r="O277" i="1"/>
  <c r="O732" i="1"/>
  <c r="O3088" i="1"/>
  <c r="O1869" i="1"/>
  <c r="O3149" i="1"/>
  <c r="O692" i="1"/>
  <c r="O694" i="1"/>
  <c r="O3743" i="1"/>
  <c r="O2772" i="1"/>
  <c r="O4031" i="1"/>
  <c r="O1874" i="1"/>
  <c r="O727" i="1"/>
  <c r="O3041" i="1"/>
  <c r="O3231" i="1"/>
  <c r="O2338" i="1"/>
  <c r="O988" i="1"/>
  <c r="O61" i="1"/>
  <c r="O1312" i="1"/>
  <c r="O313" i="1"/>
  <c r="O1971" i="1"/>
  <c r="O2710" i="1"/>
  <c r="O496" i="1"/>
  <c r="O1026" i="1"/>
  <c r="O440" i="1"/>
  <c r="O2428" i="1"/>
  <c r="O3089" i="1"/>
  <c r="O29" i="1"/>
  <c r="O3730" i="1"/>
  <c r="O969" i="1"/>
  <c r="O2991" i="1"/>
  <c r="O148" i="1"/>
  <c r="O3255" i="1"/>
  <c r="O2662" i="1"/>
  <c r="O1005" i="1"/>
  <c r="O921" i="1"/>
  <c r="O3085" i="1"/>
  <c r="O951" i="1"/>
  <c r="O1353" i="1"/>
  <c r="O263" i="1"/>
  <c r="O1212" i="1"/>
  <c r="O2418" i="1"/>
  <c r="O4073" i="1"/>
  <c r="O3221" i="1"/>
  <c r="O1440" i="1"/>
  <c r="O1488" i="1"/>
  <c r="O459" i="1"/>
  <c r="O425" i="1"/>
  <c r="O644" i="1"/>
  <c r="O3113" i="1"/>
  <c r="O896" i="1"/>
  <c r="O131" i="1"/>
  <c r="O2269" i="1"/>
  <c r="O1585" i="1"/>
  <c r="O1556" i="1"/>
  <c r="O3057" i="1"/>
  <c r="O2510" i="1"/>
  <c r="O2073" i="1"/>
  <c r="O1969" i="1"/>
  <c r="O1808" i="1"/>
  <c r="O2128" i="1"/>
  <c r="O2495" i="1"/>
  <c r="O2273" i="1"/>
  <c r="O2537" i="1"/>
  <c r="O2565" i="1"/>
  <c r="O2436" i="1"/>
  <c r="O2954" i="1"/>
  <c r="O1702" i="1"/>
  <c r="O634" i="1"/>
  <c r="O1020" i="1"/>
  <c r="O2647" i="1"/>
  <c r="O2877" i="1"/>
  <c r="O1976" i="1"/>
  <c r="O690" i="1"/>
  <c r="O1830" i="1"/>
  <c r="O4064" i="1"/>
  <c r="O974" i="1"/>
  <c r="O2633" i="1"/>
  <c r="O929" i="1"/>
  <c r="O1541" i="1"/>
  <c r="O1013" i="1"/>
  <c r="O2664" i="1"/>
  <c r="O872" i="1"/>
  <c r="O1918" i="1"/>
  <c r="O1327" i="1"/>
  <c r="O2188" i="1"/>
  <c r="O975" i="1"/>
  <c r="O2665" i="1"/>
  <c r="O2189" i="1"/>
  <c r="O1131" i="1"/>
  <c r="O453" i="1"/>
  <c r="O386" i="1"/>
  <c r="O3938" i="1"/>
  <c r="O504" i="1"/>
  <c r="O3098" i="1"/>
  <c r="O177" i="1"/>
  <c r="O393" i="1"/>
  <c r="O322" i="1"/>
  <c r="O469" i="1"/>
  <c r="O2393" i="1"/>
  <c r="O2445" i="1"/>
  <c r="O3931" i="1"/>
  <c r="O598" i="1"/>
  <c r="O2871" i="1"/>
  <c r="O1299" i="1"/>
  <c r="O2606" i="1"/>
  <c r="O401" i="1"/>
  <c r="O299" i="1"/>
  <c r="O2080" i="1"/>
  <c r="O2773" i="1"/>
  <c r="O1225" i="1"/>
  <c r="O2679" i="1"/>
  <c r="O2225" i="1"/>
  <c r="O1531" i="1"/>
  <c r="O1965" i="1"/>
  <c r="O1798" i="1"/>
  <c r="O2706" i="1"/>
  <c r="O2192" i="1"/>
  <c r="O1453" i="1"/>
  <c r="O2353" i="1"/>
  <c r="O1271" i="1"/>
  <c r="O23" i="1"/>
  <c r="O1510" i="1"/>
  <c r="O1525" i="1"/>
  <c r="O394" i="1"/>
  <c r="O2249" i="1"/>
  <c r="O416" i="1"/>
  <c r="O2312" i="1"/>
  <c r="O311" i="1"/>
  <c r="O2239" i="1"/>
  <c r="O1522" i="1"/>
  <c r="O1163" i="1"/>
  <c r="O1096" i="1"/>
  <c r="O3880" i="1"/>
  <c r="O4024" i="1"/>
  <c r="O1088" i="1"/>
  <c r="O1819" i="1"/>
  <c r="O2540" i="1"/>
  <c r="O2093" i="1"/>
  <c r="O2307" i="1"/>
  <c r="O2519" i="1"/>
  <c r="O2228" i="1"/>
  <c r="O1543" i="1"/>
  <c r="O566" i="1"/>
  <c r="O1864" i="1"/>
  <c r="O3060" i="1"/>
  <c r="O1170" i="1"/>
  <c r="O2720" i="1"/>
  <c r="O2170" i="1"/>
  <c r="O285" i="1"/>
  <c r="O3955" i="1"/>
  <c r="O1511" i="1"/>
  <c r="O772" i="1"/>
  <c r="O1805" i="1"/>
  <c r="O984" i="1"/>
  <c r="O2666" i="1"/>
  <c r="O823" i="1"/>
  <c r="O3633" i="1"/>
  <c r="O1518" i="1"/>
  <c r="O167" i="1"/>
  <c r="O444" i="1"/>
  <c r="O1803" i="1"/>
  <c r="O1433" i="1"/>
  <c r="O315" i="1"/>
  <c r="O4050" i="1"/>
  <c r="O281" i="1"/>
  <c r="O2422" i="1"/>
  <c r="O1209" i="1"/>
  <c r="O2707" i="1"/>
  <c r="O1704" i="1"/>
  <c r="O1221" i="1"/>
  <c r="O1205" i="1"/>
  <c r="O2746" i="1"/>
  <c r="O1800" i="1"/>
  <c r="O2110" i="1"/>
  <c r="O1512" i="1"/>
  <c r="O3104" i="1"/>
  <c r="O2391" i="1"/>
  <c r="O1507" i="1"/>
  <c r="O1154" i="1"/>
  <c r="O1977" i="1"/>
  <c r="O1468" i="1"/>
  <c r="O911" i="1"/>
  <c r="O1806" i="1"/>
  <c r="O3276" i="1"/>
  <c r="O242" i="1"/>
  <c r="O1105" i="1"/>
  <c r="O340" i="1"/>
  <c r="O2318" i="1"/>
  <c r="O1050" i="1"/>
  <c r="O2870" i="1"/>
  <c r="O2416" i="1"/>
  <c r="O711" i="1"/>
  <c r="O1222" i="1"/>
  <c r="O1490" i="1"/>
  <c r="O291" i="1"/>
  <c r="O670" i="1"/>
  <c r="O1199" i="1"/>
  <c r="O288" i="1"/>
  <c r="O3781" i="1"/>
  <c r="O1755" i="1"/>
  <c r="O1940" i="1"/>
  <c r="O563" i="1"/>
  <c r="O3306" i="1"/>
  <c r="O781" i="1"/>
  <c r="O1520" i="1"/>
  <c r="O2143" i="1"/>
  <c r="O3222" i="1"/>
  <c r="O1542" i="1"/>
  <c r="O2410" i="1"/>
  <c r="O702" i="1"/>
  <c r="O1499" i="1"/>
  <c r="O1856" i="1"/>
  <c r="O423" i="1"/>
  <c r="O3288" i="1"/>
  <c r="O59" i="1"/>
  <c r="O481" i="1"/>
  <c r="O3792" i="1"/>
  <c r="O1854" i="1"/>
  <c r="O318" i="1"/>
  <c r="O3189" i="1"/>
  <c r="O659" i="1"/>
  <c r="O834" i="1"/>
  <c r="O3130" i="1"/>
  <c r="O3237" i="1"/>
  <c r="O2059" i="1"/>
  <c r="O3885" i="1"/>
  <c r="O2685" i="1"/>
  <c r="O1986" i="1"/>
  <c r="O1437" i="1"/>
  <c r="O3269" i="1"/>
  <c r="O1091" i="1"/>
  <c r="O2340" i="1"/>
  <c r="O4023" i="1"/>
  <c r="O3926" i="1"/>
  <c r="O1176" i="1"/>
  <c r="O485" i="1"/>
  <c r="O1325" i="1"/>
  <c r="O519" i="1"/>
  <c r="O2697" i="1"/>
  <c r="O923" i="1"/>
  <c r="O2440" i="1"/>
  <c r="O232" i="1"/>
  <c r="O2956" i="1"/>
  <c r="O3045" i="1"/>
  <c r="O1295" i="1"/>
  <c r="O955" i="1"/>
  <c r="O3404" i="1"/>
  <c r="O3340" i="1"/>
  <c r="O2997" i="1"/>
  <c r="O2597" i="1"/>
  <c r="O398" i="1"/>
  <c r="O2620" i="1"/>
  <c r="O3077" i="1"/>
  <c r="O1168" i="1"/>
  <c r="O239" i="1"/>
  <c r="O1226" i="1"/>
  <c r="O925" i="1"/>
  <c r="O1279" i="1"/>
  <c r="O1284" i="1"/>
  <c r="O1150" i="1"/>
  <c r="O1282" i="1"/>
  <c r="O2452" i="1"/>
  <c r="O1277" i="1"/>
  <c r="O1748" i="1"/>
  <c r="O367" i="1"/>
  <c r="O3914" i="1"/>
  <c r="O704" i="1"/>
  <c r="O3896" i="1"/>
  <c r="O1463" i="1"/>
  <c r="O948" i="1"/>
  <c r="O705" i="1"/>
  <c r="O2730" i="1"/>
  <c r="O2623" i="1"/>
  <c r="O2657" i="1"/>
  <c r="O605" i="1"/>
  <c r="O908" i="1"/>
  <c r="O1561" i="1"/>
  <c r="O359" i="1"/>
  <c r="O1955" i="1"/>
  <c r="O2046" i="1"/>
  <c r="O2195" i="1"/>
  <c r="O716" i="1"/>
  <c r="O2130" i="1"/>
  <c r="O2328" i="1"/>
  <c r="O1457" i="1"/>
  <c r="O381" i="1"/>
  <c r="O1519" i="1"/>
  <c r="O3413" i="1"/>
  <c r="O3881" i="1"/>
  <c r="O2959" i="1"/>
  <c r="O542" i="1"/>
  <c r="O1848" i="1"/>
  <c r="O2579" i="1"/>
  <c r="O2382" i="1"/>
  <c r="O956" i="1"/>
  <c r="O289" i="1"/>
  <c r="O4079" i="1"/>
  <c r="O3874" i="1"/>
  <c r="O1820" i="1"/>
  <c r="O1832" i="1"/>
  <c r="O4068" i="1"/>
  <c r="O3021" i="1"/>
  <c r="O2406" i="1"/>
  <c r="O3061" i="1"/>
  <c r="O536" i="1"/>
  <c r="O1477" i="1"/>
  <c r="O1599" i="1"/>
  <c r="O721" i="1"/>
  <c r="O3972" i="1"/>
  <c r="O2412" i="1"/>
  <c r="O2147" i="1"/>
  <c r="O3892" i="1"/>
  <c r="O2689" i="1"/>
  <c r="O3097" i="1"/>
  <c r="O1198" i="1"/>
  <c r="O930" i="1"/>
  <c r="O1406" i="1"/>
  <c r="O347" i="1"/>
  <c r="O2914" i="1"/>
  <c r="O1513" i="1"/>
  <c r="O287" i="1"/>
  <c r="O1218" i="1"/>
  <c r="O512" i="1"/>
  <c r="O44" i="1"/>
  <c r="O862" i="1"/>
  <c r="O797" i="1"/>
  <c r="O1593" i="1"/>
  <c r="O1454" i="1"/>
  <c r="O2434" i="1"/>
  <c r="O2198" i="1"/>
  <c r="O3973" i="1"/>
  <c r="O209" i="1"/>
  <c r="O612" i="1"/>
  <c r="O4036" i="1"/>
  <c r="O3871" i="1"/>
  <c r="O3850" i="1"/>
  <c r="O303" i="1"/>
  <c r="O1206" i="1"/>
  <c r="O1207" i="1"/>
  <c r="O743" i="1"/>
  <c r="O2237" i="1"/>
  <c r="O244" i="1"/>
  <c r="O1445" i="1"/>
  <c r="O258" i="1"/>
  <c r="O2229" i="1"/>
  <c r="O3256" i="1"/>
  <c r="O2401" i="1"/>
  <c r="O1442" i="1"/>
  <c r="O1427" i="1"/>
  <c r="O3165" i="1"/>
  <c r="O1092" i="1"/>
  <c r="O415" i="1"/>
  <c r="O2864" i="1"/>
  <c r="O208" i="1"/>
  <c r="O1281" i="1"/>
  <c r="O1196" i="1"/>
  <c r="O3794" i="1"/>
  <c r="O1187" i="1"/>
  <c r="O216" i="1"/>
  <c r="O185" i="1"/>
  <c r="O1767" i="1"/>
  <c r="O2523" i="1"/>
  <c r="O827" i="1"/>
  <c r="O370" i="1"/>
  <c r="O1699" i="1"/>
  <c r="O399" i="1"/>
  <c r="O3264" i="1"/>
  <c r="O1573" i="1"/>
  <c r="O521" i="1"/>
  <c r="O1051" i="1"/>
  <c r="O3220" i="1"/>
  <c r="O362" i="1"/>
  <c r="O310" i="1"/>
  <c r="O3805" i="1"/>
  <c r="O959" i="1"/>
  <c r="O1539" i="1"/>
  <c r="O1816" i="1"/>
  <c r="O212" i="1"/>
  <c r="O2899" i="1"/>
  <c r="O3073" i="1"/>
  <c r="O3934" i="1"/>
  <c r="O192" i="1"/>
  <c r="O2882" i="1"/>
  <c r="O2734" i="1"/>
  <c r="O1245" i="1"/>
  <c r="O2650" i="1"/>
  <c r="O3074" i="1"/>
  <c r="O379" i="1"/>
  <c r="O51" i="1"/>
  <c r="O527" i="1"/>
  <c r="O430" i="1"/>
  <c r="O3102" i="1"/>
  <c r="O1270" i="1"/>
  <c r="O3679" i="1"/>
  <c r="O1765" i="1"/>
  <c r="O3250" i="1"/>
  <c r="O968" i="1"/>
  <c r="O1098" i="1"/>
  <c r="O30" i="1"/>
  <c r="O143" i="1"/>
  <c r="O581" i="1"/>
  <c r="O2194" i="1"/>
  <c r="O3046" i="1"/>
  <c r="O1260" i="1"/>
  <c r="O2516" i="1"/>
  <c r="O1435" i="1"/>
  <c r="O666" i="1"/>
  <c r="O3216" i="1"/>
  <c r="O2404" i="1"/>
  <c r="O2717" i="1"/>
  <c r="O2725" i="1"/>
  <c r="O656" i="1"/>
  <c r="O1408" i="1"/>
  <c r="O507" i="1"/>
  <c r="O2604" i="1"/>
  <c r="O1538" i="1"/>
  <c r="O1697" i="1"/>
  <c r="O2339" i="1"/>
  <c r="O18" i="1"/>
  <c r="O1892" i="1"/>
  <c r="O82" i="1"/>
  <c r="O720" i="1"/>
  <c r="O490" i="1"/>
  <c r="O632" i="1"/>
  <c r="O3318" i="1"/>
  <c r="O3925" i="1"/>
  <c r="O2637" i="1"/>
  <c r="O1311" i="1"/>
  <c r="O351" i="1"/>
  <c r="O2881" i="1"/>
  <c r="O576" i="1"/>
  <c r="O3985" i="1"/>
  <c r="O3856" i="1"/>
  <c r="O3114" i="1"/>
  <c r="O1766" i="1"/>
  <c r="O2613" i="1"/>
  <c r="O2503" i="1"/>
  <c r="O3196" i="1"/>
  <c r="O53" i="1"/>
  <c r="O2608" i="1"/>
  <c r="O1781" i="1"/>
  <c r="O3007" i="1"/>
  <c r="O2323" i="1"/>
  <c r="O448" i="1"/>
  <c r="O2144" i="1"/>
  <c r="O3622" i="1"/>
  <c r="O419" i="1"/>
  <c r="O2616" i="1"/>
  <c r="O3849" i="1"/>
  <c r="O3" i="1"/>
  <c r="O1334" i="1"/>
  <c r="O1751" i="1"/>
  <c r="O3888" i="1"/>
  <c r="O1381" i="1"/>
  <c r="O493" i="1"/>
  <c r="O1713" i="1"/>
  <c r="O4037" i="1"/>
  <c r="O304" i="1"/>
  <c r="O468" i="1"/>
  <c r="O2009" i="1"/>
  <c r="O71" i="1"/>
  <c r="O3951" i="1"/>
  <c r="O1072" i="1"/>
  <c r="O402" i="1"/>
  <c r="O614" i="1"/>
  <c r="O534" i="1"/>
  <c r="O1731" i="1"/>
  <c r="O3408" i="1"/>
  <c r="O4062" i="1"/>
  <c r="O1431" i="1"/>
  <c r="O2965" i="1"/>
  <c r="O3402" i="1"/>
  <c r="O2915" i="1"/>
  <c r="O1489" i="1"/>
  <c r="O2961" i="1"/>
  <c r="O1922" i="1"/>
  <c r="O3274" i="1"/>
  <c r="O2578" i="1"/>
  <c r="O1799" i="1"/>
  <c r="O751" i="1"/>
  <c r="O3843" i="1"/>
  <c r="O3906" i="1"/>
  <c r="O3175" i="1"/>
  <c r="O1058" i="1"/>
  <c r="O2081" i="1"/>
  <c r="O151" i="1"/>
  <c r="O2385" i="1"/>
  <c r="O792" i="1"/>
  <c r="O3994" i="1"/>
  <c r="O3132" i="1"/>
  <c r="O2018" i="1"/>
  <c r="O1577" i="1"/>
  <c r="O3300" i="1"/>
  <c r="O1961" i="1"/>
  <c r="O4061" i="1"/>
  <c r="O3526" i="1"/>
  <c r="O3915" i="1"/>
  <c r="O4044" i="1"/>
  <c r="O663" i="1"/>
  <c r="O3360" i="1"/>
  <c r="O60" i="1"/>
  <c r="O2873" i="1"/>
  <c r="O3470" i="1"/>
  <c r="O172" i="1"/>
  <c r="O460" i="1"/>
  <c r="O2162" i="1"/>
  <c r="O354" i="1"/>
  <c r="O1563" i="1"/>
  <c r="O1354" i="1"/>
  <c r="O3121" i="1"/>
  <c r="O3577" i="1"/>
  <c r="O3801" i="1"/>
  <c r="O2805" i="1"/>
  <c r="O336" i="1"/>
  <c r="O4099" i="1"/>
  <c r="O45" i="1"/>
  <c r="O3015" i="1"/>
  <c r="O2570" i="1"/>
  <c r="O503" i="1"/>
  <c r="O1166" i="1"/>
  <c r="O1689" i="1"/>
  <c r="O3457" i="1"/>
  <c r="O1646" i="1"/>
  <c r="O251" i="1"/>
  <c r="O1576" i="1"/>
  <c r="O1310" i="1"/>
  <c r="O2968" i="1"/>
  <c r="O2586" i="1"/>
  <c r="O3436" i="1"/>
  <c r="O1197" i="1"/>
  <c r="O3290" i="1"/>
  <c r="O2505" i="1"/>
  <c r="O842" i="1"/>
  <c r="O1871" i="1"/>
  <c r="O1084" i="1"/>
  <c r="O1016" i="1"/>
  <c r="O3391" i="1"/>
  <c r="O2048" i="1"/>
  <c r="O667" i="1"/>
  <c r="O997" i="1"/>
  <c r="O3648" i="1"/>
  <c r="O2893" i="1"/>
  <c r="O350" i="1"/>
  <c r="O588" i="1"/>
  <c r="O348" i="1"/>
  <c r="O1109" i="1"/>
  <c r="O2441" i="1"/>
  <c r="O755" i="1"/>
  <c r="O3244" i="1"/>
  <c r="O2932" i="1"/>
  <c r="O2987" i="1"/>
  <c r="O2564" i="1"/>
  <c r="O1399" i="1"/>
  <c r="O2358" i="1"/>
  <c r="O986" i="1"/>
  <c r="O2541" i="1"/>
  <c r="O1375" i="1"/>
  <c r="O1210" i="1"/>
  <c r="O484" i="1"/>
  <c r="O1893" i="1"/>
  <c r="O1836" i="1"/>
  <c r="O3024" i="1"/>
  <c r="O1438" i="1"/>
  <c r="O1618" i="1"/>
  <c r="O3078" i="1"/>
  <c r="O1696" i="1"/>
  <c r="O2052" i="1"/>
  <c r="O1735" i="1"/>
  <c r="O2756" i="1"/>
  <c r="O2435" i="1"/>
  <c r="O1579" i="1"/>
  <c r="O1047" i="1"/>
  <c r="O3064" i="1"/>
  <c r="O262" i="1"/>
  <c r="O603" i="1"/>
  <c r="O2244" i="1"/>
  <c r="O2729" i="1"/>
  <c r="O1964" i="1"/>
  <c r="O456" i="1"/>
  <c r="O982" i="1"/>
  <c r="O2820" i="1"/>
  <c r="O1167" i="1"/>
  <c r="O54" i="1"/>
  <c r="O2196" i="1"/>
  <c r="O3965" i="1"/>
  <c r="O1033" i="1"/>
  <c r="O3072" i="1"/>
  <c r="O2718" i="1"/>
  <c r="O3872" i="1"/>
  <c r="O798" i="1"/>
  <c r="O2674" i="1"/>
  <c r="O2453" i="1"/>
  <c r="O3901" i="1"/>
  <c r="O1945" i="1"/>
  <c r="O529" i="1"/>
  <c r="O1134" i="1"/>
  <c r="O3483" i="1"/>
  <c r="O3258" i="1"/>
  <c r="O331" i="1"/>
  <c r="O1111" i="1"/>
  <c r="O2330" i="1"/>
  <c r="O1171" i="1"/>
  <c r="O2946" i="1"/>
  <c r="O1941" i="1"/>
  <c r="O1753" i="1"/>
  <c r="O3509" i="1"/>
  <c r="O1789" i="1"/>
  <c r="O2813" i="1"/>
  <c r="O3142" i="1"/>
  <c r="O1395" i="1"/>
  <c r="O1059" i="1"/>
  <c r="O777" i="1"/>
  <c r="O1877" i="1"/>
  <c r="O2751" i="1"/>
  <c r="O2901" i="1"/>
  <c r="O3055" i="1"/>
  <c r="O2377" i="1"/>
  <c r="O616" i="1"/>
  <c r="O2668" i="1"/>
  <c r="O1845" i="1"/>
  <c r="O237" i="1"/>
  <c r="O550" i="1"/>
  <c r="O2576" i="1"/>
  <c r="O3099" i="1"/>
  <c r="O428" i="1"/>
  <c r="O2795" i="1"/>
  <c r="O3248" i="1"/>
  <c r="O3886" i="1"/>
  <c r="O2226" i="1"/>
  <c r="O2345" i="1"/>
  <c r="O991" i="1"/>
  <c r="O2704" i="1"/>
  <c r="O2567" i="1"/>
  <c r="O2044" i="1"/>
  <c r="O4019" i="1"/>
  <c r="O1609" i="1"/>
  <c r="O1963" i="1"/>
  <c r="O369" i="1"/>
  <c r="O1566" i="1"/>
  <c r="O480" i="1"/>
  <c r="O3194" i="1"/>
  <c r="O3716" i="1"/>
  <c r="O1030" i="1"/>
  <c r="O3199" i="1"/>
  <c r="O2885" i="1"/>
  <c r="O2186" i="1"/>
  <c r="O3768" i="1"/>
  <c r="O56" i="1"/>
  <c r="O3146" i="1"/>
  <c r="O635" i="1"/>
  <c r="O3465" i="1"/>
  <c r="O569" i="1"/>
  <c r="O3423" i="1"/>
  <c r="O2758" i="1"/>
  <c r="O5" i="1"/>
  <c r="O1635" i="1"/>
  <c r="O3932" i="1"/>
  <c r="O2992" i="1"/>
  <c r="O1725" i="1"/>
  <c r="O3117" i="1"/>
  <c r="O301" i="1"/>
  <c r="O445" i="1"/>
  <c r="O1272" i="1"/>
  <c r="O1031" i="1"/>
  <c r="O201" i="1"/>
  <c r="O2999" i="1"/>
  <c r="O1633" i="1"/>
  <c r="O2595" i="1"/>
  <c r="O2614" i="1"/>
  <c r="O1159" i="1"/>
  <c r="O397" i="1"/>
  <c r="O2451" i="1"/>
  <c r="O2039" i="1"/>
  <c r="O3854" i="1"/>
  <c r="O1004" i="1"/>
  <c r="O2702" i="1"/>
  <c r="O2077" i="1"/>
  <c r="O269" i="1"/>
  <c r="O3846" i="1"/>
  <c r="O2282" i="1"/>
  <c r="O364" i="1"/>
  <c r="O2910" i="1"/>
  <c r="O4089" i="1"/>
  <c r="O3435" i="1"/>
  <c r="O1470" i="1"/>
  <c r="O934" i="1"/>
  <c r="O2855" i="1"/>
  <c r="O2830" i="1"/>
  <c r="O3211" i="1"/>
  <c r="O1268" i="1"/>
  <c r="O4065" i="1"/>
  <c r="O2043" i="1"/>
  <c r="O1146" i="1"/>
  <c r="O1897" i="1"/>
  <c r="O2601" i="1"/>
  <c r="O1796" i="1"/>
  <c r="O1401" i="1"/>
  <c r="O1749" i="1"/>
  <c r="O1191" i="1"/>
  <c r="O1521" i="1"/>
  <c r="O2254" i="1"/>
  <c r="O2201" i="1"/>
  <c r="O1174" i="1"/>
  <c r="O585" i="1"/>
  <c r="O3084" i="1"/>
  <c r="O4016" i="1"/>
  <c r="O2313" i="1"/>
  <c r="O590" i="1"/>
  <c r="O587" i="1"/>
  <c r="O9" i="1"/>
  <c r="O1017" i="1"/>
  <c r="O942" i="1"/>
  <c r="O1220" i="1"/>
  <c r="O1575" i="1"/>
  <c r="O1852" i="1"/>
  <c r="O3362" i="1"/>
  <c r="O365" i="1"/>
  <c r="O1451" i="1"/>
  <c r="O458" i="1"/>
  <c r="O4056" i="1"/>
  <c r="O871" i="1"/>
  <c r="O1857" i="1"/>
  <c r="O1189" i="1"/>
  <c r="O1815" i="1"/>
  <c r="O57" i="1"/>
  <c r="O326" i="1"/>
  <c r="O2253" i="1"/>
  <c r="O2462" i="1"/>
  <c r="O2993" i="1"/>
  <c r="O1756" i="1"/>
  <c r="O462" i="1"/>
  <c r="O2232" i="1"/>
  <c r="O3748" i="1"/>
  <c r="O3243" i="1"/>
  <c r="O2" i="1"/>
  <c r="O3018" i="1"/>
  <c r="O337" i="1"/>
  <c r="O2582" i="1"/>
  <c r="O2279" i="1"/>
  <c r="O736" i="1"/>
  <c r="O1569" i="1"/>
  <c r="O3304" i="1"/>
  <c r="O48" i="1"/>
  <c r="O3043" i="1"/>
  <c r="O723" i="1"/>
  <c r="O2231" i="1"/>
  <c r="O2799" i="1"/>
  <c r="O2977" i="1"/>
  <c r="O2122" i="1"/>
  <c r="O3378" i="1"/>
  <c r="O2053" i="1"/>
  <c r="O170" i="1"/>
  <c r="O207" i="1"/>
  <c r="O1155" i="1"/>
  <c r="O2709" i="1"/>
  <c r="O3891" i="1"/>
  <c r="O2747" i="1"/>
  <c r="O3913" i="1"/>
  <c r="O1880" i="1"/>
  <c r="O893" i="1"/>
  <c r="O129" i="1"/>
  <c r="O3328" i="1"/>
  <c r="O558" i="1"/>
  <c r="O3379" i="1"/>
  <c r="O4002" i="1"/>
  <c r="O1515" i="1"/>
  <c r="O3933" i="1"/>
  <c r="O970" i="1"/>
  <c r="O3806" i="1"/>
  <c r="O421" i="1"/>
  <c r="O3207" i="1"/>
  <c r="O2609" i="1"/>
  <c r="O3271" i="1"/>
  <c r="O2414" i="1"/>
  <c r="O3341" i="1"/>
  <c r="O2738" i="1"/>
  <c r="O2610" i="1"/>
  <c r="O2333" i="1"/>
  <c r="O1628" i="1"/>
  <c r="O2931" i="1"/>
  <c r="O808" i="1"/>
  <c r="O2743" i="1"/>
  <c r="O2439" i="1"/>
  <c r="O3069" i="1"/>
  <c r="O2527" i="1"/>
  <c r="O1664" i="1"/>
  <c r="O230" i="1"/>
  <c r="O1829" i="1"/>
  <c r="O2575" i="1"/>
  <c r="O1791" i="1"/>
  <c r="O3664" i="1"/>
  <c r="O2092" i="1"/>
  <c r="O1875" i="1"/>
  <c r="O2626" i="1"/>
  <c r="O2683" i="1"/>
  <c r="O3245" i="1"/>
  <c r="O1670" i="1"/>
  <c r="O657" i="1"/>
  <c r="O1387" i="1"/>
  <c r="O1686" i="1"/>
  <c r="O2357" i="1"/>
  <c r="O2852" i="1"/>
  <c r="O897" i="1"/>
  <c r="O1104" i="1"/>
  <c r="O2480" i="1"/>
  <c r="O2774" i="1"/>
  <c r="O1242" i="1"/>
  <c r="O2848" i="1"/>
  <c r="O2941" i="1"/>
  <c r="O1141" i="1"/>
  <c r="O796" i="1"/>
  <c r="O314" i="1"/>
  <c r="O2040" i="1"/>
  <c r="O898" i="1"/>
  <c r="O1608" i="1"/>
  <c r="O874" i="1"/>
  <c r="O8" i="1"/>
  <c r="O3778" i="1"/>
  <c r="O4042" i="1"/>
  <c r="O2700" i="1"/>
  <c r="O1617" i="1"/>
  <c r="O514" i="1"/>
  <c r="O58" i="1"/>
  <c r="O3008" i="1"/>
  <c r="O3171" i="1"/>
  <c r="O1384" i="1"/>
  <c r="O257" i="1"/>
  <c r="O2255" i="1"/>
  <c r="O2958" i="1"/>
  <c r="O1663" i="1"/>
  <c r="O3048" i="1"/>
  <c r="O960" i="1"/>
  <c r="O2105" i="1"/>
  <c r="O3365" i="1"/>
  <c r="O1237" i="1"/>
  <c r="O1029" i="1"/>
  <c r="O730" i="1"/>
  <c r="O2326" i="1"/>
  <c r="O358" i="1"/>
  <c r="O307" i="1"/>
  <c r="O375" i="1"/>
  <c r="O146" i="1"/>
  <c r="O944" i="1"/>
  <c r="O2731" i="1"/>
  <c r="O1368" i="1"/>
  <c r="O1426" i="1"/>
  <c r="O1948" i="1"/>
  <c r="O3808" i="1"/>
  <c r="O1589" i="1"/>
  <c r="O470" i="1"/>
  <c r="O1188" i="1"/>
  <c r="O1273" i="1"/>
  <c r="O2474" i="1"/>
  <c r="O1938" i="1"/>
  <c r="O2535" i="1"/>
  <c r="O2361" i="1"/>
  <c r="O1983" i="1"/>
  <c r="O1160" i="1"/>
  <c r="O3714" i="1"/>
  <c r="O3968" i="1"/>
  <c r="O400" i="1"/>
  <c r="O1367" i="1"/>
  <c r="O109" i="1"/>
  <c r="O1627" i="1"/>
  <c r="O2615" i="1"/>
  <c r="O599" i="1"/>
  <c r="O793" i="1"/>
  <c r="O3588" i="1"/>
  <c r="O591" i="1"/>
  <c r="O557" i="1"/>
  <c r="O2463" i="1"/>
  <c r="O1536" i="1"/>
  <c r="O3864" i="1"/>
  <c r="O2847" i="1"/>
  <c r="O1658" i="1"/>
  <c r="O2265" i="1"/>
  <c r="O2900" i="1"/>
  <c r="O594" i="1"/>
  <c r="O549" i="1"/>
  <c r="O2526" i="1"/>
  <c r="O2223" i="1"/>
  <c r="O3882" i="1"/>
  <c r="O2443" i="1"/>
  <c r="O3003" i="1"/>
  <c r="O2017" i="1"/>
  <c r="O4012" i="1"/>
  <c r="O520" i="1"/>
  <c r="O1710" i="1"/>
  <c r="O2572" i="1"/>
  <c r="O1747" i="1"/>
  <c r="O3260" i="1"/>
  <c r="O3230" i="1"/>
  <c r="O1414" i="1"/>
  <c r="O2770" i="1"/>
  <c r="O3767" i="1"/>
  <c r="O4025" i="1"/>
  <c r="O3022" i="1"/>
  <c r="O1028" i="1"/>
  <c r="O940" i="1"/>
  <c r="O1283" i="1"/>
  <c r="O2298" i="1"/>
  <c r="O149" i="1"/>
  <c r="O3184" i="1"/>
  <c r="O4017" i="1"/>
  <c r="O818" i="1"/>
  <c r="O67" i="1"/>
  <c r="O2115" i="1"/>
  <c r="O1046" i="1"/>
  <c r="O3156" i="1"/>
  <c r="O1540" i="1"/>
  <c r="O4001" i="1"/>
  <c r="O3004" i="1"/>
  <c r="O749" i="1"/>
  <c r="O3848" i="1"/>
  <c r="O2507" i="1"/>
  <c r="O3935" i="1"/>
  <c r="O2250" i="1"/>
  <c r="O3795" i="1"/>
  <c r="O1619" i="1"/>
  <c r="O1960" i="1"/>
  <c r="O3173" i="1"/>
  <c r="O366" i="1"/>
  <c r="O439" i="1"/>
  <c r="O767" i="1"/>
  <c r="O718" i="1"/>
  <c r="O497" i="1"/>
  <c r="O928" i="1"/>
  <c r="O726" i="1"/>
  <c r="O1485" i="1"/>
  <c r="O778" i="1"/>
  <c r="O1373" i="1"/>
  <c r="O1624" i="1"/>
  <c r="O1161" i="1"/>
  <c r="O1487" i="1"/>
  <c r="O1256" i="1"/>
  <c r="O1215" i="1"/>
  <c r="O371" i="1"/>
  <c r="O1158" i="1"/>
  <c r="O1506" i="1"/>
  <c r="O3312" i="1"/>
  <c r="O1264" i="1"/>
  <c r="O917" i="1"/>
  <c r="O1728" i="1"/>
  <c r="O2552" i="1"/>
  <c r="O1866" i="1"/>
  <c r="O903" i="1"/>
  <c r="O866" i="1"/>
  <c r="O429" i="1"/>
  <c r="O505" i="1"/>
  <c r="O1873" i="1"/>
  <c r="O1814" i="1"/>
  <c r="O1280" i="1"/>
  <c r="O1999" i="1"/>
  <c r="O502" i="1"/>
  <c r="O2532" i="1"/>
  <c r="O2571" i="1"/>
  <c r="O907" i="1"/>
  <c r="O2305" i="1"/>
  <c r="O1899" i="1"/>
  <c r="O1421" i="1"/>
  <c r="O214" i="1"/>
  <c r="O4034" i="1"/>
  <c r="O4038" i="1"/>
  <c r="O2311" i="1"/>
  <c r="O2136" i="1"/>
  <c r="O677" i="1"/>
  <c r="O3215" i="1"/>
  <c r="O3529" i="1"/>
  <c r="O1607" i="1"/>
  <c r="O2824" i="1"/>
  <c r="O91" i="1"/>
  <c r="O1572" i="1"/>
  <c r="O410" i="1"/>
  <c r="O341" i="1"/>
  <c r="O202" i="1"/>
  <c r="O104" i="1"/>
  <c r="O16" i="1"/>
  <c r="O38" i="1"/>
  <c r="O434" i="1"/>
  <c r="O1253" i="1"/>
  <c r="O894" i="1"/>
  <c r="O3981" i="1"/>
  <c r="O1935" i="1"/>
  <c r="O1459" i="1"/>
  <c r="O2094" i="1"/>
  <c r="O2057" i="1"/>
  <c r="O176" i="1"/>
  <c r="O3268" i="1"/>
  <c r="O2498" i="1"/>
  <c r="O376" i="1"/>
  <c r="O1398" i="1"/>
  <c r="O1148" i="1"/>
  <c r="O1684" i="1"/>
  <c r="O471" i="1"/>
  <c r="O2786" i="1"/>
  <c r="O1203" i="1"/>
  <c r="O3948" i="1"/>
  <c r="O2087" i="1"/>
  <c r="O1990" i="1"/>
  <c r="O3799" i="1"/>
  <c r="O873" i="1"/>
  <c r="O1944" i="1"/>
  <c r="O2684" i="1"/>
  <c r="O2214" i="1"/>
  <c r="O2423" i="1"/>
  <c r="O1631" i="1"/>
  <c r="O1660" i="1"/>
  <c r="O1679" i="1"/>
  <c r="O1179" i="1"/>
  <c r="O3912" i="1"/>
  <c r="O2972" i="1"/>
  <c r="O1412" i="1"/>
  <c r="O2580" i="1"/>
  <c r="O3426" i="1"/>
  <c r="O204" i="1"/>
  <c r="O2531" i="1"/>
  <c r="O2721" i="1"/>
  <c r="O1116" i="1"/>
  <c r="O3386" i="1"/>
  <c r="O3752" i="1"/>
  <c r="O741" i="1"/>
  <c r="O624" i="1"/>
  <c r="O3788" i="1"/>
  <c r="O2100" i="1"/>
  <c r="O1478" i="1"/>
  <c r="O1363" i="1"/>
  <c r="O2908" i="1"/>
  <c r="O3862" i="1"/>
  <c r="O2286" i="1"/>
  <c r="O1211" i="1"/>
  <c r="O835" i="1"/>
  <c r="O2550" i="1"/>
  <c r="O927" i="1"/>
  <c r="O1555" i="1"/>
  <c r="O2306" i="1"/>
  <c r="O2266" i="1"/>
  <c r="O3334" i="1"/>
  <c r="O2879" i="1"/>
  <c r="O88" i="1"/>
  <c r="O3865" i="1"/>
  <c r="O1565" i="1"/>
  <c r="O804" i="1"/>
  <c r="O1745" i="1"/>
  <c r="O2590" i="1"/>
  <c r="O1726" i="1"/>
  <c r="O3344" i="1"/>
  <c r="O2745" i="1"/>
  <c r="O1350" i="1"/>
  <c r="O3241" i="1"/>
  <c r="O3107" i="1"/>
  <c r="O3576" i="1"/>
  <c r="O3281" i="1"/>
  <c r="O1321" i="1"/>
  <c r="O4048" i="1"/>
  <c r="O1860" i="1"/>
  <c r="O2883" i="1"/>
  <c r="O1758" i="1"/>
  <c r="O1989" i="1"/>
  <c r="O2549" i="1"/>
  <c r="O3299" i="1"/>
  <c r="O3733" i="1"/>
  <c r="O3251" i="1"/>
  <c r="O1790" i="1"/>
  <c r="O1774" i="1"/>
  <c r="O1783" i="1"/>
  <c r="O2344" i="1"/>
  <c r="O145" i="1"/>
  <c r="O2374" i="1"/>
  <c r="O3544" i="1"/>
  <c r="O1727" i="1"/>
  <c r="O3158" i="1"/>
  <c r="O3943" i="1"/>
  <c r="O806" i="1"/>
  <c r="O2902" i="1"/>
  <c r="O283" i="1"/>
  <c r="O3875" i="1"/>
  <c r="O2780" i="1"/>
  <c r="O922" i="1"/>
  <c r="O3350" i="1"/>
  <c r="O3555" i="1"/>
  <c r="O828" i="1"/>
  <c r="O2894" i="1"/>
  <c r="O2166" i="1"/>
  <c r="O1746" i="1"/>
  <c r="O3958" i="1"/>
  <c r="O1259" i="1"/>
  <c r="O1708" i="1"/>
  <c r="O2714" i="1"/>
  <c r="O3209" i="1"/>
  <c r="O836" i="1"/>
  <c r="O2190" i="1"/>
  <c r="O325" i="1"/>
  <c r="O1034" i="1"/>
  <c r="O35" i="1"/>
  <c r="O1934" i="1"/>
  <c r="O1165" i="1"/>
  <c r="O1701" i="1"/>
  <c r="O1703" i="1"/>
  <c r="O3941" i="1"/>
  <c r="O2814" i="1"/>
  <c r="O1647" i="1"/>
  <c r="O3930" i="1"/>
  <c r="O3689" i="1"/>
  <c r="O247" i="1"/>
  <c r="O1251" i="1"/>
  <c r="O1383" i="1"/>
  <c r="O3970" i="1"/>
  <c r="O1390" i="1"/>
  <c r="O4047" i="1"/>
  <c r="O4091" i="1"/>
  <c r="O3283" i="1"/>
  <c r="O766" i="1"/>
  <c r="O2116" i="1"/>
  <c r="O3824" i="1"/>
  <c r="O919" i="1"/>
  <c r="O3235" i="1"/>
  <c r="O3160" i="1"/>
  <c r="O518" i="1"/>
  <c r="O4043" i="1"/>
  <c r="O1752" i="1"/>
  <c r="O2320" i="1"/>
  <c r="O108" i="1"/>
  <c r="O3491" i="1"/>
  <c r="O4049" i="1"/>
  <c r="O3774" i="1"/>
  <c r="O2800" i="1"/>
  <c r="O2635" i="1"/>
  <c r="O405" i="1"/>
  <c r="O390" i="1"/>
  <c r="O267" i="1"/>
  <c r="O1778" i="1"/>
  <c r="O3775" i="1"/>
  <c r="O2762" i="1"/>
  <c r="O3827" i="1"/>
  <c r="O3614" i="1"/>
  <c r="O511" i="1"/>
  <c r="O321" i="1"/>
  <c r="O2157" i="1"/>
  <c r="O115" i="1"/>
  <c r="O2920" i="1"/>
  <c r="O1132" i="1"/>
  <c r="O3765" i="1"/>
  <c r="O1233" i="1"/>
  <c r="O3497" i="1"/>
  <c r="O1769" i="1"/>
  <c r="O1217" i="1"/>
  <c r="O513" i="1"/>
  <c r="O754" i="1"/>
  <c r="O220" i="1"/>
  <c r="O3942" i="1"/>
  <c r="O442" i="1"/>
  <c r="O2315" i="1"/>
  <c r="O3536" i="1"/>
  <c r="O3353" i="1"/>
  <c r="O193" i="1"/>
  <c r="O189" i="1"/>
  <c r="O249" i="1"/>
  <c r="O168" i="1"/>
  <c r="O2055" i="1"/>
  <c r="O4027" i="1"/>
  <c r="O3354" i="1"/>
  <c r="O1694" i="1"/>
  <c r="O3988" i="1"/>
  <c r="O3657" i="1"/>
  <c r="O838" i="1"/>
  <c r="O296" i="1"/>
  <c r="O3755" i="1"/>
  <c r="O63" i="1"/>
  <c r="O607" i="1"/>
  <c r="O3750" i="1"/>
  <c r="O3658" i="1"/>
  <c r="O2801" i="1"/>
  <c r="O1534" i="1"/>
  <c r="O2234" i="1"/>
  <c r="O3687" i="1"/>
  <c r="O2787" i="1"/>
  <c r="O2524" i="1"/>
  <c r="O3333" i="1"/>
  <c r="O733" i="1"/>
  <c r="O2063" i="1"/>
  <c r="O1967" i="1"/>
  <c r="O2740" i="1"/>
  <c r="O2546" i="1"/>
  <c r="O3195" i="1"/>
  <c r="O2809" i="1"/>
  <c r="O3050" i="1"/>
  <c r="O1234" i="1"/>
  <c r="O2583" i="1"/>
  <c r="O1991" i="1"/>
  <c r="O49" i="1"/>
  <c r="O843" i="1"/>
  <c r="O2981" i="1"/>
  <c r="O1761" i="1"/>
  <c r="O579" i="1"/>
  <c r="O2187" i="1"/>
  <c r="O1458" i="1"/>
  <c r="O94" i="1"/>
  <c r="O2476" i="1"/>
  <c r="O3204" i="1"/>
  <c r="O1125" i="1"/>
  <c r="O3945" i="1"/>
  <c r="O1914" i="1"/>
  <c r="O2246" i="1"/>
  <c r="O2014" i="1"/>
  <c r="O3844" i="1"/>
  <c r="O739" i="1"/>
  <c r="O1578" i="1"/>
  <c r="O248" i="1"/>
  <c r="O630" i="1"/>
  <c r="O2895" i="1"/>
  <c r="O699" i="1"/>
  <c r="O472" i="1"/>
  <c r="O1649" i="1"/>
  <c r="O936" i="1"/>
  <c r="O13" i="1"/>
  <c r="O4033" i="1"/>
  <c r="O1723" i="1"/>
  <c r="O1838" i="1"/>
  <c r="O2182" i="1"/>
  <c r="O847" i="1"/>
  <c r="O2763" i="1"/>
  <c r="O761" i="1"/>
  <c r="O1496" i="1"/>
  <c r="O270" i="1"/>
  <c r="O552" i="1"/>
  <c r="O618" i="1"/>
  <c r="O1369" i="1"/>
  <c r="O3371" i="1"/>
  <c r="O568" i="1"/>
  <c r="O626" i="1"/>
  <c r="O2520" i="1"/>
  <c r="O1460" i="1"/>
  <c r="O1602" i="1"/>
  <c r="O1759" i="1"/>
  <c r="O3866" i="1"/>
  <c r="O1809" i="1"/>
  <c r="O2966" i="1"/>
  <c r="O1786" i="1"/>
  <c r="O2695" i="1"/>
  <c r="O1688" i="1"/>
  <c r="O1705" i="1"/>
  <c r="O2398" i="1"/>
  <c r="O3963" i="1"/>
  <c r="O877" i="1"/>
  <c r="O1352" i="1"/>
  <c r="O3830" i="1"/>
  <c r="O3571" i="1"/>
  <c r="O788" i="1"/>
  <c r="O3744" i="1"/>
  <c r="O658" i="1"/>
  <c r="O2750" i="1"/>
  <c r="O990" i="1"/>
  <c r="O160" i="1"/>
  <c r="O1623" i="1"/>
  <c r="O2768" i="1"/>
  <c r="O2447" i="1"/>
  <c r="O880" i="1"/>
  <c r="O746" i="1"/>
  <c r="O1881" i="1"/>
  <c r="O769" i="1"/>
  <c r="O2854" i="1"/>
  <c r="O1230" i="1"/>
  <c r="O2777" i="1"/>
  <c r="O1717" i="1"/>
  <c r="O3363" i="1"/>
  <c r="O2976" i="1"/>
  <c r="O3442" i="1"/>
  <c r="O592" i="1"/>
  <c r="O3796" i="1"/>
  <c r="O801" i="1"/>
  <c r="O3936" i="1"/>
  <c r="O2508" i="1"/>
  <c r="O275" i="1"/>
  <c r="O3556" i="1"/>
  <c r="O1036" i="1"/>
  <c r="O869" i="1"/>
  <c r="O4057" i="1"/>
  <c r="O1740" i="1"/>
  <c r="O188" i="1"/>
  <c r="O1770" i="1"/>
  <c r="O1491" i="1"/>
  <c r="O3946" i="1"/>
  <c r="O3870" i="1"/>
  <c r="O2148" i="1"/>
  <c r="O4108" i="1"/>
  <c r="O608" i="1"/>
  <c r="O1655" i="1"/>
  <c r="O3279" i="1"/>
  <c r="O3177" i="1"/>
  <c r="O114" i="1"/>
  <c r="O3723" i="1"/>
  <c r="O3337" i="1"/>
  <c r="O320" i="1"/>
  <c r="O3438" i="1"/>
  <c r="O2137" i="1"/>
  <c r="O3928" i="1"/>
  <c r="O1432" i="1"/>
  <c r="O2242" i="1"/>
  <c r="O3208" i="1"/>
  <c r="O1062" i="1"/>
  <c r="O1714" i="1"/>
  <c r="O2984" i="1"/>
  <c r="O952" i="1"/>
  <c r="O3093" i="1"/>
  <c r="O993" i="1"/>
  <c r="O602" i="1"/>
  <c r="O2969" i="1"/>
  <c r="O885" i="1"/>
  <c r="O3731" i="1"/>
  <c r="O1882" i="1"/>
  <c r="O3635" i="1"/>
  <c r="O540" i="1"/>
  <c r="O3975" i="1"/>
  <c r="O972" i="1"/>
  <c r="O2442" i="1"/>
  <c r="O136" i="1"/>
  <c r="O3026" i="1"/>
  <c r="O2663" i="1"/>
  <c r="O2963" i="1"/>
  <c r="O1762" i="1"/>
  <c r="O1972" i="1"/>
  <c r="O47" i="1"/>
  <c r="O2517" i="1"/>
  <c r="O1466" i="1"/>
  <c r="O523" i="1"/>
  <c r="O1429" i="1"/>
  <c r="O2448" i="1"/>
  <c r="O763" i="1"/>
  <c r="O725" i="1"/>
  <c r="O254" i="1"/>
  <c r="O2631" i="1"/>
  <c r="O1351" i="1"/>
  <c r="O431" i="1"/>
  <c r="O213" i="1"/>
  <c r="O3803" i="1"/>
  <c r="O999" i="1"/>
  <c r="O2023" i="1"/>
  <c r="O2178" i="1"/>
  <c r="O3201" i="1"/>
  <c r="O3210" i="1"/>
  <c r="O2868" i="1"/>
  <c r="O525" i="1"/>
  <c r="O162" i="1"/>
  <c r="O905" i="1"/>
  <c r="O266" i="1"/>
  <c r="O3859" i="1"/>
  <c r="O841" i="1"/>
  <c r="O2872" i="1"/>
  <c r="O1014" i="1"/>
  <c r="O1645" i="1"/>
  <c r="O1676" i="1"/>
  <c r="O2296" i="1"/>
  <c r="O2343" i="1"/>
  <c r="O1483" i="1"/>
  <c r="O1484" i="1"/>
  <c r="O3858" i="1"/>
  <c r="O2460" i="1"/>
  <c r="O522" i="1"/>
  <c r="O3700" i="1"/>
  <c r="O3592" i="1"/>
  <c r="O3762" i="1"/>
  <c r="O3921" i="1"/>
  <c r="O102" i="1"/>
  <c r="O3845" i="1"/>
  <c r="O2724" i="1"/>
  <c r="O1936" i="1"/>
  <c r="O2303" i="1"/>
  <c r="O1142" i="1"/>
  <c r="O1616" i="1"/>
  <c r="O1370" i="1"/>
  <c r="O1243" i="1"/>
  <c r="O2905" i="1"/>
  <c r="O2407" i="1"/>
  <c r="O3646" i="1"/>
  <c r="O1709" i="1"/>
  <c r="O3030" i="1"/>
  <c r="O636" i="1"/>
  <c r="O1003" i="1"/>
  <c r="O2876" i="1"/>
  <c r="O1712" i="1"/>
  <c r="O2396" i="1"/>
  <c r="O3157" i="1"/>
  <c r="O1156" i="1"/>
  <c r="O1274" i="1"/>
  <c r="O2975" i="1"/>
  <c r="O3262" i="1"/>
  <c r="O2322" i="1"/>
  <c r="O2362" i="1"/>
  <c r="O2002" i="1"/>
  <c r="O120" i="1"/>
  <c r="O3466" i="1"/>
  <c r="O4069" i="1"/>
  <c r="O902" i="1"/>
  <c r="O1101" i="1"/>
  <c r="O2821" i="1"/>
  <c r="O293" i="1"/>
  <c r="O3287" i="1"/>
  <c r="O1446" i="1"/>
  <c r="O3475" i="1"/>
  <c r="O1348" i="1"/>
  <c r="O2047" i="1"/>
  <c r="O2754" i="1"/>
  <c r="O1202" i="1"/>
  <c r="O1779" i="1"/>
  <c r="O396" i="1"/>
  <c r="O2197" i="1"/>
  <c r="O1314" i="1"/>
  <c r="O1037" i="1"/>
  <c r="O2278" i="1"/>
  <c r="O1887" i="1"/>
  <c r="O863" i="1"/>
  <c r="O3758" i="1"/>
  <c r="O1654" i="1"/>
  <c r="O543" i="1"/>
  <c r="O3023" i="1"/>
  <c r="O1638" i="1"/>
  <c r="O1419" i="1"/>
  <c r="O147" i="1"/>
  <c r="O292" i="1"/>
  <c r="O1038" i="1"/>
  <c r="O1120" i="1"/>
  <c r="O3295" i="1"/>
  <c r="O3278" i="1"/>
  <c r="O119" i="1"/>
  <c r="O4101" i="1"/>
  <c r="O2289" i="1"/>
  <c r="O3725" i="1"/>
  <c r="O2810" i="1"/>
  <c r="O62" i="1"/>
  <c r="O2853" i="1"/>
  <c r="O3783" i="1"/>
  <c r="O2533" i="1"/>
  <c r="O810" i="1"/>
  <c r="O3676" i="1"/>
  <c r="O2164" i="1"/>
  <c r="O1736" i="1"/>
  <c r="O3162" i="1"/>
  <c r="O3219" i="1"/>
  <c r="O3346" i="1"/>
  <c r="O499" i="1"/>
  <c r="O752" i="1"/>
  <c r="O1400" i="1"/>
  <c r="O217" i="1"/>
  <c r="O1417" i="1"/>
  <c r="O1054" i="1"/>
  <c r="O3186" i="1"/>
  <c r="O1554" i="1"/>
  <c r="O3726" i="1"/>
  <c r="O765" i="1"/>
  <c r="O3181" i="1"/>
  <c r="O2394" i="1"/>
  <c r="O3020" i="1"/>
  <c r="O2175" i="1"/>
  <c r="O1773" i="1"/>
  <c r="O1138" i="1"/>
  <c r="O3133" i="1"/>
  <c r="O3105" i="1"/>
  <c r="O3086" i="1"/>
  <c r="O851" i="1"/>
  <c r="O1537" i="1"/>
  <c r="O2240" i="1"/>
  <c r="O4067" i="1"/>
  <c r="O3383" i="1"/>
  <c r="O278" i="1"/>
  <c r="O3719" i="1"/>
  <c r="O234" i="1"/>
  <c r="O1464" i="1"/>
  <c r="O3223" i="1"/>
  <c r="O3761" i="1"/>
  <c r="O1102" i="1"/>
  <c r="O84" i="1"/>
  <c r="O329" i="1"/>
  <c r="O3604" i="1"/>
  <c r="O3361" i="1"/>
  <c r="O731" i="1"/>
  <c r="O811" i="1"/>
  <c r="O3591" i="1"/>
  <c r="O2769" i="1"/>
  <c r="O126" i="1"/>
  <c r="O2204" i="1"/>
  <c r="O1739" i="1"/>
  <c r="O276" i="1"/>
  <c r="O3525" i="1"/>
  <c r="O3420" i="1"/>
  <c r="O1567" i="1"/>
  <c r="O817" i="1"/>
  <c r="O3418" i="1"/>
  <c r="O2065" i="1"/>
  <c r="O1721" i="1"/>
  <c r="O2776" i="1"/>
  <c r="O3192" i="1"/>
  <c r="O1978" i="1"/>
  <c r="O2176" i="1"/>
  <c r="O32" i="1"/>
  <c r="O3504" i="1"/>
  <c r="O1290" i="1"/>
  <c r="O2529" i="1"/>
  <c r="O3159" i="1"/>
  <c r="O3236" i="1"/>
  <c r="O1405" i="1"/>
  <c r="O852" i="1"/>
  <c r="O3317" i="1"/>
  <c r="O3214" i="1"/>
  <c r="O2336" i="1"/>
  <c r="O1634" i="1"/>
  <c r="O2088" i="1"/>
  <c r="O768" i="1"/>
  <c r="O2767" i="1"/>
  <c r="O2530" i="1"/>
  <c r="O1144" i="1"/>
  <c r="O2212" i="1"/>
  <c r="O1632" i="1"/>
  <c r="O2499" i="1"/>
  <c r="O809" i="1"/>
  <c r="O3741" i="1"/>
  <c r="O3095" i="1"/>
  <c r="O1722" i="1"/>
  <c r="O2940" i="1"/>
  <c r="O1389" i="1"/>
  <c r="O2173" i="1"/>
  <c r="O3770" i="1"/>
  <c r="O1411" i="1"/>
  <c r="O2766" i="1"/>
  <c r="O1564" i="1"/>
  <c r="O2528" i="1"/>
  <c r="O1630" i="1"/>
  <c r="O771" i="1"/>
  <c r="O1377" i="1"/>
  <c r="O2534" i="1"/>
  <c r="O1690" i="1"/>
  <c r="O1224" i="1"/>
  <c r="O2026" i="1"/>
  <c r="O3164" i="1"/>
  <c r="O1275" i="1"/>
  <c r="O2501" i="1"/>
  <c r="O3014" i="1"/>
  <c r="O998" i="1"/>
  <c r="O3519" i="1"/>
  <c r="O1008" i="1"/>
  <c r="O533" i="1"/>
  <c r="O950" i="1"/>
  <c r="O1063" i="1"/>
  <c r="O2862" i="1"/>
  <c r="O3628" i="1"/>
  <c r="O1494" i="1"/>
  <c r="O2400" i="1"/>
  <c r="O3307" i="1"/>
  <c r="O3106" i="1"/>
  <c r="O382" i="1"/>
  <c r="O1801" i="1"/>
  <c r="O1734" i="1"/>
  <c r="O4028" i="1"/>
  <c r="O2483" i="1"/>
  <c r="O3697" i="1"/>
  <c r="O3047" i="1"/>
  <c r="O2983" i="1"/>
  <c r="O861" i="1"/>
  <c r="O2111" i="1"/>
  <c r="O3275" i="1"/>
  <c r="O3400" i="1"/>
  <c r="O3952" i="1"/>
  <c r="O2247" i="1"/>
  <c r="O3675" i="1"/>
  <c r="O7" i="1"/>
  <c r="O2257" i="1"/>
  <c r="O2713" i="1"/>
  <c r="O920" i="1"/>
  <c r="O3878" i="1"/>
  <c r="O3336" i="1"/>
  <c r="O556" i="1"/>
  <c r="O1651" i="1"/>
  <c r="O3494" i="1"/>
  <c r="O882" i="1"/>
  <c r="O775" i="1"/>
  <c r="O3193" i="1"/>
  <c r="O1505" i="1"/>
  <c r="O4060" i="1"/>
  <c r="O3428" i="1"/>
  <c r="O3051" i="1"/>
  <c r="O883" i="1"/>
  <c r="O1378" i="1"/>
  <c r="O2553" i="1"/>
  <c r="O738" i="1"/>
  <c r="O2161" i="1"/>
  <c r="O3791" i="1"/>
  <c r="O356" i="1"/>
  <c r="O2543" i="1"/>
  <c r="O3685" i="1"/>
  <c r="O198" i="1"/>
  <c r="O3153" i="1"/>
  <c r="O3696" i="1"/>
  <c r="O2491" i="1"/>
  <c r="O1301" i="1"/>
  <c r="O3376" i="1"/>
  <c r="O2486" i="1"/>
  <c r="O1811" i="1"/>
  <c r="O729" i="1"/>
  <c r="O77" i="1"/>
  <c r="O246" i="1"/>
  <c r="O15" i="1"/>
  <c r="O764" i="1"/>
  <c r="O526" i="1"/>
  <c r="O1249" i="1"/>
  <c r="O3673" i="1"/>
  <c r="O3823" i="1"/>
  <c r="O4085" i="1"/>
  <c r="O1872" i="1"/>
  <c r="O2222" i="1"/>
  <c r="O1514" i="1"/>
  <c r="O3310" i="1"/>
  <c r="O343" i="1"/>
  <c r="O868" i="1"/>
  <c r="O1529" i="1"/>
  <c r="O2083" i="1"/>
  <c r="O3197" i="1"/>
  <c r="O4059" i="1"/>
  <c r="O875" i="1"/>
  <c r="O4021" i="1"/>
  <c r="O2937" i="1"/>
  <c r="O2667" i="1"/>
  <c r="O1305" i="1"/>
  <c r="O1397" i="1"/>
  <c r="O10" i="1"/>
  <c r="O2841" i="1"/>
  <c r="O1553" i="1"/>
  <c r="O2427" i="1"/>
  <c r="O90" i="1"/>
  <c r="O2308" i="1"/>
  <c r="O1804" i="1"/>
  <c r="O4087" i="1"/>
  <c r="O854" i="1"/>
  <c r="O2251" i="1"/>
  <c r="O3637" i="1"/>
  <c r="O914" i="1"/>
  <c r="O3759" i="1"/>
  <c r="O3352" i="1"/>
  <c r="O4075" i="1"/>
  <c r="O1267" i="1"/>
  <c r="O2694" i="1"/>
  <c r="O1254" i="1"/>
  <c r="O1386" i="1"/>
  <c r="O3384" i="1"/>
  <c r="O2907" i="1"/>
  <c r="O3335" i="1"/>
  <c r="O253" i="1"/>
  <c r="O1685" i="1"/>
  <c r="O3152" i="1"/>
  <c r="O1667" i="1"/>
  <c r="O1292" i="1"/>
  <c r="O3053" i="1"/>
  <c r="O2970" i="1"/>
  <c r="O103" i="1"/>
  <c r="O3468" i="1"/>
  <c r="O1200" i="1"/>
  <c r="O4098" i="1"/>
  <c r="O1057" i="1"/>
  <c r="O937" i="1"/>
  <c r="O113" i="1"/>
  <c r="O3717" i="1"/>
  <c r="O118" i="1"/>
  <c r="O800" i="1"/>
  <c r="O3919" i="1"/>
  <c r="O2548" i="1"/>
  <c r="O939" i="1"/>
  <c r="O2096" i="1"/>
  <c r="O4070" i="1"/>
  <c r="O183" i="1"/>
  <c r="O532" i="1"/>
  <c r="O306" i="1"/>
  <c r="O1358" i="1"/>
  <c r="O1669" i="1"/>
  <c r="O3587" i="1"/>
  <c r="O2703" i="1"/>
  <c r="O3017" i="1"/>
  <c r="O3343" i="1"/>
  <c r="O3485" i="1"/>
  <c r="O1884" i="1"/>
  <c r="O1581" i="1"/>
  <c r="O538" i="1"/>
  <c r="O3640" i="1"/>
  <c r="O2264" i="1"/>
  <c r="O3722" i="1"/>
  <c r="O3528" i="1"/>
  <c r="O1262" i="1"/>
  <c r="O3324" i="1"/>
  <c r="O422" i="1"/>
  <c r="O918" i="1"/>
  <c r="O3263" i="1"/>
  <c r="O476" i="1"/>
  <c r="O2753" i="1"/>
  <c r="O1719" i="1"/>
  <c r="O3940" i="1"/>
  <c r="O2408" i="1"/>
  <c r="O2764" i="1"/>
  <c r="O1598" i="1"/>
  <c r="O121" i="1"/>
  <c r="O100" i="1"/>
  <c r="O1996" i="1"/>
  <c r="O2973" i="1"/>
  <c r="O2478" i="1"/>
  <c r="O3188" i="1"/>
  <c r="O1124" i="1"/>
  <c r="O3562" i="1"/>
  <c r="O1931" i="1"/>
  <c r="O878" i="1"/>
  <c r="O3225" i="1"/>
  <c r="O2934" i="1"/>
  <c r="O3903" i="1"/>
  <c r="O1547" i="1"/>
  <c r="O2898" i="1"/>
  <c r="O93" i="1"/>
  <c r="O3458" i="1"/>
  <c r="O4082" i="1"/>
  <c r="O524" i="1"/>
  <c r="O2982" i="1"/>
  <c r="O3674" i="1"/>
  <c r="O2042" i="1"/>
  <c r="O3042" i="1"/>
  <c r="O435" i="1"/>
  <c r="O1530" i="1"/>
  <c r="O1905" i="1"/>
  <c r="O339" i="1"/>
  <c r="O3382" i="1"/>
  <c r="O3691" i="1"/>
  <c r="O64" i="1"/>
  <c r="O945" i="1"/>
  <c r="O3804" i="1"/>
  <c r="O2928" i="1"/>
  <c r="O3416" i="1"/>
  <c r="O2808" i="1"/>
  <c r="O3498" i="1"/>
  <c r="O3301" i="1"/>
  <c r="O144" i="1"/>
  <c r="O426" i="1"/>
  <c r="O3669" i="1"/>
  <c r="O433" i="1"/>
  <c r="O2889" i="1"/>
  <c r="O3155" i="1"/>
  <c r="O3595" i="1"/>
  <c r="O3302" i="1"/>
  <c r="O4081" i="1"/>
  <c r="O1738" i="1"/>
  <c r="O753" i="1"/>
  <c r="O1420" i="1"/>
  <c r="O3606" i="1"/>
  <c r="O3626" i="1"/>
  <c r="O3836" i="1"/>
  <c r="O3663" i="1"/>
  <c r="O1048" i="1"/>
  <c r="O1992" i="1"/>
  <c r="O2748" i="1"/>
  <c r="O2804" i="1"/>
  <c r="O2184" i="1"/>
  <c r="O3242" i="1"/>
  <c r="O2832" i="1"/>
  <c r="O3623" i="1"/>
  <c r="O807" i="1"/>
  <c r="O3286" i="1"/>
  <c r="O2791" i="1"/>
  <c r="O742" i="1"/>
  <c r="O2287" i="1"/>
  <c r="O2945" i="1"/>
  <c r="O2030" i="1"/>
  <c r="O3585" i="1"/>
  <c r="O3366" i="1"/>
  <c r="O1826" i="1"/>
  <c r="O2446" i="1"/>
  <c r="O2464" i="1"/>
  <c r="O3923" i="1"/>
  <c r="O2994" i="1"/>
  <c r="O1695" i="1"/>
  <c r="O2455" i="1"/>
  <c r="O3484" i="1"/>
  <c r="O3586" i="1"/>
  <c r="O926" i="1"/>
  <c r="O55" i="1"/>
  <c r="O3424" i="1"/>
  <c r="O3488" i="1"/>
  <c r="O4029" i="1"/>
  <c r="O2099" i="1"/>
  <c r="O2421" i="1"/>
  <c r="O3035" i="1"/>
  <c r="O2592" i="1"/>
  <c r="O845" i="1"/>
  <c r="O1793" i="1"/>
  <c r="O3937" i="1"/>
  <c r="O31" i="1"/>
  <c r="O3490" i="1"/>
  <c r="O2891" i="1"/>
  <c r="O1732" i="1"/>
  <c r="O2314" i="1"/>
  <c r="O2285" i="1"/>
  <c r="O1678" i="1"/>
  <c r="O3010" i="1"/>
  <c r="O799" i="1"/>
  <c r="O2827" i="1"/>
  <c r="O3356" i="1"/>
  <c r="O4007" i="1"/>
  <c r="O3627" i="1"/>
  <c r="O2642" i="1"/>
  <c r="O1850" i="1"/>
  <c r="O1360" i="1"/>
  <c r="O3991" i="1"/>
  <c r="O1742" i="1"/>
  <c r="O231" i="1"/>
  <c r="O1409" i="1"/>
  <c r="O582" i="1"/>
  <c r="O2588" i="1"/>
  <c r="O892" i="1"/>
  <c r="O2600" i="1"/>
  <c r="O3829" i="1"/>
  <c r="O2979" i="1"/>
  <c r="O3682" i="1"/>
  <c r="O2090" i="1"/>
  <c r="O2818" i="1"/>
  <c r="O1439" i="1"/>
  <c r="O1500" i="1"/>
  <c r="O2556" i="1"/>
  <c r="O3439" i="1"/>
  <c r="O3412" i="1"/>
  <c r="O1257" i="1"/>
  <c r="O1526" i="1"/>
  <c r="O2874" i="1"/>
  <c r="O3575" i="1"/>
  <c r="O2415" i="1"/>
  <c r="O2086" i="1"/>
  <c r="O3904" i="1"/>
  <c r="O12" i="1"/>
  <c r="O3065" i="1"/>
  <c r="O1227" i="1"/>
  <c r="O3684" i="1"/>
  <c r="O2347" i="1"/>
  <c r="O2490" i="1"/>
  <c r="O123" i="1"/>
  <c r="O138" i="1"/>
  <c r="O1067" i="1"/>
  <c r="O2384" i="1"/>
  <c r="O2562" i="1"/>
  <c r="O779" i="1"/>
  <c r="O1889" i="1"/>
  <c r="O2101" i="1"/>
  <c r="O899" i="1"/>
  <c r="O1293" i="1"/>
  <c r="O4106" i="1"/>
  <c r="O1817" i="1"/>
  <c r="O1135" i="1"/>
  <c r="O3511" i="1"/>
  <c r="O1729" i="1"/>
  <c r="O3389" i="1"/>
  <c r="O3377" i="1"/>
  <c r="O1861" i="1"/>
  <c r="O4113" i="1"/>
  <c r="O1023" i="1"/>
  <c r="O3414" i="1"/>
  <c r="O3643" i="1"/>
  <c r="O3704" i="1"/>
  <c r="O3949" i="1"/>
  <c r="O824" i="1"/>
  <c r="O1278" i="1"/>
  <c r="O3608" i="1"/>
  <c r="O661" i="1"/>
  <c r="O876" i="1"/>
  <c r="O3998" i="1"/>
  <c r="O3639" i="1"/>
  <c r="O1795" i="1"/>
  <c r="O3342" i="1"/>
  <c r="O3632" i="1"/>
  <c r="O846" i="1"/>
  <c r="O3212" i="1"/>
  <c r="O3508" i="1"/>
  <c r="O305" i="1"/>
  <c r="O3690" i="1"/>
  <c r="O2321" i="1"/>
  <c r="O3303" i="1"/>
  <c r="O1413" i="1"/>
  <c r="O3176" i="1"/>
  <c r="O4054" i="1"/>
  <c r="O116" i="1"/>
  <c r="O2432" i="1"/>
  <c r="O1715" i="1"/>
  <c r="O2858" i="1"/>
  <c r="O2779" i="1"/>
  <c r="O2378" i="1"/>
  <c r="O380" i="1"/>
  <c r="O1127" i="1"/>
  <c r="O3469" i="1"/>
  <c r="O4086" i="1"/>
  <c r="O3999" i="1"/>
  <c r="O3517" i="1"/>
  <c r="O4110" i="1"/>
  <c r="O1926" i="1"/>
  <c r="O2833" i="1"/>
  <c r="O1476" i="1"/>
  <c r="O3005" i="1"/>
  <c r="O274" i="1"/>
  <c r="O1859" i="1"/>
  <c r="O2792" i="1"/>
  <c r="O3661" i="1"/>
  <c r="O3169" i="1"/>
  <c r="O137" i="1"/>
  <c r="O1302" i="1"/>
  <c r="O2880" i="1"/>
  <c r="O2554" i="1"/>
  <c r="O3962" i="1"/>
  <c r="O654" i="1"/>
  <c r="O159" i="1"/>
  <c r="O748" i="1"/>
  <c r="O1492" i="1"/>
  <c r="O909" i="1"/>
  <c r="O3403" i="1"/>
  <c r="O2867" i="1"/>
  <c r="O3939" i="1"/>
  <c r="O1724" i="1"/>
  <c r="O3707" i="1"/>
  <c r="O3971" i="1"/>
  <c r="O407" i="1"/>
  <c r="O3240" i="1"/>
  <c r="O1502" i="1"/>
  <c r="O2238" i="1"/>
  <c r="O3515" i="1"/>
  <c r="O1392" i="1"/>
  <c r="O1606" i="1"/>
  <c r="O3471" i="1"/>
  <c r="O2815" i="1"/>
  <c r="O408" i="1"/>
  <c r="O164" i="1"/>
  <c r="O4076" i="1"/>
  <c r="O3532" i="1"/>
  <c r="O3421" i="1"/>
  <c r="O1231" i="1"/>
  <c r="O795" i="1"/>
  <c r="O941" i="1"/>
  <c r="O3144" i="1"/>
  <c r="O1441" i="1"/>
  <c r="O2835" i="1"/>
  <c r="O1193" i="1"/>
  <c r="O3267" i="1"/>
  <c r="O2324" i="1"/>
  <c r="O979" i="1"/>
  <c r="O1201" i="1"/>
  <c r="O36" i="1"/>
  <c r="O3597" i="1"/>
  <c r="O3232" i="1"/>
  <c r="O1527" i="1"/>
  <c r="O2060" i="1"/>
  <c r="O1930" i="1"/>
  <c r="O3900" i="1"/>
  <c r="O4095" i="1"/>
  <c r="O728" i="1"/>
  <c r="O3599" i="1"/>
  <c r="O651" i="1"/>
  <c r="O436" i="1"/>
  <c r="O3170" i="1"/>
  <c r="O3367" i="1"/>
  <c r="O89" i="1"/>
  <c r="O2262" i="1"/>
  <c r="O2233" i="1"/>
  <c r="O3505" i="1"/>
  <c r="O2788" i="1"/>
  <c r="O3518" i="1"/>
  <c r="O1776" i="1"/>
  <c r="O3853" i="1"/>
  <c r="O3616" i="1"/>
  <c r="O414" i="1"/>
  <c r="O40" i="1"/>
  <c r="O3618" i="1"/>
  <c r="O199" i="1"/>
  <c r="O2542" i="1"/>
  <c r="O2866" i="1"/>
  <c r="O2271" i="1"/>
  <c r="O1937" i="1"/>
  <c r="O3922" i="1"/>
  <c r="O3289" i="1"/>
  <c r="O2935" i="1"/>
  <c r="O3625" i="1"/>
  <c r="O1902" i="1"/>
  <c r="O3185" i="1"/>
  <c r="O1895" i="1"/>
  <c r="O3314" i="1"/>
  <c r="O1403" i="1"/>
  <c r="O3027" i="1"/>
  <c r="O3166" i="1"/>
  <c r="O3617" i="1"/>
  <c r="O3916" i="1"/>
  <c r="O1304" i="1"/>
  <c r="O3929" i="1"/>
  <c r="O1152" i="1"/>
  <c r="O2235" i="1"/>
  <c r="O2834" i="1"/>
  <c r="O3756" i="1"/>
  <c r="O2875" i="1"/>
  <c r="O3546" i="1"/>
  <c r="O1849" i="1"/>
  <c r="O1056" i="1"/>
  <c r="O1214" i="1"/>
  <c r="O574" i="1"/>
  <c r="O1261" i="1"/>
  <c r="O171" i="1"/>
  <c r="O3825" i="1"/>
  <c r="O2379" i="1"/>
  <c r="O900" i="1"/>
  <c r="O3507" i="1"/>
  <c r="O1823" i="1"/>
  <c r="O770" i="1"/>
  <c r="O264" i="1"/>
  <c r="O2477" i="1"/>
  <c r="O1185" i="1"/>
  <c r="O844" i="1"/>
  <c r="O2922" i="1"/>
  <c r="O1404" i="1"/>
  <c r="O3899" i="1"/>
  <c r="O1890" i="1"/>
  <c r="O3613" i="1"/>
  <c r="O3563" i="1"/>
  <c r="O3902" i="1"/>
  <c r="O2000" i="1"/>
  <c r="O760" i="1"/>
  <c r="O1559" i="1"/>
  <c r="O1562" i="1"/>
  <c r="O1335" i="1"/>
  <c r="O3322" i="1"/>
  <c r="O2831" i="1"/>
  <c r="O964" i="1"/>
  <c r="O3982" i="1"/>
  <c r="O1974" i="1"/>
  <c r="O3440" i="1"/>
  <c r="O1666" i="1"/>
  <c r="O3103" i="1"/>
  <c r="O2091" i="1"/>
  <c r="O2275" i="1"/>
  <c r="O2031" i="1"/>
  <c r="O3776" i="1"/>
  <c r="O3486" i="1"/>
  <c r="O450" i="1"/>
  <c r="O3782" i="1"/>
  <c r="O571" i="1"/>
  <c r="O2165" i="1"/>
  <c r="O3552" i="1"/>
  <c r="O1643" i="1"/>
  <c r="O1349" i="1"/>
  <c r="O196" i="1"/>
  <c r="O3249" i="1"/>
  <c r="O2781" i="1"/>
  <c r="O1692" i="1"/>
  <c r="O2259" i="1"/>
  <c r="O1668" i="1"/>
  <c r="O1241" i="1"/>
  <c r="O2936" i="1"/>
  <c r="O1238" i="1"/>
  <c r="O2317" i="1"/>
  <c r="O794" i="1"/>
  <c r="O2276" i="1"/>
  <c r="O1052" i="1"/>
  <c r="O4114" i="1"/>
  <c r="O3265" i="1"/>
  <c r="O3224" i="1"/>
  <c r="O3313" i="1"/>
  <c r="O1357" i="1"/>
  <c r="O735" i="1"/>
  <c r="O1574" i="1"/>
  <c r="O2293" i="1"/>
  <c r="O2449" i="1"/>
  <c r="O2909" i="1"/>
  <c r="O2179" i="1"/>
  <c r="O3339" i="1"/>
  <c r="O2811" i="1"/>
  <c r="O2628" i="1"/>
  <c r="O839" i="1"/>
  <c r="O2213" i="1"/>
  <c r="O1394" i="1"/>
  <c r="O3701" i="1"/>
  <c r="O2248" i="1"/>
  <c r="O683" i="1"/>
  <c r="O757" i="1"/>
  <c r="O2744" i="1"/>
  <c r="O551" i="1"/>
  <c r="O2649" i="1"/>
  <c r="O3266" i="1"/>
  <c r="O1250" i="1"/>
  <c r="O3749" i="1"/>
  <c r="O2842" i="1"/>
  <c r="O4032" i="1"/>
  <c r="O2097" i="1"/>
  <c r="O3861" i="1"/>
  <c r="O600" i="1"/>
  <c r="O1865" i="1"/>
  <c r="O3179" i="1"/>
  <c r="O2869" i="1"/>
  <c r="O910" i="1"/>
  <c r="O3280" i="1"/>
  <c r="O2167" i="1"/>
  <c r="O205" i="1"/>
  <c r="O2942" i="1"/>
  <c r="O1113" i="1"/>
  <c r="O3443" i="1"/>
  <c r="O4040" i="1"/>
  <c r="O1297" i="1"/>
  <c r="O2812" i="1"/>
  <c r="O1603" i="1"/>
  <c r="O2468" i="1"/>
  <c r="O2726" i="1"/>
  <c r="O378" i="1"/>
  <c r="O3867" i="1"/>
  <c r="O3557" i="1"/>
  <c r="O1495" i="1"/>
  <c r="O1691" i="1"/>
  <c r="O3780" i="1"/>
  <c r="O2988" i="1"/>
  <c r="O1533" i="1"/>
  <c r="O272" i="1"/>
  <c r="O805" i="1"/>
  <c r="O1650" i="1"/>
  <c r="O2304" i="1"/>
  <c r="O3254" i="1"/>
  <c r="O1545" i="1"/>
  <c r="O4083" i="1"/>
  <c r="O747" i="1"/>
  <c r="O3154" i="1"/>
  <c r="O3558" i="1"/>
  <c r="O2260" i="1"/>
  <c r="O1071" i="1"/>
  <c r="O74" i="1"/>
  <c r="O762" i="1"/>
  <c r="O3745" i="1"/>
  <c r="O1385" i="1"/>
  <c r="O867" i="1"/>
  <c r="O1223" i="1"/>
  <c r="O107" i="1"/>
  <c r="O2108" i="1"/>
  <c r="O3815" i="1"/>
  <c r="O1675" i="1"/>
  <c r="O1121" i="1"/>
  <c r="O881" i="1"/>
  <c r="O2678" i="1"/>
  <c r="O3450" i="1"/>
  <c r="O3550" i="1"/>
  <c r="O2617" i="1"/>
  <c r="O3966" i="1"/>
  <c r="O4005" i="1"/>
  <c r="O3889" i="1"/>
  <c r="O3568" i="1"/>
  <c r="O756" i="1"/>
  <c r="O3960" i="1"/>
  <c r="O1216" i="1"/>
  <c r="O1025" i="1"/>
  <c r="O933" i="1"/>
  <c r="O68" i="1"/>
  <c r="O3868" i="1"/>
  <c r="O3841" i="1"/>
  <c r="O2974" i="1"/>
  <c r="O3839" i="1"/>
  <c r="O3315" i="1"/>
  <c r="O4109" i="1"/>
  <c r="O2793" i="1"/>
  <c r="O1190" i="1"/>
  <c r="O3540" i="1"/>
  <c r="O3381" i="1"/>
  <c r="O1300" i="1"/>
  <c r="O2536" i="1"/>
  <c r="O1380" i="1"/>
  <c r="O3769" i="1"/>
  <c r="O2861" i="1"/>
  <c r="O43" i="1"/>
  <c r="O3259" i="1"/>
  <c r="O1286" i="1"/>
  <c r="O2109" i="1"/>
  <c r="O2202" i="1"/>
  <c r="O1229" i="1"/>
  <c r="O2294" i="1"/>
  <c r="O1648" i="1"/>
  <c r="O803" i="1"/>
  <c r="O3655" i="1"/>
  <c r="O3172" i="1"/>
  <c r="O3387" i="1"/>
  <c r="O1605" i="1"/>
  <c r="O1707" i="1"/>
  <c r="O3967" i="1"/>
  <c r="O619" i="1"/>
  <c r="O2557" i="1"/>
  <c r="O2068" i="1"/>
  <c r="O3227" i="1"/>
  <c r="O3434" i="1"/>
  <c r="O3480" i="1"/>
  <c r="O3681" i="1"/>
  <c r="O3409" i="1"/>
  <c r="O2121" i="1"/>
  <c r="O3521" i="1"/>
  <c r="O2112" i="1"/>
  <c r="O2183" i="1"/>
  <c r="O3218" i="1"/>
  <c r="O1248" i="1"/>
  <c r="O3787" i="1"/>
  <c r="O17" i="1"/>
  <c r="O1744" i="1"/>
  <c r="O1501" i="1"/>
  <c r="O2919" i="1"/>
  <c r="O2849" i="1"/>
  <c r="O2280" i="1"/>
  <c r="O2168" i="1"/>
  <c r="O2209" i="1"/>
  <c r="O3270" i="1"/>
  <c r="O2465" i="1"/>
  <c r="O1827" i="1"/>
  <c r="O647" i="1"/>
  <c r="O1844" i="1"/>
  <c r="O3467" i="1"/>
  <c r="O3501" i="1"/>
  <c r="O2632" i="1"/>
  <c r="O1843" i="1"/>
  <c r="O4015" i="1"/>
  <c r="O2145" i="1"/>
  <c r="O1828" i="1"/>
  <c r="O837" i="1"/>
  <c r="O404" i="1"/>
  <c r="O1032" i="1"/>
  <c r="O1024" i="1"/>
  <c r="O2220" i="1"/>
  <c r="O2107" i="1"/>
  <c r="O1652" i="1"/>
  <c r="O3476" i="1"/>
  <c r="O22" i="1"/>
  <c r="O3320" i="1"/>
  <c r="O3522" i="1"/>
  <c r="O2103" i="1"/>
  <c r="O1671" i="1"/>
  <c r="O2794" i="1"/>
  <c r="O1995" i="1"/>
  <c r="O1673" i="1"/>
  <c r="O2948" i="1"/>
  <c r="O1415" i="1"/>
  <c r="O1049" i="1"/>
  <c r="O3101" i="1"/>
  <c r="O865" i="1"/>
  <c r="O935" i="1"/>
  <c r="O3163" i="1"/>
  <c r="O1128" i="1"/>
  <c r="O3996" i="1"/>
  <c r="O4009" i="1"/>
  <c r="O2354" i="1"/>
  <c r="O3729" i="1"/>
  <c r="O3489" i="1"/>
  <c r="O4096" i="1"/>
  <c r="O25" i="1"/>
  <c r="O1924" i="1"/>
  <c r="O3715" i="1"/>
  <c r="O2828" i="1"/>
  <c r="O2790" i="1"/>
  <c r="O3603" i="1"/>
  <c r="O1718" i="1"/>
  <c r="O535" i="1"/>
  <c r="O3784" i="1"/>
  <c r="O3203" i="1"/>
  <c r="O3537" i="1"/>
  <c r="O3629" i="1"/>
  <c r="O3433" i="1"/>
  <c r="O3174" i="1"/>
  <c r="O750" i="1"/>
  <c r="O2131" i="1"/>
  <c r="O2470" i="1"/>
  <c r="O1653" i="1"/>
  <c r="O687" i="1"/>
  <c r="O3292" i="1"/>
  <c r="O2151" i="1"/>
  <c r="O2373" i="1"/>
  <c r="O3474" i="1"/>
  <c r="O1636" i="1"/>
  <c r="O3447" i="1"/>
  <c r="O1629" i="1"/>
  <c r="O3459" i="1"/>
  <c r="O853" i="1"/>
  <c r="O3742" i="1"/>
  <c r="O4077" i="1"/>
  <c r="O3594" i="1"/>
  <c r="O451" i="1"/>
  <c r="O1247" i="1"/>
  <c r="O1612" i="1"/>
  <c r="O3980" i="1"/>
  <c r="O3388" i="1"/>
  <c r="O3282" i="1"/>
  <c r="O1891" i="1"/>
  <c r="O1993" i="1"/>
  <c r="O3987" i="1"/>
  <c r="O4030" i="1"/>
  <c r="O1497" i="1"/>
  <c r="O65" i="1"/>
  <c r="O1303" i="1"/>
  <c r="O3863" i="1"/>
  <c r="O46" i="1"/>
  <c r="O2466" i="1"/>
  <c r="O3349" i="1"/>
  <c r="O3772" i="1"/>
  <c r="O2205" i="1"/>
  <c r="O1486" i="1"/>
  <c r="O69" i="1"/>
  <c r="O840" i="1"/>
  <c r="O895" i="1"/>
  <c r="O3620" i="1"/>
  <c r="O3375" i="1"/>
  <c r="O879" i="1"/>
  <c r="O1359" i="1"/>
  <c r="O409" i="1"/>
  <c r="O3811" i="1"/>
  <c r="O3680" i="1"/>
  <c r="O1287" i="1"/>
  <c r="O3430" i="1"/>
  <c r="O3572" i="1"/>
  <c r="O1246" i="1"/>
  <c r="O42" i="1"/>
  <c r="O3779" i="1"/>
  <c r="O2892" i="1"/>
  <c r="O1094" i="1"/>
  <c r="O539" i="1"/>
  <c r="O3777" i="1"/>
  <c r="O477" i="1"/>
  <c r="O3359" i="1"/>
  <c r="O1637" i="1"/>
  <c r="O3405" i="1"/>
  <c r="O3819" i="1"/>
  <c r="O3659" i="1"/>
  <c r="O2760" i="1"/>
  <c r="O3698" i="1"/>
  <c r="O2482" i="1"/>
  <c r="O1988" i="1"/>
  <c r="O2113" i="1"/>
  <c r="O1858" i="1"/>
  <c r="O2829" i="1"/>
  <c r="O3890" i="1"/>
  <c r="O4066" i="1"/>
  <c r="O3814" i="1"/>
  <c r="O3947" i="1"/>
  <c r="O2625" i="1"/>
  <c r="O1263" i="1"/>
  <c r="O3432" i="1"/>
  <c r="O886" i="1"/>
  <c r="O1706" i="1"/>
  <c r="O3918" i="1"/>
  <c r="O1933" i="1"/>
  <c r="O1883" i="1"/>
  <c r="O2547" i="1"/>
  <c r="O2487" i="1"/>
  <c r="O1587" i="1"/>
  <c r="O537" i="1"/>
  <c r="O649" i="1"/>
  <c r="O3869" i="1"/>
  <c r="O50" i="1"/>
  <c r="O638" i="1"/>
  <c r="O3699" i="1"/>
  <c r="O2755" i="1"/>
  <c r="O2475" i="1"/>
  <c r="O822" i="1"/>
  <c r="O2840" i="1"/>
  <c r="O4090" i="1"/>
  <c r="O1681" i="1"/>
  <c r="O2752" i="1"/>
  <c r="O2309" i="1"/>
  <c r="O3611" i="1"/>
  <c r="O4011" i="1"/>
  <c r="O1788" i="1"/>
  <c r="O3178" i="1"/>
  <c r="O722" i="1"/>
  <c r="O1580" i="1"/>
  <c r="O2918" i="1"/>
  <c r="O3330" i="1"/>
  <c r="O3479" i="1"/>
  <c r="O73" i="1"/>
  <c r="O2185" i="1"/>
  <c r="O3150" i="1"/>
  <c r="O3272" i="1"/>
  <c r="O2913" i="1"/>
  <c r="O3277" i="1"/>
  <c r="O2929" i="1"/>
  <c r="O3305" i="1"/>
  <c r="O832" i="1"/>
  <c r="O1641" i="1"/>
  <c r="O1711" i="1"/>
  <c r="O3385" i="1"/>
  <c r="O1582" i="1"/>
  <c r="O3957" i="1"/>
  <c r="O3032" i="1"/>
  <c r="O3357" i="1"/>
  <c r="O2605" i="1"/>
  <c r="O1456" i="1"/>
  <c r="O1294" i="1"/>
  <c r="O3419" i="1"/>
  <c r="O3969" i="1"/>
  <c r="O791" i="1"/>
  <c r="O1674" i="1"/>
  <c r="O1342" i="1"/>
  <c r="O3992" i="1"/>
  <c r="O3530" i="1"/>
  <c r="O3500" i="1"/>
  <c r="O3487" i="1"/>
  <c r="O3246" i="1"/>
  <c r="O1481" i="1"/>
  <c r="O1987" i="1"/>
  <c r="O3596" i="1"/>
  <c r="O826" i="1"/>
  <c r="O4093" i="1"/>
  <c r="O3898" i="1"/>
  <c r="O2010" i="1"/>
  <c r="O2551" i="1"/>
  <c r="O3499" i="1"/>
  <c r="O1022" i="1"/>
  <c r="O3503" i="1"/>
  <c r="O186" i="1"/>
  <c r="O3398" i="1"/>
  <c r="O3907" i="1"/>
  <c r="O3332" i="1"/>
  <c r="O3392" i="1"/>
  <c r="O3358" i="1"/>
  <c r="O833" i="1"/>
  <c r="O2759" i="1"/>
  <c r="O1291" i="1"/>
  <c r="O3545" i="1"/>
  <c r="O479" i="1"/>
  <c r="O1994" i="1"/>
  <c r="O3298" i="1"/>
  <c r="O4115" i="1"/>
  <c r="O101" i="1"/>
  <c r="O516" i="1"/>
  <c r="O3740" i="1"/>
  <c r="O1265" i="1"/>
  <c r="O3481" i="1"/>
  <c r="O3818" i="1"/>
  <c r="O3429" i="1"/>
  <c r="O1508" i="1"/>
  <c r="O3692" i="1"/>
  <c r="O2844" i="1"/>
  <c r="O815" i="1"/>
  <c r="O2206" i="1"/>
  <c r="O3273" i="1"/>
  <c r="O255" i="1"/>
  <c r="O2906" i="1"/>
  <c r="O1288" i="1"/>
  <c r="O3809" i="1"/>
  <c r="O2360" i="1"/>
  <c r="O1376" i="1"/>
  <c r="O4052" i="1"/>
  <c r="O4058" i="1"/>
  <c r="O2292" i="1"/>
  <c r="O3990" i="1"/>
  <c r="O3583" i="1"/>
  <c r="O3580" i="1"/>
  <c r="O2288" i="1"/>
  <c r="O606" i="1"/>
  <c r="O3905" i="1"/>
  <c r="O1657" i="1"/>
  <c r="O2291" i="1"/>
  <c r="O3033" i="1"/>
  <c r="O2643" i="1"/>
  <c r="O1498" i="1"/>
  <c r="O1472" i="1"/>
  <c r="O1621" i="1"/>
  <c r="O3180" i="1"/>
  <c r="O98" i="1"/>
  <c r="O819" i="1"/>
  <c r="O1831" i="1"/>
  <c r="O156" i="1"/>
  <c r="O3917" i="1"/>
  <c r="O4020" i="1"/>
  <c r="O3482" i="1"/>
  <c r="O2095" i="1"/>
  <c r="O2555" i="1"/>
  <c r="O1680" i="1"/>
  <c r="O3605" i="1"/>
  <c r="O2593" i="1"/>
  <c r="O3395" i="1"/>
  <c r="O3044" i="1"/>
  <c r="O3738" i="1"/>
  <c r="O1055" i="1"/>
  <c r="O3123" i="1"/>
  <c r="O1768" i="1"/>
  <c r="O3372" i="1"/>
  <c r="O178" i="1"/>
  <c r="O3390" i="1"/>
  <c r="O1444" i="1"/>
  <c r="O1928" i="1"/>
  <c r="O1620" i="1"/>
  <c r="O3660" i="1"/>
  <c r="O2084" i="1"/>
  <c r="O2022" i="1"/>
  <c r="O3760" i="1"/>
  <c r="O190" i="1"/>
  <c r="O2967" i="1"/>
  <c r="O3656" i="1"/>
  <c r="O2496" i="1"/>
  <c r="O1040" i="1"/>
  <c r="O3986" i="1"/>
  <c r="O3520" i="1"/>
  <c r="O3873" i="1"/>
  <c r="O3708" i="1"/>
  <c r="O3703" i="1"/>
  <c r="O812" i="1"/>
  <c r="O1475" i="1"/>
  <c r="O2489" i="1"/>
  <c r="O802" i="1"/>
  <c r="O3253" i="1"/>
  <c r="O3139" i="1"/>
  <c r="O3736" i="1"/>
  <c r="O1588" i="1"/>
  <c r="O1362" i="1"/>
  <c r="O1372" i="1"/>
  <c r="O3793" i="1"/>
  <c r="O3012" i="1"/>
  <c r="O1611" i="1"/>
  <c r="O2816" i="1"/>
  <c r="O2089" i="1"/>
  <c r="O3573" i="1"/>
  <c r="O3766" i="1"/>
  <c r="O3348" i="1"/>
  <c r="O1923" i="1"/>
  <c r="O1927" i="1"/>
  <c r="O1346" i="1"/>
  <c r="O3326" i="1"/>
  <c r="O785" i="1"/>
  <c r="O3308" i="1"/>
  <c r="O740" i="1"/>
  <c r="O2117" i="1"/>
  <c r="O3513" i="1"/>
  <c r="O3812" i="1"/>
  <c r="O2458" i="1"/>
  <c r="O884" i="1"/>
  <c r="O652" i="1"/>
  <c r="O916" i="1"/>
  <c r="O1558" i="1"/>
  <c r="O3553" i="1"/>
  <c r="O2939" i="1"/>
  <c r="O3724" i="1"/>
  <c r="O2624" i="1"/>
  <c r="O19" i="1"/>
  <c r="O2268" i="1"/>
  <c r="O3735" i="1"/>
  <c r="O3816" i="1"/>
  <c r="O3161" i="1"/>
  <c r="O1846" i="1"/>
  <c r="O528" i="1"/>
  <c r="O2599" i="1"/>
  <c r="O1604" i="1"/>
  <c r="O3495" i="1"/>
  <c r="O3908" i="1"/>
  <c r="O2669" i="1"/>
  <c r="O774" i="1"/>
  <c r="O110" i="1"/>
  <c r="O2497" i="1"/>
  <c r="O857" i="1"/>
  <c r="O938" i="1"/>
  <c r="O3964" i="1"/>
  <c r="O744" i="1"/>
  <c r="O417" i="1"/>
  <c r="O3524" i="1"/>
  <c r="O2045" i="1"/>
  <c r="O3001" i="1"/>
  <c r="O1035" i="1"/>
  <c r="O3712" i="1"/>
  <c r="O81" i="1"/>
  <c r="O1853" i="1"/>
  <c r="O112" i="1"/>
  <c r="O830" i="1"/>
  <c r="O3978" i="1"/>
  <c r="O1379" i="1"/>
  <c r="O105" i="1"/>
  <c r="O4071" i="1"/>
  <c r="O3151" i="1"/>
  <c r="O3615" i="1"/>
  <c r="O1730" i="1"/>
  <c r="O4004" i="1"/>
  <c r="O4000" i="1"/>
  <c r="O28" i="1"/>
  <c r="O2783" i="1"/>
  <c r="O3131" i="1"/>
  <c r="O2560" i="1"/>
  <c r="O3764" i="1"/>
  <c r="O3401" i="1"/>
  <c r="O1586" i="1"/>
  <c r="O3229" i="1"/>
  <c r="O3961" i="1"/>
  <c r="O1754" i="1"/>
  <c r="O3182" i="1"/>
  <c r="O1743" i="1"/>
  <c r="O87" i="1"/>
  <c r="O2471" i="1"/>
  <c r="O3668" i="1"/>
  <c r="O66" i="1"/>
  <c r="O2316" i="1"/>
  <c r="O3835" i="1"/>
  <c r="O3441" i="1"/>
  <c r="O3785" i="1"/>
  <c r="O2191" i="1"/>
  <c r="O1888" i="1"/>
  <c r="O133" i="1"/>
  <c r="O1591" i="1"/>
  <c r="O3944" i="1"/>
  <c r="O859" i="1"/>
  <c r="O2119" i="1"/>
  <c r="O1644" i="1"/>
  <c r="O1356" i="1"/>
  <c r="O1821" i="1"/>
  <c r="O3834" i="1"/>
  <c r="O712" i="1"/>
  <c r="O531" i="1"/>
  <c r="O2957" i="1"/>
  <c r="O2405" i="1"/>
  <c r="O860" i="1"/>
  <c r="O1610" i="1"/>
  <c r="O182" i="1"/>
  <c r="O2297" i="1"/>
  <c r="O1509" i="1"/>
  <c r="O3746" i="1"/>
  <c r="O3228" i="1"/>
  <c r="O4003" i="1"/>
  <c r="O2845" i="1"/>
  <c r="O789" i="1"/>
  <c r="O1493" i="1"/>
  <c r="O3543" i="1"/>
  <c r="O530" i="1"/>
  <c r="O2514" i="1"/>
  <c r="O175" i="1"/>
  <c r="O3771" i="1"/>
  <c r="O3598" i="1"/>
  <c r="O2126" i="1"/>
  <c r="O3548" i="1"/>
  <c r="O1656" i="1"/>
  <c r="O1089" i="1"/>
  <c r="O2741" i="1"/>
  <c r="O848" i="1"/>
  <c r="O2485" i="1"/>
  <c r="O1061" i="1"/>
  <c r="O2208" i="1"/>
  <c r="O2634" i="1"/>
  <c r="O3319" i="1"/>
  <c r="O3705" i="1"/>
  <c r="O466" i="1"/>
  <c r="O3449" i="1"/>
  <c r="O3732" i="1"/>
  <c r="O1137" i="1"/>
  <c r="O1130" i="1"/>
  <c r="O2843" i="1"/>
  <c r="O312" i="1"/>
  <c r="O418" i="1"/>
  <c r="O3624" i="1"/>
  <c r="O3071" i="1"/>
  <c r="O1355" i="1"/>
  <c r="O2837" i="1"/>
  <c r="O3584" i="1"/>
  <c r="O316" i="1"/>
  <c r="O308" i="1"/>
  <c r="O181" i="1"/>
  <c r="O2140" i="1"/>
  <c r="O4092" i="1"/>
  <c r="O3309" i="1"/>
  <c r="O3502" i="1"/>
  <c r="O3445" i="1"/>
  <c r="O2785" i="1"/>
  <c r="O2971" i="1"/>
  <c r="O3533" i="1"/>
  <c r="O2964" i="1"/>
  <c r="O1235" i="1"/>
  <c r="O1039" i="1"/>
  <c r="O1115" i="1"/>
  <c r="O3670" i="1"/>
  <c r="O3561" i="1"/>
  <c r="O3897" i="1"/>
  <c r="O1410" i="1"/>
  <c r="O2367" i="1"/>
  <c r="O1833" i="1"/>
  <c r="O2856" i="1"/>
  <c r="O2221" i="1"/>
  <c r="O2917" i="1"/>
  <c r="O446" i="1"/>
  <c r="O1640" i="1"/>
  <c r="O2349" i="1"/>
  <c r="O438" i="1"/>
  <c r="O3909" i="1"/>
  <c r="O1548" i="1"/>
  <c r="O492" i="1"/>
  <c r="O887" i="1"/>
  <c r="O3817" i="1"/>
  <c r="O2585" i="1"/>
  <c r="O2670" i="1"/>
  <c r="O2327" i="1"/>
  <c r="O2210" i="1"/>
  <c r="O2860" i="1"/>
  <c r="O3205" i="1"/>
  <c r="O2802" i="1"/>
  <c r="O1119" i="1"/>
  <c r="O3569" i="1"/>
  <c r="O3810" i="1"/>
  <c r="O432" i="1"/>
  <c r="O1213" i="1"/>
  <c r="O1077" i="1"/>
  <c r="O1615" i="1"/>
  <c r="O3570" i="1"/>
  <c r="O1886" i="1"/>
  <c r="O3683" i="1"/>
  <c r="O2621" i="1"/>
  <c r="O3370" i="1"/>
  <c r="O3108" i="1"/>
  <c r="O3642" i="1"/>
  <c r="O3551" i="1"/>
  <c r="O2995" i="1"/>
  <c r="O3694" i="1"/>
  <c r="O3233" i="1"/>
  <c r="O1741" i="1"/>
  <c r="O2823" i="1"/>
  <c r="O2174" i="1"/>
  <c r="O3454" i="1"/>
  <c r="O3234" i="1"/>
  <c r="O195" i="1"/>
  <c r="O1584" i="1"/>
  <c r="O2419" i="1"/>
  <c r="O1596" i="1"/>
  <c r="O3753" i="1"/>
  <c r="O3773" i="1"/>
  <c r="O184" i="1"/>
  <c r="O1997" i="1"/>
  <c r="O3187" i="1"/>
  <c r="O1896" i="1"/>
  <c r="O3351" i="1"/>
  <c r="O412" i="1"/>
  <c r="O3331" i="1"/>
  <c r="O1626" i="1"/>
  <c r="O392" i="1"/>
  <c r="O1622" i="1"/>
  <c r="O224" i="1"/>
  <c r="O4010" i="1"/>
  <c r="O241" i="1"/>
  <c r="O2230" i="1"/>
  <c r="O2261" i="1"/>
  <c r="O889" i="1"/>
  <c r="O3566" i="1"/>
  <c r="O1665" i="1"/>
  <c r="O2472" i="1"/>
  <c r="O1430" i="1"/>
  <c r="O1546" i="1"/>
  <c r="O2299" i="1"/>
  <c r="O1065" i="1"/>
  <c r="O1847" i="1"/>
  <c r="O3034" i="1"/>
  <c r="O2789" i="1"/>
  <c r="O1285" i="1"/>
  <c r="O3040" i="1"/>
  <c r="O4088" i="1"/>
  <c r="O1840" i="1"/>
  <c r="O3437" i="1"/>
  <c r="O3119" i="1"/>
  <c r="O1583" i="1"/>
  <c r="O2274" i="1"/>
  <c r="O3448" i="1"/>
  <c r="O2120" i="1"/>
  <c r="O3671" i="1"/>
  <c r="O1737" i="1"/>
  <c r="O2761" i="1"/>
  <c r="O2638" i="1"/>
  <c r="O3600" i="1"/>
  <c r="O3894" i="1"/>
  <c r="O4074" i="1"/>
  <c r="O2346" i="1"/>
  <c r="O586" i="1"/>
  <c r="O2990" i="1"/>
  <c r="O2484" i="1"/>
  <c r="O95" i="1"/>
  <c r="O890" i="1"/>
  <c r="O3709" i="1"/>
  <c r="O3821" i="1"/>
  <c r="O2290" i="1"/>
  <c r="O3492" i="1"/>
  <c r="O2355" i="1"/>
  <c r="O786" i="1"/>
  <c r="O268" i="1"/>
  <c r="O3711" i="1"/>
  <c r="O3612" i="1"/>
  <c r="O1677" i="1"/>
  <c r="O2104" i="1"/>
  <c r="O236" i="1"/>
  <c r="O1841" i="1"/>
  <c r="O1364" i="1"/>
  <c r="O2784" i="1"/>
  <c r="O1240" i="1"/>
  <c r="O2806" i="1"/>
  <c r="O3506" i="1"/>
  <c r="O1428" i="1"/>
  <c r="O2281" i="1"/>
  <c r="O2951" i="1"/>
  <c r="O2930" i="1"/>
  <c r="O3647" i="1"/>
  <c r="O3374" i="1"/>
  <c r="O111" i="1"/>
  <c r="O3786" i="1"/>
  <c r="O3136" i="1"/>
  <c r="O2082" i="1"/>
  <c r="O1184" i="1"/>
  <c r="O3857" i="1"/>
  <c r="O3852" i="1"/>
  <c r="O4072" i="1"/>
  <c r="O1904" i="1"/>
  <c r="O2135" i="1"/>
  <c r="O1733" i="1"/>
  <c r="O3621" i="1"/>
  <c r="O782" i="1"/>
  <c r="O1900" i="1"/>
  <c r="O3976" i="1"/>
  <c r="O1672" i="1"/>
  <c r="O816" i="1"/>
  <c r="O813" i="1"/>
  <c r="O2938" i="1"/>
  <c r="O3974" i="1"/>
  <c r="O3514" i="1"/>
  <c r="O1932" i="1"/>
  <c r="O2386" i="1"/>
  <c r="O2500" i="1"/>
  <c r="O2469" i="1"/>
  <c r="O4105" i="1"/>
  <c r="O2539" i="1"/>
  <c r="O2263" i="1"/>
  <c r="O37" i="1"/>
  <c r="O790" i="1"/>
  <c r="O2181" i="1"/>
  <c r="O1682" i="1"/>
  <c r="O1760" i="1"/>
  <c r="O2243" i="1"/>
  <c r="O3325" i="1"/>
  <c r="O1885" i="1"/>
  <c r="O385" i="1"/>
  <c r="O3460" i="1"/>
  <c r="O3534" i="1"/>
  <c r="O2636" i="1"/>
  <c r="O1244" i="1"/>
  <c r="O75" i="1"/>
  <c r="O1448" i="1"/>
  <c r="O3582" i="1"/>
  <c r="O1208" i="1"/>
  <c r="O2525" i="1"/>
  <c r="O2559" i="1"/>
  <c r="O1842" i="1"/>
  <c r="O3028" i="1"/>
  <c r="O3567" i="1"/>
  <c r="O3512" i="1"/>
  <c r="O1901" i="1"/>
  <c r="O932" i="1"/>
  <c r="O3728" i="1"/>
  <c r="O2839" i="1"/>
  <c r="O21" i="1"/>
  <c r="O1298" i="1"/>
  <c r="O2295" i="1"/>
  <c r="O3734" i="1"/>
  <c r="O3984" i="1"/>
  <c r="O949" i="1"/>
  <c r="O2630" i="1"/>
  <c r="O3285" i="1"/>
  <c r="O3838" i="1"/>
  <c r="O783" i="1"/>
  <c r="O3893" i="1"/>
  <c r="O2561" i="1"/>
  <c r="O3329" i="1"/>
  <c r="O3666" i="1"/>
  <c r="O2302" i="1"/>
  <c r="O4026" i="1"/>
  <c r="O825" i="1"/>
  <c r="O2798" i="1"/>
  <c r="O3610" i="1"/>
  <c r="O3451" i="1"/>
  <c r="O3718" i="1"/>
  <c r="O3316" i="1"/>
  <c r="O1600" i="1"/>
  <c r="O2106" i="1"/>
  <c r="O2771" i="1"/>
  <c r="O1613" i="1"/>
  <c r="O648" i="1"/>
  <c r="O2836" i="1"/>
  <c r="O474" i="1"/>
  <c r="O3678" i="1"/>
  <c r="O2671" i="1"/>
  <c r="O1855" i="1"/>
  <c r="O1949" i="1"/>
  <c r="O611" i="1"/>
  <c r="O3137" i="1"/>
  <c r="O3554" i="1"/>
  <c r="O560" i="1"/>
  <c r="O1560" i="1"/>
  <c r="O454" i="1"/>
  <c r="O2884" i="1"/>
  <c r="O1552" i="1"/>
  <c r="O83" i="1"/>
  <c r="O3369" i="1"/>
  <c r="O2933" i="1"/>
  <c r="O1862" i="1"/>
  <c r="O2085" i="1"/>
  <c r="O3118" i="1"/>
  <c r="O3910" i="1"/>
  <c r="O2903" i="1"/>
  <c r="O1557" i="1"/>
  <c r="O2207" i="1"/>
  <c r="O901" i="1"/>
  <c r="O3651" i="1"/>
  <c r="O2723" i="1"/>
  <c r="O2479" i="1"/>
  <c r="O2284" i="1"/>
  <c r="O3924" i="1"/>
  <c r="O2980" i="1"/>
  <c r="O3167" i="1"/>
  <c r="O2737" i="1"/>
  <c r="O3686" i="1"/>
  <c r="O2193" i="1"/>
  <c r="O1625" i="1"/>
  <c r="O1075" i="1"/>
  <c r="O1396" i="1"/>
  <c r="O2558" i="1"/>
  <c r="O3619" i="1"/>
  <c r="O3297" i="1"/>
  <c r="O758" i="1"/>
  <c r="O2797" i="1"/>
  <c r="O4078" i="1"/>
  <c r="O3422" i="1"/>
  <c r="O784" i="1"/>
  <c r="O3644" i="1"/>
  <c r="O2467" i="1"/>
  <c r="O3025" i="1"/>
  <c r="O1550" i="1"/>
  <c r="O3710" i="1"/>
  <c r="O1825" i="1"/>
  <c r="O3456" i="1"/>
  <c r="O2544" i="1"/>
  <c r="O3739" i="1"/>
  <c r="O4039" i="1"/>
  <c r="O3145" i="1"/>
  <c r="O2177" i="1"/>
  <c r="O3345" i="1"/>
  <c r="O3593" i="1"/>
  <c r="O3977" i="1"/>
  <c r="O3539" i="1"/>
  <c r="O1916" i="1"/>
  <c r="O1361" i="1"/>
  <c r="O203" i="1"/>
  <c r="O1044" i="1"/>
  <c r="O2826" i="1"/>
  <c r="O3453" i="1"/>
  <c r="O1942" i="1"/>
  <c r="O2277" i="1"/>
  <c r="O1266" i="1"/>
  <c r="O3667" i="1"/>
  <c r="O3876" i="1"/>
  <c r="O4046" i="1"/>
  <c r="O52" i="1"/>
  <c r="O27" i="1"/>
  <c r="O2921" i="1"/>
  <c r="O132" i="1"/>
  <c r="O3541" i="1"/>
  <c r="O3296" i="1"/>
  <c r="O70" i="1"/>
  <c r="O3009" i="1"/>
  <c r="O2076" i="1"/>
  <c r="O388" i="1"/>
  <c r="O814" i="1"/>
  <c r="O1929" i="1"/>
  <c r="O4022" i="1"/>
  <c r="O3052" i="1"/>
  <c r="O2335" i="1"/>
  <c r="O1080" i="1"/>
  <c r="O384" i="1"/>
  <c r="O2454" i="1"/>
  <c r="O2216" i="1"/>
  <c r="O2819" i="1"/>
  <c r="O1939" i="1"/>
  <c r="O3579" i="1"/>
  <c r="O3797" i="1"/>
  <c r="O2857" i="1"/>
  <c r="O1839" i="1"/>
  <c r="O2098" i="1"/>
  <c r="O2502" i="1"/>
  <c r="O1465" i="1"/>
  <c r="O2102" i="1"/>
  <c r="O4103" i="1"/>
  <c r="O3828" i="1"/>
  <c r="O2494" i="1"/>
  <c r="O4014" i="1"/>
  <c r="O3380" i="1"/>
  <c r="O3609" i="1"/>
  <c r="O463" i="1"/>
  <c r="O912" i="1"/>
  <c r="O2217" i="1"/>
  <c r="O3396" i="1"/>
  <c r="O1086" i="1"/>
  <c r="O745" i="1"/>
  <c r="O3757" i="1"/>
  <c r="O2846" i="1"/>
  <c r="O2775" i="1"/>
  <c r="O4063" i="1"/>
  <c r="O1590" i="1"/>
  <c r="O617" i="1"/>
  <c r="O467" i="1"/>
  <c r="O3462" i="1"/>
  <c r="O4055" i="1"/>
  <c r="O86" i="1"/>
  <c r="O1551" i="1"/>
  <c r="O3002" i="1"/>
  <c r="O541" i="1"/>
  <c r="O3653" i="1"/>
  <c r="O2749" i="1"/>
  <c r="O3574" i="1"/>
  <c r="O2256" i="1"/>
  <c r="O1601" i="1"/>
  <c r="O3883" i="1"/>
  <c r="O4018" i="1"/>
  <c r="O3463" i="1"/>
  <c r="O3355" i="1"/>
  <c r="O3751" i="1"/>
  <c r="O1192" i="1"/>
  <c r="O3831" i="1"/>
  <c r="O3634" i="1"/>
  <c r="O2619" i="1"/>
  <c r="O3652" i="1"/>
  <c r="O2897" i="1"/>
  <c r="O3291" i="1"/>
  <c r="O776" i="1"/>
  <c r="O2803" i="1"/>
  <c r="O377" i="1"/>
  <c r="O3206" i="1"/>
  <c r="O1041" i="1"/>
  <c r="O1069" i="1"/>
  <c r="O11" i="1"/>
  <c r="O2757" i="1"/>
  <c r="O4" i="1"/>
  <c r="O2473" i="1"/>
  <c r="O1416" i="1"/>
  <c r="O3461" i="1"/>
  <c r="O546" i="1"/>
  <c r="O3321" i="1"/>
  <c r="O127" i="1"/>
  <c r="O3183" i="1"/>
  <c r="O3411" i="1"/>
  <c r="O2424" i="1"/>
  <c r="O3473" i="1"/>
  <c r="O3581" i="1"/>
  <c r="O2133" i="1"/>
  <c r="O3601" i="1"/>
  <c r="O3138" i="1"/>
  <c r="O1391" i="1"/>
  <c r="O4006" i="1"/>
  <c r="O3702" i="1"/>
  <c r="O3833" i="1"/>
  <c r="O4041" i="1"/>
  <c r="O1614" i="1"/>
  <c r="O2639" i="1"/>
  <c r="O3410" i="1"/>
  <c r="O3323" i="1"/>
  <c r="O3049" i="1"/>
  <c r="O931" i="1"/>
  <c r="O411" i="1"/>
  <c r="O1143" i="1"/>
  <c r="O2603" i="1"/>
  <c r="O2125" i="1"/>
  <c r="O1053" i="1"/>
  <c r="O4053" i="1"/>
  <c r="O4111" i="1"/>
  <c r="O76" i="1"/>
  <c r="O780" i="1"/>
  <c r="O3394" i="1"/>
  <c r="O3763" i="1"/>
  <c r="O4104" i="1"/>
  <c r="O72" i="1"/>
  <c r="O3397" i="1"/>
  <c r="O3516" i="1"/>
  <c r="O2493" i="1"/>
  <c r="O1894" i="1"/>
  <c r="O3393" i="1"/>
  <c r="O2851" i="1"/>
  <c r="O3993" i="1"/>
  <c r="O595" i="1"/>
  <c r="O3364" i="1"/>
  <c r="O3531" i="1"/>
  <c r="O2224" i="1"/>
  <c r="O3347" i="1"/>
  <c r="O1374" i="1"/>
  <c r="O3493" i="1"/>
  <c r="O3039" i="1"/>
  <c r="O2211" i="1"/>
  <c r="O3527" i="1"/>
  <c r="O3452" i="1"/>
  <c r="O3589" i="1"/>
  <c r="O1661" i="1"/>
  <c r="O3406" i="1"/>
  <c r="O1544" i="1"/>
  <c r="O1917" i="1"/>
  <c r="O3415" i="1"/>
  <c r="O3368" i="1"/>
  <c r="O888" i="1"/>
  <c r="O787" i="1"/>
  <c r="O3135" i="1"/>
  <c r="O3535" i="1"/>
  <c r="O3713" i="1"/>
  <c r="O106" i="1"/>
  <c r="O1921" i="1"/>
  <c r="O2005" i="1"/>
  <c r="O1639" i="1"/>
  <c r="O831" i="1"/>
  <c r="O1837" i="1"/>
  <c r="O3143" i="1"/>
  <c r="O3293" i="1"/>
  <c r="O2492" i="1"/>
  <c r="O2924" i="1"/>
  <c r="O1296" i="1"/>
  <c r="O92" i="1"/>
  <c r="O3754" i="1"/>
  <c r="O141" i="1"/>
  <c r="O3720" i="1"/>
  <c r="O3860" i="1"/>
  <c r="O1393" i="1"/>
  <c r="O3565" i="1"/>
  <c r="O3649" i="1"/>
  <c r="O2069" i="1"/>
  <c r="O2258" i="1"/>
  <c r="O1898" i="1"/>
  <c r="O1812" i="1"/>
  <c r="O441" i="1"/>
  <c r="O179" i="1"/>
  <c r="O117" i="1"/>
  <c r="O2838" i="1"/>
  <c r="O2219" i="1"/>
  <c r="O2364" i="1"/>
  <c r="O3496" i="1"/>
  <c r="O2807" i="1"/>
  <c r="O443" i="1"/>
  <c r="O79" i="1"/>
  <c r="O2887" i="1"/>
  <c r="O1108" i="1"/>
  <c r="O583" i="1"/>
  <c r="O1835" i="1"/>
  <c r="O3327" i="1"/>
  <c r="O99" i="1"/>
  <c r="O2450" i="1"/>
  <c r="O2319" i="1"/>
  <c r="O1388" i="1"/>
  <c r="O1642" i="1"/>
  <c r="O821" i="1"/>
  <c r="O2163" i="1"/>
  <c r="O620" i="1"/>
  <c r="O3989" i="1"/>
  <c r="O3523" i="1"/>
  <c r="O1834" i="1"/>
  <c r="O24" i="1"/>
  <c r="O1687" i="1"/>
  <c r="O820" i="1"/>
  <c r="O97" i="1"/>
  <c r="O3789" i="1"/>
  <c r="O3688" i="1"/>
  <c r="O3311" i="1"/>
  <c r="O2172" i="1"/>
  <c r="O3407" i="1"/>
  <c r="O1402" i="1"/>
  <c r="O3560" i="1"/>
  <c r="O2640" i="1"/>
  <c r="O3695" i="1"/>
  <c r="O3564" i="1"/>
  <c r="O3257" i="1"/>
  <c r="O3056" i="1"/>
  <c r="O3542" i="1"/>
  <c r="O3455" i="1"/>
  <c r="O1095" i="1"/>
  <c r="O3654" i="1"/>
  <c r="O374" i="1"/>
  <c r="O3727" i="1"/>
  <c r="O2114" i="1"/>
  <c r="O2481" i="1"/>
  <c r="O2301" i="1"/>
  <c r="O850" i="1"/>
  <c r="O855" i="1"/>
  <c r="O2996" i="1"/>
  <c r="O2742" i="1"/>
  <c r="O2283" i="1"/>
  <c r="O2488" i="1"/>
  <c r="O78" i="1"/>
  <c r="O2457" i="1"/>
  <c r="O3478" i="1"/>
  <c r="O2641" i="1"/>
  <c r="O3013" i="1"/>
  <c r="O1347" i="1"/>
  <c r="O1851" i="1"/>
  <c r="O3477" i="1"/>
  <c r="O4112" i="1"/>
  <c r="O2925" i="1"/>
  <c r="O3706" i="1"/>
  <c r="O4045" i="1"/>
  <c r="O3822" i="1"/>
  <c r="O2218" i="1"/>
  <c r="O3446" i="1"/>
  <c r="O829" i="1"/>
  <c r="O1824" i="1"/>
  <c r="O1878" i="1"/>
  <c r="O4102" i="1"/>
  <c r="O2156" i="1"/>
  <c r="O3338" i="1"/>
  <c r="O3444" i="1"/>
  <c r="O3425" i="1"/>
  <c r="O3547" i="1"/>
  <c r="O609" i="1"/>
  <c r="O3399" i="1"/>
  <c r="O3464" i="1"/>
  <c r="O96" i="1"/>
  <c r="O1289" i="1"/>
  <c r="O4013" i="1"/>
  <c r="O2817" i="1"/>
  <c r="O3820" i="1"/>
  <c r="O3826" i="1"/>
  <c r="O3472" i="1"/>
  <c r="O2545" i="1"/>
  <c r="O3813" i="1"/>
  <c r="O2863" i="1"/>
  <c r="O4080" i="1"/>
  <c r="O759" i="1"/>
  <c r="O3607" i="1"/>
  <c r="O3662" i="1"/>
  <c r="O858" i="1"/>
  <c r="O2325" i="1"/>
  <c r="O3665" i="1"/>
  <c r="O3672" i="1"/>
  <c r="O3721" i="1"/>
  <c r="O3190" i="1"/>
  <c r="O2267" i="1"/>
  <c r="O3140" i="1"/>
  <c r="O2363" i="1"/>
  <c r="O3997" i="1"/>
  <c r="O3373" i="1"/>
  <c r="O2888" i="1"/>
  <c r="O227" i="1"/>
  <c r="O1365" i="1"/>
  <c r="O85" i="1"/>
  <c r="O3837" i="1"/>
  <c r="O1093" i="1"/>
  <c r="O2822" i="1"/>
  <c r="O3590" i="1"/>
  <c r="O3417" i="1"/>
  <c r="O3124" i="1"/>
  <c r="O1064" i="1"/>
  <c r="O2171" i="1"/>
  <c r="O3538" i="1"/>
  <c r="O2629" i="1"/>
  <c r="O4084" i="1"/>
  <c r="O3927" i="1"/>
  <c r="O3431" i="1"/>
  <c r="O2627" i="1"/>
  <c r="O2169" i="1"/>
  <c r="O3737" i="1"/>
  <c r="O2366" i="1"/>
  <c r="O1925" i="1"/>
  <c r="O1422" i="1"/>
  <c r="O2203" i="1"/>
  <c r="O3294" i="1"/>
  <c r="O1763" i="1"/>
  <c r="O1194" i="1"/>
  <c r="O2923" i="1"/>
  <c r="O1073" i="1"/>
  <c r="O2236" i="1"/>
  <c r="O1764" i="1"/>
  <c r="O3510" i="1"/>
  <c r="O2825" i="1"/>
  <c r="O3832" i="1"/>
  <c r="O3747" i="1"/>
  <c r="O3578" i="1"/>
  <c r="O2150" i="1"/>
  <c r="O1662" i="1"/>
  <c r="O2978" i="1"/>
  <c r="O642" i="1"/>
  <c r="O1879" i="1"/>
  <c r="O3677" i="1"/>
  <c r="O2796" i="1"/>
  <c r="O1043" i="1"/>
  <c r="O80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3842" i="1"/>
  <c r="O2736" i="1"/>
  <c r="O124" i="1"/>
  <c r="E8" i="12" l="1"/>
  <c r="E10" i="12"/>
  <c r="H10" i="12" s="1"/>
  <c r="G8" i="12"/>
  <c r="E2" i="12"/>
  <c r="F2" i="12" s="1"/>
  <c r="E13" i="12"/>
  <c r="G13" i="12" s="1"/>
  <c r="F9" i="12"/>
  <c r="E5" i="12"/>
  <c r="G5" i="12" s="1"/>
  <c r="G7" i="12"/>
  <c r="E11" i="12"/>
  <c r="H11" i="12" s="1"/>
  <c r="E6" i="12"/>
  <c r="G6" i="12" s="1"/>
  <c r="E12" i="12"/>
  <c r="G12" i="12" s="1"/>
  <c r="E3" i="12"/>
  <c r="F3" i="12" s="1"/>
  <c r="E4" i="12"/>
  <c r="G4" i="12" s="1"/>
  <c r="C14" i="9"/>
  <c r="F8" i="12" l="1"/>
  <c r="F10" i="12"/>
  <c r="G10" i="12"/>
  <c r="H2" i="12"/>
  <c r="G11" i="12"/>
  <c r="F11" i="12"/>
  <c r="H9" i="12"/>
  <c r="G9" i="12"/>
  <c r="G2" i="12"/>
  <c r="H8" i="12"/>
  <c r="H7" i="12"/>
  <c r="F7" i="12"/>
  <c r="F6" i="12"/>
  <c r="H6" i="12"/>
  <c r="H5" i="12"/>
  <c r="F5" i="12"/>
  <c r="H4" i="12"/>
  <c r="F4" i="12"/>
  <c r="H3" i="12"/>
  <c r="G3" i="12"/>
  <c r="F12" i="12"/>
  <c r="H12" i="12"/>
  <c r="H13" i="12"/>
  <c r="F13" i="12"/>
</calcChain>
</file>

<file path=xl/sharedStrings.xml><?xml version="1.0" encoding="utf-8"?>
<sst xmlns="http://schemas.openxmlformats.org/spreadsheetml/2006/main" count="38386" uniqueCount="8419">
  <si>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</si>
  <si>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</si>
  <si>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</si>
  <si>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</si>
  <si>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</si>
  <si>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</si>
  <si>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</si>
  <si>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</si>
  <si>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</si>
  <si>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</si>
  <si>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</si>
  <si>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</si>
  <si>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</si>
  <si>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</si>
  <si>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</si>
  <si>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</si>
  <si>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</si>
  <si>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</si>
  <si>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</si>
  <si>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</si>
  <si>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</si>
  <si>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</si>
  <si>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</si>
  <si>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</si>
  <si>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</si>
  <si>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</si>
  <si>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</si>
  <si>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</si>
  <si>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</si>
  <si>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</si>
  <si>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</si>
  <si>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</si>
  <si>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</si>
  <si>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</si>
  <si>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</si>
  <si>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</si>
  <si>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</si>
  <si>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</si>
  <si>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</si>
  <si>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</si>
  <si>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</si>
  <si>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</si>
  <si>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</si>
  <si>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</si>
  <si>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</si>
  <si>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</si>
  <si>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</si>
  <si>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</si>
  <si>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</si>
  <si>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</si>
  <si>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</si>
  <si>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</si>
  <si>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</si>
  <si>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</si>
  <si>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</si>
  <si>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</si>
  <si>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</si>
  <si>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</si>
  <si>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</si>
  <si>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</si>
  <si>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</si>
  <si>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</si>
  <si>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</si>
  <si>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</si>
  <si>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</si>
  <si>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</si>
  <si>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</si>
  <si>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</si>
  <si>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</si>
  <si>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</si>
  <si>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</si>
  <si>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</si>
  <si>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</si>
  <si>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</si>
  <si>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</si>
  <si>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</si>
  <si>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</si>
  <si>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</si>
  <si>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</si>
  <si>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</si>
  <si>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</si>
  <si>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</si>
  <si>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</si>
  <si>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</si>
  <si>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</si>
  <si>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</si>
  <si>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</si>
  <si>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</si>
  <si>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</si>
  <si>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</si>
  <si>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</si>
  <si>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</si>
  <si>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</si>
  <si>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</si>
  <si>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</si>
  <si>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</si>
  <si>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</si>
  <si>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</si>
  <si>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</si>
  <si>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</si>
  <si>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</si>
  <si>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</si>
  <si>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</si>
  <si>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</si>
  <si>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</si>
  <si>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</si>
  <si>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</si>
  <si>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</si>
  <si>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</si>
  <si>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</si>
  <si>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</si>
  <si>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</si>
  <si>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</si>
  <si>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</si>
  <si>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</si>
  <si>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</si>
  <si>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</si>
  <si>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</si>
  <si>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</si>
  <si>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</si>
  <si>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</si>
  <si>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</si>
  <si>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</si>
  <si>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</si>
  <si>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</si>
  <si>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</si>
  <si>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</si>
  <si>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</si>
  <si>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</si>
  <si>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</si>
  <si>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</si>
  <si>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</si>
  <si>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</si>
  <si>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</si>
  <si>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</si>
  <si>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</si>
  <si>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</si>
  <si>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</si>
  <si>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</si>
  <si>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</si>
  <si>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</si>
  <si>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</si>
  <si>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</si>
  <si>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</si>
  <si>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</si>
  <si>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</si>
  <si>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</si>
  <si>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</si>
  <si>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</si>
  <si>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</si>
  <si>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</si>
  <si>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</si>
  <si>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</si>
  <si>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</si>
  <si>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</si>
  <si>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</si>
  <si>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</si>
  <si>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</si>
  <si>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</si>
  <si>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</si>
  <si>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</si>
  <si>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</si>
  <si>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</si>
  <si>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</si>
  <si>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</si>
  <si>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</si>
  <si>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</si>
  <si>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</si>
  <si>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</si>
  <si>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</si>
  <si>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</si>
  <si>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</si>
  <si>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</si>
  <si>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</si>
  <si>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</si>
  <si>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</si>
  <si>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</si>
  <si>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</si>
  <si>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</si>
  <si>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</si>
  <si>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</si>
  <si>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</si>
  <si>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</si>
  <si>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</si>
  <si>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</si>
  <si>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</si>
  <si>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</si>
  <si>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</si>
  <si>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</si>
  <si>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</si>
  <si>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</si>
  <si>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</si>
  <si>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</si>
  <si>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</si>
  <si>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</si>
  <si>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</si>
  <si>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</si>
  <si>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</si>
  <si>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</si>
  <si>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</si>
  <si>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</si>
  <si>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</si>
  <si>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</si>
  <si>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</si>
  <si>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</si>
  <si>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</si>
  <si>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</si>
  <si>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</si>
  <si>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</si>
  <si>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</si>
  <si>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</si>
  <si>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</si>
  <si>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</si>
  <si>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</si>
  <si>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</si>
  <si>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</si>
  <si>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</si>
  <si>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</si>
  <si>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</si>
  <si>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</si>
  <si>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</si>
  <si>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</si>
  <si>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</si>
  <si>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</si>
  <si>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</si>
  <si>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</si>
  <si>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</si>
  <si>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</si>
  <si>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</si>
  <si>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</si>
  <si>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</si>
  <si>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</si>
  <si>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</si>
  <si>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</si>
  <si>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</si>
  <si>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</si>
  <si>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</si>
  <si>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</si>
  <si>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</si>
  <si>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</si>
  <si>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</si>
  <si>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</si>
  <si>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</si>
  <si>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</si>
  <si>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</si>
  <si>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</si>
  <si>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</si>
  <si>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</si>
  <si>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</si>
  <si>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</si>
  <si>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</si>
  <si>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</si>
  <si>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</si>
  <si>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</si>
  <si>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</si>
  <si>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</si>
  <si>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</si>
  <si>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</si>
  <si>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</si>
  <si>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</si>
  <si>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</si>
  <si>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</si>
  <si>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</si>
  <si>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</si>
  <si>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</si>
  <si>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</si>
  <si>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</si>
  <si>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</si>
  <si>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</si>
  <si>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</si>
  <si>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</si>
  <si>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</si>
  <si>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</si>
  <si>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</si>
  <si>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</si>
  <si>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</si>
  <si>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</si>
  <si>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</si>
  <si>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</si>
  <si>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</si>
  <si>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</si>
  <si>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</si>
  <si>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</si>
  <si>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</si>
  <si>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</si>
  <si>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</si>
  <si>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</si>
  <si>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</si>
  <si>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</si>
  <si>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</si>
  <si>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</si>
  <si>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</si>
  <si>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</si>
  <si>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</si>
  <si>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</si>
  <si>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</si>
  <si>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</si>
  <si>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</si>
  <si>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</si>
  <si>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</si>
  <si>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</si>
  <si>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</si>
  <si>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</si>
  <si>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</si>
  <si>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</si>
  <si>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</si>
  <si>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</si>
  <si>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</si>
  <si>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</si>
  <si>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</si>
  <si>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</si>
  <si>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</si>
  <si>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</si>
  <si>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</si>
  <si>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</si>
  <si>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</si>
  <si>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</si>
  <si>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</si>
  <si>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</si>
  <si>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</si>
  <si>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</si>
  <si>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</si>
  <si>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</si>
  <si>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</si>
  <si>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</si>
  <si>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</si>
  <si>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</si>
  <si>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</si>
  <si>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</si>
  <si>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</si>
  <si>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</si>
  <si>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</si>
  <si>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</si>
  <si>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</si>
  <si>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</si>
  <si>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</si>
  <si>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</si>
  <si>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</si>
  <si>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</si>
  <si>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</si>
  <si>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</si>
  <si>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</si>
  <si>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</si>
  <si>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</si>
  <si>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</si>
  <si>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</si>
  <si>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</si>
  <si>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</si>
  <si>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</si>
  <si>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</si>
  <si>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</si>
  <si>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</si>
  <si>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</si>
  <si>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</si>
  <si>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</si>
  <si>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</si>
  <si>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</si>
  <si>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</si>
  <si>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</si>
  <si>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</si>
  <si>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</si>
  <si>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</si>
  <si>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</si>
  <si>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</si>
  <si>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</si>
  <si>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</si>
  <si>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</si>
  <si>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</si>
  <si>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</si>
  <si>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</si>
  <si>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</si>
  <si>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</si>
  <si>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</si>
  <si>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</si>
  <si>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</si>
  <si>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</si>
  <si>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</si>
  <si>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</si>
  <si>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</si>
  <si>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</si>
  <si>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</si>
  <si>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</si>
  <si>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</si>
  <si>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</si>
  <si>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</si>
  <si>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</si>
  <si>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</si>
  <si>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</si>
  <si>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</si>
  <si>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</si>
  <si>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</si>
  <si>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</si>
  <si>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</si>
  <si>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</si>
  <si>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</si>
  <si>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</si>
  <si>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</si>
  <si>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</si>
  <si>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</si>
  <si>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</si>
  <si>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</si>
  <si>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</si>
  <si>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</si>
  <si>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</si>
  <si>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</si>
  <si>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</si>
  <si>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</si>
  <si>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</si>
  <si>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</si>
  <si>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</si>
  <si>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</si>
  <si>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</si>
  <si>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</si>
  <si>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</si>
  <si>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</si>
  <si>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</si>
  <si>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</si>
  <si>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</si>
  <si>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</si>
  <si>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</si>
  <si>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</si>
  <si>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</si>
  <si>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</si>
  <si>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</si>
  <si>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</si>
  <si>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</si>
  <si>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</si>
  <si>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</si>
  <si>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</si>
  <si>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</si>
  <si>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</si>
  <si>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</si>
  <si>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</si>
  <si>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</si>
  <si>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</si>
  <si>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</si>
  <si>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</si>
  <si>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</si>
  <si>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</si>
  <si>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</si>
  <si>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</si>
  <si>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</si>
  <si>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</si>
  <si>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</si>
  <si>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</si>
  <si>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</si>
  <si>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</si>
  <si>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</si>
  <si>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</si>
  <si>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</si>
  <si>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</si>
  <si>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</si>
  <si>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</si>
  <si>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</si>
  <si>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</si>
  <si>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</si>
  <si>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</si>
  <si>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</si>
  <si>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</si>
  <si>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</si>
  <si>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</si>
  <si>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</si>
  <si>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</si>
  <si>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</si>
  <si>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</si>
  <si>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</si>
  <si>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</si>
  <si>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</si>
  <si>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</si>
  <si>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</si>
  <si>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</si>
  <si>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</si>
  <si>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</si>
  <si>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</si>
  <si>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</si>
  <si>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</si>
  <si>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</si>
  <si>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</si>
  <si>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</si>
  <si>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</si>
  <si>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</si>
  <si>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</si>
  <si>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</si>
  <si>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</si>
  <si>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</si>
  <si>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</si>
  <si>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</si>
  <si>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</si>
  <si>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</si>
  <si>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</si>
  <si>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</si>
  <si>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</si>
  <si>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</si>
  <si>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</si>
  <si>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</si>
  <si>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</si>
  <si>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</si>
  <si>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</si>
  <si>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</si>
  <si>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</si>
  <si>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</si>
  <si>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</si>
  <si>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</si>
  <si>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</si>
  <si>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</si>
  <si>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</si>
  <si>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</si>
  <si>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</si>
  <si>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</si>
  <si>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</si>
  <si>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</si>
  <si>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</si>
  <si>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</si>
  <si>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</si>
  <si>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</si>
  <si>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</si>
  <si>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</si>
  <si>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</si>
  <si>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</si>
  <si>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</si>
  <si>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</si>
  <si>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</si>
  <si>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</si>
  <si>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</si>
  <si>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</si>
  <si>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</si>
  <si>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</si>
  <si>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</si>
  <si>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</si>
  <si>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</si>
  <si>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</si>
  <si>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</si>
  <si>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</si>
  <si>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</si>
  <si>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</si>
  <si>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</si>
  <si>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</si>
  <si>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</si>
  <si>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</si>
  <si>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</si>
  <si>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</si>
  <si>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</si>
  <si>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</si>
  <si>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</si>
  <si>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</si>
  <si>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</si>
  <si>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</si>
  <si>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</si>
  <si>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</si>
  <si>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</si>
  <si>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</si>
  <si>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</si>
  <si>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</si>
  <si>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</si>
  <si>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</si>
  <si>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</si>
  <si>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</si>
  <si>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</si>
  <si>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</si>
  <si>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</si>
  <si>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</si>
  <si>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</si>
  <si>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</si>
  <si>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</si>
  <si>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</si>
  <si>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</si>
  <si>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</si>
  <si>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</si>
  <si>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</si>
  <si>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</si>
  <si>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</si>
  <si>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</si>
  <si>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</si>
  <si>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</si>
  <si>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</si>
  <si>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</si>
  <si>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</si>
  <si>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</si>
  <si>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</si>
  <si>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</si>
  <si>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</si>
  <si>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</si>
  <si>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</si>
  <si>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</si>
  <si>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</si>
  <si>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</si>
  <si>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</si>
  <si>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</si>
  <si>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</si>
  <si>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</si>
  <si>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</si>
  <si>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</si>
  <si>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</si>
  <si>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</si>
  <si>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</si>
  <si>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</si>
  <si>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</si>
  <si>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</si>
  <si>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</si>
  <si>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</si>
  <si>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</si>
  <si>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</si>
  <si>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</si>
  <si>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</si>
  <si>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</si>
  <si>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</si>
  <si>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</si>
  <si>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</si>
  <si>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</si>
  <si>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</si>
  <si>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</si>
  <si>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</si>
  <si>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</si>
  <si>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</si>
  <si>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</si>
  <si>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</si>
  <si>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</si>
  <si>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</si>
  <si>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</si>
  <si>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</si>
  <si>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</si>
  <si>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</si>
  <si>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</si>
  <si>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</si>
  <si>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</si>
  <si>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</si>
  <si>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</si>
  <si>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</si>
  <si>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</si>
  <si>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</si>
  <si>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</si>
  <si>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</si>
  <si>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</si>
  <si>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</si>
  <si>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</si>
  <si>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</si>
  <si>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</si>
  <si>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</si>
  <si>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</si>
  <si>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</si>
  <si>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</si>
  <si>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</si>
  <si>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</si>
  <si>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</si>
  <si>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</si>
  <si>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</si>
  <si>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</si>
  <si>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</si>
  <si>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</si>
  <si>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</si>
  <si>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</si>
  <si>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</si>
  <si>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</si>
  <si>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</si>
  <si>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</si>
  <si>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</si>
  <si>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</si>
  <si>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</si>
  <si>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</si>
  <si>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</si>
  <si>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</si>
  <si>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</si>
  <si>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</si>
  <si>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</si>
  <si>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</si>
  <si>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</si>
  <si>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</si>
  <si>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</si>
  <si>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</si>
  <si>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</si>
  <si>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</si>
  <si>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</si>
  <si>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</si>
  <si>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</si>
  <si>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</si>
  <si>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</si>
  <si>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</si>
  <si>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</si>
  <si>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</si>
  <si>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</si>
  <si>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</si>
  <si>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</si>
  <si>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</si>
  <si>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</si>
  <si>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</si>
  <si>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</si>
  <si>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</si>
  <si>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</si>
  <si>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</si>
  <si>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</si>
  <si>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</si>
  <si>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</si>
  <si>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</si>
  <si>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</si>
  <si>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</si>
  <si>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</si>
  <si>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</si>
  <si>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</si>
  <si>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</si>
  <si>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</si>
  <si>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</si>
  <si>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</si>
  <si>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</si>
  <si>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</si>
  <si>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</si>
  <si>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</si>
  <si>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</si>
  <si>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</si>
  <si>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</si>
  <si>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</si>
  <si>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</si>
  <si>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</si>
  <si>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</si>
  <si>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</si>
  <si>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</si>
  <si>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</si>
  <si>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</si>
  <si>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</si>
  <si>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</si>
  <si>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</si>
  <si>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</si>
  <si>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</si>
  <si>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</si>
  <si>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</si>
  <si>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</si>
  <si>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</si>
  <si>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</si>
  <si>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</si>
  <si>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</si>
  <si>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</si>
  <si>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</si>
  <si>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</si>
  <si>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</si>
  <si>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</si>
  <si>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</si>
  <si>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</si>
  <si>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</si>
  <si>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</si>
  <si>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</si>
  <si>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</si>
  <si>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</si>
  <si>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</si>
  <si>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</si>
  <si>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</si>
  <si>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</si>
  <si>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</si>
  <si>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</si>
  <si>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</si>
  <si>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</si>
  <si>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</si>
  <si>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</si>
  <si>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</si>
  <si>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</si>
  <si>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</si>
  <si>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</si>
  <si>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</si>
  <si>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</si>
  <si>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</si>
  <si>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</si>
  <si>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</si>
  <si>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</si>
  <si>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</si>
  <si>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</si>
  <si>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</si>
  <si>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</si>
  <si>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</si>
  <si>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</si>
  <si>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</si>
  <si>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</si>
  <si>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</si>
  <si>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</si>
  <si>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</si>
  <si>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</si>
  <si>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</si>
  <si>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</si>
  <si>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</si>
  <si>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</si>
  <si>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</si>
  <si>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</si>
  <si>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</si>
  <si>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</si>
  <si>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</si>
  <si>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</si>
  <si>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</si>
  <si>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</si>
  <si>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</si>
  <si>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</si>
  <si>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</si>
  <si>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</si>
  <si>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</si>
  <si>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</si>
  <si>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</si>
  <si>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</si>
  <si>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</si>
  <si>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</si>
  <si>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</si>
  <si>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</si>
  <si>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</si>
  <si>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</si>
  <si>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</si>
  <si>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</si>
  <si>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</si>
  <si>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</si>
  <si>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</si>
  <si>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</si>
  <si>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</si>
  <si>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</si>
  <si>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</si>
  <si>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</si>
  <si>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</si>
  <si>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</si>
  <si>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</si>
  <si>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</si>
  <si>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</si>
  <si>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</si>
  <si>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</si>
  <si>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</si>
  <si>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</si>
  <si>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</si>
  <si>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</si>
  <si>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</si>
  <si>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</si>
  <si>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</si>
  <si>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</si>
  <si>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</si>
  <si>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</si>
  <si>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</si>
  <si>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</si>
  <si>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</si>
  <si>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</si>
  <si>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</si>
  <si>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</si>
  <si>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</si>
  <si>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</si>
  <si>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</si>
  <si>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</si>
  <si>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</si>
  <si>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</si>
  <si>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</si>
  <si>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</si>
  <si>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</si>
  <si>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</si>
  <si>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</si>
  <si>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</si>
  <si>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</si>
  <si>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</si>
  <si>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</si>
  <si>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</si>
  <si>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</si>
  <si>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</si>
  <si>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</si>
  <si>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</si>
  <si>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</si>
  <si>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</si>
  <si>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</si>
  <si>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</si>
  <si>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</si>
  <si>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</si>
  <si>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</si>
  <si>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</si>
  <si>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</si>
  <si>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</si>
  <si>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</si>
  <si>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</si>
  <si>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</si>
  <si>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</si>
  <si>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</si>
  <si>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</si>
  <si>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</si>
  <si>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</si>
  <si>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</si>
  <si>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</si>
  <si>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</si>
  <si>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</si>
  <si>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</si>
  <si>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</si>
  <si>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</si>
  <si>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</si>
  <si>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</si>
  <si>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</si>
  <si>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</si>
  <si>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</si>
  <si>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</si>
  <si>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</si>
  <si>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</si>
  <si>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</si>
  <si>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</si>
  <si>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</si>
  <si>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</si>
  <si>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</si>
  <si>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</si>
  <si>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</si>
  <si>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</si>
  <si>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</si>
  <si>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</si>
  <si>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</si>
  <si>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</si>
  <si>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</si>
  <si>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</si>
  <si>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</si>
  <si>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</si>
  <si>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</si>
  <si>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</si>
  <si>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</si>
  <si>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</si>
  <si>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</si>
  <si>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</si>
  <si>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</si>
  <si>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</si>
  <si>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</si>
  <si>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</si>
  <si>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</si>
  <si>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</si>
  <si>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</si>
  <si>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</si>
  <si>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</si>
  <si>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</si>
  <si>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</si>
  <si>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</si>
  <si>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</si>
  <si>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</si>
  <si>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</si>
  <si>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</si>
  <si>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</si>
  <si>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</si>
  <si>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</si>
  <si>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</si>
  <si>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</si>
  <si>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</si>
  <si>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</si>
  <si>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</si>
  <si>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</si>
  <si>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</si>
  <si>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</si>
  <si>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</si>
  <si>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</si>
  <si>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</si>
  <si>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</si>
  <si>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</si>
  <si>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</si>
  <si>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</si>
  <si>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</si>
  <si>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</si>
  <si>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</si>
  <si>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</si>
  <si>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</si>
  <si>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</si>
  <si>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</si>
  <si>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</si>
  <si>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</si>
  <si>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</si>
  <si>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</si>
  <si>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</si>
  <si>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</si>
  <si>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</si>
  <si>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</si>
  <si>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</si>
  <si>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</si>
  <si>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</si>
  <si>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</si>
  <si>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</si>
  <si>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</si>
  <si>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</si>
  <si>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</si>
  <si>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</si>
  <si>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</si>
  <si>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</si>
  <si>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</si>
  <si>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</si>
  <si>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</si>
  <si>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</si>
  <si>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</si>
  <si>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</si>
  <si>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</si>
  <si>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</si>
  <si>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</si>
  <si>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</si>
  <si>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</si>
  <si>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</si>
  <si>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</si>
  <si>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</si>
  <si>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</si>
  <si>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</si>
  <si>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</si>
  <si>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</si>
  <si>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</si>
  <si>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</si>
  <si>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</si>
  <si>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</si>
  <si>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</si>
  <si>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</si>
  <si>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</si>
  <si>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</si>
  <si>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</si>
  <si>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</si>
  <si>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</si>
  <si>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</si>
  <si>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</si>
  <si>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</si>
  <si>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</si>
  <si>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</si>
  <si>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</si>
  <si>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</si>
  <si>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</si>
  <si>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</si>
  <si>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</si>
  <si>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</si>
  <si>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</si>
  <si>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</si>
  <si>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</si>
  <si>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</si>
  <si>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</si>
  <si>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</si>
  <si>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</si>
  <si>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</si>
  <si>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</si>
  <si>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</si>
  <si>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</si>
  <si>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</si>
  <si>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</si>
  <si>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</si>
  <si>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</si>
  <si>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</si>
  <si>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</si>
  <si>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</si>
  <si>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</si>
  <si>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</si>
  <si>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</si>
  <si>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</si>
  <si>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</si>
  <si>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</si>
  <si>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</si>
  <si>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</si>
  <si>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</si>
  <si>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</si>
  <si>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</si>
  <si>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</si>
  <si>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</si>
  <si>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</si>
  <si>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</si>
  <si>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</si>
  <si>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</si>
  <si>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</si>
  <si>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</si>
  <si>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</si>
  <si>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</si>
  <si>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</si>
  <si>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</si>
  <si>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</si>
  <si>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</si>
  <si>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</si>
  <si>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</si>
  <si>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</si>
  <si>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</si>
  <si>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</si>
  <si>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</si>
  <si>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</si>
  <si>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</si>
  <si>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</si>
  <si>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</si>
  <si>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</si>
  <si>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</si>
  <si>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</si>
  <si>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</si>
  <si>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</si>
  <si>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</si>
  <si>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</si>
  <si>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</si>
  <si>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</si>
  <si>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</si>
  <si>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</si>
  <si>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</si>
  <si>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</si>
  <si>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</si>
  <si>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</si>
  <si>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</si>
  <si>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</si>
  <si>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</si>
  <si>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</si>
  <si>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</si>
  <si>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</si>
  <si>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</si>
  <si>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</si>
  <si>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</si>
  <si>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</si>
  <si>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</si>
  <si>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</si>
  <si>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</si>
  <si>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</si>
  <si>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</si>
  <si>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</si>
  <si>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</si>
  <si>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</si>
  <si>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</si>
  <si>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</si>
  <si>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</si>
  <si>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</si>
  <si>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</si>
  <si>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</si>
  <si>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</si>
  <si>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</si>
  <si>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</si>
  <si>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</si>
  <si>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</si>
  <si>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</si>
  <si>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</si>
  <si>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</si>
  <si>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</si>
  <si>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</si>
  <si>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</si>
  <si>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</si>
  <si>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</si>
  <si>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</si>
  <si>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</si>
  <si>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</si>
  <si>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</si>
  <si>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</si>
  <si>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</si>
  <si>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</si>
  <si>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</si>
  <si>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</si>
  <si>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</si>
  <si>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</si>
  <si>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</si>
  <si>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</si>
  <si>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</si>
  <si>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</si>
  <si>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</si>
  <si>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</si>
  <si>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</si>
  <si>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</si>
  <si>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</si>
  <si>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</si>
  <si>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</si>
  <si>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</si>
  <si>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</si>
  <si>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</si>
  <si>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</si>
  <si>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</si>
  <si>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</si>
  <si>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</si>
  <si>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</si>
  <si>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</si>
  <si>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</si>
  <si>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</si>
  <si>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</si>
  <si>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</si>
  <si>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</si>
  <si>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</si>
  <si>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</si>
  <si>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</si>
  <si>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</si>
  <si>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</si>
  <si>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</si>
  <si>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</si>
  <si>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</si>
  <si>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</si>
  <si>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</si>
  <si>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</si>
  <si>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</si>
  <si>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</si>
  <si>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</si>
  <si>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</si>
  <si>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</si>
  <si>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</si>
  <si>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</si>
  <si>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</si>
  <si>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</si>
  <si>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</si>
  <si>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</si>
  <si>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</si>
  <si>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</si>
  <si>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</si>
  <si>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</si>
  <si>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</si>
  <si>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</si>
  <si>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</si>
  <si>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</si>
  <si>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</si>
  <si>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</si>
  <si>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</si>
  <si>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</si>
  <si>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</si>
  <si>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</si>
  <si>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</si>
  <si>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</si>
  <si>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</si>
  <si>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</si>
  <si>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</si>
  <si>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</si>
  <si>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</si>
  <si>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</si>
  <si>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</si>
  <si>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</si>
  <si>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</si>
  <si>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</si>
  <si>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</si>
  <si>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</si>
  <si>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</si>
  <si>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</si>
  <si>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</si>
  <si>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</si>
  <si>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</si>
  <si>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</si>
  <si>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</si>
  <si>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</si>
  <si>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</si>
  <si>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</si>
  <si>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</si>
  <si>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</si>
  <si>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</si>
  <si>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</si>
  <si>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</si>
  <si>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</si>
  <si>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</si>
  <si>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</si>
  <si>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</si>
  <si>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</si>
  <si>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</si>
  <si>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</si>
  <si>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</si>
  <si>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</si>
  <si>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</si>
  <si>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</si>
  <si>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</si>
  <si>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</si>
  <si>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</si>
  <si>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</si>
  <si>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</si>
  <si>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</si>
  <si>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</si>
  <si>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</si>
  <si>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</si>
  <si>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</si>
  <si>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</si>
  <si>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</si>
  <si>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</si>
  <si>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</si>
  <si>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</si>
  <si>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</si>
  <si>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</si>
  <si>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</si>
  <si>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</si>
  <si>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</si>
  <si>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</si>
  <si>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</si>
  <si>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</si>
  <si>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</si>
  <si>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</si>
  <si>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</si>
  <si>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</si>
  <si>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</si>
  <si>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</si>
  <si>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</si>
  <si>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</si>
  <si>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</si>
  <si>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</si>
  <si>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</si>
  <si>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</si>
  <si>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</si>
  <si>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</si>
  <si>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</si>
  <si>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</si>
  <si>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</si>
  <si>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</si>
  <si>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</si>
  <si>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</si>
  <si>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</si>
  <si>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</si>
  <si>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</si>
  <si>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</si>
  <si>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</si>
  <si>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</si>
  <si>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</si>
  <si>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</si>
  <si>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</si>
  <si>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</si>
  <si>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</si>
  <si>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</si>
  <si>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</si>
  <si>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</si>
  <si>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</si>
  <si>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</si>
  <si>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</si>
  <si>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</si>
  <si>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</si>
  <si>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</si>
  <si>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</si>
  <si>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</si>
  <si>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</si>
  <si>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</si>
  <si>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</si>
  <si>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</si>
  <si>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</si>
  <si>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</si>
  <si>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</si>
  <si>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</si>
  <si>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</si>
  <si>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</si>
  <si>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</si>
  <si>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</si>
  <si>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</si>
  <si>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</si>
  <si>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</si>
  <si>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</si>
  <si>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</si>
  <si>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</si>
  <si>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</si>
  <si>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</si>
  <si>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</si>
  <si>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</si>
  <si>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</si>
  <si>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</si>
  <si>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</si>
  <si>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</si>
  <si>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</si>
  <si>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</si>
  <si>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</si>
  <si>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</si>
  <si>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</si>
  <si>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</si>
  <si>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</si>
  <si>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</si>
  <si>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</si>
  <si>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</si>
  <si>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</si>
  <si>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</si>
  <si>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</si>
  <si>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</si>
  <si>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</si>
  <si>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</si>
  <si>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</si>
  <si>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</si>
  <si>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</si>
  <si>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</si>
  <si>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</si>
  <si>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</si>
  <si>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</si>
  <si>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</si>
  <si>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</si>
  <si>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</si>
  <si>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</si>
  <si>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</si>
  <si>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</si>
  <si>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</si>
  <si>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</si>
  <si>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</si>
  <si>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</si>
  <si>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</si>
  <si>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</si>
  <si>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</si>
  <si>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</si>
  <si>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</si>
  <si>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</si>
  <si>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</si>
  <si>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</si>
  <si>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</si>
  <si>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</si>
  <si>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</si>
  <si>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</si>
  <si>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</si>
  <si>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</si>
  <si>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</si>
  <si>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</si>
  <si>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</si>
  <si>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</si>
  <si>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</si>
  <si>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</si>
  <si>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</si>
  <si>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</si>
  <si>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</si>
  <si>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</si>
  <si>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</si>
  <si>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</si>
  <si>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</si>
  <si>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</si>
  <si>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</si>
  <si>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</si>
  <si>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</si>
  <si>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</si>
  <si>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</si>
  <si>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</si>
  <si>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</si>
  <si>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</si>
  <si>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</si>
  <si>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</si>
  <si>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</si>
  <si>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</si>
  <si>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</si>
  <si>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</si>
  <si>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</si>
  <si>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</si>
  <si>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</si>
  <si>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</si>
  <si>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</si>
  <si>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</si>
  <si>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</si>
  <si>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</si>
  <si>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</si>
  <si>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</si>
  <si>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</si>
  <si>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</si>
  <si>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</si>
  <si>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</si>
  <si>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</si>
  <si>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</si>
  <si>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</si>
  <si>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</si>
  <si>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</si>
  <si>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</si>
  <si>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</si>
  <si>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</si>
  <si>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</si>
  <si>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</si>
  <si>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</si>
  <si>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</si>
  <si>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</si>
  <si>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</si>
  <si>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</si>
  <si>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</si>
  <si>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</si>
  <si>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</si>
  <si>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</si>
  <si>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</si>
  <si>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</si>
  <si>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</si>
  <si>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</si>
  <si>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</si>
  <si>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</si>
  <si>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</si>
  <si>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</si>
  <si>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</si>
  <si>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</si>
  <si>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</si>
  <si>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</si>
  <si>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</si>
  <si>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</si>
  <si>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</si>
  <si>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</si>
  <si>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</si>
  <si>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</si>
  <si>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</si>
  <si>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</si>
  <si>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</si>
  <si>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</si>
  <si>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</si>
  <si>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</si>
  <si>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</si>
  <si>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</si>
  <si>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</si>
  <si>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</si>
  <si>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</si>
  <si>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</si>
  <si>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</si>
  <si>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</si>
  <si>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</si>
  <si>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</si>
  <si>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</si>
  <si>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</si>
  <si>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</si>
  <si>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</si>
  <si>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</si>
  <si>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</si>
  <si>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</si>
  <si>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</si>
  <si>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</si>
  <si>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</si>
  <si>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</si>
  <si>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</si>
  <si>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</si>
  <si>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</si>
  <si>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</si>
  <si>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</si>
  <si>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</si>
  <si>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</si>
  <si>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</si>
  <si>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</si>
  <si>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</si>
  <si>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</si>
  <si>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</si>
  <si>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</si>
  <si>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</si>
  <si>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</si>
  <si>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</si>
  <si>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</si>
  <si>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</si>
  <si>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</si>
  <si>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</si>
  <si>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</si>
  <si>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</si>
  <si>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</si>
  <si>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</si>
  <si>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</si>
  <si>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</si>
  <si>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</si>
  <si>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</si>
  <si>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</si>
  <si>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</si>
  <si>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</si>
  <si>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</si>
  <si>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</si>
  <si>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</si>
  <si>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</si>
  <si>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</si>
  <si>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</si>
  <si>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</si>
  <si>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</si>
  <si>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</si>
  <si>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</si>
  <si>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</si>
  <si>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</si>
  <si>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</si>
  <si>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</si>
  <si>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</si>
  <si>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</si>
  <si>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</si>
  <si>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</si>
  <si>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</si>
  <si>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</si>
  <si>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</si>
  <si>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</si>
  <si>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</si>
  <si>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</si>
  <si>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</si>
  <si>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</si>
  <si>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</si>
  <si>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</si>
  <si>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</si>
  <si>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</si>
  <si>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</si>
  <si>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</si>
  <si>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</si>
  <si>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</si>
  <si>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</si>
  <si>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</si>
  <si>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</si>
  <si>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</si>
  <si>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</si>
  <si>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</si>
  <si>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</si>
  <si>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</si>
  <si>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</si>
  <si>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</si>
  <si>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</si>
  <si>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</si>
  <si>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</si>
  <si>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</si>
  <si>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</si>
  <si>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</si>
  <si>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</si>
  <si>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</si>
  <si>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</si>
  <si>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</si>
  <si>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</si>
  <si>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</si>
  <si>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</si>
  <si>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</si>
  <si>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</si>
  <si>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</si>
  <si>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</si>
  <si>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</si>
  <si>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</si>
  <si>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</si>
  <si>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</si>
  <si>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</si>
  <si>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</si>
  <si>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</si>
  <si>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</si>
  <si>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</si>
  <si>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</si>
  <si>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</si>
  <si>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</si>
  <si>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</si>
  <si>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</si>
  <si>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</si>
  <si>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</si>
  <si>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</si>
  <si>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</si>
  <si>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</si>
  <si>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</si>
  <si>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</si>
  <si>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</si>
  <si>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</si>
  <si>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</si>
  <si>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</si>
  <si>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</si>
  <si>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</si>
  <si>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</si>
  <si>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</si>
  <si>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</si>
  <si>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</si>
  <si>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</si>
  <si>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</si>
  <si>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</si>
  <si>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</si>
  <si>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</si>
  <si>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</si>
  <si>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</si>
  <si>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</si>
  <si>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</si>
  <si>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</si>
  <si>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</si>
  <si>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</si>
  <si>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</si>
  <si>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</si>
  <si>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</si>
  <si>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</si>
  <si>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</si>
  <si>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</si>
  <si>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</si>
  <si>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</si>
  <si>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</si>
  <si>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</si>
  <si>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</si>
  <si>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</si>
  <si>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</si>
  <si>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</si>
  <si>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</si>
  <si>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</si>
  <si>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</si>
  <si>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</si>
  <si>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</si>
  <si>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</si>
  <si>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</si>
  <si>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</si>
  <si>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</si>
  <si>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</si>
  <si>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</si>
  <si>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</si>
  <si>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</si>
  <si>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</si>
  <si>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</si>
  <si>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</si>
  <si>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</si>
  <si>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</si>
  <si>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</si>
  <si>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</si>
  <si>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</si>
  <si>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</si>
  <si>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</si>
  <si>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</si>
  <si>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</si>
  <si>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</si>
  <si>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</si>
  <si>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</si>
  <si>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</si>
  <si>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</si>
  <si>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</si>
  <si>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</si>
  <si>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</si>
  <si>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</si>
  <si>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</si>
  <si>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</si>
  <si>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</si>
  <si>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</si>
  <si>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</si>
  <si>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</si>
  <si>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</si>
  <si>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</si>
  <si>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</si>
  <si>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</si>
  <si>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</si>
  <si>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</si>
  <si>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</si>
  <si>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</si>
  <si>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</si>
  <si>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</si>
  <si>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</si>
  <si>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</si>
  <si>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</si>
  <si>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</si>
  <si>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</si>
  <si>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</si>
  <si>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</si>
  <si>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</si>
  <si>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</si>
  <si>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</si>
  <si>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</si>
  <si>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</si>
  <si>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</si>
  <si>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</si>
  <si>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</si>
  <si>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</si>
  <si>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</si>
  <si>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</si>
  <si>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</si>
  <si>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</si>
  <si>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</si>
  <si>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</si>
  <si>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</si>
  <si>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</si>
  <si>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</si>
  <si>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</si>
  <si>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</si>
  <si>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</si>
  <si>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</si>
  <si>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</si>
  <si>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</si>
  <si>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</si>
  <si>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</si>
  <si>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</si>
  <si>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</si>
  <si>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</si>
  <si>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</si>
  <si>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</si>
  <si>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</si>
  <si>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</si>
  <si>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</si>
  <si>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</si>
  <si>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</si>
  <si>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</si>
  <si>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</si>
  <si>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</si>
  <si>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</si>
  <si>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</si>
  <si>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</si>
  <si>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</si>
  <si>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</si>
  <si>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</si>
  <si>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</si>
  <si>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</si>
  <si>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</si>
  <si>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</si>
  <si>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</si>
  <si>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</si>
  <si>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</si>
  <si>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</si>
  <si>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</si>
  <si>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</si>
  <si>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</si>
  <si>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</si>
  <si>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</si>
  <si>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</si>
  <si>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</si>
  <si>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</si>
  <si>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</si>
  <si>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</si>
  <si>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</si>
  <si>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</si>
  <si>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</si>
  <si>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</si>
  <si>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</si>
  <si>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</si>
  <si>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</si>
  <si>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</si>
  <si>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</si>
  <si>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</si>
  <si>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</si>
  <si>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</si>
  <si>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</si>
  <si>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</si>
  <si>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</si>
  <si>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</si>
  <si>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</si>
  <si>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</si>
  <si>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</si>
  <si>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</si>
  <si>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</si>
  <si>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</si>
  <si>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</si>
  <si>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</si>
  <si>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</si>
  <si>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</si>
  <si>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</si>
  <si>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</si>
  <si>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</si>
  <si>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</si>
  <si>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</si>
  <si>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</si>
  <si>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</si>
  <si>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</si>
  <si>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</si>
  <si>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</si>
  <si>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</si>
  <si>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</si>
  <si>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</si>
  <si>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</si>
  <si>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</si>
  <si>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</si>
  <si>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</si>
  <si>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</si>
  <si>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</si>
  <si>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</si>
  <si>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</si>
  <si>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</si>
  <si>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</si>
  <si>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</si>
  <si>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</si>
  <si>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</si>
  <si>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</si>
  <si>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</si>
  <si>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</si>
  <si>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</si>
  <si>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</si>
  <si>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</si>
  <si>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</si>
  <si>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</si>
  <si>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</si>
  <si>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</si>
  <si>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</si>
  <si>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</si>
  <si>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</si>
  <si>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</si>
  <si>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</si>
  <si>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</si>
  <si>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</si>
  <si>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</si>
  <si>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</si>
  <si>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</si>
  <si>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</si>
  <si>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</si>
  <si>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</si>
  <si>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</si>
  <si>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</si>
  <si>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</si>
  <si>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</si>
  <si>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</si>
  <si>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</si>
  <si>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</si>
  <si>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</si>
  <si>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</si>
  <si>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</si>
  <si>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</si>
  <si>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</si>
  <si>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</si>
  <si>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</si>
  <si>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</si>
  <si>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</si>
  <si>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</si>
  <si>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</si>
  <si>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</si>
  <si>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</si>
  <si>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</si>
  <si>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</si>
  <si>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</si>
  <si>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</si>
  <si>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</si>
  <si>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</si>
  <si>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</si>
  <si>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</si>
  <si>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</si>
  <si>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</si>
  <si>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</si>
  <si>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</si>
  <si>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</si>
  <si>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</si>
  <si>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</si>
  <si>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</si>
  <si>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</si>
  <si>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</si>
  <si>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</si>
  <si>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</si>
  <si>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</si>
  <si>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</si>
  <si>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</si>
  <si>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</si>
  <si>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</si>
  <si>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</si>
  <si>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</si>
  <si>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</si>
  <si>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</si>
  <si>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</si>
  <si>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</si>
  <si>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</si>
  <si>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</si>
  <si>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</si>
  <si>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</si>
  <si>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</si>
  <si>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</si>
  <si>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</si>
  <si>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</si>
  <si>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</si>
  <si>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</si>
  <si>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</si>
  <si>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</si>
  <si>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</si>
  <si>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</si>
  <si>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</si>
  <si>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</si>
  <si>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</si>
  <si>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</si>
  <si>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</si>
  <si>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</si>
  <si>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</si>
  <si>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</si>
  <si>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</si>
  <si>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</si>
  <si>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</si>
  <si>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</si>
  <si>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</si>
  <si>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</si>
  <si>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</si>
  <si>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</si>
  <si>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</si>
  <si>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</si>
  <si>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</si>
  <si>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</si>
  <si>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</si>
  <si>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</si>
  <si>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</si>
  <si>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</si>
  <si>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</si>
  <si>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</si>
  <si>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</si>
  <si>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</si>
  <si>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</si>
  <si>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</si>
  <si>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</si>
  <si>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</si>
  <si>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</si>
  <si>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</si>
  <si>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</si>
  <si>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</si>
  <si>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</si>
  <si>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</si>
  <si>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</si>
  <si>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</si>
  <si>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</si>
  <si>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</si>
  <si>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</si>
  <si>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</si>
  <si>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</si>
  <si>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</si>
  <si>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</si>
  <si>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</si>
  <si>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</si>
  <si>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</si>
  <si>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</si>
  <si>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</si>
  <si>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</si>
  <si>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</si>
  <si>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</si>
  <si>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</si>
  <si>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</si>
  <si>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</si>
  <si>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</si>
  <si>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</si>
  <si>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</si>
  <si>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</si>
  <si>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</si>
  <si>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</si>
  <si>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</si>
  <si>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</si>
  <si>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</si>
  <si>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</si>
  <si>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</si>
  <si>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</si>
  <si>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</si>
  <si>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</si>
  <si>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</si>
  <si>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</si>
  <si>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</si>
  <si>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</si>
  <si>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</si>
  <si>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</si>
  <si>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</si>
  <si>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</si>
  <si>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</si>
  <si>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</si>
  <si>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</si>
  <si>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</si>
  <si>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</si>
  <si>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</si>
  <si>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</si>
  <si>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</si>
  <si>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</si>
  <si>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</si>
  <si>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</si>
  <si>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</si>
  <si>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</si>
  <si>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</si>
  <si>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</si>
  <si>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</si>
  <si>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</si>
  <si>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</si>
  <si>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</si>
  <si>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</si>
  <si>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</si>
  <si>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</si>
  <si>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</si>
  <si>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</si>
  <si>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</si>
  <si>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</si>
  <si>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</si>
  <si>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</si>
  <si>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</si>
  <si>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</si>
  <si>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</si>
  <si>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</si>
  <si>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</si>
  <si>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</si>
  <si>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</si>
  <si>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</si>
  <si>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</si>
  <si>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</si>
  <si>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</si>
  <si>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</si>
  <si>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</si>
  <si>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</si>
  <si>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</si>
  <si>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</si>
  <si>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</si>
  <si>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</si>
  <si>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</si>
  <si>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</si>
  <si>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</si>
  <si>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</si>
  <si>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</si>
  <si>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</si>
  <si>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</si>
  <si>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</si>
  <si>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</si>
  <si>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</si>
  <si>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</si>
  <si>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</si>
  <si>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</si>
  <si>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</si>
  <si>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</si>
  <si>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</si>
  <si>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</si>
  <si>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</si>
  <si>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</si>
  <si>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</si>
  <si>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</si>
  <si>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</si>
  <si>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</si>
  <si>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</si>
  <si>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</si>
  <si>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</si>
  <si>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</si>
  <si>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</si>
  <si>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</si>
  <si>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</si>
  <si>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</si>
  <si>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</si>
  <si>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</si>
  <si>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</si>
  <si>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</si>
  <si>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</si>
  <si>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</si>
  <si>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</si>
  <si>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</si>
  <si>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</si>
  <si>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</si>
  <si>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</si>
  <si>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</si>
  <si>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</si>
  <si>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</si>
  <si>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</si>
  <si>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</si>
  <si>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</si>
  <si>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</si>
  <si>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</si>
  <si>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</si>
  <si>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</si>
  <si>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</si>
  <si>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</si>
  <si>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</si>
  <si>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</si>
  <si>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</si>
  <si>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</si>
  <si>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</si>
  <si>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</si>
  <si>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</si>
  <si>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</si>
  <si>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</si>
  <si>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</si>
  <si>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</si>
  <si>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</si>
  <si>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</si>
  <si>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</si>
  <si>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</si>
  <si>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</si>
  <si>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</si>
  <si>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</si>
  <si>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</si>
  <si>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</si>
  <si>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</si>
  <si>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</si>
  <si>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</si>
  <si>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</si>
  <si>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</si>
  <si>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</si>
  <si>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</si>
  <si>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</si>
  <si>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</si>
  <si>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</si>
  <si>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</si>
  <si>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</si>
  <si>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</si>
  <si>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</si>
  <si>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</si>
  <si>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</si>
  <si>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</si>
  <si>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</si>
  <si>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</si>
  <si>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</si>
  <si>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</si>
  <si>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</si>
  <si>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</si>
  <si>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</si>
  <si>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</si>
  <si>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</si>
  <si>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</si>
  <si>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</si>
  <si>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</si>
  <si>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</si>
  <si>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</si>
  <si>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</si>
  <si>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</si>
  <si>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</si>
  <si>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</si>
  <si>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</si>
  <si>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</si>
  <si>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</si>
  <si>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</si>
  <si>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</si>
  <si>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</si>
  <si>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</si>
  <si>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</si>
  <si>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</si>
  <si>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</si>
  <si>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</si>
  <si>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</si>
  <si>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</si>
  <si>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</si>
  <si>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</si>
  <si>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</si>
  <si>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</si>
  <si>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</si>
  <si>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</si>
  <si>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</si>
  <si>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</si>
  <si>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</si>
  <si>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</si>
  <si>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</si>
  <si>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</si>
  <si>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</si>
  <si>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</si>
  <si>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</si>
  <si>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</si>
  <si>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</si>
  <si>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</si>
  <si>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</si>
  <si>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</si>
  <si>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</si>
  <si>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</si>
  <si>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</si>
  <si>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</si>
  <si>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</si>
  <si>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</si>
  <si>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</si>
  <si>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</si>
  <si>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</si>
  <si>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</si>
  <si>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</si>
  <si>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</si>
  <si>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</si>
  <si>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</si>
  <si>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</si>
  <si>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</si>
  <si>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</si>
  <si>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</si>
  <si>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</si>
  <si>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</si>
  <si>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</si>
  <si>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</si>
  <si>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</si>
  <si>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</si>
  <si>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</si>
  <si>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</si>
  <si>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</si>
  <si>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</si>
  <si>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</si>
  <si>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</si>
  <si>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</si>
  <si>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</si>
  <si>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</si>
  <si>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</si>
  <si>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</si>
  <si>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</si>
  <si>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</si>
  <si>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</si>
  <si>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</si>
  <si>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</si>
  <si>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</si>
  <si>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</si>
  <si>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</si>
  <si>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</si>
  <si>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</si>
  <si>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</si>
  <si>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</si>
  <si>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</si>
  <si>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</si>
  <si>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</si>
  <si>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</si>
  <si>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</si>
  <si>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</si>
  <si>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</si>
  <si>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</si>
  <si>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</si>
  <si>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</si>
  <si>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</si>
  <si>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</si>
  <si>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</si>
  <si>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</si>
  <si>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</si>
  <si>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</si>
  <si>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</si>
  <si>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</si>
  <si>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</si>
  <si>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</si>
  <si>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</si>
  <si>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</si>
  <si>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</si>
  <si>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</si>
  <si>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</si>
  <si>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</si>
  <si>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</si>
  <si>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</si>
  <si>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</si>
  <si>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</si>
  <si>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</si>
  <si>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</si>
  <si>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</si>
  <si>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</si>
  <si>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</si>
  <si>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</si>
  <si>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</si>
  <si>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</si>
  <si>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</si>
  <si>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</si>
  <si>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</si>
  <si>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</si>
  <si>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</si>
  <si>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</si>
  <si>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</si>
  <si>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</si>
  <si>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</si>
  <si>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</si>
  <si>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</si>
  <si>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</si>
  <si>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</si>
  <si>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</si>
  <si>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</si>
  <si>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</si>
  <si>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</si>
  <si>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</si>
  <si>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</si>
  <si>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</si>
  <si>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</si>
  <si>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</si>
  <si>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</si>
  <si>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</si>
  <si>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</si>
  <si>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</si>
  <si>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</si>
  <si>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</si>
  <si>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</si>
  <si>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</si>
  <si>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</si>
  <si>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</si>
  <si>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</si>
  <si>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</si>
  <si>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</si>
  <si>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</si>
  <si>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</si>
  <si>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</si>
  <si>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</si>
  <si>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</si>
  <si>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</si>
  <si>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</si>
  <si>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</si>
  <si>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</si>
  <si>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</si>
  <si>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</si>
  <si>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</si>
  <si>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</si>
  <si>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</si>
  <si>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</si>
  <si>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</si>
  <si>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</si>
  <si>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</si>
  <si>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</si>
  <si>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</si>
  <si>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</si>
  <si>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</si>
  <si>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</si>
  <si>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</si>
  <si>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</si>
  <si>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</si>
  <si>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</si>
  <si>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</si>
  <si>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</si>
  <si>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</si>
  <si>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</si>
  <si>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</si>
  <si>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</si>
  <si>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</si>
  <si>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</si>
  <si>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</si>
  <si>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</si>
  <si>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</si>
  <si>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</si>
  <si>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</si>
  <si>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</si>
  <si>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</si>
  <si>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</si>
  <si>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</si>
  <si>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</si>
  <si>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</si>
  <si>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</si>
  <si>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</si>
  <si>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</si>
  <si>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</si>
  <si>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</si>
  <si>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</si>
  <si>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</si>
  <si>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</si>
  <si>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</si>
  <si>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</si>
  <si>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</si>
  <si>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</si>
  <si>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</si>
  <si>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</si>
  <si>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</si>
  <si>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</si>
  <si>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</si>
  <si>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</si>
  <si>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</si>
  <si>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</si>
  <si>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</si>
  <si>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</si>
  <si>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</si>
  <si>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</si>
  <si>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</si>
  <si>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</si>
  <si>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</si>
  <si>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</si>
  <si>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</si>
  <si>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</si>
  <si>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</si>
  <si>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</si>
  <si>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</si>
  <si>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</si>
  <si>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</si>
  <si>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</si>
  <si>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</si>
  <si>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</si>
  <si>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</si>
  <si>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</si>
  <si>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</si>
  <si>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</si>
  <si>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</si>
  <si>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</si>
  <si>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</si>
  <si>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</si>
  <si>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</si>
  <si>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</si>
  <si>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</si>
  <si>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</si>
  <si>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</si>
  <si>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</si>
  <si>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</si>
  <si>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</si>
  <si>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</si>
  <si>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</si>
  <si>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</si>
  <si>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</si>
  <si>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</si>
  <si>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</si>
  <si>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</si>
  <si>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</si>
  <si>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</si>
  <si>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</si>
  <si>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</si>
  <si>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</si>
  <si>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</si>
  <si>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</si>
  <si>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</si>
  <si>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</si>
  <si>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</si>
  <si>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</si>
  <si>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</si>
  <si>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</si>
  <si>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</si>
  <si>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</si>
  <si>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</si>
  <si>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</si>
  <si>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</si>
  <si>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</si>
  <si>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</si>
  <si>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</si>
  <si>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</si>
  <si>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</si>
  <si>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</si>
  <si>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</si>
  <si>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</si>
  <si>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</si>
  <si>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</si>
  <si>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</si>
  <si>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</si>
  <si>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</si>
  <si>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</si>
  <si>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</si>
  <si>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</si>
  <si>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</si>
  <si>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</si>
  <si>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</si>
  <si>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</si>
  <si>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</si>
  <si>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</si>
  <si>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</si>
  <si>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</si>
  <si>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</si>
  <si>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</si>
  <si>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</si>
  <si>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</si>
  <si>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</si>
  <si>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</si>
  <si>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</si>
  <si>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</si>
  <si>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</si>
  <si>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</si>
  <si>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</si>
  <si>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</si>
  <si>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</si>
  <si>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</si>
  <si>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</si>
  <si>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</si>
  <si>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</si>
  <si>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</si>
  <si>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</si>
  <si>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</si>
  <si>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</si>
  <si>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</si>
  <si>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</si>
  <si>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</si>
  <si>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</si>
  <si>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</si>
  <si>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</si>
  <si>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</si>
  <si>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</si>
  <si>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</si>
  <si>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</si>
  <si>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</si>
  <si>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</si>
  <si>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</si>
  <si>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</si>
  <si>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</si>
  <si>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</si>
  <si>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</si>
  <si>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</si>
  <si>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</si>
  <si>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</si>
  <si>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</si>
  <si>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</si>
  <si>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</si>
  <si>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</si>
  <si>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</si>
  <si>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</si>
  <si>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</si>
  <si>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</si>
  <si>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</si>
  <si>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</si>
  <si>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</si>
  <si>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</si>
  <si>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</si>
  <si>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</si>
  <si>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</si>
  <si>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</si>
  <si>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</si>
  <si>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</si>
  <si>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</si>
  <si>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</si>
  <si>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</si>
  <si>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</si>
  <si>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</si>
  <si>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</si>
  <si>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</si>
  <si>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</si>
  <si>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</si>
  <si>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</si>
  <si>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</si>
  <si>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</si>
  <si>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</si>
  <si>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</si>
  <si>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</si>
  <si>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</si>
  <si>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</si>
  <si>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</si>
  <si>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</si>
  <si>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</si>
  <si>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</si>
  <si>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</si>
  <si>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</si>
  <si>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</si>
  <si>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</si>
  <si>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</si>
  <si>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</si>
  <si>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</si>
  <si>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</si>
  <si>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</si>
  <si>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</si>
  <si>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</si>
  <si>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</si>
  <si>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</si>
  <si>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</si>
  <si>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</si>
  <si>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</si>
  <si>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</si>
  <si>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</si>
  <si>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</si>
  <si>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</si>
  <si>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</si>
  <si>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</si>
  <si>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</si>
  <si>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</si>
  <si>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</si>
  <si>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</si>
  <si>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</si>
  <si>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</si>
  <si>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</si>
  <si>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</si>
  <si>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</si>
  <si>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</si>
  <si>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</si>
  <si>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</si>
  <si>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</si>
  <si>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</si>
  <si>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</si>
  <si>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</si>
  <si>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</si>
  <si>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</si>
  <si>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</si>
  <si>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</si>
  <si>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</si>
  <si>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</si>
  <si>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</si>
  <si>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</si>
  <si>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</si>
  <si>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</si>
  <si>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</si>
  <si>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</si>
  <si>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</si>
  <si>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</si>
  <si>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</si>
  <si>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</si>
  <si>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</si>
  <si>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</si>
  <si>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</si>
  <si>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</si>
  <si>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</si>
  <si>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</si>
  <si>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</si>
  <si>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</si>
  <si>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</si>
  <si>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</si>
  <si>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</si>
  <si>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</si>
  <si>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</si>
  <si>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</si>
  <si>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</si>
  <si>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</si>
  <si>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</si>
  <si>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</si>
  <si>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</si>
  <si>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</si>
  <si>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</si>
  <si>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</si>
  <si>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</si>
  <si>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</si>
  <si>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</si>
  <si>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</si>
  <si>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</si>
  <si>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</si>
  <si>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</si>
  <si>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</si>
  <si>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</si>
  <si>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</si>
  <si>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</si>
  <si>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</si>
  <si>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</si>
  <si>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</si>
  <si>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</si>
  <si>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</si>
  <si>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</si>
  <si>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</si>
  <si>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</si>
  <si>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</si>
  <si>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</si>
  <si>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</si>
  <si>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</si>
  <si>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</si>
  <si>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</si>
  <si>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</si>
  <si>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</si>
  <si>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</si>
  <si>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</si>
  <si>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</si>
  <si>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</si>
  <si>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</si>
  <si>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</si>
  <si>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</si>
  <si>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</si>
  <si>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</si>
  <si>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</si>
  <si>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</si>
  <si>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</si>
  <si>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</si>
  <si>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</si>
  <si>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</si>
  <si>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</si>
  <si>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</si>
  <si>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</si>
  <si>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</si>
  <si>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</si>
  <si>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</si>
  <si>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</si>
  <si>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</si>
  <si>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</si>
  <si>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</si>
  <si>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</si>
  <si>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</si>
  <si>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</si>
  <si>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</si>
  <si>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</si>
  <si>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</si>
  <si>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</si>
  <si>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</si>
  <si>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</si>
  <si>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</si>
  <si>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</si>
  <si>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</si>
  <si>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</si>
  <si>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</si>
  <si>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</si>
  <si>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</si>
  <si>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</si>
  <si>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</si>
  <si>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</si>
  <si>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</si>
  <si>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</si>
  <si>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</si>
  <si>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</si>
  <si>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</si>
  <si>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</si>
  <si>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</si>
  <si>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</si>
  <si>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</si>
  <si>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</si>
  <si>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</si>
  <si>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</si>
  <si>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</si>
  <si>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</si>
  <si>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</si>
  <si>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</si>
  <si>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</si>
  <si>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</si>
  <si>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</si>
  <si>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</si>
  <si>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</si>
  <si>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</si>
  <si>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</si>
  <si>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</si>
  <si>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</si>
  <si>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</si>
  <si>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</si>
  <si>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</si>
  <si>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</si>
  <si>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</si>
  <si>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</si>
  <si>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</si>
  <si>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</si>
  <si>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</si>
  <si>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</si>
  <si>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</si>
  <si>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</si>
  <si>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</si>
  <si>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</si>
  <si>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</si>
  <si>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</si>
  <si>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</si>
  <si>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</si>
  <si>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</si>
  <si>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</si>
  <si>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</si>
  <si>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</si>
  <si>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</si>
  <si>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</si>
  <si>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</si>
  <si>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</si>
  <si>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</si>
  <si>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</si>
  <si>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</si>
  <si>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</si>
  <si>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</si>
  <si>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</si>
  <si>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</si>
  <si>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</si>
  <si>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</si>
  <si>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</si>
  <si>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</si>
  <si>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</si>
  <si>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</si>
  <si>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</si>
  <si>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</si>
  <si>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</si>
  <si>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</si>
  <si>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</si>
  <si>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</si>
  <si>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</si>
  <si>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</si>
  <si>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</si>
  <si>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</si>
  <si>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</si>
  <si>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</si>
  <si>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</si>
  <si>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</si>
  <si>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</si>
  <si>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</si>
  <si>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</si>
  <si>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</si>
  <si>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</si>
  <si>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</si>
  <si>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</si>
  <si>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</si>
  <si>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</si>
  <si>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</si>
  <si>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</si>
  <si>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</si>
  <si>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</si>
  <si>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</si>
  <si>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</si>
  <si>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</si>
  <si>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</si>
  <si>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</si>
  <si>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</si>
  <si>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</si>
  <si>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</si>
  <si>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</si>
  <si>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</si>
  <si>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</si>
  <si>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</si>
  <si>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</si>
  <si>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</si>
  <si>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</si>
  <si>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</si>
  <si>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</si>
  <si>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</si>
  <si>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</si>
  <si>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</si>
  <si>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</si>
  <si>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</si>
  <si>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</si>
  <si>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</si>
  <si>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</si>
  <si>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</si>
  <si>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</si>
  <si>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</si>
  <si>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</si>
  <si>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</si>
  <si>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</si>
  <si>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</si>
  <si>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</si>
  <si>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</si>
  <si>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</si>
  <si>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</si>
  <si>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</si>
  <si>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</si>
  <si>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</si>
  <si>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</si>
  <si>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</si>
  <si>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</si>
  <si>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</si>
  <si>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</si>
  <si>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</si>
  <si>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</si>
  <si>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</si>
  <si>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</si>
  <si>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</si>
  <si>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</si>
  <si>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</si>
  <si>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</si>
  <si>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</si>
  <si>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</si>
  <si>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</si>
  <si>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</si>
  <si>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</si>
  <si>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</si>
  <si>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</si>
  <si>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</si>
  <si>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</si>
  <si>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</si>
  <si>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</si>
  <si>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</si>
  <si>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</si>
  <si>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</si>
  <si>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</si>
  <si>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</si>
  <si>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</si>
  <si>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</si>
  <si>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</si>
  <si>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</si>
  <si>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</si>
  <si>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</si>
  <si>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</si>
  <si>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</si>
  <si>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</si>
  <si>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</si>
  <si>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</si>
  <si>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</si>
  <si>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</si>
  <si>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</si>
  <si>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</si>
  <si>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</si>
  <si>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</si>
  <si>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</si>
  <si>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</si>
  <si>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</si>
  <si>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</si>
  <si>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</si>
  <si>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</si>
  <si>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</si>
  <si>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</si>
  <si>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</si>
  <si>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</si>
  <si>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</si>
  <si>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</si>
  <si>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</si>
  <si>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</si>
  <si>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</si>
  <si>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</si>
  <si>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</si>
  <si>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</si>
  <si>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</si>
  <si>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</si>
  <si>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</si>
  <si>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</si>
  <si>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</si>
  <si>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</si>
  <si>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</si>
  <si>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</si>
  <si>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</si>
  <si>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</si>
  <si>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</si>
  <si>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</si>
  <si>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</si>
  <si>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</si>
  <si>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</si>
  <si>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</si>
  <si>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</si>
  <si>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</si>
  <si>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</si>
  <si>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</si>
  <si>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</si>
  <si>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</si>
  <si>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</si>
  <si>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</si>
  <si>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</si>
  <si>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</si>
  <si>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</si>
  <si>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</si>
  <si>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</si>
  <si>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</si>
  <si>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</si>
  <si>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</si>
  <si>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</si>
  <si>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</si>
  <si>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</si>
  <si>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</si>
  <si>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</si>
  <si>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</si>
  <si>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</si>
  <si>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</si>
  <si>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</si>
  <si>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</si>
  <si>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</si>
  <si>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</si>
  <si>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</si>
  <si>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</si>
  <si>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</si>
  <si>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</si>
  <si>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</si>
  <si>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</si>
  <si>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</si>
  <si>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</si>
  <si>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</si>
  <si>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</si>
  <si>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</si>
  <si>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</si>
  <si>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</si>
  <si>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</si>
  <si>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</si>
  <si>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</si>
  <si>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</si>
  <si>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</si>
  <si>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</si>
  <si>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</si>
  <si>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</si>
  <si>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</si>
  <si>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</si>
  <si>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</si>
  <si>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</si>
  <si>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</si>
  <si>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</si>
  <si>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</si>
  <si>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</si>
  <si>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</si>
  <si>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</si>
  <si>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</si>
  <si>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</si>
  <si>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</si>
  <si>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</si>
  <si>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</si>
  <si>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</si>
  <si>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</si>
  <si>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</si>
  <si>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</si>
  <si>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</si>
  <si>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</si>
  <si>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</si>
  <si>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</si>
  <si>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</si>
  <si>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</si>
  <si>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</si>
  <si>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</si>
  <si>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</si>
  <si>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</si>
  <si>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</si>
  <si>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</si>
  <si>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</si>
  <si>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</si>
  <si>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</si>
  <si>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</si>
  <si>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</si>
  <si>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</si>
  <si>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</si>
  <si>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</si>
  <si>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</si>
  <si>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</si>
  <si>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</si>
  <si>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</si>
  <si>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</si>
  <si>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</si>
  <si>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</si>
  <si>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</si>
  <si>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</si>
  <si>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</si>
  <si>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</si>
  <si>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</si>
  <si>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</si>
  <si>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</si>
  <si>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</si>
  <si>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</si>
  <si>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</si>
  <si>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</si>
  <si>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</si>
  <si>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</si>
  <si>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</si>
  <si>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</si>
  <si>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</si>
  <si>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</si>
  <si>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</si>
  <si>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</si>
  <si>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</si>
  <si>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</si>
  <si>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</si>
  <si>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</si>
  <si>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</si>
  <si>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</si>
  <si>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</si>
  <si>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</si>
  <si>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</si>
  <si>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</si>
  <si>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</si>
  <si>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</si>
  <si>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</si>
  <si>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</si>
  <si>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</si>
  <si>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</si>
  <si>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</si>
  <si>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</si>
  <si>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</si>
  <si>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</si>
  <si>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</si>
  <si>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</si>
  <si>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</si>
  <si>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</si>
  <si>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</si>
  <si>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</si>
  <si>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</si>
  <si>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</si>
  <si>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</si>
  <si>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</si>
  <si>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</si>
  <si>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</si>
  <si>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</si>
  <si>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</si>
  <si>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</si>
  <si>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</si>
  <si>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</si>
  <si>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</si>
  <si>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</si>
  <si>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</si>
  <si>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</si>
  <si>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</si>
  <si>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</si>
  <si>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</si>
  <si>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</si>
  <si>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</si>
  <si>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</si>
  <si>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</si>
  <si>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</si>
  <si>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</si>
  <si>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</si>
  <si>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</si>
  <si>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</si>
  <si>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</si>
  <si>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</si>
  <si>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</si>
  <si>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</si>
  <si>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</si>
  <si>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</si>
  <si>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</si>
  <si>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</si>
  <si>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</si>
  <si>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</si>
  <si>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</si>
  <si>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</si>
  <si>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</si>
  <si>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</si>
  <si>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</si>
  <si>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</si>
  <si>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</si>
  <si>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</si>
  <si>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</si>
  <si>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</si>
  <si>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</si>
  <si>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</si>
  <si>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</si>
  <si>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</si>
  <si>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</si>
  <si>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</si>
  <si>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</si>
  <si>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</si>
  <si>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</si>
  <si>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</si>
  <si>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</si>
  <si>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</si>
  <si>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</si>
  <si>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</si>
  <si>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</si>
  <si>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</si>
  <si>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</si>
  <si>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</si>
  <si>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</si>
  <si>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</si>
  <si>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</si>
  <si>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</si>
  <si>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</si>
  <si>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</si>
  <si>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</si>
  <si>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</si>
  <si>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</si>
  <si>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</si>
  <si>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</si>
  <si>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</si>
  <si>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</si>
  <si>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</si>
  <si>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</si>
  <si>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</si>
  <si>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</si>
  <si>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</si>
  <si>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</si>
  <si>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</si>
  <si>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</si>
  <si>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</si>
  <si>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</si>
  <si>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</si>
  <si>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</si>
  <si>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</si>
  <si>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</si>
  <si>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</si>
  <si>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</si>
  <si>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</si>
  <si>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</si>
  <si>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</si>
  <si>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</si>
  <si>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</si>
  <si>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</si>
  <si>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</si>
  <si>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</si>
  <si>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</si>
  <si>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</si>
  <si>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</si>
  <si>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</si>
  <si>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</si>
  <si>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</si>
  <si>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</si>
  <si>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</si>
  <si>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</si>
  <si>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</si>
  <si>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</si>
  <si>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</si>
  <si>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</si>
  <si>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</si>
  <si>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</si>
  <si>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</si>
  <si>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</si>
  <si>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</si>
  <si>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</si>
  <si>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</si>
  <si>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</si>
  <si>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</si>
  <si>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</si>
  <si>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</si>
  <si>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</si>
  <si>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</si>
  <si>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</si>
  <si>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</si>
  <si>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</si>
  <si>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</si>
  <si>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</si>
  <si>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</si>
  <si>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</si>
  <si>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</si>
  <si>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</si>
  <si>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</si>
  <si>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</si>
  <si>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</si>
  <si>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</si>
  <si>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</si>
  <si>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</si>
  <si>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</si>
  <si>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</si>
  <si>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</si>
  <si>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</si>
  <si>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</si>
  <si>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</si>
  <si>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</si>
  <si>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</si>
  <si>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</si>
  <si>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</si>
  <si>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</si>
  <si>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</si>
  <si>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</si>
  <si>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</si>
  <si>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</si>
  <si>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</si>
  <si>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</si>
  <si>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</si>
  <si>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</si>
  <si>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</si>
  <si>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</si>
  <si>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</si>
  <si>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</si>
  <si>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</si>
  <si>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</si>
  <si>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</si>
  <si>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</si>
  <si>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</si>
  <si>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</si>
  <si>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</si>
  <si>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</si>
  <si>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</si>
  <si>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</si>
  <si>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</si>
  <si>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</si>
  <si>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</si>
  <si>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</si>
  <si>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</si>
  <si>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</si>
  <si>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</si>
  <si>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</si>
  <si>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</si>
  <si>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</si>
  <si>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</si>
  <si>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</si>
  <si>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</si>
  <si>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</si>
  <si>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</si>
  <si>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</si>
  <si>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</si>
  <si>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</si>
  <si>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</si>
  <si>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</si>
  <si>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</si>
  <si>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</si>
  <si>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</si>
  <si>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</si>
  <si>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</si>
  <si>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</si>
  <si>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</si>
  <si>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</si>
  <si>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</si>
  <si>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</si>
  <si>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</si>
  <si>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</si>
  <si>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</si>
  <si>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</si>
  <si>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</si>
  <si>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</si>
  <si>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</si>
  <si>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</si>
  <si>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</si>
  <si>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</si>
  <si>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</si>
  <si>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</si>
  <si>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</si>
  <si>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</si>
  <si>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</si>
  <si>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</si>
  <si>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</si>
  <si>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</si>
  <si>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</si>
  <si>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</si>
  <si>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</si>
  <si>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</si>
  <si>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</si>
  <si>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</si>
  <si>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</si>
  <si>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</si>
  <si>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</si>
  <si>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</si>
  <si>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</si>
  <si>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</si>
  <si>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</si>
  <si>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</si>
  <si>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</si>
  <si>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</si>
  <si>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</si>
  <si>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</si>
  <si>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</si>
  <si>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</si>
  <si>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</si>
  <si>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</si>
  <si>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</si>
  <si>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</si>
  <si>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</si>
  <si>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</si>
  <si>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</si>
  <si>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</si>
  <si>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</si>
  <si>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</si>
  <si>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</si>
  <si>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</si>
  <si>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</si>
  <si>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</si>
  <si>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</si>
  <si>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</si>
  <si>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</si>
  <si>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</si>
  <si>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</si>
  <si>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</si>
  <si>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</si>
  <si>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</si>
  <si>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</si>
  <si>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</si>
  <si>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</si>
  <si>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</si>
  <si>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</si>
  <si>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</si>
  <si>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</si>
  <si>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</si>
  <si>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</si>
  <si>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</si>
  <si>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</si>
  <si>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</si>
  <si>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</si>
  <si>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</si>
  <si>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</si>
  <si>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</si>
  <si>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</si>
  <si>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</si>
  <si>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</si>
  <si>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</si>
  <si>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</si>
  <si>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</si>
  <si>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</si>
  <si>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</si>
  <si>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</si>
  <si>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</si>
  <si>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</si>
  <si>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</si>
  <si>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</si>
  <si>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</si>
  <si>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</si>
  <si>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</si>
  <si>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</si>
  <si>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</si>
  <si>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</si>
  <si>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</si>
  <si>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</si>
  <si>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</si>
  <si>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</si>
  <si>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</si>
  <si>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</si>
  <si>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</si>
  <si>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</si>
  <si>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</si>
  <si>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</si>
  <si>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</si>
  <si>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</si>
  <si>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</si>
  <si>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</si>
  <si>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</si>
  <si>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</si>
  <si>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</si>
  <si>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</si>
  <si>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</si>
  <si>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</si>
  <si>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</si>
  <si>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</si>
  <si>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</si>
  <si>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</si>
  <si>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</si>
  <si>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</si>
  <si>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</si>
  <si>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</si>
  <si>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</si>
  <si>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</si>
  <si>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</si>
  <si>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</si>
  <si>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</si>
  <si>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</si>
  <si>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</si>
  <si>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</si>
  <si>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</si>
  <si>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</si>
  <si>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</si>
  <si>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</si>
  <si>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</si>
  <si>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</si>
  <si>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</si>
  <si>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</si>
  <si>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</si>
  <si>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</si>
  <si>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</si>
  <si>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</si>
  <si>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</si>
  <si>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</si>
  <si>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</si>
  <si>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</si>
  <si>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</si>
  <si>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</si>
  <si>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</si>
  <si>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</si>
  <si>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</si>
  <si>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</si>
  <si>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</si>
  <si>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</si>
  <si>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</si>
  <si>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</si>
  <si>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</si>
  <si>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</si>
  <si>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</si>
  <si>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</si>
  <si>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</si>
  <si>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</si>
  <si>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</si>
  <si>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</si>
  <si>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</si>
  <si>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</si>
  <si>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</si>
  <si>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</si>
  <si>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</si>
  <si>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</si>
  <si>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</si>
  <si>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</si>
  <si>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</si>
  <si>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</si>
  <si>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</si>
  <si>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</si>
  <si>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</si>
  <si>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</si>
  <si>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</si>
  <si>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</si>
  <si>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</si>
  <si>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</si>
  <si>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</si>
  <si>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</si>
  <si>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</si>
  <si>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</si>
  <si>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</si>
  <si>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</si>
  <si>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</si>
  <si>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</si>
  <si>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</si>
  <si>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</si>
  <si>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</si>
  <si>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</si>
  <si>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</si>
  <si>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</si>
  <si>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</si>
  <si>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</si>
  <si>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</si>
  <si>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</si>
  <si>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</si>
  <si>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</si>
  <si>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</si>
  <si>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</si>
  <si>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</si>
  <si>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</si>
  <si>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</si>
  <si>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</si>
  <si>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</si>
  <si>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</si>
  <si>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</si>
  <si>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</si>
  <si>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</si>
  <si>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</si>
  <si>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</si>
  <si>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</si>
  <si>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</si>
  <si>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</si>
  <si>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</si>
  <si>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</si>
  <si>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</si>
  <si>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</si>
  <si>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</si>
  <si>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</si>
  <si>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</si>
  <si>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</si>
  <si>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</si>
  <si>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</si>
  <si>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</si>
  <si>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</si>
  <si>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</si>
  <si>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</si>
  <si>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</si>
  <si>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</si>
  <si>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</si>
  <si>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</si>
  <si>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</si>
  <si>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</si>
  <si>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</si>
  <si>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</si>
  <si>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</si>
  <si>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</si>
  <si>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</si>
  <si>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</si>
  <si>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</si>
  <si>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</si>
  <si>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</si>
  <si>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</si>
  <si>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</si>
  <si>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</si>
  <si>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</si>
  <si>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</si>
  <si>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</si>
  <si>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</si>
  <si>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</si>
  <si>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</si>
  <si>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</si>
  <si>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</si>
  <si>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</si>
  <si>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</si>
  <si>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</si>
  <si>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</si>
  <si>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</si>
  <si>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</si>
  <si>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</si>
  <si>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</si>
  <si>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</si>
  <si>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</si>
  <si>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</si>
  <si>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</si>
  <si>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</si>
  <si>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</si>
  <si>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</si>
  <si>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</si>
  <si>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</si>
  <si>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</si>
  <si>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</si>
  <si>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</si>
  <si>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</si>
  <si>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</si>
  <si>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</si>
  <si>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</si>
  <si>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</si>
  <si>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</si>
  <si>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</si>
  <si>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</si>
  <si>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</si>
  <si>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</si>
  <si>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</si>
  <si>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</si>
  <si>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</si>
  <si>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</si>
  <si>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</si>
  <si>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</si>
  <si>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</si>
  <si>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</si>
  <si>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</si>
  <si>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</si>
  <si>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</si>
  <si>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</si>
  <si>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</si>
  <si>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</si>
  <si>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</si>
  <si>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</si>
  <si>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</si>
  <si>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</si>
  <si>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</si>
  <si>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</si>
  <si>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</si>
  <si>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</si>
  <si>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</si>
  <si>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</si>
  <si>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</si>
  <si>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</si>
  <si>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</si>
  <si>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</si>
  <si>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</si>
  <si>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</si>
  <si>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</si>
  <si>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</si>
  <si>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</si>
  <si>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</si>
  <si>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</si>
  <si>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</si>
  <si>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</si>
  <si>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</si>
  <si>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</si>
  <si>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</si>
  <si>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</si>
  <si>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</si>
  <si>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</si>
  <si>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</si>
  <si>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</si>
  <si>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</si>
  <si>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</si>
  <si>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</si>
  <si>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</si>
  <si>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</si>
  <si>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</si>
  <si>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</si>
  <si>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</si>
  <si>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</si>
  <si>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</si>
  <si>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</si>
  <si>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</si>
  <si>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</si>
  <si>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</si>
  <si>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</si>
  <si>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</si>
  <si>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</si>
  <si>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</si>
  <si>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</si>
  <si>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</si>
  <si>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</si>
  <si>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</si>
  <si>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</si>
  <si>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</si>
  <si>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</si>
  <si>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</si>
  <si>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</si>
  <si>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</si>
  <si>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</si>
  <si>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</si>
  <si>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</si>
  <si>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</si>
  <si>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</si>
  <si>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</si>
  <si>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</si>
  <si>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</si>
  <si>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</si>
  <si>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</si>
  <si>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</si>
  <si>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</si>
  <si>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</si>
  <si>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</si>
  <si>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</si>
  <si>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</si>
  <si>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</si>
  <si>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</si>
  <si>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</si>
  <si>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</si>
  <si>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</si>
  <si>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</si>
  <si>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</si>
  <si>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</si>
  <si>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</si>
  <si>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</si>
  <si>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</si>
  <si>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</si>
  <si>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</si>
  <si>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</si>
  <si>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</si>
  <si>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</si>
  <si>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</si>
  <si>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</si>
  <si>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</si>
  <si>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</si>
  <si>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</si>
  <si>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</si>
  <si>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</si>
  <si>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</si>
  <si>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</si>
  <si>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</si>
  <si>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</si>
  <si>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</si>
  <si>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</si>
  <si>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</si>
  <si>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</si>
  <si>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</si>
  <si>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</si>
  <si>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</si>
  <si>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</si>
  <si>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</si>
  <si>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</si>
  <si>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</si>
  <si>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</si>
  <si>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</si>
  <si>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</si>
  <si>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</si>
  <si>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</si>
  <si>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</si>
  <si>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</si>
  <si>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</si>
  <si>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</si>
  <si>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</si>
  <si>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</si>
  <si>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</si>
  <si>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</si>
  <si>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</si>
  <si>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</si>
  <si>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</si>
  <si>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</si>
  <si>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</si>
  <si>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</si>
  <si>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</si>
  <si>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</si>
  <si>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</si>
  <si>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</si>
  <si>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</si>
  <si>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</si>
  <si>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</si>
  <si>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</si>
  <si>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</si>
  <si>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</si>
  <si>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</si>
  <si>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</si>
  <si>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</si>
  <si>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</si>
  <si>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</si>
  <si>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</si>
  <si>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</si>
  <si>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</si>
  <si>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</si>
  <si>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</si>
  <si>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</si>
  <si>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</si>
  <si>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</si>
  <si>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</si>
  <si>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</si>
  <si>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</si>
  <si>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</si>
  <si>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</si>
  <si>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</si>
  <si>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</si>
  <si>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</si>
  <si>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</si>
  <si>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</si>
  <si>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</si>
  <si>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</si>
  <si>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</si>
  <si>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</si>
  <si>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</si>
  <si>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</si>
  <si>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</si>
  <si>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</si>
  <si>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</si>
  <si>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</si>
  <si>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</si>
  <si>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</si>
  <si>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</si>
  <si>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</si>
  <si>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</si>
  <si>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</si>
  <si>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</si>
  <si>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</si>
  <si>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</si>
  <si>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</si>
  <si>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</si>
  <si>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</si>
  <si>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</si>
  <si>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</si>
  <si>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</si>
  <si>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</si>
  <si>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</si>
  <si>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</si>
  <si>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</si>
  <si>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</si>
  <si>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</si>
  <si>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</si>
  <si>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</si>
  <si>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</si>
  <si>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</si>
  <si>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</si>
  <si>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</si>
  <si>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</si>
  <si>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</si>
  <si>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</si>
  <si>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</si>
  <si>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</si>
  <si>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</si>
  <si>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</si>
  <si>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</si>
  <si>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</si>
  <si>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</si>
  <si>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</si>
  <si>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</si>
  <si>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</si>
  <si>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</si>
  <si>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</si>
  <si>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</si>
  <si>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</si>
  <si>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</si>
  <si>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</si>
  <si>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</si>
  <si>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</si>
  <si>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</si>
  <si>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</si>
  <si>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</si>
  <si>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</si>
  <si>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</si>
  <si>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</si>
  <si>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</si>
  <si>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</si>
  <si>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</si>
  <si>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</si>
  <si>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</si>
  <si>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</si>
  <si>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</si>
  <si>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</si>
  <si>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</si>
  <si>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</si>
  <si>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</si>
  <si>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</si>
  <si>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</si>
  <si>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</si>
  <si>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</si>
  <si>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</si>
  <si>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</si>
  <si>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</si>
  <si>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</si>
  <si>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</si>
  <si>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</si>
  <si>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</si>
  <si>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</si>
  <si>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</si>
  <si>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</si>
  <si>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</si>
  <si>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</si>
  <si>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</si>
  <si>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</si>
  <si>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</si>
  <si>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</si>
  <si>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</si>
  <si>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</si>
  <si>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</si>
  <si>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</si>
  <si>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</si>
  <si>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</si>
  <si>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</si>
  <si>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</si>
  <si>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</si>
  <si>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</si>
  <si>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</si>
  <si>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</si>
  <si>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</si>
  <si>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</si>
  <si>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</si>
  <si>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</si>
  <si>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</si>
  <si>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</si>
  <si>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</si>
  <si>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</si>
  <si>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</si>
  <si>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</si>
  <si>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</si>
  <si>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</si>
  <si>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</si>
  <si>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</si>
  <si>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</si>
  <si>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</si>
  <si>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</si>
  <si>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</si>
  <si>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</si>
  <si>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</si>
  <si>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</si>
  <si>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</si>
  <si>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</si>
  <si>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</si>
  <si>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</si>
  <si>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</si>
  <si>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</si>
  <si>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</si>
  <si>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</si>
  <si>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</si>
  <si>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</si>
  <si>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</si>
  <si>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</si>
  <si>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</si>
  <si>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</si>
  <si>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</si>
  <si>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</si>
  <si>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</si>
  <si>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</si>
  <si>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</si>
  <si>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</si>
  <si>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</si>
  <si>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</si>
  <si>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</si>
  <si>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</si>
  <si>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</si>
  <si>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</si>
  <si>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</si>
  <si>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</si>
  <si>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</si>
  <si>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</si>
  <si>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</si>
  <si>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</si>
  <si>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</si>
  <si>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</si>
  <si>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</si>
  <si>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</si>
  <si>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</si>
  <si>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</si>
  <si>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</si>
  <si>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</si>
  <si>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</si>
  <si>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</si>
  <si>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</si>
  <si>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</si>
  <si>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</si>
  <si>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</si>
  <si>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</si>
  <si>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</si>
  <si>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</si>
  <si>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</si>
  <si>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</si>
  <si>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</si>
  <si>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</si>
  <si>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</si>
  <si>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</si>
  <si>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</si>
  <si>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</si>
  <si>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</si>
  <si>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</si>
  <si>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</si>
  <si>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</si>
  <si>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</si>
  <si>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</si>
  <si>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</si>
  <si>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</si>
  <si>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</si>
  <si>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</si>
  <si>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</si>
  <si>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</si>
  <si>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</si>
  <si>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</si>
  <si>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</si>
  <si>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</si>
  <si>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</si>
  <si>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</si>
  <si>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</si>
  <si>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</si>
  <si>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</si>
  <si>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</si>
  <si>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</si>
  <si>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</si>
  <si>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</si>
  <si>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</si>
  <si>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</si>
  <si>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</si>
  <si>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</si>
  <si>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</si>
  <si>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</si>
  <si>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</si>
  <si>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</si>
  <si>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</si>
  <si>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</si>
  <si>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</si>
  <si>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</si>
  <si>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</si>
  <si>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</si>
  <si>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</si>
  <si>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</si>
  <si>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</si>
  <si>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</si>
  <si>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</si>
  <si>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</si>
  <si>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</si>
  <si>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</si>
  <si>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</si>
  <si>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</si>
  <si>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</si>
  <si>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</si>
  <si>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</si>
  <si>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</si>
  <si>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</si>
  <si>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</si>
  <si>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</si>
  <si>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</si>
  <si>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</si>
  <si>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</si>
  <si>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</si>
  <si>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</si>
  <si>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</si>
  <si>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</si>
  <si>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</si>
  <si>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</si>
  <si>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</si>
  <si>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</si>
  <si>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</si>
  <si>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</si>
  <si>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</si>
  <si>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</si>
  <si>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</si>
  <si>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</si>
  <si>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</si>
  <si>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</si>
  <si>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</si>
  <si>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</si>
  <si>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</si>
  <si>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</si>
  <si>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</si>
  <si>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</si>
  <si>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</si>
  <si>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</si>
  <si>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</si>
  <si>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</si>
  <si>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</si>
  <si>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</si>
  <si>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</si>
  <si>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</si>
  <si>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</si>
  <si>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</si>
  <si>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</si>
  <si>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</si>
  <si>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</si>
  <si>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</si>
  <si>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</si>
  <si>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</si>
  <si>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</si>
  <si>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</si>
  <si>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</si>
  <si>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</si>
  <si>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</si>
  <si>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</si>
  <si>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</si>
  <si>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</si>
  <si>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</si>
  <si>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</si>
  <si>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</si>
  <si>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</si>
  <si>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</si>
  <si>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</si>
  <si>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</si>
  <si>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</si>
  <si>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</si>
  <si>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</si>
  <si>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</si>
  <si>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</si>
  <si>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</si>
  <si>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</si>
  <si>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</si>
  <si>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</si>
  <si>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</si>
  <si>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</si>
  <si>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</si>
  <si>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</si>
  <si>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</si>
  <si>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</si>
  <si>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</si>
  <si>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</si>
  <si>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</si>
  <si>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</si>
  <si>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</si>
  <si>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</si>
  <si>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</si>
  <si>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</si>
  <si>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</si>
  <si>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</si>
  <si>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</si>
  <si>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</si>
  <si>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</si>
  <si>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</si>
  <si>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</si>
  <si>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</si>
  <si>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</si>
  <si>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</si>
  <si>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</si>
  <si>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</si>
  <si>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</si>
  <si>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</si>
  <si>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</si>
  <si>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</si>
  <si>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</si>
  <si>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</si>
  <si>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</si>
  <si>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</si>
  <si>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</si>
  <si>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</si>
  <si>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</si>
  <si>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</si>
  <si>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</si>
  <si>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</si>
  <si>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</si>
  <si>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</si>
  <si>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</si>
  <si>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</si>
  <si>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</si>
  <si>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</si>
  <si>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</si>
  <si>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</si>
  <si>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</si>
  <si>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</si>
  <si>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</si>
  <si>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</si>
  <si>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</si>
  <si>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</si>
  <si>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</si>
  <si>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</si>
  <si>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</si>
  <si>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</si>
  <si>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</si>
  <si>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</si>
  <si>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</si>
  <si>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</si>
  <si>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</si>
  <si>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</si>
  <si>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</si>
  <si>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</si>
  <si>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</si>
  <si>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</si>
  <si>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</si>
  <si>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</si>
  <si>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</si>
  <si>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</si>
  <si>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</si>
  <si>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</si>
  <si>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</si>
  <si>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</si>
  <si>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</si>
  <si>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</si>
  <si>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</si>
  <si>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</si>
  <si>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</si>
  <si>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</si>
  <si>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</si>
  <si>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</si>
  <si>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</si>
  <si>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</si>
  <si>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</si>
  <si>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</si>
  <si>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</si>
  <si>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</si>
  <si>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</si>
  <si>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</si>
  <si>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</si>
  <si>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</si>
  <si>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</si>
  <si>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</si>
  <si>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</si>
  <si>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</si>
  <si>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</si>
  <si>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</si>
  <si>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</si>
  <si>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</si>
  <si>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</si>
  <si>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</si>
  <si>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</si>
  <si>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</si>
  <si>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</si>
  <si>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</si>
  <si>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</si>
  <si>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</si>
  <si>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</si>
  <si>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</si>
  <si>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</si>
  <si>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</si>
  <si>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</si>
  <si>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</si>
  <si>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</si>
  <si>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</si>
  <si>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</si>
  <si>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</si>
  <si>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</si>
  <si>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</si>
  <si>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</si>
  <si>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</si>
  <si>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</si>
  <si>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</si>
  <si>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</si>
  <si>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</si>
  <si>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</si>
  <si>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</si>
  <si>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</si>
  <si>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</si>
  <si>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</si>
  <si>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</si>
  <si>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</si>
  <si>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</si>
  <si>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</si>
  <si>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</si>
  <si>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</si>
  <si>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</si>
  <si>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</si>
  <si>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</si>
  <si>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</si>
  <si>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</si>
  <si>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</si>
  <si>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</si>
  <si>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</si>
  <si>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</si>
  <si>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</si>
  <si>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</si>
  <si>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</si>
  <si>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</si>
  <si>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</si>
  <si>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</si>
  <si>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</si>
  <si>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</si>
  <si>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</si>
  <si>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</si>
  <si>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</si>
  <si>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</si>
  <si>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</si>
  <si>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</si>
  <si>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</si>
  <si>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</si>
  <si>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</si>
  <si>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</si>
  <si>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</si>
  <si>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</si>
  <si>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</si>
  <si>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</si>
  <si>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</si>
  <si>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</si>
  <si>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</si>
  <si>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</si>
  <si>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</si>
  <si>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</si>
  <si>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</si>
  <si>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</si>
  <si>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</si>
  <si>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</si>
  <si>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</si>
  <si>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</si>
  <si>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</si>
  <si>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</si>
  <si>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</si>
  <si>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</si>
  <si>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</si>
  <si>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</si>
  <si>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</si>
  <si>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</si>
  <si>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</si>
  <si>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</si>
  <si>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</si>
  <si>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</si>
  <si>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</si>
  <si>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</si>
  <si>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</si>
  <si>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</si>
  <si>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</si>
  <si>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</si>
  <si>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</si>
  <si>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</si>
  <si>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</si>
  <si>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</si>
  <si>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</si>
  <si>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</si>
  <si>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</si>
  <si>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</si>
  <si>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</si>
  <si>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</si>
  <si>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</si>
  <si>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</si>
  <si>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</si>
  <si>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</si>
  <si>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</si>
  <si>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</si>
  <si>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</si>
  <si>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</si>
  <si>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</si>
  <si>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</si>
  <si>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</si>
  <si>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</si>
  <si>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</si>
  <si>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</si>
  <si>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</si>
  <si>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</si>
  <si>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</si>
  <si>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</si>
  <si>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</si>
  <si>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</si>
  <si>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</si>
  <si>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</si>
  <si>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</si>
  <si>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</si>
  <si>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</si>
  <si>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</si>
  <si>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</si>
  <si>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</si>
  <si>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</si>
  <si>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</si>
  <si>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</si>
  <si>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</si>
  <si>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</si>
  <si>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</si>
  <si>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</si>
  <si>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</si>
  <si>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</si>
  <si>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</si>
  <si>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</si>
  <si>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</si>
  <si>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</si>
  <si>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</si>
  <si>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</si>
  <si>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</si>
  <si>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</si>
  <si>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</si>
  <si>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</si>
  <si>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</si>
  <si>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</si>
  <si>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</si>
  <si>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</si>
  <si>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</si>
  <si>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</si>
  <si>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</si>
  <si>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</si>
  <si>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</si>
  <si>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</si>
  <si>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</si>
  <si>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</si>
  <si>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</si>
  <si>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</si>
  <si>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</si>
  <si>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</si>
  <si>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</si>
  <si>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</si>
  <si>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</si>
  <si>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</si>
  <si>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</si>
  <si>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</si>
  <si>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</si>
  <si>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</si>
  <si>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</si>
  <si>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</si>
  <si>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</si>
  <si>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</si>
  <si>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</si>
  <si>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</si>
  <si>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</si>
  <si>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</si>
  <si>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</si>
  <si>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</si>
  <si>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</si>
  <si>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</si>
  <si>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</si>
  <si>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</si>
  <si>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</si>
  <si>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</si>
  <si>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</si>
  <si>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</si>
  <si>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</si>
  <si>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</si>
  <si>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</si>
  <si>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</si>
  <si>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</si>
  <si>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</si>
  <si>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</si>
  <si>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</si>
  <si>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</si>
  <si>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</si>
  <si>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</si>
  <si>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</si>
  <si>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</si>
  <si>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</si>
  <si>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</si>
  <si>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</si>
  <si>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</si>
  <si>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</si>
  <si>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</si>
  <si>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</si>
  <si>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</si>
  <si>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</si>
  <si>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</si>
  <si>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</si>
  <si>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</si>
  <si>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</si>
  <si>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</si>
  <si>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</si>
  <si>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</si>
  <si>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</si>
  <si>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</si>
  <si>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</si>
  <si>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</si>
  <si>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</si>
  <si>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</si>
  <si>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</si>
  <si>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</si>
  <si>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</si>
  <si>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</si>
  <si>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</si>
  <si>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</si>
  <si>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</si>
  <si>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</si>
  <si>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</si>
  <si>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</si>
  <si>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</si>
  <si>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</si>
  <si>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</si>
  <si>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</si>
  <si>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</si>
  <si>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</si>
  <si>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</si>
  <si>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</si>
  <si>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</si>
  <si>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</si>
  <si>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</si>
  <si>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</si>
  <si>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</si>
  <si>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</si>
  <si>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</si>
  <si>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</si>
  <si>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</si>
  <si>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</si>
  <si>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</si>
  <si>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</si>
  <si>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</si>
  <si>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</si>
  <si>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</si>
  <si>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</si>
  <si>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</si>
  <si>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</si>
  <si>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</si>
  <si>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</si>
  <si>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</si>
  <si>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</si>
  <si>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</si>
  <si>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</si>
  <si>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</si>
  <si>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</si>
  <si>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</si>
  <si>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</si>
  <si>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</si>
  <si>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</si>
  <si>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</si>
  <si>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</si>
  <si>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</si>
  <si>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</si>
  <si>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</si>
  <si>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</si>
  <si>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</si>
  <si>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</si>
  <si>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</si>
  <si>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</si>
  <si>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</si>
  <si>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</si>
  <si>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</si>
  <si>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</si>
  <si>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</si>
  <si>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</si>
  <si>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</si>
  <si>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</si>
  <si>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</si>
  <si>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</si>
  <si>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</si>
  <si>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</si>
  <si>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</si>
  <si>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</si>
  <si>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</si>
  <si>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</si>
  <si>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</si>
  <si>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</si>
  <si>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</si>
  <si>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</si>
  <si>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</si>
  <si>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</si>
  <si>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</si>
  <si>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</si>
  <si>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</si>
  <si>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</si>
  <si>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</si>
  <si>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</si>
  <si>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</si>
  <si>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</si>
  <si>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</si>
  <si>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</si>
  <si>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</si>
  <si>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</si>
  <si>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</si>
  <si>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</si>
  <si>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</si>
  <si>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</si>
  <si>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</si>
  <si>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</si>
  <si>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</si>
  <si>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</si>
  <si>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</si>
  <si>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</si>
  <si>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</si>
  <si>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</si>
  <si>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</si>
  <si>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</si>
  <si>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</si>
  <si>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</si>
  <si>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</si>
  <si>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</si>
  <si>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</si>
  <si>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</si>
  <si>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</si>
  <si>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</si>
  <si>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</si>
  <si>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</si>
  <si>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</si>
  <si>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</si>
  <si>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</si>
  <si>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</si>
  <si>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</si>
  <si>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</si>
  <si>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</si>
  <si>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</si>
  <si>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</si>
  <si>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</si>
  <si>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</si>
  <si>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</si>
  <si>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</si>
  <si>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</si>
  <si>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</si>
  <si>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</si>
  <si>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</si>
  <si>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</si>
  <si>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</si>
  <si>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</si>
  <si>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</si>
  <si>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</si>
  <si>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</si>
  <si>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</si>
  <si>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</si>
  <si>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</si>
  <si>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</si>
  <si>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</si>
  <si>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</si>
  <si>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</si>
  <si>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</si>
  <si>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</si>
  <si>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</si>
  <si>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</si>
  <si>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</si>
  <si>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</si>
  <si>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</si>
  <si>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</si>
  <si>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</si>
  <si>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</si>
  <si>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</si>
  <si>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</si>
  <si>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</si>
  <si>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</si>
  <si>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</si>
  <si>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</si>
  <si>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</si>
  <si>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</si>
  <si>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</si>
  <si>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</si>
  <si>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</si>
  <si>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</si>
  <si>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</si>
  <si>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</si>
  <si>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</si>
  <si>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</si>
  <si>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</si>
  <si>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</si>
  <si>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</si>
  <si>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</si>
  <si>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</si>
  <si>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</si>
  <si>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</si>
  <si>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</si>
  <si>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</si>
  <si>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</si>
  <si>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</si>
  <si>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</si>
  <si>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</si>
  <si>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</si>
  <si>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</si>
  <si>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</si>
  <si>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</si>
  <si>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</si>
  <si>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</si>
  <si>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</si>
  <si>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</si>
  <si>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</si>
  <si>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</si>
  <si>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</si>
  <si>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</si>
  <si>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</si>
  <si>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</si>
  <si>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</si>
  <si>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</si>
  <si>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</si>
  <si>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</si>
  <si>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</si>
  <si>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</si>
  <si>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</si>
  <si>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</si>
  <si>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</si>
  <si>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</si>
  <si>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</si>
  <si>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</si>
  <si>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</si>
  <si>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</si>
  <si>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</si>
  <si>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</si>
  <si>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</si>
  <si>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</si>
  <si>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</si>
  <si>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</si>
  <si>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</si>
  <si>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</si>
  <si>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</si>
  <si>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</si>
  <si>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</si>
  <si>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</si>
  <si>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</si>
  <si>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</si>
  <si>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</si>
  <si>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</si>
  <si>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</si>
  <si>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</si>
  <si>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</si>
  <si>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</si>
  <si>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</si>
  <si>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</si>
  <si>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</si>
  <si>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</si>
  <si>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</si>
  <si>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</si>
  <si>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</si>
  <si>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</si>
  <si>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</si>
  <si>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</si>
  <si>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</si>
  <si>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</si>
  <si>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</si>
  <si>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</si>
  <si>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</si>
  <si>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</si>
  <si>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</si>
  <si>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</si>
  <si>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</si>
  <si>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</si>
  <si>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</si>
  <si>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</si>
  <si>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</si>
  <si>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</si>
  <si>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</si>
  <si>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</si>
  <si>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</si>
  <si>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</si>
  <si>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</si>
  <si>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</si>
  <si>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</si>
  <si>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</si>
  <si>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</si>
  <si>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</si>
  <si>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</si>
  <si>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</si>
  <si>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</si>
  <si>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</si>
  <si>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</si>
  <si>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</si>
  <si>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</si>
  <si>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</si>
  <si>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</si>
  <si>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</si>
  <si>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</si>
  <si>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</si>
  <si>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</si>
  <si>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</si>
  <si>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</si>
  <si>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</si>
  <si>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</si>
  <si>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</si>
  <si>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</si>
  <si>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</si>
  <si>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</si>
  <si>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</si>
  <si>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</si>
  <si>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</si>
  <si>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</si>
  <si>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</si>
  <si>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</si>
  <si>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</si>
  <si>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</si>
  <si>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</si>
  <si>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</si>
  <si>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</si>
  <si>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</si>
  <si>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</si>
  <si>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</si>
  <si>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</si>
  <si>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</si>
  <si>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</si>
  <si>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</si>
  <si>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</si>
  <si>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</si>
  <si>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</si>
  <si>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</si>
  <si>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</si>
  <si>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</si>
  <si>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</si>
  <si>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</si>
  <si>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</si>
  <si>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</si>
  <si>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</si>
  <si>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</si>
  <si>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</si>
  <si>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</si>
  <si>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</si>
  <si>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</si>
  <si>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</si>
  <si>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</si>
  <si>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</si>
  <si>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</si>
  <si>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</si>
  <si>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</si>
  <si>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</si>
  <si>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</si>
  <si>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</si>
  <si>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</si>
  <si>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</si>
  <si>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</si>
  <si>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</si>
  <si>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</si>
  <si>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</si>
  <si>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</si>
  <si>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</si>
  <si>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</si>
  <si>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</si>
  <si>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</si>
  <si>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</si>
  <si>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</si>
  <si>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</si>
  <si>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</si>
  <si>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</si>
  <si>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</si>
  <si>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</si>
  <si>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</si>
  <si>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</si>
  <si>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</si>
  <si>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</si>
  <si>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</si>
  <si>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</si>
  <si>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</si>
  <si>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</si>
  <si>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</si>
  <si>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</si>
  <si>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</si>
  <si>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</si>
  <si>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</si>
  <si>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</si>
  <si>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</si>
  <si>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</si>
  <si>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</si>
  <si>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</si>
  <si>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</si>
  <si>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</si>
  <si>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</si>
  <si>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</si>
  <si>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</si>
  <si>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</si>
  <si>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</si>
  <si>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</si>
  <si>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</si>
  <si>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</si>
  <si>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</si>
  <si>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</si>
  <si>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</si>
  <si>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</si>
  <si>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</si>
  <si>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</si>
  <si>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</si>
  <si>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</si>
  <si>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</si>
  <si>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</si>
  <si>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</si>
  <si>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</si>
  <si>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</si>
  <si>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</si>
  <si>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</si>
  <si>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</si>
  <si>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</si>
  <si>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</si>
  <si>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</si>
  <si>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</si>
  <si>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</si>
  <si>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</si>
  <si>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</si>
  <si>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</si>
  <si>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</si>
  <si>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</si>
  <si>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</si>
  <si>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</si>
  <si>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</si>
  <si>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</si>
  <si>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</si>
  <si>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</si>
  <si>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</si>
  <si>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</si>
  <si>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</si>
  <si>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</si>
  <si>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</si>
  <si>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</si>
  <si>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</si>
  <si>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</si>
  <si>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</si>
  <si>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</si>
  <si>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</si>
  <si>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</si>
  <si>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</si>
  <si>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</si>
  <si>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</si>
  <si>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</si>
  <si>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</si>
  <si>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</si>
  <si>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</si>
  <si>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</si>
  <si>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</si>
  <si>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</si>
  <si>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</si>
  <si>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</si>
  <si>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</si>
  <si>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</si>
  <si>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</si>
  <si>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</si>
  <si>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</si>
  <si>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</si>
  <si>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</si>
  <si>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</si>
  <si>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</si>
  <si>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</si>
  <si>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</si>
  <si>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</si>
  <si>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</si>
  <si>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</si>
  <si>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</si>
  <si>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</si>
  <si>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</si>
  <si>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</si>
  <si>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</si>
  <si>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</si>
  <si>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</si>
  <si>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</si>
  <si>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</si>
  <si>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</si>
  <si>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</si>
  <si>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</si>
  <si>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</si>
  <si>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</si>
  <si>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</si>
  <si>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</si>
  <si>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</si>
  <si>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</si>
  <si>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</si>
  <si>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</si>
  <si>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</si>
  <si>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</si>
  <si>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</si>
  <si>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</si>
  <si>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</si>
  <si>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</si>
  <si>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</si>
  <si>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</si>
  <si>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</si>
  <si>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</si>
  <si>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</si>
  <si>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</si>
  <si>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</si>
  <si>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</si>
  <si>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</si>
  <si>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</si>
  <si>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</si>
  <si>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</si>
  <si>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</si>
  <si>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</si>
  <si>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</si>
  <si>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</si>
  <si>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</si>
  <si>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</si>
  <si>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</si>
  <si>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</si>
  <si>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</si>
  <si>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</si>
  <si>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</si>
  <si>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</si>
  <si>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</si>
  <si>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</si>
  <si>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</si>
  <si>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</si>
  <si>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</si>
  <si>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</si>
  <si>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</si>
  <si>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</si>
  <si>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</si>
  <si>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</si>
  <si>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</si>
  <si>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</si>
  <si>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</si>
  <si>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</si>
  <si>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</si>
  <si>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</si>
  <si>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</si>
  <si>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</si>
  <si>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</si>
  <si>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</si>
  <si>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</si>
  <si>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</si>
  <si>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</si>
  <si>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</si>
  <si>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</si>
  <si>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</si>
  <si>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</si>
  <si>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</si>
  <si>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</si>
  <si>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</si>
  <si>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</si>
  <si>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</si>
  <si>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</si>
  <si>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</si>
  <si>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</si>
  <si>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</si>
  <si>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</si>
  <si>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</si>
  <si>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</si>
  <si>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</si>
  <si>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</si>
  <si>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</si>
  <si>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</si>
  <si>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</si>
  <si>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</si>
  <si>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</si>
  <si>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</si>
  <si>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</si>
  <si>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</si>
  <si>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</si>
  <si>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</si>
  <si>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</si>
  <si>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</si>
  <si>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</si>
  <si>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</si>
  <si>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</si>
  <si>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</si>
  <si>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</si>
  <si>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</si>
  <si>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</si>
  <si>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</si>
  <si>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</si>
  <si>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</si>
  <si>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</si>
  <si>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</si>
  <si>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</si>
  <si>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</si>
  <si>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</si>
  <si>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</si>
  <si>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</si>
  <si>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</si>
  <si>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</si>
  <si>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</si>
  <si>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</si>
  <si>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</si>
  <si>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</si>
  <si>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</si>
  <si>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</si>
  <si>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</si>
  <si>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</si>
  <si>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</si>
  <si>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</si>
  <si>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</si>
  <si>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</si>
  <si>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</si>
  <si>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</si>
  <si>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</si>
  <si>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</si>
  <si>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</si>
  <si>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</si>
  <si>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</si>
  <si>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</si>
  <si>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</si>
  <si>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</si>
  <si>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</si>
  <si>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</si>
  <si>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</si>
  <si>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</si>
  <si>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</si>
  <si>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</si>
  <si>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</si>
  <si>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</si>
  <si>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</si>
  <si>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</si>
  <si>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</si>
  <si>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</si>
  <si>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</si>
  <si>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</si>
  <si>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</si>
  <si>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</si>
  <si>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</si>
  <si>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</si>
  <si>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</si>
  <si>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</si>
  <si>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</si>
  <si>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</si>
  <si>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</si>
  <si>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</si>
  <si>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</si>
  <si>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</si>
  <si>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</si>
  <si>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</si>
  <si>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</si>
  <si>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</si>
  <si>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</si>
  <si>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</si>
  <si>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</si>
  <si>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</si>
  <si>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</si>
  <si>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</si>
  <si>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</si>
  <si>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</si>
  <si>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</si>
  <si>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</si>
  <si>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</si>
  <si>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</si>
  <si>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</si>
  <si>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</si>
  <si>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</si>
  <si>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</si>
  <si>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</si>
  <si>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</si>
  <si>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</si>
  <si>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</si>
  <si>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</si>
  <si>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</si>
  <si>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</si>
  <si>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</si>
  <si>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</si>
  <si>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</si>
  <si>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</si>
  <si>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</si>
  <si>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</si>
  <si>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</si>
  <si>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</si>
  <si>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</si>
  <si>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</si>
  <si>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</si>
  <si>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</si>
  <si>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</si>
  <si>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</si>
  <si>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</si>
  <si>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</si>
  <si>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</si>
  <si>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</si>
  <si>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</si>
  <si>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</si>
  <si>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</si>
  <si>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</si>
  <si>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</si>
  <si>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</si>
  <si>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</si>
  <si>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</si>
  <si>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</si>
  <si>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</si>
  <si>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</si>
  <si>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</si>
  <si>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</si>
  <si>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</si>
  <si>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</si>
  <si>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</si>
  <si>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</si>
  <si>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</si>
  <si>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</si>
  <si>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</si>
  <si>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</si>
  <si>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</si>
  <si>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</si>
  <si>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</si>
  <si>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</si>
  <si>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</si>
  <si>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</si>
  <si>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</si>
  <si>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</si>
  <si>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</si>
  <si>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</si>
  <si>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</si>
  <si>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</si>
  <si>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</si>
  <si>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</si>
  <si>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</si>
  <si>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</si>
  <si>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</si>
  <si>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</si>
  <si>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</si>
  <si>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</si>
  <si>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</si>
  <si>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</si>
  <si>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</si>
  <si>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</si>
  <si>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</si>
  <si>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</si>
  <si>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</si>
  <si>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</si>
  <si>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</si>
  <si>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</si>
  <si>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</si>
  <si>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</si>
  <si>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</si>
  <si>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</si>
  <si>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</si>
  <si>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</si>
  <si>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</si>
  <si>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</si>
  <si>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</si>
  <si>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</si>
  <si>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</si>
  <si>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</si>
  <si>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</si>
  <si>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</si>
  <si>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</si>
  <si>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</si>
  <si>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</si>
  <si>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</si>
  <si>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</si>
  <si>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</si>
  <si>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</si>
  <si>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</si>
  <si>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</si>
  <si>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</si>
  <si>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</si>
  <si>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</si>
  <si>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</si>
  <si>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</si>
  <si>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</si>
  <si>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</si>
  <si>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</si>
  <si>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</si>
  <si>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</si>
  <si>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</si>
  <si>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</si>
  <si>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</si>
  <si>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</si>
  <si>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</si>
  <si>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</si>
  <si>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</si>
  <si>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</si>
  <si>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</si>
  <si>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</si>
  <si>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</si>
  <si>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</si>
  <si>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</si>
  <si>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</si>
  <si>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</si>
  <si>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</si>
  <si>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</si>
  <si>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</si>
  <si>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</si>
  <si>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</si>
  <si>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</si>
  <si>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</si>
  <si>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</si>
  <si>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</si>
  <si>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</si>
  <si>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</si>
  <si>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</si>
  <si>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</si>
  <si>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</si>
  <si>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</si>
  <si>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</si>
  <si>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</si>
  <si>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</si>
  <si>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</si>
  <si>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</si>
  <si>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</si>
  <si>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</si>
  <si>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</si>
  <si>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</si>
  <si>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</si>
  <si>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</si>
  <si>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</si>
  <si>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</si>
  <si>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</si>
  <si>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</si>
  <si>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</si>
  <si>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</si>
  <si>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</si>
  <si>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</si>
  <si>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</si>
  <si>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</si>
  <si>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</si>
  <si>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</si>
  <si>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</si>
  <si>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</si>
  <si>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</si>
  <si>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</si>
  <si>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</si>
  <si>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</si>
  <si>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</si>
  <si>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</si>
  <si>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</si>
  <si>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</si>
  <si>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</si>
  <si>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</si>
  <si>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</si>
  <si>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</si>
  <si>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</si>
  <si>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</si>
  <si>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</si>
  <si>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</si>
  <si>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</si>
  <si>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</si>
  <si>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</si>
  <si>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</si>
  <si>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</si>
  <si>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</si>
  <si>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</si>
  <si>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</si>
  <si>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</si>
  <si>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</si>
  <si>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</si>
  <si>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</si>
  <si>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</si>
  <si>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</si>
  <si>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</si>
  <si>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</si>
  <si>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</si>
  <si>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</si>
  <si>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</si>
  <si>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</si>
  <si>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</si>
  <si>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</si>
  <si>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</si>
  <si>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</si>
  <si>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</si>
  <si>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</si>
  <si>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</si>
  <si>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</si>
  <si>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</si>
  <si>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</si>
  <si>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</si>
  <si>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</si>
  <si>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</si>
  <si>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</si>
  <si>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</si>
  <si>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</si>
  <si>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</si>
  <si>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</si>
  <si>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</si>
  <si>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</si>
  <si>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</si>
  <si>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</si>
  <si>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</si>
  <si>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</si>
  <si>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</si>
  <si>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</si>
  <si>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</si>
  <si>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</si>
  <si>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</si>
  <si>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</si>
  <si>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</si>
  <si>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</si>
  <si>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</si>
  <si>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</si>
  <si>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</si>
  <si>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</si>
  <si>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</si>
  <si>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</si>
  <si>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</si>
  <si>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</si>
  <si>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</si>
  <si>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</si>
  <si>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</si>
  <si>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</si>
  <si>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</si>
  <si>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</si>
  <si>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</si>
  <si>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</si>
  <si>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</si>
  <si>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</si>
  <si>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</si>
  <si>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</si>
  <si>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</si>
  <si>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</si>
  <si>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</si>
  <si>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</si>
  <si>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</si>
  <si>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</si>
  <si>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</si>
  <si>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</si>
  <si>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</si>
  <si>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</si>
  <si>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</si>
  <si>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</si>
  <si>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</si>
  <si>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</si>
  <si>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</si>
  <si>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</si>
  <si>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</si>
  <si>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</si>
  <si>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</si>
  <si>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</si>
  <si>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</si>
  <si>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</si>
  <si>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</si>
  <si>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</si>
  <si>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</si>
  <si>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</si>
  <si>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</si>
  <si>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</si>
  <si>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</si>
  <si>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</si>
  <si>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</si>
  <si>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</si>
  <si>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</si>
  <si>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</si>
  <si>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</si>
  <si>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</si>
  <si>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</si>
  <si>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</si>
  <si>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</si>
  <si>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</si>
  <si>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</si>
  <si>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</si>
  <si>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</si>
  <si>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</si>
  <si>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</si>
  <si>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</si>
  <si>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</si>
  <si>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</si>
  <si>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</si>
  <si>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</si>
  <si>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</si>
  <si>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</si>
  <si>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</si>
  <si>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</si>
  <si>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</si>
  <si>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</si>
  <si>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</si>
  <si>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</si>
  <si>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</si>
  <si>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</si>
  <si>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</si>
  <si>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</si>
  <si>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</si>
  <si>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</si>
  <si>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</si>
  <si>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</si>
  <si>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</si>
  <si>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</si>
  <si>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</si>
  <si>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</si>
  <si>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</si>
  <si>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</si>
  <si>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</si>
  <si>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</si>
  <si>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</si>
  <si>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</si>
  <si>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</si>
  <si>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</si>
  <si>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</si>
  <si>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</si>
  <si>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</si>
  <si>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</si>
  <si>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</si>
  <si>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</si>
  <si>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</si>
  <si>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</si>
  <si>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</si>
  <si>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</si>
  <si>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</si>
  <si>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</si>
  <si>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</si>
  <si>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</si>
  <si>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</si>
  <si>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</si>
  <si>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</si>
  <si>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</si>
  <si>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</si>
  <si>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</si>
  <si>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</si>
  <si>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</si>
  <si>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</si>
  <si>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</si>
  <si>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</si>
  <si>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</si>
  <si>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</si>
  <si>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</si>
  <si>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</si>
  <si>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</si>
  <si>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</si>
  <si>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</si>
  <si>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</si>
  <si>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</si>
  <si>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</si>
  <si>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</si>
  <si>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</si>
  <si>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</si>
  <si>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</si>
  <si>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</si>
  <si>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</si>
  <si>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</si>
  <si>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</si>
  <si>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</si>
  <si>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</si>
  <si>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</si>
  <si>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</si>
  <si>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</si>
  <si>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</si>
  <si>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</si>
  <si>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</si>
  <si>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</si>
  <si>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</si>
  <si>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</si>
  <si>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</si>
  <si>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</si>
  <si>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</si>
  <si>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</si>
  <si>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</si>
  <si>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</si>
  <si>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</si>
  <si>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</si>
  <si>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</si>
  <si>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</si>
  <si>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</si>
  <si>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</si>
  <si>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</si>
  <si>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</si>
  <si>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</si>
  <si>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</si>
  <si>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</si>
  <si>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</si>
  <si>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</si>
  <si>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</si>
  <si>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</si>
  <si>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</si>
  <si>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</si>
  <si>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</si>
  <si>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</si>
  <si>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</si>
  <si>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</si>
  <si>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</si>
  <si>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</si>
  <si>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</si>
  <si>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</si>
  <si>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</si>
  <si>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</si>
  <si>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</si>
  <si>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</si>
  <si>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</si>
  <si>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</si>
  <si>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</si>
  <si>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</si>
  <si>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</si>
  <si>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</si>
  <si>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</si>
  <si>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</si>
  <si>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</si>
  <si>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</si>
  <si>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</si>
  <si>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</si>
  <si>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</si>
  <si>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</si>
  <si>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</si>
  <si>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</si>
  <si>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</si>
  <si>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</si>
  <si>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</si>
  <si>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</si>
  <si>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</si>
  <si>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</si>
  <si>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</si>
  <si>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</si>
  <si>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</si>
  <si>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</si>
  <si>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</si>
  <si>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</si>
  <si>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</si>
  <si>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</si>
  <si>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</si>
  <si>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</si>
  <si>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</si>
  <si>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</si>
  <si>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</si>
  <si>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</si>
  <si>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</si>
  <si>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</si>
  <si>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</si>
  <si>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</si>
  <si>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</si>
  <si>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</si>
  <si>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</si>
  <si>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</si>
  <si>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</si>
  <si>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</si>
  <si>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</si>
  <si>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</si>
  <si>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</si>
  <si>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</si>
  <si>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</si>
  <si>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</si>
  <si>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</si>
  <si>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</si>
  <si>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</si>
  <si>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</si>
  <si>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</si>
  <si>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</si>
  <si>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</si>
  <si>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</si>
  <si>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</si>
  <si>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</si>
  <si>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</si>
  <si>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</si>
  <si>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</si>
  <si>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</si>
  <si>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</si>
  <si>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</si>
  <si>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</si>
  <si>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</si>
  <si>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</si>
  <si>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</si>
  <si>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</si>
  <si>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</si>
  <si>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</si>
  <si>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</si>
  <si>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</si>
  <si>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</si>
  <si>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</si>
  <si>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</si>
  <si>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</si>
  <si>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</si>
  <si>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</si>
  <si>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</si>
  <si>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</si>
  <si>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</si>
  <si>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</si>
  <si>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</si>
  <si>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</si>
  <si>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</si>
  <si>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</si>
  <si>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</si>
  <si>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</si>
  <si>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</si>
  <si>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</si>
  <si>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</si>
  <si>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</si>
  <si>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</si>
  <si>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</si>
  <si>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</si>
  <si>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</si>
  <si>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</si>
  <si>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</si>
  <si>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</si>
  <si>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</si>
  <si>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</si>
  <si>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</si>
  <si>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</si>
  <si>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</si>
  <si>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</si>
  <si>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</si>
  <si>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</si>
  <si>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</si>
  <si>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</si>
  <si>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</si>
  <si>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</si>
  <si>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</si>
  <si>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</si>
  <si>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</si>
  <si>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</si>
  <si>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</si>
  <si>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</si>
  <si>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</si>
  <si>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</si>
  <si>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</si>
  <si>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</si>
  <si>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</si>
  <si>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</si>
  <si>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</si>
  <si>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</si>
  <si>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</si>
  <si>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</si>
  <si>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</si>
  <si>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</si>
  <si>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</si>
  <si>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</si>
  <si>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</si>
  <si>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</si>
  <si>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</si>
  <si>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</si>
  <si>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</si>
  <si>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</si>
  <si>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</si>
  <si>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</si>
  <si>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</si>
  <si>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</si>
  <si>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</si>
  <si>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</si>
  <si>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</si>
  <si>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</si>
  <si>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</si>
  <si>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</si>
  <si>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</si>
  <si>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</si>
  <si>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</si>
  <si>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</si>
  <si>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</si>
  <si>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</si>
  <si>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</si>
  <si>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</si>
  <si>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</si>
  <si>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</si>
  <si>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</si>
  <si>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</si>
  <si>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</si>
  <si>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</si>
  <si>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</si>
  <si>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</si>
  <si>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</si>
  <si>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</si>
  <si>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</si>
  <si>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</si>
  <si>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</si>
  <si>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</si>
  <si>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</si>
  <si>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</si>
  <si>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</si>
  <si>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</si>
  <si>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</si>
  <si>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</si>
  <si>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</si>
  <si>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</si>
  <si>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</si>
  <si>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</si>
  <si>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</si>
  <si>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</si>
  <si>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</si>
  <si>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</si>
  <si>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</si>
  <si>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</si>
  <si>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</si>
  <si>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</si>
  <si>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</si>
  <si>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</si>
  <si>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</si>
  <si>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</si>
  <si>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</si>
  <si>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</si>
  <si>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</si>
  <si>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</si>
  <si>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</si>
  <si>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</si>
  <si>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</si>
  <si>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</si>
  <si>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</si>
  <si>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</si>
  <si>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</si>
  <si>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</si>
  <si>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</si>
  <si>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</si>
  <si>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</si>
  <si>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</si>
  <si>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</si>
  <si>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</si>
  <si>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</si>
  <si>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</si>
  <si>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</si>
  <si>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</si>
  <si>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</si>
  <si>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</si>
  <si>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</si>
  <si>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</si>
  <si>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</si>
  <si>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</si>
  <si>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</si>
  <si>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</si>
  <si>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</si>
  <si>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</si>
  <si>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</si>
  <si>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</si>
  <si>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</si>
  <si>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</si>
  <si>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</si>
  <si>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</si>
  <si>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</si>
  <si>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</si>
  <si>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</si>
  <si>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</si>
  <si>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</si>
  <si>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</si>
  <si>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</si>
  <si>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</si>
  <si>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</si>
  <si>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</si>
  <si>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</si>
  <si>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</si>
  <si>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</si>
  <si>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</si>
  <si>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</si>
  <si>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</si>
  <si>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</si>
  <si>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</si>
  <si>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</si>
  <si>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</si>
  <si>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</si>
  <si>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</si>
  <si>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</si>
  <si>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</si>
  <si>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</si>
  <si>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</si>
  <si>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</si>
  <si>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</si>
  <si>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</si>
  <si>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</si>
  <si>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</si>
  <si>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</si>
  <si>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</si>
  <si>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</si>
  <si>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</si>
  <si>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</si>
  <si>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</si>
  <si>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</si>
  <si>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</si>
  <si>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</si>
  <si>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</si>
  <si>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</si>
  <si>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</si>
  <si>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</si>
  <si>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</si>
  <si>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</si>
  <si>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</si>
  <si>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</si>
  <si>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</si>
  <si>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</si>
  <si>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</si>
  <si>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</si>
  <si>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</si>
  <si>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</si>
  <si>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</si>
  <si>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</si>
  <si>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</si>
  <si>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</si>
  <si>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</si>
  <si>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</si>
  <si>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</si>
  <si>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</si>
  <si>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</si>
  <si>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</si>
  <si>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</si>
  <si>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</si>
  <si>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</si>
  <si>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</si>
  <si>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</si>
  <si>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</si>
  <si>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</si>
  <si>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</si>
  <si>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</si>
  <si>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</si>
  <si>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</si>
  <si>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</si>
  <si>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</si>
  <si>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</si>
  <si>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</si>
  <si>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</si>
  <si>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</si>
  <si>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</si>
  <si>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</si>
  <si>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</si>
  <si>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</si>
  <si>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</si>
  <si>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</si>
  <si>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</si>
  <si>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</si>
  <si>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</si>
  <si>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</si>
  <si>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</si>
  <si>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</si>
  <si>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</si>
  <si>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</si>
  <si>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</si>
  <si>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</si>
  <si>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</si>
  <si>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</si>
  <si>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</si>
  <si>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</si>
  <si>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</si>
  <si>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</si>
  <si>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</si>
  <si>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</si>
  <si>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</si>
  <si>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</si>
  <si>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</si>
  <si>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</si>
  <si>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</si>
  <si>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</si>
  <si>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</si>
  <si>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</si>
  <si>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</si>
  <si>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</si>
  <si>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</si>
  <si>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</si>
  <si>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</si>
  <si>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</si>
  <si>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</si>
  <si>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</si>
  <si>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</si>
  <si>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</si>
  <si>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</si>
  <si>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</si>
  <si>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</si>
  <si>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</si>
  <si>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</si>
  <si>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</si>
  <si>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</si>
  <si>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</si>
  <si>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</si>
  <si>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</si>
  <si>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</si>
  <si>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</si>
  <si>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</si>
  <si>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</si>
  <si>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</si>
  <si>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</si>
  <si>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</si>
  <si>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</si>
  <si>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</si>
  <si>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</si>
  <si>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</si>
  <si>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</si>
  <si>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</si>
  <si>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</si>
  <si>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</si>
  <si>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</si>
  <si>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</si>
  <si>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</si>
  <si>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</si>
  <si>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</si>
  <si>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</si>
  <si>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</si>
  <si>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</si>
  <si>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</si>
  <si>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</si>
  <si>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</si>
  <si>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</si>
  <si>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</si>
  <si>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</si>
  <si>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</si>
  <si>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</si>
  <si>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</si>
  <si>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</si>
  <si>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</si>
  <si>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</si>
  <si>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</si>
  <si>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</si>
  <si>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</si>
  <si>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</si>
  <si>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</si>
  <si>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</si>
  <si>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</si>
  <si>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</si>
  <si>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</si>
  <si>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</si>
  <si>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</si>
  <si>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</si>
  <si>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</si>
  <si>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</si>
  <si>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</si>
  <si>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</si>
  <si>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</si>
  <si>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</si>
  <si>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</si>
  <si>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</si>
  <si>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</si>
  <si>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</si>
  <si>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</si>
  <si>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</si>
  <si>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</si>
  <si>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</si>
  <si>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</si>
  <si>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</si>
  <si>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</si>
  <si>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</si>
  <si>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</si>
  <si>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</si>
  <si>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</si>
  <si>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</si>
  <si>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</si>
  <si>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</si>
  <si>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</si>
  <si>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</si>
  <si>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</si>
  <si>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</si>
  <si>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</si>
  <si>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</si>
  <si>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</si>
  <si>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</si>
  <si>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</si>
  <si>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</si>
  <si>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</si>
  <si>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</si>
  <si>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</si>
  <si>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</si>
  <si>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</si>
  <si>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</si>
  <si>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</si>
  <si>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</si>
  <si>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</si>
  <si>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</si>
  <si>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</si>
  <si>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</si>
  <si>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</si>
  <si>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</si>
  <si>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</si>
  <si>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</si>
  <si>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</si>
  <si>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</si>
  <si>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</si>
  <si>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</si>
  <si>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</si>
  <si>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</si>
  <si>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</si>
  <si>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</si>
  <si>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</si>
  <si>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</si>
  <si>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</si>
  <si>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</si>
  <si>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</si>
  <si>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</si>
  <si>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</si>
  <si>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</si>
  <si>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</si>
  <si>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</si>
  <si>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</si>
  <si>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</si>
  <si>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</si>
  <si>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</si>
  <si>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</si>
  <si>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</si>
  <si>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</si>
  <si>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</si>
  <si>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</si>
  <si>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</si>
  <si>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</si>
  <si>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</si>
  <si>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</si>
  <si>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</si>
  <si>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</si>
  <si>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</si>
  <si>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</si>
  <si>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</si>
  <si>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</si>
  <si>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</si>
  <si>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</si>
  <si>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</si>
  <si>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</si>
  <si>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</si>
  <si>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</si>
  <si>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</si>
  <si>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</si>
  <si>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</si>
  <si>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</si>
  <si>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</si>
  <si>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</si>
  <si>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</si>
  <si>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</si>
  <si>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</si>
  <si>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</si>
  <si>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</si>
  <si>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</si>
  <si>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</si>
  <si>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</si>
  <si>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</si>
  <si>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</si>
  <si>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</si>
  <si>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</si>
  <si>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</si>
  <si>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</si>
  <si>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</si>
  <si>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</si>
  <si>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</si>
  <si>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</si>
  <si>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</si>
  <si>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</si>
  <si>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</si>
  <si>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</si>
  <si>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</si>
  <si>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</si>
  <si>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</si>
  <si>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</si>
  <si>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</si>
  <si>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</si>
  <si>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</si>
  <si>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</si>
  <si>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</si>
  <si>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</si>
  <si>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</si>
  <si>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</si>
  <si>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</si>
  <si>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</si>
  <si>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</si>
  <si>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</si>
  <si>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</si>
  <si>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</si>
  <si>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</si>
  <si>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</si>
  <si>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</si>
  <si>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</si>
  <si>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</si>
  <si>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</si>
  <si>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</si>
  <si>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</si>
  <si>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</si>
  <si>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</si>
  <si>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</si>
  <si>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</si>
  <si>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</si>
  <si>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</si>
  <si>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</si>
  <si>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</si>
  <si>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</si>
  <si>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</si>
  <si>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</si>
  <si>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</si>
  <si>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</si>
  <si>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</si>
  <si>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</si>
  <si>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</si>
  <si>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</si>
  <si>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</si>
  <si>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</si>
  <si>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</si>
  <si>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</si>
  <si>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</si>
  <si>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</si>
  <si>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</si>
  <si>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</si>
  <si>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</si>
  <si>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</si>
  <si>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</si>
  <si>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</si>
  <si>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</si>
  <si>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</si>
  <si>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</si>
  <si>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</si>
  <si>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</si>
  <si>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</si>
  <si>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</si>
  <si>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</si>
  <si>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</si>
  <si>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</si>
  <si>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</si>
  <si>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</si>
  <si>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</si>
  <si>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</si>
  <si>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</si>
  <si>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</si>
  <si>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</si>
  <si>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</si>
  <si>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</si>
  <si>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</si>
  <si>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</si>
  <si>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</si>
  <si>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</si>
  <si>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</si>
  <si>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</si>
  <si>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</si>
  <si>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</si>
  <si>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</si>
  <si>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</si>
  <si>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</si>
  <si>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</si>
  <si>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</si>
  <si>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</si>
  <si>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</si>
  <si>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</si>
  <si>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</si>
  <si>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</si>
  <si>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</si>
  <si>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</si>
  <si>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</si>
  <si>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</si>
  <si>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</si>
  <si>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</si>
  <si>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</si>
  <si>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</si>
  <si>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</si>
  <si>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</si>
  <si>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</si>
  <si>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</si>
  <si>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</si>
  <si>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</si>
  <si>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</si>
  <si>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</si>
  <si>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</si>
  <si>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</si>
  <si>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</si>
  <si>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</si>
  <si>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</si>
  <si>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</si>
  <si>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</si>
  <si>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</si>
  <si>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</si>
  <si>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</si>
  <si>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</si>
  <si>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</si>
  <si>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</si>
  <si>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</si>
  <si>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</si>
  <si>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</si>
  <si>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</si>
  <si>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</si>
  <si>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</si>
  <si>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</si>
  <si>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</si>
  <si>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</si>
  <si>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</si>
  <si>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</si>
  <si>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</si>
  <si>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</si>
  <si>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</si>
  <si>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</si>
  <si>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</si>
  <si>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</si>
  <si>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</si>
  <si>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</si>
  <si>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</si>
  <si>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</si>
  <si>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</si>
  <si>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</si>
  <si>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</si>
  <si>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</si>
  <si>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</si>
  <si>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</si>
  <si>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</si>
  <si>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</si>
  <si>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</si>
  <si>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</si>
  <si>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</si>
  <si>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</si>
  <si>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</si>
  <si>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</si>
  <si>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</si>
  <si>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</si>
  <si>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</si>
  <si>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</si>
  <si>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</si>
  <si>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</si>
  <si>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</si>
  <si>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</si>
  <si>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</si>
  <si>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</si>
  <si>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</si>
  <si>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</si>
  <si>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</si>
  <si>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</si>
  <si>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</si>
  <si>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</si>
  <si>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</si>
  <si>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</si>
  <si>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</si>
  <si>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</si>
  <si>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</si>
  <si>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</si>
  <si>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</si>
  <si>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</si>
  <si>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</si>
  <si>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</si>
  <si>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</si>
  <si>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</si>
  <si>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</si>
  <si>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</si>
  <si>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</si>
  <si>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</si>
  <si>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</si>
  <si>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</si>
  <si>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</si>
  <si>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</si>
  <si>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</si>
  <si>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</si>
  <si>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</si>
  <si>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</si>
  <si>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</si>
  <si>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</si>
  <si>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</si>
  <si>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</si>
  <si>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</si>
  <si>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</si>
  <si>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</si>
  <si>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</si>
  <si>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</si>
  <si>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</si>
  <si>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</si>
  <si>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</si>
  <si>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</si>
  <si>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</si>
  <si>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</si>
  <si>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</si>
  <si>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</si>
  <si>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</si>
  <si>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</si>
  <si>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</si>
  <si>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</si>
  <si>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</si>
  <si>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</si>
  <si>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</si>
  <si>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</si>
  <si>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</si>
  <si>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</si>
  <si>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</si>
  <si>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</si>
  <si>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</si>
  <si>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</si>
  <si>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</si>
  <si>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</si>
  <si>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</si>
  <si>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</si>
  <si>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</si>
  <si>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</si>
  <si>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</si>
  <si>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</si>
  <si>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</si>
  <si>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</si>
  <si>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</si>
  <si>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</si>
  <si>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</si>
  <si>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</si>
  <si>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</si>
  <si>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</si>
  <si>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</si>
  <si>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</si>
  <si>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</si>
  <si>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</si>
  <si>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</si>
  <si>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</si>
  <si>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</si>
  <si>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</si>
  <si>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</si>
  <si>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</si>
  <si>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</si>
  <si>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</si>
  <si>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</si>
  <si>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</si>
  <si>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</si>
  <si>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</si>
  <si>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</si>
  <si>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</si>
  <si>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</si>
  <si>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</si>
  <si>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</si>
  <si>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</si>
  <si>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</si>
  <si>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</si>
  <si>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</si>
  <si>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</si>
  <si>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</si>
  <si>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</si>
  <si>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</si>
  <si>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</si>
  <si>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</si>
  <si>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</si>
  <si>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</si>
  <si>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</si>
  <si>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</si>
  <si>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</si>
  <si>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</si>
  <si>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</si>
  <si>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</si>
  <si>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</si>
  <si>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</si>
  <si>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</si>
  <si>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</si>
  <si>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</si>
  <si>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</si>
  <si>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</si>
  <si>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</si>
  <si>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</si>
  <si>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</si>
  <si>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</si>
  <si>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</si>
  <si>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</si>
  <si>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</si>
  <si>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</si>
  <si>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</si>
  <si>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</si>
  <si>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</si>
  <si>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</si>
  <si>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</si>
  <si>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</si>
  <si>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</si>
  <si>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</si>
  <si>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</si>
  <si>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</si>
  <si>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</si>
  <si>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</si>
  <si>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</si>
  <si>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</si>
  <si>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</si>
  <si>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</si>
  <si>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</si>
  <si>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</si>
  <si>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</si>
  <si>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</si>
  <si>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</si>
  <si>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</si>
  <si>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</si>
  <si>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</si>
  <si>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</si>
  <si>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</si>
  <si>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</si>
  <si>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</si>
  <si>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</si>
  <si>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</si>
  <si>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</si>
  <si>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</si>
  <si>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</si>
  <si>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</si>
  <si>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</si>
  <si>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</si>
  <si>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</si>
  <si>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</si>
  <si>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</si>
  <si>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</si>
  <si>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</si>
  <si>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</si>
  <si>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</si>
  <si>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</si>
  <si>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</si>
  <si>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</si>
  <si>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</si>
  <si>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</si>
  <si>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</si>
  <si>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</si>
  <si>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</si>
  <si>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</si>
  <si>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</si>
  <si>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</si>
  <si>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</si>
  <si>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</si>
  <si>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</si>
  <si>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</si>
  <si>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</si>
  <si>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</si>
  <si>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</si>
  <si>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</si>
  <si>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</si>
  <si>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</si>
  <si>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</si>
  <si>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</si>
  <si>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</si>
  <si>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</si>
  <si>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</si>
  <si>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</si>
  <si>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</si>
  <si>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</si>
  <si>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</si>
  <si>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</si>
  <si>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</si>
  <si>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</si>
  <si>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</si>
  <si>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</si>
  <si>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</si>
  <si>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</si>
  <si>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</si>
  <si>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</si>
  <si>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</si>
  <si>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</si>
  <si>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</si>
  <si>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</si>
  <si>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</si>
  <si>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</si>
  <si>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</si>
  <si>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</si>
  <si>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</si>
  <si>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</si>
  <si>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</si>
  <si>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</si>
  <si>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</si>
  <si>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</si>
  <si>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</si>
  <si>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</si>
  <si>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</si>
  <si>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</si>
  <si>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</si>
  <si>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</si>
  <si>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</si>
  <si>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</si>
  <si>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</si>
  <si>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</si>
  <si>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</si>
  <si>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</si>
  <si>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</si>
  <si>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</si>
  <si>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</si>
  <si>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</si>
  <si>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</si>
  <si>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</si>
  <si>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</si>
  <si>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</si>
  <si>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</si>
  <si>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</si>
  <si>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</si>
  <si>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</si>
  <si>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</si>
  <si>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</si>
  <si>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</si>
  <si>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</si>
  <si>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</si>
  <si>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</si>
  <si>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</si>
  <si>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</si>
  <si>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</si>
  <si>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</si>
  <si>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</si>
  <si>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</si>
  <si>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</si>
  <si>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</si>
  <si>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</si>
  <si>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</si>
  <si>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</si>
  <si>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</si>
  <si>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</si>
  <si>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</si>
  <si>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</si>
  <si>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</si>
  <si>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</si>
  <si>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</si>
  <si>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</si>
  <si>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</si>
  <si>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</si>
  <si>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</si>
  <si>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</si>
  <si>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</si>
  <si>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</si>
  <si>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</si>
  <si>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</si>
  <si>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</si>
  <si>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</si>
  <si>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</si>
  <si>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</si>
  <si>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</si>
  <si>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</si>
  <si>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</si>
  <si>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</si>
  <si>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</si>
  <si>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</si>
  <si>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</si>
  <si>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</si>
  <si>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</si>
  <si>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</si>
  <si>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</si>
  <si>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</si>
  <si>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</si>
  <si>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</si>
  <si>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</si>
  <si>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</si>
  <si>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</si>
  <si>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</si>
  <si>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</si>
  <si>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</si>
  <si>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</si>
  <si>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</si>
  <si>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</si>
  <si>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</si>
  <si>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</si>
  <si>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</si>
  <si>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</si>
  <si>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</si>
  <si>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</si>
  <si>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</si>
  <si>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</si>
  <si>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</si>
  <si>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</si>
  <si>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</si>
  <si>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</si>
  <si>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</si>
  <si>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</si>
  <si>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</si>
  <si>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</si>
  <si>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</si>
  <si>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</si>
  <si>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</si>
  <si>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</si>
  <si>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</si>
  <si>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</si>
  <si>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</si>
  <si>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</si>
  <si>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</si>
  <si>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</si>
  <si>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</si>
  <si>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</si>
  <si>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</si>
  <si>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</si>
  <si>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</si>
  <si>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</si>
  <si>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</si>
  <si>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</si>
  <si>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</si>
  <si>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</si>
  <si>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</si>
  <si>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</si>
  <si>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</si>
  <si>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</si>
  <si>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</si>
  <si>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</si>
  <si>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</si>
  <si>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</si>
  <si>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</si>
  <si>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</si>
  <si>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</si>
  <si>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</si>
  <si>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</si>
  <si>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</si>
  <si>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</si>
  <si>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</si>
  <si>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</si>
  <si>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</si>
  <si>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</si>
  <si>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</si>
  <si>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</si>
  <si>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</si>
  <si>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</si>
  <si>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</si>
  <si>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</si>
  <si>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</si>
  <si>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</si>
  <si>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</si>
  <si>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</si>
  <si>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</si>
  <si>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</si>
  <si>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</si>
  <si>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</si>
  <si>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</si>
  <si>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</si>
  <si>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</si>
  <si>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</si>
  <si>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</si>
  <si>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</si>
  <si>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</si>
  <si>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</si>
  <si>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</si>
  <si>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</si>
  <si>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</si>
  <si>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</si>
  <si>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</si>
  <si>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</si>
  <si>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</si>
  <si>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</si>
  <si>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</si>
  <si>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</si>
  <si>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</si>
  <si>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</si>
  <si>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</si>
  <si>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</si>
  <si>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</si>
  <si>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</si>
  <si>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</si>
  <si>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</si>
  <si>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</si>
  <si>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</si>
  <si>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</si>
  <si>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</si>
  <si>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</si>
  <si>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</si>
  <si>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</si>
  <si>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</si>
  <si>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</si>
  <si>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</si>
  <si>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</si>
  <si>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</si>
  <si>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</si>
  <si>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</si>
  <si>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</si>
  <si>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</si>
  <si>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</si>
  <si>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</si>
  <si>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</si>
  <si>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</si>
  <si>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</si>
  <si>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</si>
  <si>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</si>
  <si>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</si>
  <si>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</si>
  <si>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</si>
  <si>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</si>
  <si>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</si>
  <si>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</si>
  <si>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</si>
  <si>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</si>
  <si>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</si>
  <si>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</si>
  <si>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</si>
  <si>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</si>
  <si>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</si>
  <si>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</si>
  <si>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</si>
  <si>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</si>
  <si>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</si>
  <si>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</si>
  <si>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</si>
  <si>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</si>
  <si>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</si>
  <si>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</si>
  <si>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</si>
  <si>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</si>
  <si>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</si>
  <si>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</si>
  <si>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</si>
  <si>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</si>
  <si>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</si>
  <si>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</si>
  <si>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</si>
  <si>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</si>
  <si>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</si>
  <si>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</si>
  <si>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</si>
  <si>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</si>
  <si>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</si>
  <si>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</si>
  <si>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</si>
  <si>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</si>
  <si>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</si>
  <si>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</si>
  <si>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</si>
  <si>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</si>
  <si>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</si>
  <si>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</si>
  <si>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</si>
  <si>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</si>
  <si>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</si>
  <si>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</si>
  <si>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</si>
  <si>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</si>
  <si>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</si>
  <si>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</si>
  <si>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</si>
  <si>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</si>
  <si>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</si>
  <si>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</si>
  <si>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</si>
  <si>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</si>
  <si>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</si>
  <si>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</si>
  <si>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</si>
  <si>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</si>
  <si>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</si>
  <si>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</si>
  <si>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</si>
  <si>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</si>
  <si>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</si>
  <si>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</si>
  <si>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</si>
  <si>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</si>
  <si>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</si>
  <si>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</si>
  <si>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</si>
  <si>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</si>
  <si>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</si>
  <si>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</si>
  <si>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</si>
  <si>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</si>
  <si>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</si>
  <si>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</si>
  <si>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</si>
  <si>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</si>
  <si>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</si>
  <si>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</si>
  <si>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</si>
  <si>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</si>
  <si>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</si>
  <si>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</si>
  <si>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</si>
  <si>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</si>
  <si>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</si>
  <si>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</si>
  <si>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</si>
  <si>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</si>
  <si>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</si>
  <si>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</si>
  <si>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</si>
  <si>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</si>
  <si>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</si>
  <si>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</si>
  <si>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</si>
  <si>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</si>
  <si>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</si>
  <si>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</si>
  <si>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</si>
  <si>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</si>
  <si>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</si>
  <si>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</si>
  <si>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</si>
  <si>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</si>
  <si>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</si>
  <si>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</si>
  <si>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</si>
  <si>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</si>
  <si>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</si>
  <si>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</si>
  <si>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</si>
  <si>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</si>
  <si>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</si>
  <si>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</si>
  <si>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</si>
  <si>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</si>
  <si>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</si>
  <si>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</si>
  <si>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</si>
  <si>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</si>
  <si>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</si>
  <si>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</si>
  <si>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</si>
  <si>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</si>
  <si>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</si>
  <si>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</si>
  <si>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</si>
  <si>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</si>
  <si>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</si>
  <si>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</si>
  <si>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</si>
  <si>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</si>
  <si>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</si>
  <si>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</si>
  <si>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</si>
  <si>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</si>
  <si>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</si>
  <si>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</si>
  <si>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</si>
  <si>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</si>
  <si>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</si>
  <si>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</si>
  <si>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</si>
  <si>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</si>
  <si>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</si>
  <si>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</si>
  <si>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</si>
  <si>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</si>
  <si>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</si>
  <si>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</si>
  <si>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</si>
  <si>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</si>
  <si>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</si>
  <si>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</si>
  <si>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</si>
  <si>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</si>
  <si>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</si>
  <si>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</si>
  <si>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</si>
  <si>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</si>
  <si>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</si>
  <si>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</si>
  <si>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</si>
  <si>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</si>
  <si>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</si>
  <si>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</si>
  <si>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</si>
  <si>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</si>
  <si>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</si>
  <si>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</si>
  <si>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</si>
  <si>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</si>
  <si>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</si>
  <si>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</si>
  <si>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</si>
  <si>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</si>
  <si>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</si>
  <si>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</si>
  <si>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</si>
  <si>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</si>
  <si>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</si>
  <si>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</si>
  <si>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</si>
  <si>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</si>
  <si>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</si>
  <si>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</si>
  <si>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</si>
  <si>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</si>
  <si>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</si>
  <si>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</si>
  <si>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</si>
  <si>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</si>
  <si>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</si>
  <si>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</si>
  <si>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</si>
  <si>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</si>
  <si>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</si>
  <si>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</si>
  <si>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</si>
  <si>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</si>
  <si>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</si>
  <si>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</si>
  <si>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</si>
  <si>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</si>
  <si>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</si>
  <si>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</si>
  <si>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</si>
  <si>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</si>
  <si>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</si>
  <si>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</si>
  <si>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</si>
  <si>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</si>
  <si>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</si>
  <si>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</si>
  <si>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</si>
  <si>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</si>
  <si>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</si>
  <si>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</si>
  <si>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</si>
  <si>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</si>
  <si>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</si>
  <si>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</si>
  <si>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</si>
  <si>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</si>
  <si>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</si>
  <si>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</si>
  <si>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</si>
  <si>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</si>
  <si>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</si>
  <si>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</si>
  <si>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</si>
  <si>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</si>
  <si>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</si>
  <si>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</si>
  <si>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</si>
  <si>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</si>
  <si>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</si>
  <si>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</si>
  <si>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</si>
  <si>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</si>
  <si>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</si>
  <si>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</si>
  <si>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</si>
  <si>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</si>
  <si>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</si>
  <si>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</si>
  <si>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</si>
  <si>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</si>
  <si>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</si>
  <si>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</si>
  <si>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</si>
  <si>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</si>
  <si>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</si>
  <si>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</si>
  <si>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</si>
  <si>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</si>
  <si>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</si>
  <si>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</si>
  <si>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</si>
  <si>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</si>
  <si>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</si>
  <si>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</si>
  <si>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</si>
  <si>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</si>
  <si>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</si>
  <si>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</si>
  <si>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</si>
  <si>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</si>
  <si>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</si>
  <si>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</si>
  <si>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</si>
  <si>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</si>
  <si>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</si>
  <si>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</si>
  <si>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</si>
  <si>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</si>
  <si>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</si>
  <si>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</si>
  <si>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</si>
  <si>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</si>
  <si>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</si>
  <si>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</si>
  <si>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</si>
  <si>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</si>
  <si>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</si>
  <si>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</si>
  <si>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</si>
  <si>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</si>
  <si>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</si>
  <si>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</si>
  <si>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</si>
  <si>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</si>
  <si>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</si>
  <si>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</si>
  <si>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</si>
  <si>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</si>
  <si>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</si>
  <si>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</si>
  <si>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</si>
  <si>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</si>
  <si>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</si>
  <si>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</si>
  <si>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</si>
  <si>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</si>
  <si>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</si>
  <si>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</si>
  <si>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</si>
  <si>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</si>
  <si>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</si>
  <si>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</si>
  <si>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</si>
  <si>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</si>
  <si>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</si>
  <si>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</si>
  <si>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</si>
  <si>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</si>
  <si>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</si>
  <si>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</si>
  <si>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</si>
  <si>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</si>
  <si>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</si>
  <si>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</si>
  <si>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</si>
  <si>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</si>
  <si>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</si>
  <si>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</si>
  <si>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</si>
  <si>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</si>
  <si>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</si>
  <si>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</si>
  <si>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</si>
  <si>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</si>
  <si>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</si>
  <si>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</si>
  <si>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</si>
  <si>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</si>
  <si>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</si>
  <si>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</si>
  <si>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</si>
  <si>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</si>
  <si>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</si>
  <si>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</si>
  <si>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</si>
  <si>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</si>
  <si>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</si>
  <si>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</si>
  <si>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</si>
  <si>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</si>
  <si>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</si>
  <si>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</si>
  <si>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</si>
  <si>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</si>
  <si>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</si>
  <si>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</si>
  <si>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</si>
  <si>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</si>
  <si>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</si>
  <si>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</si>
  <si>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</si>
  <si>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</si>
  <si>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</si>
  <si>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</si>
  <si>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</si>
  <si>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</si>
  <si>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</si>
  <si>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</si>
  <si>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</si>
  <si>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</si>
  <si>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</si>
  <si>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</si>
  <si>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</si>
  <si>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</si>
  <si>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</si>
  <si>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</si>
  <si>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</si>
  <si>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</si>
  <si>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</si>
  <si>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</si>
  <si>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</si>
  <si>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</si>
  <si>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</si>
  <si>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</si>
  <si>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</si>
  <si>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</si>
  <si>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</si>
  <si>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</si>
  <si>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</si>
  <si>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</si>
  <si>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</si>
  <si>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</si>
  <si>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</si>
  <si>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</si>
  <si>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</si>
  <si>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</si>
  <si>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</si>
  <si>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</si>
  <si>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</si>
  <si>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</si>
  <si>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</si>
  <si>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</si>
  <si>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</si>
  <si>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</si>
  <si>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</si>
  <si>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</si>
  <si>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</si>
  <si>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</si>
  <si>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</si>
  <si>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</si>
  <si>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</si>
  <si>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</si>
  <si>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</si>
  <si>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</si>
  <si>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</si>
  <si>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</si>
  <si>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</si>
  <si>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</si>
  <si>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</si>
  <si>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</si>
  <si>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</si>
  <si>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</si>
  <si>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</si>
  <si>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</si>
  <si>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</si>
  <si>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</si>
  <si>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</si>
  <si>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</si>
  <si>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</si>
  <si>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</si>
  <si>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</si>
  <si>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</si>
  <si>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</si>
  <si>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</si>
  <si>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</si>
  <si>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</si>
  <si>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</si>
  <si>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</si>
  <si>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</si>
  <si>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</si>
  <si>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</si>
  <si>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</si>
  <si>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</si>
  <si>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</si>
  <si>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</si>
  <si>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</si>
  <si>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</si>
  <si>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</si>
  <si>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</si>
  <si>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</si>
  <si>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</si>
  <si>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</si>
  <si>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</si>
  <si>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</si>
  <si>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</si>
  <si>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</si>
  <si>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</si>
  <si>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</si>
  <si>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</si>
  <si>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</si>
  <si>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</si>
  <si>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</si>
  <si>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</si>
  <si>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</si>
  <si>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</si>
  <si>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</si>
  <si>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</si>
  <si>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</si>
  <si>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</si>
  <si>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</si>
  <si>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</si>
  <si>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</si>
  <si>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</si>
  <si>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</si>
  <si>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</si>
  <si>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</si>
  <si>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</si>
  <si>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</si>
  <si>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</si>
  <si>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</si>
  <si>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</si>
  <si>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</si>
  <si>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</si>
  <si>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</si>
  <si>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</si>
  <si>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</si>
  <si>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</si>
  <si>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</si>
  <si>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</si>
  <si>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</si>
  <si>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</si>
  <si>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</si>
  <si>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</si>
  <si>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</si>
  <si>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</si>
  <si>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</si>
  <si>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</si>
  <si>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</si>
  <si>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</si>
  <si>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</si>
  <si>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</si>
  <si>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</si>
  <si>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</si>
  <si>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</si>
  <si>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</si>
  <si>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</si>
  <si>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</si>
  <si>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</si>
  <si>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</si>
  <si>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</si>
  <si>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</si>
  <si>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</si>
  <si>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</si>
  <si>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</si>
  <si>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</si>
  <si>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</si>
  <si>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</si>
  <si>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</si>
  <si>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</si>
  <si>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</si>
  <si>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</si>
  <si>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</si>
  <si>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</si>
  <si>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</si>
  <si>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</si>
  <si>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</si>
  <si>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</si>
  <si>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</si>
  <si>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</si>
  <si>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</si>
  <si>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</si>
  <si>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</si>
  <si>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</si>
  <si>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</si>
  <si>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</si>
  <si>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</si>
  <si>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</si>
  <si>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</si>
  <si>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</si>
  <si>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</si>
  <si>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</si>
  <si>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</si>
  <si>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</si>
  <si>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</si>
  <si>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</si>
  <si>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</si>
  <si>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</si>
  <si>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</si>
  <si>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</si>
  <si>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</si>
  <si>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</si>
  <si>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</si>
  <si>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</si>
  <si>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</si>
  <si>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</si>
  <si>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</si>
  <si>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</si>
  <si>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</si>
  <si>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</si>
  <si>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</si>
  <si>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</si>
  <si>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</si>
  <si>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</si>
  <si>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</si>
  <si>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</si>
  <si>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</si>
  <si>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</si>
  <si>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</si>
  <si>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</si>
  <si>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</si>
  <si>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</si>
  <si>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</si>
  <si>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</si>
  <si>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</si>
  <si>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</si>
  <si>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</si>
  <si>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</si>
  <si>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</si>
  <si>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</si>
  <si>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</si>
  <si>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</si>
  <si>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</si>
  <si>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</si>
  <si>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</si>
  <si>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</si>
  <si>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</si>
  <si>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</si>
  <si>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</si>
  <si>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</si>
  <si>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</si>
  <si>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</si>
  <si>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</si>
  <si>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</si>
  <si>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</si>
  <si>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</si>
  <si>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</si>
  <si>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</si>
  <si>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</si>
  <si>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</si>
  <si>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</si>
  <si>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</si>
  <si>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</si>
  <si>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</si>
  <si>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</si>
  <si>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</si>
  <si>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</si>
  <si>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</si>
  <si>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</si>
  <si>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</si>
  <si>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</si>
  <si>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</si>
  <si>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</si>
  <si>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</si>
  <si>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</si>
  <si>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</si>
  <si>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</si>
  <si>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</si>
  <si>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</si>
  <si>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</si>
  <si>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</si>
  <si>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</si>
  <si>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</si>
  <si>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</si>
  <si>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</si>
  <si>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</si>
  <si>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</si>
  <si>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</si>
  <si>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</si>
  <si>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</si>
  <si>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</si>
  <si>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</si>
  <si>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</si>
  <si>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</si>
  <si>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</si>
  <si>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</si>
  <si>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</si>
  <si>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</si>
  <si>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</si>
  <si>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</si>
  <si>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</si>
  <si>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</si>
  <si>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</si>
  <si>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</si>
  <si>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</si>
  <si>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</si>
  <si>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</si>
  <si>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</si>
  <si>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</si>
  <si>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</si>
  <si>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</si>
  <si>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</si>
  <si>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</si>
  <si>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</si>
  <si>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</si>
  <si>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</si>
  <si>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</si>
  <si>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</si>
  <si>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</si>
  <si>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</si>
  <si>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</si>
  <si>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</si>
  <si>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</si>
  <si>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</si>
  <si>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</si>
  <si>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</si>
  <si>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</si>
  <si>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</si>
  <si>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</si>
  <si>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</si>
  <si>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</si>
  <si>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</si>
  <si>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</si>
  <si>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</si>
  <si>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</si>
  <si>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</si>
  <si>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</si>
  <si>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</si>
  <si>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</si>
  <si>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</si>
  <si>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</si>
  <si>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</si>
  <si>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</si>
  <si>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</si>
  <si>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</si>
  <si>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</si>
  <si>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</si>
  <si>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</si>
  <si>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</si>
  <si>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</si>
  <si>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</si>
  <si>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</si>
  <si>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</si>
  <si>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</si>
  <si>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</si>
  <si>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</si>
  <si>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</si>
  <si>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</si>
  <si>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</si>
  <si>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</si>
  <si>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</si>
  <si>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</si>
  <si>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</si>
  <si>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</si>
  <si>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</si>
  <si>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</si>
  <si>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</si>
  <si>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</si>
  <si>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</si>
  <si>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</si>
  <si>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</si>
  <si>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</si>
  <si>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</si>
  <si>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</si>
  <si>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</si>
  <si>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</si>
  <si>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</si>
  <si>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</si>
  <si>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</si>
  <si>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</si>
  <si>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</si>
  <si>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</si>
  <si>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</si>
  <si>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</si>
  <si>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</si>
  <si>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</si>
  <si>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</si>
  <si>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</si>
  <si>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</si>
  <si>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</si>
  <si>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</si>
  <si>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</si>
  <si>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</si>
  <si>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</si>
  <si>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</si>
  <si>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</si>
  <si>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</si>
  <si>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</si>
  <si>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</si>
  <si>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</si>
  <si>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</si>
  <si>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</si>
  <si>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</si>
  <si>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</si>
  <si>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</si>
  <si>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</si>
  <si>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</si>
  <si>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</si>
  <si>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</si>
  <si>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</si>
  <si>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</si>
  <si>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</si>
  <si>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</si>
  <si>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</si>
  <si>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</si>
  <si>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</si>
  <si>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</si>
  <si>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</si>
  <si>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</si>
  <si>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</si>
  <si>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</si>
  <si>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</si>
  <si>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</si>
  <si>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</si>
  <si>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</si>
  <si>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</si>
  <si>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</si>
  <si>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</si>
  <si>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</si>
  <si>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</si>
  <si>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</si>
  <si>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</si>
  <si>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</si>
  <si>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</si>
  <si>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</si>
  <si>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</si>
  <si>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</si>
  <si>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</si>
  <si>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</si>
  <si>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</si>
  <si>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</si>
  <si>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</si>
  <si>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</si>
  <si>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</si>
  <si>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</si>
  <si>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</si>
  <si>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</si>
  <si>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</si>
  <si>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</si>
  <si>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</si>
  <si>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</si>
  <si>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</si>
  <si>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</si>
  <si>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</si>
  <si>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</si>
  <si>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</si>
  <si>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</si>
  <si>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</si>
  <si>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</si>
  <si>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</si>
  <si>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</si>
  <si>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</si>
  <si>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</si>
  <si>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</si>
  <si>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</si>
  <si>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</si>
  <si>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</si>
  <si>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</si>
  <si>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</si>
  <si>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</si>
  <si>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</si>
  <si>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</si>
  <si>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</si>
  <si>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</si>
  <si>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</si>
  <si>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</si>
  <si>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</si>
  <si>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</si>
  <si>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</si>
  <si>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</si>
  <si>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</si>
  <si>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</si>
  <si>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</si>
  <si>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</si>
  <si>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</si>
  <si>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</si>
  <si>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</si>
  <si>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</si>
  <si>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</si>
  <si>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</si>
  <si>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</si>
  <si>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</si>
  <si>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</si>
  <si>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</si>
  <si>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</si>
  <si>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</si>
  <si>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</si>
  <si>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</si>
  <si>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</si>
  <si>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</si>
  <si>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</si>
  <si>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</si>
  <si>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</si>
  <si>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</si>
  <si>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</si>
  <si>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</si>
  <si>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</si>
  <si>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</si>
  <si>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</si>
  <si>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</si>
  <si>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</si>
  <si>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</si>
  <si>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</si>
  <si>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</si>
  <si>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</si>
  <si>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</si>
  <si>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</si>
  <si>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</si>
  <si>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</si>
  <si>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</si>
  <si>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</si>
  <si>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</si>
  <si>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</si>
  <si>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</si>
  <si>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</si>
  <si>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</si>
  <si>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</si>
  <si>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</si>
  <si>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</si>
  <si>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</si>
  <si>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</si>
  <si>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</si>
  <si>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</si>
  <si>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</si>
  <si>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</si>
  <si>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</si>
  <si>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</si>
  <si>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</si>
  <si>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</si>
  <si>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</si>
  <si>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</si>
  <si>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</si>
  <si>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</si>
  <si>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</si>
  <si>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</si>
  <si>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</si>
  <si>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</si>
  <si>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</si>
  <si>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</si>
  <si>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</si>
  <si>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</si>
  <si>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</si>
  <si>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</si>
  <si>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</si>
  <si>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</si>
  <si>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</si>
  <si>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</si>
  <si>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</si>
  <si>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</si>
  <si>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</si>
  <si>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</si>
  <si>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</si>
  <si>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</si>
  <si>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</si>
  <si>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</si>
  <si>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</si>
  <si>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</si>
  <si>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</si>
  <si>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</si>
  <si>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</si>
  <si>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</si>
  <si>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</si>
  <si>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</si>
  <si>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</si>
  <si>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</si>
  <si>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</si>
  <si>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</si>
  <si>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</si>
  <si>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</si>
  <si>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</si>
  <si>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</si>
  <si>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</si>
  <si>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</si>
  <si>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</si>
  <si>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</si>
  <si>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</si>
  <si>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</si>
  <si>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</si>
  <si>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</si>
  <si>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</si>
  <si>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</si>
  <si>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</si>
  <si>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</si>
  <si>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</si>
  <si>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</si>
  <si>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</si>
  <si>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</si>
  <si>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</si>
  <si>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</si>
  <si>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</si>
  <si>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</si>
  <si>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</si>
  <si>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</si>
  <si>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</si>
  <si>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</si>
  <si>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</si>
  <si>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</si>
  <si>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</si>
  <si>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</si>
  <si>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</si>
  <si>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</si>
  <si>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</si>
  <si>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</si>
  <si>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</si>
  <si>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</si>
  <si>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</si>
  <si>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</si>
  <si>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</si>
  <si>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</si>
  <si>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</si>
  <si>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</si>
  <si>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</si>
  <si>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</si>
  <si>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</si>
  <si>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</si>
  <si>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</si>
  <si>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</si>
  <si>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</si>
  <si>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</si>
  <si>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</si>
  <si>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</si>
  <si>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</si>
  <si>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</si>
  <si>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</si>
  <si>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</si>
  <si>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</si>
  <si>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</si>
  <si>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</si>
  <si>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</si>
  <si>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</si>
  <si>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</si>
  <si>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</si>
  <si>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</si>
  <si>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</si>
  <si>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</si>
  <si>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</si>
  <si>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</si>
  <si>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</si>
  <si>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</si>
  <si>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</si>
  <si>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</si>
  <si>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</si>
  <si>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</si>
  <si>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</si>
  <si>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</si>
  <si>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</si>
  <si>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</si>
  <si>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</si>
  <si>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</si>
  <si>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</si>
  <si>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</si>
  <si>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</si>
  <si>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</si>
  <si>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</si>
  <si>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</si>
  <si>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</si>
  <si>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</si>
  <si>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</si>
  <si>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</si>
  <si>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</si>
  <si>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</si>
  <si>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</si>
  <si>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</si>
  <si>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</si>
  <si>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</si>
  <si>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</si>
  <si>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</si>
  <si>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</si>
  <si>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</si>
  <si>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</si>
  <si>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</si>
  <si>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</si>
  <si>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</si>
  <si>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</si>
  <si>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</si>
  <si>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</si>
  <si>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</si>
  <si>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</si>
  <si>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</si>
  <si>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</si>
  <si>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</si>
  <si>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</si>
  <si>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</si>
  <si>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</si>
  <si>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</si>
  <si>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</si>
  <si>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</si>
  <si>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</si>
  <si>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</si>
  <si>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</si>
  <si>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</si>
  <si>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</si>
  <si>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</si>
  <si>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</si>
  <si>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</si>
  <si>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</si>
  <si>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</si>
  <si>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</si>
  <si>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</si>
  <si>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</si>
  <si>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</si>
  <si>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</si>
  <si>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</si>
  <si>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</si>
  <si>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</si>
  <si>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</si>
  <si>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</si>
  <si>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</si>
  <si>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</si>
  <si>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</si>
  <si>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</si>
  <si>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</si>
  <si>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</si>
  <si>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</si>
  <si>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</si>
  <si>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</si>
  <si>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</si>
  <si>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</si>
  <si>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</si>
  <si>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</si>
  <si>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</si>
  <si>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</si>
  <si>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</si>
  <si>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</si>
  <si>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</si>
  <si>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</si>
  <si>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</si>
  <si>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</si>
  <si>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</si>
  <si>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</si>
  <si>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</si>
  <si>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</si>
  <si>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</si>
  <si>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</si>
  <si>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</si>
  <si>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</si>
  <si>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</si>
  <si>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</si>
  <si>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</si>
  <si>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</si>
  <si>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</si>
  <si>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</si>
  <si>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</si>
  <si>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</si>
  <si>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</si>
  <si>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</si>
  <si>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</si>
  <si>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</si>
  <si>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</si>
  <si>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</si>
  <si>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</si>
  <si>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</si>
  <si>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</si>
  <si>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</si>
  <si>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</si>
  <si>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</si>
  <si>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</si>
  <si>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</si>
  <si>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</si>
  <si>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</si>
  <si>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</si>
  <si>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</si>
  <si>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</si>
  <si>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</si>
  <si>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</si>
  <si>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</si>
  <si>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</si>
  <si>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</si>
  <si>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</si>
  <si>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</si>
  <si>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</si>
  <si>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</si>
  <si>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</si>
  <si>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</si>
  <si>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</si>
  <si>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</si>
  <si>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</si>
  <si>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</si>
  <si>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</si>
  <si>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</si>
  <si>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</si>
  <si>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</si>
  <si>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</si>
  <si>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</si>
  <si>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</si>
  <si>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</si>
  <si>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</si>
  <si>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</si>
  <si>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</si>
  <si>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</si>
  <si>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</si>
  <si>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</si>
  <si>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</si>
  <si>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</si>
  <si>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</si>
  <si>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</si>
  <si>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</si>
  <si>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</si>
  <si>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</si>
  <si>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</si>
  <si>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</si>
  <si>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</si>
  <si>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</si>
  <si>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</si>
  <si>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</si>
  <si>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</si>
  <si>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</si>
  <si>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</si>
  <si>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</si>
  <si>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</si>
  <si>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</si>
  <si>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</si>
  <si>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</si>
  <si>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</si>
  <si>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</si>
  <si>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</si>
  <si>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</si>
  <si>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</si>
  <si>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</si>
  <si>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</si>
  <si>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</si>
  <si>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</si>
  <si>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</si>
  <si>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</si>
  <si>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</si>
  <si>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</si>
  <si>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</si>
  <si>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</si>
  <si>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</si>
  <si>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</si>
  <si>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</si>
  <si>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</si>
  <si>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</si>
  <si>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</si>
  <si>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</si>
  <si>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</si>
  <si>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</si>
  <si>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</si>
  <si>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</si>
  <si>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</si>
  <si>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</si>
  <si>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</si>
  <si>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</si>
  <si>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</si>
  <si>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</si>
  <si>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</si>
  <si>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</si>
  <si>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</si>
  <si>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</si>
  <si>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</si>
  <si>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</si>
  <si>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</si>
  <si>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</si>
  <si>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</si>
  <si>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</si>
  <si>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</si>
  <si>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</si>
  <si>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</si>
  <si>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</si>
  <si>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</si>
  <si>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</si>
  <si>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</si>
  <si>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</si>
  <si>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</si>
  <si>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</si>
  <si>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</si>
  <si>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</si>
  <si>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</si>
  <si>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</si>
  <si>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</si>
  <si>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</si>
  <si>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</si>
  <si>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</si>
  <si>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</si>
  <si>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</si>
  <si>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</si>
  <si>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</si>
  <si>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</si>
  <si>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</si>
  <si>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</si>
  <si>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</si>
  <si>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</si>
  <si>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</si>
  <si>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</si>
  <si>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</si>
  <si>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</si>
  <si>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</si>
  <si>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</si>
  <si>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</si>
  <si>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</si>
  <si>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</si>
  <si>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</si>
  <si>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</si>
  <si>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</si>
  <si>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</si>
  <si>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</si>
  <si>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</si>
  <si>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</si>
  <si>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</si>
  <si>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</si>
  <si>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</si>
  <si>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</si>
  <si>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</si>
  <si>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</si>
  <si>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</si>
  <si>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</si>
  <si>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</si>
  <si>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</si>
  <si>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</si>
  <si>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</si>
  <si>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</si>
  <si>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</si>
  <si>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</si>
  <si>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</si>
  <si>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</si>
  <si>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</si>
  <si>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</si>
  <si>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</si>
  <si>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</si>
  <si>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</si>
  <si>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</si>
  <si>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</si>
  <si>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</si>
  <si>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</si>
  <si>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</si>
  <si>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</si>
  <si>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</si>
  <si>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</si>
  <si>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</si>
  <si>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</si>
  <si>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</si>
  <si>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</si>
  <si>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</si>
  <si>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</si>
  <si>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</si>
  <si>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</si>
  <si>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</si>
  <si>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</si>
  <si>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</si>
  <si>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</si>
  <si>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</si>
  <si>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</si>
  <si>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</si>
  <si>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</si>
  <si>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</si>
  <si>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</si>
  <si>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</si>
  <si>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</si>
  <si>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</si>
  <si>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</si>
  <si>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</si>
  <si>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</si>
  <si>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</si>
  <si>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</si>
  <si>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</si>
  <si>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</si>
  <si>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</si>
  <si>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</si>
  <si>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</si>
  <si>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</si>
  <si>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</si>
  <si>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</si>
  <si>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</si>
  <si>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</si>
  <si>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</si>
  <si>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</si>
  <si>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</si>
  <si>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</si>
  <si>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</si>
  <si>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</si>
  <si>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</si>
  <si>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</si>
  <si>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</si>
  <si>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</si>
  <si>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</si>
  <si>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</si>
  <si>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</si>
  <si>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</si>
  <si>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</si>
  <si>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</si>
  <si>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</si>
  <si>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</si>
  <si>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</si>
  <si>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</si>
  <si>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</si>
  <si>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</si>
  <si>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</si>
  <si>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</si>
  <si>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</si>
  <si>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</si>
  <si>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</si>
  <si>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</si>
  <si>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</si>
  <si>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</si>
  <si>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</si>
  <si>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</si>
  <si>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</si>
  <si>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</si>
  <si>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</si>
  <si>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</si>
  <si>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</si>
  <si>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</si>
  <si>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</si>
  <si>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</si>
  <si>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</si>
  <si>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</si>
  <si>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</si>
  <si>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</si>
  <si>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</si>
  <si>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</si>
  <si>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</si>
  <si>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</si>
  <si>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</si>
  <si>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</si>
  <si>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</si>
  <si>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</si>
  <si>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</si>
  <si>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</si>
  <si>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</si>
  <si>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</si>
  <si>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</si>
  <si>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</si>
  <si>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</si>
  <si>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</si>
  <si>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</si>
  <si>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</si>
  <si>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</si>
  <si>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</si>
  <si>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</si>
  <si>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</si>
  <si>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</si>
  <si>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</si>
  <si>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</si>
  <si>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</si>
  <si>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</si>
  <si>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</si>
  <si>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</si>
  <si>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</si>
  <si>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</si>
  <si>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</si>
  <si>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</si>
  <si>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</si>
  <si>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</si>
  <si>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</si>
  <si>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</si>
  <si>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</si>
  <si>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</si>
  <si>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</si>
  <si>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</si>
  <si>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</si>
  <si>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</si>
  <si>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</si>
  <si>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</si>
  <si>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</si>
  <si>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</si>
  <si>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</si>
  <si>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</si>
  <si>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</si>
  <si>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</si>
  <si>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</si>
  <si>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</si>
  <si>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</si>
  <si>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</si>
  <si>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</si>
  <si>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</si>
  <si>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</si>
  <si>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</si>
  <si>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</si>
  <si>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</si>
  <si>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</si>
  <si>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</si>
  <si>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</si>
  <si>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</si>
  <si>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</si>
  <si>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</si>
  <si>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</si>
  <si>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</si>
  <si>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</si>
  <si>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</si>
  <si>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</si>
  <si>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</si>
  <si>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</si>
  <si>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</si>
  <si>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</si>
  <si>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</si>
  <si>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</si>
  <si>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</si>
  <si>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</si>
  <si>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</si>
  <si>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</si>
  <si>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</si>
  <si>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</si>
  <si>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</si>
  <si>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</si>
  <si>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</si>
  <si>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</si>
  <si>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</si>
  <si>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</si>
  <si>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</si>
  <si>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</si>
  <si>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</si>
  <si>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</si>
  <si>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</si>
  <si>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</si>
  <si>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</si>
  <si>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</si>
  <si>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</si>
  <si>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</si>
  <si>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</si>
  <si>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</si>
  <si>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</si>
  <si>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</si>
  <si>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</si>
  <si>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</si>
  <si>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</si>
  <si>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</si>
  <si>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</si>
  <si>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</si>
  <si>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</si>
  <si>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</si>
  <si>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</si>
  <si>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</si>
  <si>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</si>
  <si>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</si>
  <si>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</si>
  <si>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</si>
  <si>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</si>
  <si>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</si>
  <si>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</si>
  <si>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</si>
  <si>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</si>
  <si>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</si>
  <si>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</si>
  <si>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</si>
  <si>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</si>
  <si>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</si>
  <si>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</si>
  <si>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</si>
  <si>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</si>
  <si>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</si>
  <si>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</si>
  <si>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</si>
  <si>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</si>
  <si>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</si>
  <si>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</si>
  <si>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</si>
  <si>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</si>
  <si>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</si>
  <si>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</si>
  <si>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</si>
  <si>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</si>
  <si>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</si>
  <si>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</si>
  <si>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</si>
  <si>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</si>
  <si>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</si>
  <si>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</si>
  <si>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</si>
  <si>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</si>
  <si>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</si>
  <si>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</si>
  <si>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</si>
  <si>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</si>
  <si>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</si>
  <si>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</si>
  <si>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</si>
  <si>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</si>
  <si>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</si>
  <si>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</si>
  <si>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</si>
  <si>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</si>
  <si>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</si>
  <si>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</si>
  <si>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</si>
  <si>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</si>
  <si>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</si>
  <si>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</si>
  <si>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</si>
  <si>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</si>
  <si>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</si>
  <si>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</si>
  <si>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</si>
  <si>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</si>
  <si>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</si>
  <si>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</si>
  <si>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</si>
  <si>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</si>
  <si>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</si>
  <si>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</si>
  <si>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</si>
  <si>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</si>
  <si>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</si>
  <si>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</si>
  <si>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</si>
  <si>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</si>
  <si>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</si>
  <si>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</si>
  <si>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</si>
  <si>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</si>
  <si>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</si>
  <si>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</si>
  <si>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</si>
  <si>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</si>
  <si>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</si>
  <si>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</si>
  <si>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</si>
  <si>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</si>
  <si>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</si>
  <si>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</si>
  <si>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</si>
  <si>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</si>
  <si>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</si>
  <si>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</si>
  <si>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</si>
  <si>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</si>
  <si>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</si>
  <si>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</si>
  <si>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</si>
  <si>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</si>
  <si>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</si>
  <si>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</si>
  <si>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</si>
  <si>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</si>
  <si>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</si>
  <si>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</si>
  <si>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</si>
  <si>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</si>
  <si>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</si>
  <si>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</si>
  <si>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</si>
  <si>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</si>
  <si>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</si>
  <si>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</si>
  <si>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</si>
  <si>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</si>
  <si>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</si>
  <si>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</si>
  <si>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</si>
  <si>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</si>
  <si>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</si>
  <si>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</si>
  <si>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</si>
  <si>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</si>
  <si>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</si>
  <si>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</si>
  <si>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</si>
  <si>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</si>
  <si>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</si>
  <si>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</si>
  <si>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</si>
  <si>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</si>
  <si>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</si>
  <si>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</si>
  <si>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</si>
  <si>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</si>
  <si>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</si>
  <si>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</si>
  <si>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</si>
  <si>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</si>
  <si>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</si>
  <si>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</si>
  <si>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</si>
  <si>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</si>
  <si>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</si>
  <si>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</si>
  <si>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</si>
  <si>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</si>
  <si>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</si>
  <si>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</si>
  <si>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</si>
  <si>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</si>
  <si>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</si>
  <si>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</si>
  <si>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</si>
  <si>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</si>
  <si>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</si>
  <si>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</si>
  <si>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</si>
  <si>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</si>
  <si>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</si>
  <si>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</si>
  <si>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</si>
  <si>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</si>
  <si>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</si>
  <si>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</si>
  <si>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</si>
  <si>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</si>
  <si>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</si>
  <si>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</si>
  <si>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</si>
  <si>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</si>
  <si>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</si>
  <si>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</si>
  <si>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</si>
  <si>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</si>
  <si>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</si>
  <si>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</si>
  <si>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</si>
  <si>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</si>
  <si>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</si>
  <si>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</si>
  <si>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</si>
  <si>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</si>
  <si>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</si>
  <si>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</si>
  <si>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</si>
  <si>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</si>
  <si>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</si>
  <si>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</si>
  <si>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</si>
  <si>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</si>
  <si>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</si>
  <si>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</si>
  <si>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</si>
  <si>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</si>
  <si>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</si>
  <si>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</si>
  <si>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</si>
  <si>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</si>
  <si>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</si>
  <si>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</si>
  <si>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</si>
  <si>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</si>
  <si>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</si>
  <si>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</si>
  <si>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</si>
  <si>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</si>
  <si>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</si>
  <si>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</si>
  <si>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</si>
  <si>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</si>
  <si>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</si>
  <si>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</si>
  <si>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</si>
  <si>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</si>
  <si>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</si>
  <si>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</si>
  <si>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</si>
  <si>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</si>
  <si>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</si>
  <si>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</si>
  <si>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</si>
  <si>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</si>
  <si>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</si>
  <si>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</si>
  <si>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</si>
  <si>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</si>
  <si>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</si>
  <si>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</si>
  <si>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</si>
  <si>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</si>
  <si>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</si>
  <si>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</si>
  <si>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</si>
  <si>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</si>
  <si>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</si>
  <si>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</si>
  <si>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</si>
  <si>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</si>
  <si>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</si>
  <si>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</si>
  <si>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</si>
  <si>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</si>
  <si>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</si>
  <si>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</si>
  <si>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</si>
  <si>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</si>
  <si>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</si>
  <si>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</si>
  <si>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</si>
  <si>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</si>
  <si>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</si>
  <si>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</si>
  <si>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</si>
  <si>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</si>
  <si>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</si>
  <si>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</si>
  <si>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</si>
  <si>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</si>
  <si>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</si>
  <si>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</si>
  <si>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</si>
  <si>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</si>
  <si>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</si>
  <si>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</si>
  <si>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</si>
  <si>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</si>
  <si>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</si>
  <si>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</si>
  <si>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</si>
  <si>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</si>
  <si>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</si>
  <si>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</si>
  <si>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</si>
  <si>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</si>
  <si>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</si>
  <si>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</si>
  <si>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</si>
  <si>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</si>
  <si>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</si>
  <si>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</si>
  <si>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</si>
  <si>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</si>
  <si>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</si>
  <si>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</si>
  <si>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</si>
  <si>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</si>
  <si>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</si>
  <si>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</si>
  <si>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</si>
  <si>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</si>
  <si>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</si>
  <si>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</si>
  <si>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</si>
  <si>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</si>
  <si>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</si>
  <si>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</si>
  <si>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</si>
  <si>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</si>
  <si>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</si>
  <si>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</si>
  <si>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</si>
  <si>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</si>
  <si>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</si>
  <si>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</si>
  <si>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</si>
  <si>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</si>
  <si>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</si>
  <si>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</si>
  <si>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</si>
  <si>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</si>
  <si>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</si>
  <si>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</si>
  <si>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</si>
  <si>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</si>
  <si>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</si>
  <si>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</si>
  <si>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</si>
  <si>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</si>
  <si>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</si>
  <si>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</si>
  <si>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</si>
  <si>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</si>
  <si>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</si>
  <si>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</si>
  <si>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</si>
  <si>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</si>
  <si>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</si>
  <si>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</si>
  <si>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</si>
  <si>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</si>
  <si>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</si>
  <si>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</si>
  <si>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</si>
  <si>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</si>
  <si>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</si>
  <si>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</si>
  <si>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</si>
  <si>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</si>
  <si>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</si>
  <si>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</si>
  <si>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</si>
  <si>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</si>
  <si>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</si>
  <si>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</si>
  <si>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</si>
  <si>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</si>
  <si>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</si>
  <si>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</si>
  <si>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</si>
  <si>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</si>
  <si>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</si>
  <si>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</si>
  <si>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</si>
  <si>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</si>
  <si>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</si>
  <si>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</si>
  <si>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</si>
  <si>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</si>
  <si>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</si>
  <si>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</si>
  <si>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</si>
  <si>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</si>
  <si>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</si>
  <si>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</si>
  <si>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</si>
  <si>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</si>
  <si>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</si>
  <si>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</si>
  <si>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</si>
  <si>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</si>
  <si>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</si>
  <si>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</si>
  <si>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</si>
  <si>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</si>
  <si>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</si>
  <si>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</si>
  <si>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</si>
  <si>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</si>
  <si>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</si>
  <si>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</si>
  <si>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</si>
  <si>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</si>
  <si>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</si>
  <si>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</si>
  <si>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</si>
  <si>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</si>
  <si>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</si>
  <si>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</si>
  <si>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</si>
  <si>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</si>
  <si>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</si>
  <si>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</si>
  <si>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</si>
  <si>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</si>
  <si>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</si>
  <si>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</si>
  <si>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</si>
  <si>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</si>
  <si>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</si>
  <si>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</si>
  <si>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</si>
  <si>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</si>
  <si>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</si>
  <si>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</si>
  <si>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</si>
  <si>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</si>
  <si>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</si>
  <si>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</si>
  <si>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</si>
  <si>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</si>
  <si>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</si>
  <si>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</si>
  <si>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</si>
  <si>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</si>
  <si>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</si>
  <si>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</si>
  <si>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</si>
  <si>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Donations</t>
  </si>
  <si>
    <t>Number of Backers</t>
  </si>
  <si>
    <t>Mean Goal</t>
  </si>
  <si>
    <t>Median Goal</t>
  </si>
  <si>
    <t>Mean Pledged</t>
  </si>
  <si>
    <t>Median Pledged</t>
  </si>
  <si>
    <r>
      <t xml:space="preserve"> </t>
    </r>
    <r>
      <rPr>
        <b/>
        <sz val="11"/>
        <color theme="1"/>
        <rFont val="Calibri"/>
        <family val="2"/>
        <scheme val="minor"/>
      </rPr>
      <t>Successful</t>
    </r>
  </si>
  <si>
    <t>Failed</t>
  </si>
  <si>
    <t>Standard Deviation of Goal</t>
  </si>
  <si>
    <t>Upper Quartile of Goal</t>
  </si>
  <si>
    <t>IQR of Goal</t>
  </si>
  <si>
    <t>Stadard Deviation of Pledged</t>
  </si>
  <si>
    <t>Upper Quatile of Pledged</t>
  </si>
  <si>
    <t>Lower Quartile of Pledged</t>
  </si>
  <si>
    <t>IQR of Pledged</t>
  </si>
  <si>
    <t>Lower Quartile of 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</si>
  <si>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</si>
  <si>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</si>
  <si>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</si>
  <si>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</si>
  <si>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</si>
  <si>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</si>
  <si>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</si>
  <si>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</si>
  <si>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</si>
  <si>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</si>
  <si>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</si>
  <si>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</si>
  <si>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of Successful</t>
  </si>
  <si>
    <t>Number of Failed</t>
  </si>
  <si>
    <t>Number of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</si>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</sst>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1" fillId="0" borderId="0" xfId="0" applyFont="1"/>
    <xf numFmtId="9" fontId="1" fillId="0" borderId="0" xfId="1" applyFont="1"/>
    <xf numFmtId="9" fontId="0" fillId="0" borderId="0" xfId="1" applyFo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12">
    <dxf>
      <fill>
        <patternFill>
          <bgColor theme="4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90-6847-AC73-A335603A73D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90-6847-AC73-A335603A73D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90-6847-AC73-A335603A7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2031631"/>
        <c:axId val="282060751"/>
      </c:lineChart>
      <c:catAx>
        <c:axId val="28203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060751"/>
        <c:crosses val="autoZero"/>
        <c:auto val="1"/>
        <c:lblAlgn val="ctr"/>
        <c:lblOffset val="100"/>
        <c:noMultiLvlLbl val="0"/>
      </c:catAx>
      <c:valAx>
        <c:axId val="2820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03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2-4B44-A8BB-4B4143D7D86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C2-4B44-A8BB-4B4143D7D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191727"/>
        <c:axId val="548751231"/>
      </c:lineChart>
      <c:catAx>
        <c:axId val="554191727"/>
        <c:scaling>
          <c:orientation val="minMax"/>
        </c:scaling>
        <c:delete val="0"/>
        <c:axPos val="b"/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51231"/>
        <c:crosses val="autoZero"/>
        <c:auto val="1"/>
        <c:lblAlgn val="ctr"/>
        <c:lblOffset val="100"/>
        <c:noMultiLvlLbl val="0"/>
      </c:catAx>
      <c:valAx>
        <c:axId val="5487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191727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F-6646-8F51-680ECB3FAF56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A3-234B-910B-980C9E414896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A3-234B-910B-980C9E414896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A3-234B-910B-980C9E414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7530576"/>
        <c:axId val="987494736"/>
      </c:lineChart>
      <c:catAx>
        <c:axId val="98753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494736"/>
        <c:crosses val="autoZero"/>
        <c:auto val="1"/>
        <c:lblAlgn val="ctr"/>
        <c:lblOffset val="100"/>
        <c:noMultiLvlLbl val="0"/>
      </c:catAx>
      <c:valAx>
        <c:axId val="98749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53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9-A547-BCAF-842C47697A5A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E3-AF46-9C50-CB59E2C698F1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E3-AF46-9C50-CB59E2C698F1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E3-AF46-9C50-CB59E2C69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8124192"/>
        <c:axId val="1303369088"/>
      </c:barChart>
      <c:catAx>
        <c:axId val="136812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369088"/>
        <c:crosses val="autoZero"/>
        <c:auto val="1"/>
        <c:lblAlgn val="ctr"/>
        <c:lblOffset val="100"/>
        <c:noMultiLvlLbl val="0"/>
      </c:catAx>
      <c:valAx>
        <c:axId val="130336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12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BC-1A4D-904E-939CABE172F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14-5849-AC3F-A4B1149E63F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14-5849-AC3F-A4B1149E6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6596816"/>
        <c:axId val="956338768"/>
      </c:barChart>
      <c:catAx>
        <c:axId val="95659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338768"/>
        <c:crosses val="autoZero"/>
        <c:auto val="1"/>
        <c:lblAlgn val="ctr"/>
        <c:lblOffset val="100"/>
        <c:noMultiLvlLbl val="0"/>
      </c:catAx>
      <c:valAx>
        <c:axId val="95633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59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007F85B-5D6B-9143-93D1-E583DE9DBF0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B550ED1-796B-C348-A201-78EBE0B3949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DDB9083-8E29-1545-88D1-DAAFF8567D6E}">
  <sheetPr/>
  <sheetViews>
    <sheetView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983" cy="62854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635441E-D2B9-C843-98B1-A404DA723D4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9E255D5-B9B1-164D-8C3E-E29A86D8B50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983" cy="62854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406400</xdr:colOff>
      <xdr:row>2</xdr:row>
      <xdr:rowOff>88900</xdr:rowOff>
    </xdr:from>
    <xdr:to>
      <xdr:col>11</xdr:col>
      <xdr:colOff>673100</xdr:colOff>
      <xdr:row>20</xdr:row>
      <xdr:rowOff>38100</xdr:rowOff>
    </xdr:to>
    <xdr:graphicFrame macro="">
      <xdr:nvGraphicFramePr>
        <xdr:cNvPr id="3" name="Theater Outcomes Based on Launch Date">
          <a:extLst>
            <a:ext uri="{FF2B5EF4-FFF2-40B4-BE49-F238E27FC236}">
              <a16:creationId xmlns:a16="http://schemas.microsoft.com/office/drawing/2014/main" id="{A647C5E9-9C32-584A-8B9F-42CA1851E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0.19498</cdr:x>
      <cdr:y>0.03595</cdr:y>
    </cdr:from>
    <cdr:to>
      <cdr:x>0.77276</cdr:x>
      <cdr:y>0.19235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45B865D-3761-1C44-A1BF-DBE78C3B8040}"/>
            </a:ext>
          </a:extLst>
        </cdr:cNvPr>
        <cdr:cNvSpPr txBox="1"/>
      </cdr:nvSpPr>
      <cdr:spPr>
        <a:xfrm xmlns:a="http://schemas.openxmlformats.org/drawingml/2006/main">
          <a:off x="992964" y="121463"/>
          <a:ext cx="2942449" cy="5283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Theater Outcomes Based</a:t>
          </a:r>
          <a:r>
            <a:rPr lang="en-US" sz="1100" b="1" baseline="0"/>
            <a:t> on Launch Date</a:t>
          </a:r>
          <a:endParaRPr lang="en-US" sz="1100" b="1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1092200</xdr:colOff>
      <xdr:row>17</xdr:row>
      <xdr:rowOff>177800</xdr:rowOff>
    </xdr:from>
    <xdr:to>
      <xdr:col>5</xdr:col>
      <xdr:colOff>1333500</xdr:colOff>
      <xdr:row>36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9804F-B7FB-084F-AA52-6BBFB03A6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4</xdr:row>
      <xdr:rowOff>0</xdr:rowOff>
    </xdr:from>
    <xdr:to>
      <xdr:col>12</xdr:col>
      <xdr:colOff>215900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07510E-816E-C64F-B62A-8732FC607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6</xdr:row>
      <xdr:rowOff>152400</xdr:rowOff>
    </xdr:from>
    <xdr:to>
      <xdr:col>14</xdr:col>
      <xdr:colOff>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37DF7B-2F92-194D-A97D-F3EEC5DED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165099</xdr:colOff>
      <xdr:row>3</xdr:row>
      <xdr:rowOff>50801</xdr:rowOff>
    </xdr:from>
    <xdr:to>
      <xdr:col>14</xdr:col>
      <xdr:colOff>169334</xdr:colOff>
      <xdr:row>29</xdr:row>
      <xdr:rowOff>84668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815D4B-04A0-8E44-A944-0C661D780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Bradburne" refreshedDate="44364.464099074074" createdVersion="7" refreshedVersion="7" minRefreshableVersion="3" recordCount="4114" xr:uid="{CDB829F1-7488-114A-BACE-14EBE21FB05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Bradburne" refreshedDate="44364.573047916667" createdVersion="7" refreshedVersion="7" minRefreshableVersion="3" recordCount="4114" xr:uid="{65327E95-396F-ED4F-83DF-CEC3D71AF64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Bradburne" refreshedDate="44372.535201620369" createdVersion="7" refreshedVersion="7" minRefreshableVersion="3" recordCount="4115" xr:uid="{79957660-ABC6-3D49-8539-5AF79A4CE0D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990B76-3D41-F943-BF25-040707AE44D9}" name="PivotTable1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865B94-C530-3849-B804-08B8EC66129E}" name="PivotTable3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CC4D09-DD77-D644-98D3-28B075E56B9D}" name="PivotTable1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1"/>
        <item h="1" x="2"/>
        <item h="1" x="3"/>
        <item h="1" x="8"/>
        <item h="1" x="4"/>
        <item h="1" x="5"/>
        <item h="1" x="6"/>
        <item h="1" x="7"/>
        <item h="1" x="0"/>
        <item t="default"/>
      </items>
    </pivotField>
    <pivotField showAll="0"/>
  </pivotFields>
  <rowFields count="1">
    <field x="16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268A26-F2D5-7645-94DF-3EF04471BF6E}" name="PivotTable2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F80E3-97A6-A14F-A692-5327DF1F175B}">
  <dimension ref="A1:E18"/>
  <sheetViews>
    <sheetView workbookViewId="0">
      <selection activeCell="M1" sqref="M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8363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3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3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3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3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3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3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3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3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3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3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3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3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67694-9C94-C74A-9C2A-DFE1562FD123}">
  <dimension ref="A1:H13"/>
  <sheetViews>
    <sheetView workbookViewId="0">
      <selection activeCell="D17" sqref="D17"/>
    </sheetView>
  </sheetViews>
  <sheetFormatPr baseColWidth="10" defaultRowHeight="15" x14ac:dyDescent="0.2"/>
  <cols>
    <col min="1" max="1" width="17.5" customWidth="1"/>
    <col min="2" max="2" width="19.6640625" customWidth="1"/>
    <col min="3" max="3" width="18.33203125" customWidth="1"/>
    <col min="4" max="4" width="18.1640625" customWidth="1"/>
    <col min="5" max="5" width="14" customWidth="1"/>
    <col min="6" max="6" width="22.6640625" style="20" customWidth="1"/>
    <col min="7" max="7" width="17.83203125" style="20" customWidth="1"/>
    <col min="8" max="8" width="17" style="20" customWidth="1"/>
  </cols>
  <sheetData>
    <row r="1" spans="1:8" x14ac:dyDescent="0.2">
      <c r="A1" s="18" t="s">
        <v>8382</v>
      </c>
      <c r="B1" s="18" t="s">
        <v>8412</v>
      </c>
      <c r="C1" s="18" t="s">
        <v>8413</v>
      </c>
      <c r="D1" s="18" t="s">
        <v>8414</v>
      </c>
      <c r="E1" s="18" t="s">
        <v>8415</v>
      </c>
      <c r="F1" s="19" t="s">
        <v>8416</v>
      </c>
      <c r="G1" s="19" t="s">
        <v>8417</v>
      </c>
      <c r="H1" s="19" t="s">
        <v>8418</v>
      </c>
    </row>
    <row r="2" spans="1:8" x14ac:dyDescent="0.2">
      <c r="A2" t="s">
        <v>8400</v>
      </c>
      <c r="B2">
        <f>COUNTIFS(Kickstarter!$D:$D, "&lt; 1000", Kickstarter!$R:$R, "plays", Kickstarter!$F:$F, "successful")</f>
        <v>141</v>
      </c>
      <c r="C2">
        <f>COUNTIFS(Kickstarter!$D:$D, "&lt; 1000", Kickstarter!$R:$R, "plays", Kickstarter!$F:$F, "failed")</f>
        <v>45</v>
      </c>
      <c r="D2">
        <f>COUNTIFS(Kickstarter!$D:$D, "&lt; 1000", Kickstarter!$R:$R, "plays", Kickstarter!$F:$F, "canceled")</f>
        <v>0</v>
      </c>
      <c r="E2">
        <f>SUM(B2+C2+D2)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">
      <c r="A3" t="s">
        <v>8401</v>
      </c>
      <c r="B3">
        <f>COUNTIFS(Kickstarter!$D:$D,"&gt;= 1000",Kickstarter!$D:$D,"&lt;=4999",  Kickstarter!$R:$R, "plays", Kickstarter!$F:$F,"successful")</f>
        <v>388</v>
      </c>
      <c r="C3">
        <f>COUNTIFS(Kickstarter!$D:$D,"&gt;= 1000", Kickstarter!$D:$D,"&lt;=4999",  Kickstarter!$R:$R, "plays", Kickstarter!$F:$F,"failed")</f>
        <v>146</v>
      </c>
      <c r="D3">
        <f>COUNTIFS(Kickstarter!$D:$D,"&gt;= 1000",Kickstarter!$D:$D,"&lt;=4999", Kickstarter!$R:$R, "plays", Kickstarter!$F:$F,"canceled")</f>
        <v>0</v>
      </c>
      <c r="E3">
        <f t="shared" ref="E3:E13" si="0">SUM(B3+C3+D3)</f>
        <v>534</v>
      </c>
      <c r="F3" s="21">
        <f>B3/E3</f>
        <v>0.72659176029962547</v>
      </c>
      <c r="G3" s="21">
        <f t="shared" ref="G3:G13" si="1">C3/E3</f>
        <v>0.27340823970037453</v>
      </c>
      <c r="H3" s="21">
        <f t="shared" ref="H3:H13" si="2">D3/E3</f>
        <v>0</v>
      </c>
    </row>
    <row r="4" spans="1:8" x14ac:dyDescent="0.2">
      <c r="A4" t="s">
        <v>8402</v>
      </c>
      <c r="B4">
        <f>COUNTIFS(Kickstarter!$D:$D,"&gt;= 5000",Kickstarter!$D:$D,"&lt;=9999",  Kickstarter!$R:$R, "plays", Kickstarter!$F:$F,"successful")</f>
        <v>93</v>
      </c>
      <c r="C4">
        <f>COUNTIFS(Kickstarter!$D:$D,"&gt;= 5000", Kickstarter!$D:$D,"&lt;=9999",  Kickstarter!$R:$R, "plays", Kickstarter!$F:$F,"failed")</f>
        <v>76</v>
      </c>
      <c r="D4">
        <f>COUNTIFS(Kickstarter!$D:$D,"&gt;= 5000",Kickstarter!$D:$D,"&lt;=9999", Kickstarter!$R:$R, "plays",  Kickstarter!$F:$F,"canceled")</f>
        <v>0</v>
      </c>
      <c r="E4">
        <f t="shared" si="0"/>
        <v>169</v>
      </c>
      <c r="F4" s="21">
        <f>ROUND((B4/E4),2)</f>
        <v>0.55000000000000004</v>
      </c>
      <c r="G4" s="21">
        <f>C4/E4</f>
        <v>0.44970414201183434</v>
      </c>
      <c r="H4" s="21">
        <f t="shared" si="2"/>
        <v>0</v>
      </c>
    </row>
    <row r="5" spans="1:8" x14ac:dyDescent="0.2">
      <c r="A5" t="s">
        <v>8403</v>
      </c>
      <c r="B5">
        <f>COUNTIFS(Kickstarter!$D:$D,"&gt;= 10000",Kickstarter!$D:$D,"&lt;=14999",  Kickstarter!$R:$R, "plays", Kickstarter!$F:$F,"successful")</f>
        <v>39</v>
      </c>
      <c r="C5">
        <f>COUNTIFS(Kickstarter!$D:$D,"&gt;= 10000", Kickstarter!$D:$D,"&lt;=14999", Kickstarter!$R:$R, "plays", Kickstarter!$F:$F,"failed")</f>
        <v>33</v>
      </c>
      <c r="D5">
        <f>COUNTIFS(Kickstarter!$D:$D,"&gt;= 10000",Kickstarter!$D:$D,"&lt;=14999",  Kickstarter!$R:$R, "plays", Kickstarter!$F:$F,"canceled")</f>
        <v>0</v>
      </c>
      <c r="E5">
        <f t="shared" si="0"/>
        <v>72</v>
      </c>
      <c r="F5" s="21">
        <f>ROUND((B5/E5),2)</f>
        <v>0.54</v>
      </c>
      <c r="G5" s="21">
        <f>C5/E5</f>
        <v>0.45833333333333331</v>
      </c>
      <c r="H5" s="21">
        <f t="shared" si="2"/>
        <v>0</v>
      </c>
    </row>
    <row r="6" spans="1:8" x14ac:dyDescent="0.2">
      <c r="A6" t="s">
        <v>8404</v>
      </c>
      <c r="B6">
        <f>COUNTIFS(Kickstarter!$D:$D,"&gt;= 15000",Kickstarter!$D:$D,"&lt;=19999",  Kickstarter!$R:$R, "plays", Kickstarter!$F:$F,"successful")</f>
        <v>12</v>
      </c>
      <c r="C6">
        <f>COUNTIFS(Kickstarter!$D:$D,"&gt;= 15000", Kickstarter!$D:$D,"&lt;=19999", Kickstarter!$R:$R, "plays", Kickstarter!$F:$F,"failed")</f>
        <v>12</v>
      </c>
      <c r="D6">
        <f>COUNTIFS(Kickstarter!$D:$D,"&gt;= 15000",Kickstarter!$D:$D,"&lt;=19999",  Kickstarter!$R:$R, "plays", Kickstarter!$F:$F,"canceled")</f>
        <v>0</v>
      </c>
      <c r="E6">
        <f t="shared" si="0"/>
        <v>24</v>
      </c>
      <c r="F6" s="21">
        <f>ROUND((B6/E6),2)</f>
        <v>0.5</v>
      </c>
      <c r="G6" s="21">
        <f>C6/E6</f>
        <v>0.5</v>
      </c>
      <c r="H6" s="21">
        <f t="shared" si="2"/>
        <v>0</v>
      </c>
    </row>
    <row r="7" spans="1:8" x14ac:dyDescent="0.2">
      <c r="A7" t="s">
        <v>8405</v>
      </c>
      <c r="B7">
        <f>COUNTIFS(Kickstarter!$D:$D,"&gt;= 20000",Kickstarter!$D:$D,"&lt;=24999",  Kickstarter!$R:$R, "plays", Kickstarter!$F:$F,"successful")</f>
        <v>9</v>
      </c>
      <c r="C7">
        <f>COUNTIFS(Kickstarter!$D:$D,"&gt;= 20000", Kickstarter!$D:$D,"&lt;=24999",  Kickstarter!$R:$R, "plays", Kickstarter!$F:$F,"failed")</f>
        <v>11</v>
      </c>
      <c r="D7">
        <f>COUNTIFS(Kickstarter!$D:$D,"&gt;= 20000",Kickstarter!$D:$D,"&lt;=24999",  Kickstarter!$R:$R, "plays", Kickstarter!$F:$F,"canceled")</f>
        <v>0</v>
      </c>
      <c r="E7">
        <f>SUM(B7+C7+D7)</f>
        <v>20</v>
      </c>
      <c r="F7" s="21">
        <f>ROUND((B7/E7),2)</f>
        <v>0.45</v>
      </c>
      <c r="G7" s="21">
        <f>C7/E7</f>
        <v>0.55000000000000004</v>
      </c>
      <c r="H7" s="21">
        <f t="shared" si="2"/>
        <v>0</v>
      </c>
    </row>
    <row r="8" spans="1:8" x14ac:dyDescent="0.2">
      <c r="A8" t="s">
        <v>8406</v>
      </c>
      <c r="B8">
        <f>COUNTIFS(Kickstarter!$D:$D,"&gt;= 25000",Kickstarter!$D:$D,"&lt;=29999",  Kickstarter!$R:$R, "plays", Kickstarter!$F:$F,"successful")</f>
        <v>1</v>
      </c>
      <c r="C8">
        <f>COUNTIFS(Kickstarter!$D:$D,"&gt;= 25000", Kickstarter!$D:$D,"&lt;=29999", Kickstarter!$R:$R, "plays", Kickstarter!$F:$F,"failed")</f>
        <v>4</v>
      </c>
      <c r="D8">
        <f>COUNTIFS(Kickstarter!$D:$D,"&gt;= 25000",Kickstarter!$D:$D,"&lt;=29999",  Kickstarter!$R:$R, "plays", Kickstarter!$F:$F,"canceled")</f>
        <v>0</v>
      </c>
      <c r="E8">
        <f>SUM(B8+C8+D8)</f>
        <v>5</v>
      </c>
      <c r="F8" s="21">
        <f>ROUND((B8/E8),2)</f>
        <v>0.2</v>
      </c>
      <c r="G8" s="21">
        <f>C8/E8</f>
        <v>0.8</v>
      </c>
      <c r="H8" s="21">
        <f t="shared" si="2"/>
        <v>0</v>
      </c>
    </row>
    <row r="9" spans="1:8" x14ac:dyDescent="0.2">
      <c r="A9" t="s">
        <v>8407</v>
      </c>
      <c r="B9">
        <f>COUNTIFS(Kickstarter!$D:$D,"&gt;= 30000",Kickstarter!$D:$D,"&lt;=34999", Kickstarter!$R:$R, "plays", Kickstarter!$F:$F,"successful")</f>
        <v>3</v>
      </c>
      <c r="C9">
        <f>COUNTIFS(Kickstarter!$D:$D,"&gt;= 30000", Kickstarter!$D:$D,"&lt;=34999", Kickstarter!$R:$R, "plays", Kickstarter!$F:$F,"failed")</f>
        <v>8</v>
      </c>
      <c r="D9">
        <f>COUNTIFS(Kickstarter!$D:$D,"&gt;= 30000",Kickstarter!$D:$D,"&lt;=34999",  Kickstarter!$R:$R, "plays", Kickstarter!$F:$F,"canceled")</f>
        <v>0</v>
      </c>
      <c r="E9">
        <f>SUM(B9+C9+D9)</f>
        <v>11</v>
      </c>
      <c r="F9" s="21">
        <f>ROUND((B9/E9),2)</f>
        <v>0.27</v>
      </c>
      <c r="G9" s="21">
        <f>C9/E9</f>
        <v>0.72727272727272729</v>
      </c>
      <c r="H9" s="21">
        <f t="shared" si="2"/>
        <v>0</v>
      </c>
    </row>
    <row r="10" spans="1:8" x14ac:dyDescent="0.2">
      <c r="A10" t="s">
        <v>8408</v>
      </c>
      <c r="B10">
        <f>COUNTIFS(Kickstarter!$D:$D,"&gt;= 35000",Kickstarter!$D:$D,"&lt;=39999",  Kickstarter!$R:$R, "plays", Kickstarter!$F:$F,"successful")</f>
        <v>4</v>
      </c>
      <c r="C10">
        <f>COUNTIFS(Kickstarter!$D:$D,"&gt;= 35000", Kickstarter!$D:$D,"&lt;=39999", Kickstarter!$R:$R, "plays", Kickstarter!$F:$F,"failed")</f>
        <v>2</v>
      </c>
      <c r="D10">
        <f>COUNTIFS(Kickstarter!$D:$D,"&gt;= 35000",Kickstarter!$D:$D,"&lt;=39999", Kickstarter!$R:$R, "plays",  Kickstarter!$F:$F,"canceled")</f>
        <v>0</v>
      </c>
      <c r="E10">
        <f t="shared" si="0"/>
        <v>6</v>
      </c>
      <c r="F10" s="21">
        <f>ROUND((B10/E10),2)</f>
        <v>0.67</v>
      </c>
      <c r="G10" s="21">
        <f>C10/E10</f>
        <v>0.33333333333333331</v>
      </c>
      <c r="H10" s="21">
        <f t="shared" si="2"/>
        <v>0</v>
      </c>
    </row>
    <row r="11" spans="1:8" x14ac:dyDescent="0.2">
      <c r="A11" t="s">
        <v>8409</v>
      </c>
      <c r="B11">
        <f>COUNTIFS(Kickstarter!$D:$D,"&gt;= 40000",Kickstarter!$D:$D,"&lt;=44999",  Kickstarter!$R:$R, "plays", Kickstarter!$F:$F,"successful")</f>
        <v>2</v>
      </c>
      <c r="C11">
        <f>COUNTIFS(Kickstarter!$D:$D,"&gt;= 40000", Kickstarter!$D:$D,"&lt;=44999", Kickstarter!$R:$R, "plays", Kickstarter!$F:$F,"failed")</f>
        <v>1</v>
      </c>
      <c r="D11">
        <f>COUNTIFS(Kickstarter!$D:$D,"&gt;= 40000",Kickstarter!$D:$D,"&lt;=44999",  Kickstarter!$R:$R, "plays", Kickstarter!$F:$F,"canceled")</f>
        <v>0</v>
      </c>
      <c r="E11">
        <f t="shared" si="0"/>
        <v>3</v>
      </c>
      <c r="F11" s="21">
        <f>ROUND((B11/E11),2)</f>
        <v>0.67</v>
      </c>
      <c r="G11" s="21">
        <f>C11/E11</f>
        <v>0.33333333333333331</v>
      </c>
      <c r="H11" s="21">
        <f t="shared" si="2"/>
        <v>0</v>
      </c>
    </row>
    <row r="12" spans="1:8" x14ac:dyDescent="0.2">
      <c r="A12" t="s">
        <v>8410</v>
      </c>
      <c r="B12">
        <f>COUNTIFS(Kickstarter!$D:$D,"&gt;= 45000",Kickstarter!$D:$D,"&lt;=49999", Kickstarter!$R:$R, "plays", Kickstarter!$F:$F,"successful")</f>
        <v>0</v>
      </c>
      <c r="C12">
        <f>COUNTIFS(Kickstarter!$D:$D,"&gt;= 45000", Kickstarter!$D:$D,"&lt;=49999", Kickstarter!$R:$R, "plays", Kickstarter!$F:$F,"failed")</f>
        <v>1</v>
      </c>
      <c r="D12">
        <f>COUNTIFS(Kickstarter!$D:$D,"&gt;= 45000",Kickstarter!$D:$D,"&lt;=49999", Kickstarter!$R:$R, "plays",  Kickstarter!$F:$F,"canceled")</f>
        <v>0</v>
      </c>
      <c r="E12">
        <f t="shared" si="0"/>
        <v>1</v>
      </c>
      <c r="F12" s="21">
        <f>ROUND((B12/E12),2)</f>
        <v>0</v>
      </c>
      <c r="G12" s="21">
        <f>C12/E12</f>
        <v>1</v>
      </c>
      <c r="H12" s="21">
        <f t="shared" si="2"/>
        <v>0</v>
      </c>
    </row>
    <row r="13" spans="1:8" x14ac:dyDescent="0.2">
      <c r="A13" t="s">
        <v>8411</v>
      </c>
      <c r="B13">
        <f>COUNTIFS(Kickstarter!$D:$D, "&gt; 50000", Kickstarter!$R:$R, "plays", Kickstarter!$F:$F, "successful")</f>
        <v>2</v>
      </c>
      <c r="C13">
        <f>COUNTIFS(Kickstarter!$D:$D, "&gt; 50000", Kickstarter!$R:$R, "plays", Kickstarter!$F:$F, "failed")</f>
        <v>10</v>
      </c>
      <c r="D13">
        <f>COUNTIFS(Kickstarter!$D:$D, "&gt; 50000",  Kickstarter!$R:$R, "plays", Kickstarter!$F:$F, "canceled")</f>
        <v>0</v>
      </c>
      <c r="E13">
        <f t="shared" si="0"/>
        <v>12</v>
      </c>
      <c r="F13" s="21">
        <f>ROUND((B13/E13),2)</f>
        <v>0.17</v>
      </c>
      <c r="G13" s="21">
        <f>C13/E13</f>
        <v>0.83333333333333337</v>
      </c>
      <c r="H13" s="21">
        <f t="shared" si="2"/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F526" sqref="F52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22.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style="9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" customWidth="1"/>
    <col min="16" max="16" width="18.5" customWidth="1"/>
    <col min="17" max="17" width="41.1640625" customWidth="1"/>
    <col min="18" max="18" width="11.6640625" customWidth="1"/>
    <col min="19" max="19" width="19.83203125" style="14" customWidth="1"/>
    <col min="20" max="20" width="19" style="14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8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>(((J6/60)/60)/24)+DATE(1970,1,1)</f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 0)</f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 0)</f>
        <v>2</v>
      </c>
      <c r="P130">
        <f t="shared" si="6"/>
        <v>311.17</v>
      </c>
      <c r="Q130" s="11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 0)</f>
        <v>0</v>
      </c>
      <c r="P194">
        <f t="shared" si="11"/>
        <v>5.67</v>
      </c>
      <c r="Q194" s="11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 0)</f>
        <v>139</v>
      </c>
      <c r="P258">
        <f t="shared" si="16"/>
        <v>65.760000000000005</v>
      </c>
      <c r="Q258" s="11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 0)</f>
        <v>107</v>
      </c>
      <c r="P322">
        <f t="shared" si="21"/>
        <v>134.91</v>
      </c>
      <c r="Q322" s="11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 0)</f>
        <v>112</v>
      </c>
      <c r="P386">
        <f t="shared" si="26"/>
        <v>58.54</v>
      </c>
      <c r="Q386" s="11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 0)</f>
        <v>3</v>
      </c>
      <c r="P450">
        <f t="shared" si="31"/>
        <v>20.5</v>
      </c>
      <c r="Q450" s="11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 0)</f>
        <v>0</v>
      </c>
      <c r="P514">
        <f t="shared" si="36"/>
        <v>5.5</v>
      </c>
      <c r="Q514" s="11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9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9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9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9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9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9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9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9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9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9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9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9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9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9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9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9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9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9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 0)</f>
        <v>0</v>
      </c>
      <c r="P578">
        <f t="shared" si="41"/>
        <v>1</v>
      </c>
      <c r="Q578" s="11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 0)</f>
        <v>144</v>
      </c>
      <c r="P642">
        <f t="shared" si="46"/>
        <v>50.5</v>
      </c>
      <c r="Q642" s="11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 0)</f>
        <v>1</v>
      </c>
      <c r="P706">
        <f t="shared" si="51"/>
        <v>120.25</v>
      </c>
      <c r="Q706" s="11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 0)</f>
        <v>0</v>
      </c>
      <c r="P770">
        <f t="shared" si="56"/>
        <v>0</v>
      </c>
      <c r="Q770" s="11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 0)</f>
        <v>101</v>
      </c>
      <c r="P834">
        <f t="shared" si="61"/>
        <v>97.99</v>
      </c>
      <c r="Q834" s="11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 0)</f>
        <v>40</v>
      </c>
      <c r="P898">
        <f t="shared" si="66"/>
        <v>44.44</v>
      </c>
      <c r="Q898" s="11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 0)</f>
        <v>46</v>
      </c>
      <c r="P962">
        <f t="shared" si="71"/>
        <v>136.46</v>
      </c>
      <c r="Q962" s="11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 0)</f>
        <v>119</v>
      </c>
      <c r="P1026">
        <f t="shared" si="76"/>
        <v>388.98</v>
      </c>
      <c r="Q1026" s="11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 0)</f>
        <v>14</v>
      </c>
      <c r="P1090">
        <f t="shared" si="81"/>
        <v>43.42</v>
      </c>
      <c r="Q1090" s="11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 0)</f>
        <v>6</v>
      </c>
      <c r="P1154">
        <f t="shared" si="86"/>
        <v>60.73</v>
      </c>
      <c r="Q1154" s="11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 0)</f>
        <v>146</v>
      </c>
      <c r="P1218">
        <f t="shared" si="91"/>
        <v>91.88</v>
      </c>
      <c r="Q1218" s="11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 0)</f>
        <v>111</v>
      </c>
      <c r="P1282">
        <f t="shared" si="96"/>
        <v>127.98</v>
      </c>
      <c r="Q1282" s="11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9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9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9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9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9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9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9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9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9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9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9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9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9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9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9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9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9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9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 0)</f>
        <v>378</v>
      </c>
      <c r="P1346">
        <f t="shared" si="101"/>
        <v>40.76</v>
      </c>
      <c r="Q1346" s="11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 0)</f>
        <v>7</v>
      </c>
      <c r="P1410">
        <f t="shared" si="106"/>
        <v>12</v>
      </c>
      <c r="Q1410" s="11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 0)</f>
        <v>139</v>
      </c>
      <c r="P1474">
        <f t="shared" si="111"/>
        <v>103.2</v>
      </c>
      <c r="Q1474" s="11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 0)</f>
        <v>250</v>
      </c>
      <c r="P1538">
        <f t="shared" si="116"/>
        <v>66.02</v>
      </c>
      <c r="Q1538" s="11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 0)</f>
        <v>7</v>
      </c>
      <c r="P1602">
        <f t="shared" si="121"/>
        <v>40.78</v>
      </c>
      <c r="Q1602" s="11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 0)</f>
        <v>122</v>
      </c>
      <c r="P1666">
        <f t="shared" si="126"/>
        <v>34.380000000000003</v>
      </c>
      <c r="Q1666" s="11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 0)</f>
        <v>68</v>
      </c>
      <c r="P1730">
        <f t="shared" si="131"/>
        <v>122.14</v>
      </c>
      <c r="Q1730" s="11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 0)</f>
        <v>61</v>
      </c>
      <c r="P1794">
        <f t="shared" si="136"/>
        <v>109.94</v>
      </c>
      <c r="Q1794" s="11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 0)</f>
        <v>101</v>
      </c>
      <c r="P1858">
        <f t="shared" si="141"/>
        <v>53.29</v>
      </c>
      <c r="Q1858" s="11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 0)</f>
        <v>43</v>
      </c>
      <c r="P1922">
        <f t="shared" si="146"/>
        <v>40.98</v>
      </c>
      <c r="Q1922" s="11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 0)</f>
        <v>21</v>
      </c>
      <c r="P1986">
        <f t="shared" si="151"/>
        <v>453.14</v>
      </c>
      <c r="Q1986" s="11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 0)</f>
        <v>148</v>
      </c>
      <c r="P2050">
        <f t="shared" si="156"/>
        <v>91.83</v>
      </c>
      <c r="Q2050" s="11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 0)</f>
        <v>100</v>
      </c>
      <c r="P2114">
        <f t="shared" si="161"/>
        <v>27.27</v>
      </c>
      <c r="Q2114" s="11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 0)</f>
        <v>126</v>
      </c>
      <c r="P2178">
        <f t="shared" si="166"/>
        <v>88.75</v>
      </c>
      <c r="Q2178" s="11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 0)</f>
        <v>271</v>
      </c>
      <c r="P2242">
        <f t="shared" si="171"/>
        <v>140.97999999999999</v>
      </c>
      <c r="Q2242" s="11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 0)</f>
        <v>101</v>
      </c>
      <c r="P2306">
        <f t="shared" si="176"/>
        <v>53.47</v>
      </c>
      <c r="Q2306" s="11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 0)</f>
        <v>0</v>
      </c>
      <c r="P2370">
        <f t="shared" si="181"/>
        <v>50</v>
      </c>
      <c r="Q2370" s="11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 0)</f>
        <v>0</v>
      </c>
      <c r="P2434">
        <f t="shared" si="186"/>
        <v>1</v>
      </c>
      <c r="Q2434" s="11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 0)</f>
        <v>100</v>
      </c>
      <c r="P2498">
        <f t="shared" si="191"/>
        <v>600</v>
      </c>
      <c r="Q2498" s="11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 0)</f>
        <v>100</v>
      </c>
      <c r="P2562">
        <f t="shared" si="196"/>
        <v>143</v>
      </c>
      <c r="Q2562" s="11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 0)</f>
        <v>1379</v>
      </c>
      <c r="P2626">
        <f t="shared" si="201"/>
        <v>31.82</v>
      </c>
      <c r="Q2626" s="11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 0)</f>
        <v>0</v>
      </c>
      <c r="P2690">
        <f t="shared" si="206"/>
        <v>5.29</v>
      </c>
      <c r="Q2690" s="11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 0)</f>
        <v>11</v>
      </c>
      <c r="P2754">
        <f t="shared" si="211"/>
        <v>39.29</v>
      </c>
      <c r="Q2754" s="11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9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9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9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9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9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9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9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9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9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9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9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9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9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9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9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9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9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9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9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9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9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9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9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9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9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9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9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9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9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9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9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9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9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 0)</f>
        <v>142</v>
      </c>
      <c r="P2818">
        <f t="shared" si="216"/>
        <v>25.13</v>
      </c>
      <c r="Q2818" s="11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9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9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9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9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9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9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9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9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9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9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9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9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9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9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9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9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9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9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9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9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9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9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9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9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9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9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9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9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9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9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9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9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9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9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9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9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9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9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9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9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9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9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9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9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9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9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9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9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9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9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9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9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9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9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9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9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9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 0)</f>
        <v>23</v>
      </c>
      <c r="P2882">
        <f t="shared" si="221"/>
        <v>96.55</v>
      </c>
      <c r="Q2882" s="11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9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9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9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9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9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9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9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9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9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9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9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9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9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9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9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9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9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9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9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9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9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9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9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9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9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9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9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9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9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9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9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9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9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9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9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9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 0)</f>
        <v>1</v>
      </c>
      <c r="P2946">
        <f t="shared" si="226"/>
        <v>100</v>
      </c>
      <c r="Q2946" s="11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9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9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9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9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9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9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9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9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9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9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9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9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9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9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9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9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9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9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 0)</f>
        <v>101</v>
      </c>
      <c r="P3010">
        <f t="shared" si="231"/>
        <v>116.73</v>
      </c>
      <c r="Q3010" s="11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 0)</f>
        <v>0</v>
      </c>
      <c r="P3074">
        <f t="shared" si="236"/>
        <v>1</v>
      </c>
      <c r="Q3074" s="11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9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9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9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9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9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9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9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9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9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 0)</f>
        <v>128</v>
      </c>
      <c r="P3138">
        <f t="shared" si="241"/>
        <v>29.05</v>
      </c>
      <c r="Q3138" s="11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9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9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9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9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9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9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9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9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9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9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9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9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9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9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9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9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9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9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9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9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9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9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9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9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9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9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9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9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9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9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9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9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9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9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9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9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9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9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9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9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9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9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9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9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9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 0)</f>
        <v>0</v>
      </c>
      <c r="P3202">
        <f t="shared" si="246"/>
        <v>1</v>
      </c>
      <c r="Q3202" s="11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9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9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9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9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9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9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9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9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9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9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9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9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9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9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9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9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9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9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9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9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9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9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9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9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9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9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9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9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9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9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9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9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9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9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9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9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9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9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9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9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9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9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9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9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9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9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9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9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9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9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9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9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 0)</f>
        <v>103</v>
      </c>
      <c r="P3266">
        <f t="shared" si="251"/>
        <v>52.55</v>
      </c>
      <c r="Q3266" s="11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9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9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9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9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9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9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9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9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9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9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9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9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9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9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9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9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9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9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9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9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9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9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9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9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9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9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9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9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9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9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9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9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9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9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9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9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9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9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9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9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9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9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9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9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9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9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9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9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9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9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9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9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9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9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9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9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9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 0)</f>
        <v>146</v>
      </c>
      <c r="P3330">
        <f t="shared" si="256"/>
        <v>292.77999999999997</v>
      </c>
      <c r="Q3330" s="11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9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9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9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9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9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9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9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9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9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9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9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9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9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9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9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9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9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9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9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9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9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9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9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9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9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9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9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9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9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9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9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9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9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9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9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9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9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9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9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9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9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9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9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9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9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9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9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9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9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9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9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9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9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9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9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9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9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9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 0)</f>
        <v>100</v>
      </c>
      <c r="P3394">
        <f t="shared" si="261"/>
        <v>41.67</v>
      </c>
      <c r="Q3394" s="11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9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9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9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9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9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9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9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9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9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9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9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9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9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9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9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9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9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9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9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9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9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9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9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9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9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9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9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9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9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9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9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9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9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9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9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9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9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9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9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9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9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9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9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9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9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9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9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9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9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9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9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9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9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9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9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9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9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9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 0)</f>
        <v>191</v>
      </c>
      <c r="P3458">
        <f t="shared" si="266"/>
        <v>358.69</v>
      </c>
      <c r="Q3458" s="11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9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9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9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9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9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9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9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9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9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9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9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9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9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9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9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9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9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9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9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9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9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9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9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9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9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9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9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9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9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9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9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9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9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9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9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9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9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9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9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9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9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9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9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9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9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9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9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9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9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9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9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9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9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9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9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9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9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 0)</f>
        <v>101</v>
      </c>
      <c r="P3522">
        <f t="shared" si="271"/>
        <v>95.95</v>
      </c>
      <c r="Q3522" s="11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9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9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9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9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9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9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9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9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9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9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9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9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9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9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9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9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9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9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9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9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9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9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9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9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9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9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9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9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9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9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9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9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9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9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9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9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9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9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9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9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9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9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9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9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9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9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9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9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9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9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9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9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9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9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9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9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9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9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 0)</f>
        <v>116</v>
      </c>
      <c r="P3586">
        <f t="shared" si="276"/>
        <v>30.94</v>
      </c>
      <c r="Q3586" s="11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9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9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9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9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9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9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9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9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9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9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9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9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9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9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9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9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9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9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9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9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9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9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9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9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9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9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9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9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9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9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9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9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9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9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9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9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9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9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9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 0)</f>
        <v>100</v>
      </c>
      <c r="P3650">
        <f t="shared" si="281"/>
        <v>550.04</v>
      </c>
      <c r="Q3650" s="11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9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9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9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9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9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9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9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9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9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9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9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9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9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9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9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9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9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9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9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9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9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9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9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9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9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9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9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9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9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9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9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9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9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9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9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9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9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9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9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9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9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9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9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9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9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9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9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9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9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9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9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9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9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9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9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9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9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9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 0)</f>
        <v>154</v>
      </c>
      <c r="P3714">
        <f t="shared" si="286"/>
        <v>110.87</v>
      </c>
      <c r="Q3714" s="11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9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9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9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9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9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9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9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9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9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9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9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9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9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9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9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9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9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9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9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9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9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9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9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9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9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9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9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9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9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9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9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 0)</f>
        <v>107</v>
      </c>
      <c r="P3778">
        <f t="shared" si="291"/>
        <v>90.82</v>
      </c>
      <c r="Q3778" s="11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9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9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9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9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9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9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9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9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9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9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9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9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9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9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9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9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9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9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9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9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9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9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9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9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9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9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9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9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9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9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 0)</f>
        <v>6500</v>
      </c>
      <c r="P3842">
        <f t="shared" si="296"/>
        <v>21.67</v>
      </c>
      <c r="Q3842" s="11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9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9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9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9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9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9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9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9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9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9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9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9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9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9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9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9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9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9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9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9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9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9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9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9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9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9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9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9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9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9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9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9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9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9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9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9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9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9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9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9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 0)</f>
        <v>0</v>
      </c>
      <c r="P3906">
        <f t="shared" si="301"/>
        <v>1.5</v>
      </c>
      <c r="Q3906" s="11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9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9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9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9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9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9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9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9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9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9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9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9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9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9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9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9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9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9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9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9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9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9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9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9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9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9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9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9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9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9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9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9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9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9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9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9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9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9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9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9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9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9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9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9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9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9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9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9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9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9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9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9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9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9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9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9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9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 0)</f>
        <v>11</v>
      </c>
      <c r="P3970">
        <f t="shared" si="306"/>
        <v>47.91</v>
      </c>
      <c r="Q3970" s="11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9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9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9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9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9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9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9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9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9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9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9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9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9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9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9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9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9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9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9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9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9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9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9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9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9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9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9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9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9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9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9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9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9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9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9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9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9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9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9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9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9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9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9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9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9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9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9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9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9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9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9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9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9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9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9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9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9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9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 0)</f>
        <v>7</v>
      </c>
      <c r="P4034">
        <f t="shared" si="311"/>
        <v>59</v>
      </c>
      <c r="Q4034" s="11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9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9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9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9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9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9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9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9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9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9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9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9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9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9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9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9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9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9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9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9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9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9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9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9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9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9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9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9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9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9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9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9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9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9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9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9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9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9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9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9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9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9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9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9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9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9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9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9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9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9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9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9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9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9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9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9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9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9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 0)</f>
        <v>11</v>
      </c>
      <c r="P4098">
        <f t="shared" si="316"/>
        <v>80</v>
      </c>
      <c r="Q4098" s="11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9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9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9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9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9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9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9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9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9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9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9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9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9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9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9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conditionalFormatting sqref="F1:F1048576">
    <cfRule type="cellIs" dxfId="11" priority="2" operator="equal">
      <formula>"successful"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BE42B-0494-A949-9F76-A22996CA87B1}">
  <dimension ref="A1:T251"/>
  <sheetViews>
    <sheetView workbookViewId="0">
      <selection activeCell="G3" sqref="G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 s="9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 s="9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 s="9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 s="9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 s="9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 s="9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 s="9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 s="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 s="9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 s="9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 s="9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 s="9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 s="9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 s="9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 s="9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 s="9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 s="9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 s="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 s="9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 s="9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 s="9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 s="9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 s="9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 s="9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 s="9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 s="9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 s="9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 s="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 s="9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 s="9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 s="9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 s="9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 s="9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 s="9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 s="9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 s="9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 s="9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 s="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 s="9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 s="9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 s="9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 s="9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 s="9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 s="9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 s="9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 s="9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 s="9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 s="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 s="9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 s="9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 s="9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 s="9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 s="9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 s="9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 s="9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 s="9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 s="9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 s="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 s="9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 s="9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 s="9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 s="9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 s="9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 s="9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 s="9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 s="9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 s="9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 s="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 s="9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 s="9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 s="9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 s="9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 s="9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 s="9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 s="9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 s="9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 s="9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 s="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 s="9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 s="9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 s="9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 s="9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 s="9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 s="9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 s="9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 s="9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 s="9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 s="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 s="9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 s="9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 s="9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 s="9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 s="9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 s="9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 s="9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 s="9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 s="9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 s="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 s="9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 s="9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 s="9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 s="9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 s="9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 s="9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 s="9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 s="9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 s="9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 s="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 s="9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 s="9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 s="9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 s="9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 s="9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 s="9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 s="9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 s="9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 s="9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 s="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 s="9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 s="9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 s="9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 s="9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 s="9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 s="9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 s="9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 s="9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 s="9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 s="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 s="9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 s="9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 s="9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 s="9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 s="9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 s="9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 s="9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 s="9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 s="9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 s="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 s="9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 s="9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 s="9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 s="9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 s="9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 s="9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 s="9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 s="9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 s="9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 s="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 s="9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 s="9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 s="9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 s="9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 s="9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 s="9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 s="9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 s="9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 s="9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 s="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 s="9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 s="9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 s="9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 s="9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 s="9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 s="9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 s="9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 s="9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 s="9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 s="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 s="9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 s="9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 s="9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 s="9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 s="9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 s="9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 s="9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 s="9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 s="9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 s="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 s="9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 s="9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 s="9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 s="9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 s="9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 s="9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 s="9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 s="9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 s="9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 s="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 s="9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 s="9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 s="9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 s="9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 s="9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 s="9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 s="9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 s="9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 s="9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 s="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 s="9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 s="9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 s="9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 s="9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 s="9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 s="9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 s="9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 s="9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 s="9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 s="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 s="9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 s="9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 s="9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 s="9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 s="9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 s="9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 s="9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 s="9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 s="9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 s="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 s="9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 s="9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 s="9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 s="9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 s="9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 s="9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 s="9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 s="9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 s="9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 s="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 s="9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 s="9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 s="9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 s="9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 s="9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 s="9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 s="9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 s="9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 s="9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 s="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 s="9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 s="9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 s="9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 s="9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 s="9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 s="9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 s="9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 s="9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 s="9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 s="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 s="9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 s="9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"successful"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A1D41-F9C3-484D-B31F-CB44AB29259E}">
  <dimension ref="A1:C19"/>
  <sheetViews>
    <sheetView workbookViewId="0">
      <selection activeCell="C14" sqref="C14"/>
    </sheetView>
  </sheetViews>
  <sheetFormatPr baseColWidth="10" defaultRowHeight="15" x14ac:dyDescent="0.2"/>
  <cols>
    <col min="1" max="1" width="24.83203125" customWidth="1"/>
    <col min="3" max="3" width="11.1640625" bestFit="1" customWidth="1"/>
  </cols>
  <sheetData>
    <row r="1" spans="1:3" x14ac:dyDescent="0.2">
      <c r="B1" t="s">
        <v>8390</v>
      </c>
      <c r="C1" s="18" t="s">
        <v>8391</v>
      </c>
    </row>
    <row r="2" spans="1:3" x14ac:dyDescent="0.2">
      <c r="A2" t="s">
        <v>8386</v>
      </c>
      <c r="B2" s="6">
        <f>AVERAGE('Successful US Kickstarter'!D:D)</f>
        <v>5048.8786407766993</v>
      </c>
      <c r="C2" s="6">
        <f>AVERAGE('Failed US Kickstarter'!D:D)</f>
        <v>10554.212</v>
      </c>
    </row>
    <row r="3" spans="1:3" x14ac:dyDescent="0.2">
      <c r="A3" t="s">
        <v>8387</v>
      </c>
      <c r="B3" s="6">
        <f>MEDIAN('Successful US Kickstarter'!D:D)</f>
        <v>3000</v>
      </c>
      <c r="C3" s="6">
        <f>MEDIAN('Failed US Kickstarter'!D:D)</f>
        <v>5000</v>
      </c>
    </row>
    <row r="4" spans="1:3" x14ac:dyDescent="0.2">
      <c r="A4" t="s">
        <v>8392</v>
      </c>
      <c r="B4" s="6">
        <f>_xlfn.STDEV.P('Successful US Kickstarter'!D:D)</f>
        <v>7748.7537726373303</v>
      </c>
      <c r="C4" s="6">
        <f>_xlfn.STDEV.P('Failed US Kickstarter'!D:D)</f>
        <v>21967.731061515115</v>
      </c>
    </row>
    <row r="5" spans="1:3" x14ac:dyDescent="0.2">
      <c r="A5" t="s">
        <v>8393</v>
      </c>
      <c r="B5" s="6">
        <f>_xlfn.QUARTILE.EXC('Successful US Kickstarter'!D:D,3)</f>
        <v>5000</v>
      </c>
      <c r="C5" s="6">
        <f>_xlfn.QUARTILE.EXC('Failed US Kickstarter'!D:D,3)</f>
        <v>10000</v>
      </c>
    </row>
    <row r="6" spans="1:3" x14ac:dyDescent="0.2">
      <c r="A6" t="s">
        <v>8399</v>
      </c>
      <c r="B6" s="6">
        <f>_xlfn.QUARTILE.EXC('Successful US Kickstarter'!D:D,1)</f>
        <v>1500</v>
      </c>
      <c r="C6" s="6">
        <f>_xlfn.QUARTILE.EXC('Failed US Kickstarter'!D:D,1)</f>
        <v>2000</v>
      </c>
    </row>
    <row r="7" spans="1:3" x14ac:dyDescent="0.2">
      <c r="A7" t="s">
        <v>8394</v>
      </c>
      <c r="B7" s="6">
        <f>B5-B6</f>
        <v>3500</v>
      </c>
      <c r="C7" s="6">
        <f>C5-C6</f>
        <v>8000</v>
      </c>
    </row>
    <row r="9" spans="1:3" x14ac:dyDescent="0.2">
      <c r="A9" t="s">
        <v>8388</v>
      </c>
      <c r="B9" s="6">
        <f>AVERAGE('Successful US Kickstarter'!E:E)</f>
        <v>5601.5458009708727</v>
      </c>
      <c r="C9" s="6">
        <f>AVERAGE('Failed US Kickstarter'!E:E)</f>
        <v>558.65484000000004</v>
      </c>
    </row>
    <row r="10" spans="1:3" x14ac:dyDescent="0.2">
      <c r="A10" t="s">
        <v>8389</v>
      </c>
      <c r="B10" s="6">
        <f>MEDIAN('Successful US Kickstarter'!E:E)</f>
        <v>3167.5</v>
      </c>
      <c r="C10" s="6">
        <f>MEDIAN('Failed US Kickstarter'!E:E)</f>
        <v>103</v>
      </c>
    </row>
    <row r="11" spans="1:3" x14ac:dyDescent="0.2">
      <c r="A11" t="s">
        <v>8395</v>
      </c>
      <c r="B11" s="6">
        <f>_xlfn.STDEV.P('Successful US Kickstarter'!E:E)</f>
        <v>8334.5731699164608</v>
      </c>
      <c r="C11" s="6">
        <f>_xlfn.STDEV.P('Failed US Kickstarter'!E:E)</f>
        <v>1330.5230280400915</v>
      </c>
    </row>
    <row r="12" spans="1:3" x14ac:dyDescent="0.2">
      <c r="A12" t="s">
        <v>8396</v>
      </c>
      <c r="B12" s="6">
        <f>_xlfn.QUARTILE.EXC('Successful US Kickstarter'!E:E,3)</f>
        <v>5699</v>
      </c>
      <c r="C12" s="6">
        <f>_xlfn.QUARTILE.EXC('Failed US Kickstarter'!E:E,3)</f>
        <v>501</v>
      </c>
    </row>
    <row r="13" spans="1:3" x14ac:dyDescent="0.2">
      <c r="A13" t="s">
        <v>8397</v>
      </c>
      <c r="B13" s="6">
        <f>_xlfn.QUARTILE.EXC('Successful US Kickstarter'!E:E,1)</f>
        <v>1716.5074999999999</v>
      </c>
      <c r="C13" s="6">
        <f>_xlfn.QUARTILE.EXC('Failed US Kickstarter'!E:E,1)</f>
        <v>9.25</v>
      </c>
    </row>
    <row r="14" spans="1:3" x14ac:dyDescent="0.2">
      <c r="A14" t="s">
        <v>8398</v>
      </c>
      <c r="B14" s="6">
        <f>B12-B13</f>
        <v>3982.4925000000003</v>
      </c>
      <c r="C14" s="6">
        <f>C12-C13</f>
        <v>491.75</v>
      </c>
    </row>
    <row r="18" spans="2:3" x14ac:dyDescent="0.2">
      <c r="B18" s="6"/>
      <c r="C18" s="6"/>
    </row>
    <row r="19" spans="2:3" x14ac:dyDescent="0.2">
      <c r="B19" s="6"/>
      <c r="C19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6921C-58DA-3E47-9380-F3683E31AC29}">
  <dimension ref="A1:T413"/>
  <sheetViews>
    <sheetView tabSelected="1" topLeftCell="M1" workbookViewId="0">
      <selection activeCell="G2" sqref="G2"/>
    </sheetView>
  </sheetViews>
  <sheetFormatPr baseColWidth="10" defaultRowHeight="15" x14ac:dyDescent="0.2"/>
  <cols>
    <col min="9" max="9" width="11.1640625" style="9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 s="9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 s="9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 s="9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 s="9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 s="9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 s="9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 s="9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 s="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 s="9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 s="9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 s="9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 s="9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 s="9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 s="9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 s="9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 s="9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 s="9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 s="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 s="9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 s="9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 s="9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 s="9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 s="9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 s="9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 s="9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 s="9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 s="9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 s="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 s="9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 s="9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 s="9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 s="9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 s="9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 s="9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 s="9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 s="9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 s="9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 s="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 s="9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 s="9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 s="9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 s="9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 s="9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 s="9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 s="9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 s="9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 s="9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 s="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 s="9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 s="9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 s="9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 s="9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 s="9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 s="9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 s="9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 s="9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 s="9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 s="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 s="9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 s="9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 s="9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 s="9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 s="9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 s="9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 s="9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 s="9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 s="9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 s="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 s="9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 s="9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 s="9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 s="9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 s="9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 s="9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 s="9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 s="9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 s="9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 s="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 s="9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 s="9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 s="9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 s="9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 s="9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 s="9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 s="9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 s="9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 s="9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 s="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 s="9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 s="9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 s="9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 s="9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 s="9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 s="9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 s="9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 s="9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 s="9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 s="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 s="9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 s="9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 s="9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 s="9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 s="9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 s="9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 s="9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 s="9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 s="9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 s="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 s="9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 s="9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 s="9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 s="9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 s="9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 s="9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 s="9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 s="9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 s="9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 s="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 s="9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 s="9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 s="9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 s="9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 s="9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 s="9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 s="9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 s="9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 s="9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 s="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 s="9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 s="9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 s="9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 s="9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 s="9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 s="9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 s="9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 s="9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 s="9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 s="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 s="9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 s="9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 s="9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 s="9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 s="9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 s="9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 s="9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 s="9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 s="9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 s="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 s="9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 s="9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 s="9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 s="9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 s="9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 s="9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 s="9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 s="9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 s="9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 s="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 s="9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 s="9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 s="9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 s="9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 s="9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 s="9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 s="9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 s="9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 s="9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 s="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 s="9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 s="9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 s="9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 s="9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 s="9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 s="9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 s="9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 s="9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 s="9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 s="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 s="9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 s="9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 s="9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 s="9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 s="9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 s="9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 s="9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 s="9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 s="9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 s="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 s="9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 s="9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 s="9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 s="9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 s="9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 s="9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 s="9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 s="9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 s="9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 s="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 s="9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 s="9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 s="9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 s="9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 s="9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 s="9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 s="9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 s="9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 s="9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 s="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 s="9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 s="9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 s="9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 s="9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 s="9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 s="9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 s="9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 s="9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 s="9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 s="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 s="9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 s="9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 s="9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 s="9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 s="9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 s="9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 s="9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 s="9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 s="9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 s="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 s="9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 s="9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 s="9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 s="9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 s="9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 s="9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 s="9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 s="9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 s="9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 s="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 s="9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 s="9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 s="9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 s="9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 s="9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 s="9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 s="9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 s="9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 s="9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 s="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 s="9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 s="9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 s="9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 s="9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 s="9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 s="9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 s="9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 s="9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 s="9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 s="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 s="9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 s="9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 s="9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 s="9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 s="9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 s="9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 s="9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 s="9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 s="9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 s="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 s="9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 s="9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 s="9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 s="9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 s="9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 s="9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 s="9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 s="9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 s="9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 s="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 s="9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 s="9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 s="9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 s="9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 s="9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 s="9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 s="9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 s="9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 s="9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 s="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 s="9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 s="9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 s="9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 s="9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 s="9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 s="9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 s="9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 s="9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 s="9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 s="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 s="9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 s="9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 s="9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 s="9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 s="9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 s="9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 s="9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 s="9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 s="9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 s="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 s="9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 s="9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 s="9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 s="9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 s="9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 s="9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 s="9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 s="9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 s="9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 s="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 s="9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 s="9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 s="9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 s="9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 s="9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 s="9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 s="9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 s="9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 s="9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 s="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 s="9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 s="9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 s="9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 s="9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 s="9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 s="9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 s="9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 s="9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 s="9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 s="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 s="9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 s="9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 s="9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 s="9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 s="9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 s="9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 s="9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 s="9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 s="9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 s="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 s="9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 s="9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 s="9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 s="9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 s="9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 s="9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 s="9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 s="9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 s="9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 s="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 s="9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 s="9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 s="9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 s="9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 s="9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 s="9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 s="9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 s="9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 s="9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 s="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 s="9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 s="9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 s="9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 s="9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 s="9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 s="9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 s="9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 s="9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 s="9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 s="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 s="9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 s="9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 s="9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 s="9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 s="9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 s="9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 s="9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 s="9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 s="9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 s="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 s="9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 s="9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 s="9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 s="9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 s="9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 s="9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 s="9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 s="9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 s="9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 s="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 s="9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 s="9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 s="9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 s="9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 s="9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 s="9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 s="9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 s="9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 s="9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 s="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 s="9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 s="9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 s="9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 s="9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"successful"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9E9E4-8FEE-C342-AC1C-CE6D3FDD4716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5" customWidth="1"/>
    <col min="2" max="2" width="105.83203125" customWidth="1"/>
    <col min="5" max="5" width="16.1640625" customWidth="1"/>
    <col min="6" max="6" width="15.1640625" customWidth="1"/>
  </cols>
  <sheetData>
    <row r="1" spans="1:6" x14ac:dyDescent="0.2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 FALSE)</f>
        <v>51.79</v>
      </c>
      <c r="F2">
        <f>VLOOKUP(A2,Kickstarter!B:P,11,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 FALSE)</f>
        <v>36.07</v>
      </c>
      <c r="F3">
        <f>VLOOKUP(A3,Kickstarter!B:P,11,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 FALSE)</f>
        <v>33.03</v>
      </c>
      <c r="F4">
        <f>VLOOKUP(A4,Kickstarter!B:P,11,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 FALSE)</f>
        <v>44.92</v>
      </c>
      <c r="F5">
        <f>VLOOKUP(A5,Kickstarter!B:P,11,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 FALSE)</f>
        <v>36.61</v>
      </c>
      <c r="F6">
        <f>VLOOKUP(A6,Kickstarter!B:P,11,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35123-AA2A-CA48-9BC2-B9F1777C78EF}">
  <dimension ref="A2:F19"/>
  <sheetViews>
    <sheetView workbookViewId="0">
      <selection activeCell="M31" sqref="M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2" t="s">
        <v>8358</v>
      </c>
      <c r="B2" t="s">
        <v>8315</v>
      </c>
    </row>
    <row r="3" spans="1:6" x14ac:dyDescent="0.2">
      <c r="A3" s="12" t="s">
        <v>8379</v>
      </c>
      <c r="B3" t="s">
        <v>8363</v>
      </c>
    </row>
    <row r="5" spans="1:6" x14ac:dyDescent="0.2">
      <c r="A5" s="12" t="s">
        <v>8364</v>
      </c>
      <c r="B5" s="12" t="s">
        <v>8360</v>
      </c>
    </row>
    <row r="6" spans="1:6" x14ac:dyDescent="0.2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6" t="s">
        <v>8373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 x14ac:dyDescent="0.2">
      <c r="A8" s="16" t="s">
        <v>8374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 x14ac:dyDescent="0.2">
      <c r="A9" s="16" t="s">
        <v>8375</v>
      </c>
      <c r="B9" s="9">
        <v>3</v>
      </c>
      <c r="C9" s="9">
        <v>33</v>
      </c>
      <c r="D9" s="9">
        <v>14</v>
      </c>
      <c r="E9" s="9">
        <v>56</v>
      </c>
      <c r="F9" s="9">
        <v>106</v>
      </c>
    </row>
    <row r="10" spans="1:6" x14ac:dyDescent="0.2">
      <c r="A10" s="16" t="s">
        <v>8376</v>
      </c>
      <c r="B10" s="9">
        <v>2</v>
      </c>
      <c r="C10" s="9">
        <v>40</v>
      </c>
      <c r="D10" s="9"/>
      <c r="E10" s="9">
        <v>71</v>
      </c>
      <c r="F10" s="9">
        <v>113</v>
      </c>
    </row>
    <row r="11" spans="1:6" x14ac:dyDescent="0.2">
      <c r="A11" s="16" t="s">
        <v>8367</v>
      </c>
      <c r="B11" s="9">
        <v>3</v>
      </c>
      <c r="C11" s="9">
        <v>52</v>
      </c>
      <c r="D11" s="9"/>
      <c r="E11" s="9">
        <v>111</v>
      </c>
      <c r="F11" s="9">
        <v>166</v>
      </c>
    </row>
    <row r="12" spans="1:6" x14ac:dyDescent="0.2">
      <c r="A12" s="16" t="s">
        <v>8377</v>
      </c>
      <c r="B12" s="9">
        <v>4</v>
      </c>
      <c r="C12" s="9">
        <v>49</v>
      </c>
      <c r="D12" s="9"/>
      <c r="E12" s="9">
        <v>100</v>
      </c>
      <c r="F12" s="9">
        <v>153</v>
      </c>
    </row>
    <row r="13" spans="1:6" x14ac:dyDescent="0.2">
      <c r="A13" s="16" t="s">
        <v>8368</v>
      </c>
      <c r="B13" s="9">
        <v>1</v>
      </c>
      <c r="C13" s="9">
        <v>50</v>
      </c>
      <c r="D13" s="9"/>
      <c r="E13" s="9">
        <v>87</v>
      </c>
      <c r="F13" s="9">
        <v>138</v>
      </c>
    </row>
    <row r="14" spans="1:6" x14ac:dyDescent="0.2">
      <c r="A14" s="16" t="s">
        <v>8369</v>
      </c>
      <c r="B14" s="9">
        <v>4</v>
      </c>
      <c r="C14" s="9">
        <v>47</v>
      </c>
      <c r="D14" s="9"/>
      <c r="E14" s="9">
        <v>72</v>
      </c>
      <c r="F14" s="9">
        <v>123</v>
      </c>
    </row>
    <row r="15" spans="1:6" x14ac:dyDescent="0.2">
      <c r="A15" s="16" t="s">
        <v>8370</v>
      </c>
      <c r="B15" s="9">
        <v>4</v>
      </c>
      <c r="C15" s="9">
        <v>34</v>
      </c>
      <c r="D15" s="9"/>
      <c r="E15" s="9">
        <v>59</v>
      </c>
      <c r="F15" s="9">
        <v>97</v>
      </c>
    </row>
    <row r="16" spans="1:6" x14ac:dyDescent="0.2">
      <c r="A16" s="16" t="s">
        <v>8371</v>
      </c>
      <c r="B16" s="9"/>
      <c r="C16" s="9">
        <v>50</v>
      </c>
      <c r="D16" s="9"/>
      <c r="E16" s="9">
        <v>65</v>
      </c>
      <c r="F16" s="9">
        <v>115</v>
      </c>
    </row>
    <row r="17" spans="1:6" x14ac:dyDescent="0.2">
      <c r="A17" s="16" t="s">
        <v>8372</v>
      </c>
      <c r="B17" s="9">
        <v>3</v>
      </c>
      <c r="C17" s="9">
        <v>31</v>
      </c>
      <c r="D17" s="9"/>
      <c r="E17" s="9">
        <v>54</v>
      </c>
      <c r="F17" s="9">
        <v>88</v>
      </c>
    </row>
    <row r="18" spans="1:6" x14ac:dyDescent="0.2">
      <c r="A18" s="16" t="s">
        <v>8378</v>
      </c>
      <c r="B18" s="9">
        <v>3</v>
      </c>
      <c r="C18" s="9">
        <v>35</v>
      </c>
      <c r="D18" s="9"/>
      <c r="E18" s="9">
        <v>37</v>
      </c>
      <c r="F18" s="9">
        <v>75</v>
      </c>
    </row>
    <row r="19" spans="1:6" x14ac:dyDescent="0.2">
      <c r="A19" s="16" t="s">
        <v>8361</v>
      </c>
      <c r="B19" s="9">
        <v>37</v>
      </c>
      <c r="C19" s="9">
        <v>493</v>
      </c>
      <c r="D19" s="9">
        <v>24</v>
      </c>
      <c r="E19" s="9">
        <v>839</v>
      </c>
      <c r="F19" s="9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4C099-2B17-7A46-85EA-E3F6D6CE3750}">
  <dimension ref="A2:F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2" spans="1:6" x14ac:dyDescent="0.2">
      <c r="A2" s="12" t="s">
        <v>8222</v>
      </c>
      <c r="B2" t="s">
        <v>8363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8315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  <row r="7" spans="1:6" x14ac:dyDescent="0.2">
      <c r="A7" s="13" t="s">
        <v>8361</v>
      </c>
      <c r="B7" s="9">
        <v>37</v>
      </c>
      <c r="C7" s="9">
        <v>493</v>
      </c>
      <c r="D7" s="9">
        <v>24</v>
      </c>
      <c r="E7" s="9">
        <v>839</v>
      </c>
      <c r="F7" s="9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7A84E-BA16-FE4A-9A2F-3025133AD249}">
  <dimension ref="A1:E7"/>
  <sheetViews>
    <sheetView topLeftCell="A4" zoomScaleNormal="100" workbookViewId="0">
      <selection activeCell="N35" sqref="N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8363</v>
      </c>
    </row>
    <row r="2" spans="1:5" x14ac:dyDescent="0.2">
      <c r="A2" s="12" t="s">
        <v>8358</v>
      </c>
      <c r="B2" t="s">
        <v>8363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3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Failed US Kickstarter</vt:lpstr>
      <vt:lpstr>Descriptive Statistics</vt:lpstr>
      <vt:lpstr>Successful US Kickstarter</vt:lpstr>
      <vt:lpstr>Edinburgh Research</vt:lpstr>
      <vt:lpstr>Outcomes Based on Launch Date</vt:lpstr>
      <vt:lpstr>Category Statistics</vt:lpstr>
      <vt:lpstr>Subcategory Statistics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Jordan Bradburne</cp:lastModifiedBy>
  <dcterms:created xsi:type="dcterms:W3CDTF">2017-04-20T15:17:24Z</dcterms:created>
  <dcterms:modified xsi:type="dcterms:W3CDTF">2021-06-27T23:34:54Z</dcterms:modified>
</cp:coreProperties>
</file>