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/Desktop/REASON/acfrs_data/data/"/>
    </mc:Choice>
  </mc:AlternateContent>
  <xr:revisionPtr revIDLastSave="0" documentId="13_ncr:1_{0A2FDEC2-6D94-1643-9EC7-7D8128598A89}" xr6:coauthVersionLast="47" xr6:coauthVersionMax="47" xr10:uidLastSave="{00000000-0000-0000-0000-000000000000}"/>
  <bookViews>
    <workbookView xWindow="1220" yWindow="2080" windowWidth="23560" windowHeight="20140" activeTab="1" xr2:uid="{EDE5F7B5-8A0A-6340-B3A7-80A9B31FC16B}"/>
  </bookViews>
  <sheets>
    <sheet name="nyc geographic districts" sheetId="1" r:id="rId1"/>
    <sheet name="boston public scho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I8" i="2"/>
  <c r="E5" i="2"/>
  <c r="S8" i="2"/>
  <c r="S7" i="2"/>
  <c r="S6" i="2"/>
  <c r="I7" i="2"/>
  <c r="H7" i="2"/>
  <c r="E3" i="2"/>
  <c r="I6" i="2" s="1"/>
  <c r="E7" i="1"/>
  <c r="J7" i="1"/>
  <c r="J9" i="1"/>
  <c r="J8" i="1"/>
  <c r="E9" i="1"/>
  <c r="E8" i="1"/>
  <c r="O9" i="1"/>
  <c r="O8" i="1"/>
  <c r="O7" i="1"/>
  <c r="AK9" i="1"/>
  <c r="AK8" i="1"/>
  <c r="AK7" i="1"/>
  <c r="X9" i="1"/>
  <c r="X8" i="1"/>
  <c r="X7" i="1"/>
  <c r="K44" i="1" s="1"/>
  <c r="T9" i="1"/>
  <c r="T8" i="1"/>
  <c r="T7" i="1"/>
  <c r="O16" i="1" s="1"/>
  <c r="H6" i="2" l="1"/>
  <c r="O90" i="1"/>
  <c r="L69" i="1"/>
  <c r="H72" i="1"/>
  <c r="F88" i="1"/>
  <c r="L88" i="1"/>
  <c r="P10" i="1"/>
  <c r="P34" i="1"/>
  <c r="P26" i="1"/>
  <c r="P18" i="1"/>
  <c r="P42" i="1"/>
  <c r="P66" i="1"/>
  <c r="P58" i="1"/>
  <c r="P50" i="1"/>
  <c r="P74" i="1"/>
  <c r="P98" i="1"/>
  <c r="P90" i="1"/>
  <c r="P82" i="1"/>
  <c r="M70" i="1"/>
  <c r="H69" i="1"/>
  <c r="G100" i="1"/>
  <c r="N100" i="1"/>
  <c r="P41" i="1"/>
  <c r="P33" i="1"/>
  <c r="P25" i="1"/>
  <c r="P17" i="1"/>
  <c r="P73" i="1"/>
  <c r="P65" i="1"/>
  <c r="P57" i="1"/>
  <c r="P49" i="1"/>
  <c r="P105" i="1"/>
  <c r="P97" i="1"/>
  <c r="P89" i="1"/>
  <c r="P81" i="1"/>
  <c r="D69" i="1"/>
  <c r="M69" i="1"/>
  <c r="K70" i="1"/>
  <c r="G88" i="1"/>
  <c r="N88" i="1"/>
  <c r="P40" i="1"/>
  <c r="P32" i="1"/>
  <c r="P24" i="1"/>
  <c r="P16" i="1"/>
  <c r="P72" i="1"/>
  <c r="P64" i="1"/>
  <c r="P56" i="1"/>
  <c r="P48" i="1"/>
  <c r="P104" i="1"/>
  <c r="P96" i="1"/>
  <c r="P88" i="1"/>
  <c r="P80" i="1"/>
  <c r="D56" i="1"/>
  <c r="M54" i="1"/>
  <c r="K69" i="1"/>
  <c r="M100" i="1"/>
  <c r="O98" i="1"/>
  <c r="P39" i="1"/>
  <c r="P31" i="1"/>
  <c r="P23" i="1"/>
  <c r="P15" i="1"/>
  <c r="P71" i="1"/>
  <c r="P63" i="1"/>
  <c r="P55" i="1"/>
  <c r="P47" i="1"/>
  <c r="P103" i="1"/>
  <c r="P95" i="1"/>
  <c r="P87" i="1"/>
  <c r="P79" i="1"/>
  <c r="D54" i="1"/>
  <c r="N56" i="1"/>
  <c r="K54" i="1"/>
  <c r="M88" i="1"/>
  <c r="O82" i="1"/>
  <c r="P38" i="1"/>
  <c r="P30" i="1"/>
  <c r="P22" i="1"/>
  <c r="P14" i="1"/>
  <c r="P70" i="1"/>
  <c r="P62" i="1"/>
  <c r="P54" i="1"/>
  <c r="P46" i="1"/>
  <c r="P102" i="1"/>
  <c r="P94" i="1"/>
  <c r="P86" i="1"/>
  <c r="P78" i="1"/>
  <c r="F72" i="1"/>
  <c r="N54" i="1"/>
  <c r="D100" i="1"/>
  <c r="K100" i="1"/>
  <c r="P37" i="1"/>
  <c r="P29" i="1"/>
  <c r="P21" i="1"/>
  <c r="P13" i="1"/>
  <c r="P69" i="1"/>
  <c r="P61" i="1"/>
  <c r="P53" i="1"/>
  <c r="P45" i="1"/>
  <c r="P101" i="1"/>
  <c r="P93" i="1"/>
  <c r="P85" i="1"/>
  <c r="P77" i="1"/>
  <c r="F53" i="1"/>
  <c r="O72" i="1"/>
  <c r="D88" i="1"/>
  <c r="K88" i="1"/>
  <c r="P36" i="1"/>
  <c r="P28" i="1"/>
  <c r="P20" i="1"/>
  <c r="P12" i="1"/>
  <c r="P68" i="1"/>
  <c r="P60" i="1"/>
  <c r="P52" i="1"/>
  <c r="P44" i="1"/>
  <c r="P100" i="1"/>
  <c r="P92" i="1"/>
  <c r="P84" i="1"/>
  <c r="P76" i="1"/>
  <c r="L72" i="1"/>
  <c r="O53" i="1"/>
  <c r="F100" i="1"/>
  <c r="L100" i="1"/>
  <c r="P35" i="1"/>
  <c r="P27" i="1"/>
  <c r="P19" i="1"/>
  <c r="P11" i="1"/>
  <c r="P67" i="1"/>
  <c r="P59" i="1"/>
  <c r="P51" i="1"/>
  <c r="P43" i="1"/>
  <c r="P99" i="1"/>
  <c r="P91" i="1"/>
  <c r="P83" i="1"/>
  <c r="P75" i="1"/>
  <c r="F18" i="1"/>
  <c r="D53" i="1"/>
  <c r="L70" i="1"/>
  <c r="M56" i="1"/>
  <c r="N53" i="1"/>
  <c r="H70" i="1"/>
  <c r="K56" i="1"/>
  <c r="D86" i="1"/>
  <c r="F86" i="1"/>
  <c r="G86" i="1"/>
  <c r="M86" i="1"/>
  <c r="K86" i="1"/>
  <c r="L86" i="1"/>
  <c r="N86" i="1"/>
  <c r="O77" i="1"/>
  <c r="O76" i="1"/>
  <c r="N27" i="1"/>
  <c r="F70" i="1"/>
  <c r="M53" i="1"/>
  <c r="H56" i="1"/>
  <c r="D84" i="1"/>
  <c r="G84" i="1"/>
  <c r="D72" i="1"/>
  <c r="F69" i="1"/>
  <c r="L54" i="1"/>
  <c r="N72" i="1"/>
  <c r="O69" i="1"/>
  <c r="H54" i="1"/>
  <c r="D104" i="1"/>
  <c r="F104" i="1"/>
  <c r="G104" i="1"/>
  <c r="M104" i="1"/>
  <c r="K104" i="1"/>
  <c r="L104" i="1"/>
  <c r="N104" i="1"/>
  <c r="O103" i="1"/>
  <c r="D85" i="1"/>
  <c r="F85" i="1"/>
  <c r="G85" i="1"/>
  <c r="M85" i="1"/>
  <c r="K85" i="1"/>
  <c r="L85" i="1"/>
  <c r="N85" i="1"/>
  <c r="N18" i="1"/>
  <c r="L56" i="1"/>
  <c r="O70" i="1"/>
  <c r="K53" i="1"/>
  <c r="F84" i="1"/>
  <c r="M84" i="1"/>
  <c r="K84" i="1"/>
  <c r="L84" i="1"/>
  <c r="N84" i="1"/>
  <c r="O75" i="1"/>
  <c r="D70" i="1"/>
  <c r="F56" i="1"/>
  <c r="L53" i="1"/>
  <c r="N70" i="1"/>
  <c r="O56" i="1"/>
  <c r="H53" i="1"/>
  <c r="D102" i="1"/>
  <c r="F102" i="1"/>
  <c r="G102" i="1"/>
  <c r="M102" i="1"/>
  <c r="K102" i="1"/>
  <c r="L102" i="1"/>
  <c r="N102" i="1"/>
  <c r="O100" i="1"/>
  <c r="F54" i="1"/>
  <c r="M72" i="1"/>
  <c r="N69" i="1"/>
  <c r="O54" i="1"/>
  <c r="K72" i="1"/>
  <c r="D101" i="1"/>
  <c r="F101" i="1"/>
  <c r="G101" i="1"/>
  <c r="M101" i="1"/>
  <c r="K101" i="1"/>
  <c r="L101" i="1"/>
  <c r="N101" i="1"/>
  <c r="O99" i="1"/>
  <c r="D35" i="1"/>
  <c r="F27" i="1"/>
  <c r="K22" i="1"/>
  <c r="L18" i="1"/>
  <c r="M22" i="1"/>
  <c r="O24" i="1"/>
  <c r="D26" i="1"/>
  <c r="K40" i="1"/>
  <c r="L26" i="1"/>
  <c r="M21" i="1"/>
  <c r="N16" i="1"/>
  <c r="D41" i="1"/>
  <c r="F41" i="1"/>
  <c r="F16" i="1"/>
  <c r="K20" i="1"/>
  <c r="K11" i="1"/>
  <c r="L25" i="1"/>
  <c r="L16" i="1"/>
  <c r="M20" i="1"/>
  <c r="M11" i="1"/>
  <c r="N14" i="1"/>
  <c r="O21" i="1"/>
  <c r="D32" i="1"/>
  <c r="F14" i="1"/>
  <c r="D36" i="1"/>
  <c r="D28" i="1"/>
  <c r="D20" i="1"/>
  <c r="D12" i="1"/>
  <c r="F36" i="1"/>
  <c r="F28" i="1"/>
  <c r="F19" i="1"/>
  <c r="K10" i="1"/>
  <c r="K33" i="1"/>
  <c r="K24" i="1"/>
  <c r="K14" i="1"/>
  <c r="L37" i="1"/>
  <c r="L28" i="1"/>
  <c r="L19" i="1"/>
  <c r="M10" i="1"/>
  <c r="M33" i="1"/>
  <c r="M24" i="1"/>
  <c r="M14" i="1"/>
  <c r="N37" i="1"/>
  <c r="N28" i="1"/>
  <c r="N19" i="1"/>
  <c r="O40" i="1"/>
  <c r="O28" i="1"/>
  <c r="O12" i="1"/>
  <c r="D60" i="1"/>
  <c r="D44" i="1"/>
  <c r="F60" i="1"/>
  <c r="F44" i="1"/>
  <c r="L60" i="1"/>
  <c r="L44" i="1"/>
  <c r="M60" i="1"/>
  <c r="M44" i="1"/>
  <c r="N60" i="1"/>
  <c r="N44" i="1"/>
  <c r="O60" i="1"/>
  <c r="O44" i="1"/>
  <c r="H60" i="1"/>
  <c r="H44" i="1"/>
  <c r="K60" i="1"/>
  <c r="D92" i="1"/>
  <c r="D76" i="1"/>
  <c r="F92" i="1"/>
  <c r="F76" i="1"/>
  <c r="G92" i="1"/>
  <c r="G76" i="1"/>
  <c r="M92" i="1"/>
  <c r="M76" i="1"/>
  <c r="K92" i="1"/>
  <c r="K76" i="1"/>
  <c r="L92" i="1"/>
  <c r="L76" i="1"/>
  <c r="N92" i="1"/>
  <c r="N76" i="1"/>
  <c r="O87" i="1"/>
  <c r="D27" i="1"/>
  <c r="D11" i="1"/>
  <c r="K32" i="1"/>
  <c r="L27" i="1"/>
  <c r="M13" i="1"/>
  <c r="D10" i="1"/>
  <c r="D18" i="1"/>
  <c r="F26" i="1"/>
  <c r="K12" i="1"/>
  <c r="M40" i="1"/>
  <c r="N35" i="1"/>
  <c r="O37" i="1"/>
  <c r="D17" i="1"/>
  <c r="K38" i="1"/>
  <c r="M38" i="1"/>
  <c r="N25" i="1"/>
  <c r="K49" i="1"/>
  <c r="K57" i="1"/>
  <c r="K65" i="1"/>
  <c r="K73" i="1"/>
  <c r="H49" i="1"/>
  <c r="H57" i="1"/>
  <c r="H65" i="1"/>
  <c r="H73" i="1"/>
  <c r="O49" i="1"/>
  <c r="O57" i="1"/>
  <c r="O65" i="1"/>
  <c r="O73" i="1"/>
  <c r="N49" i="1"/>
  <c r="N57" i="1"/>
  <c r="N65" i="1"/>
  <c r="N73" i="1"/>
  <c r="M49" i="1"/>
  <c r="M57" i="1"/>
  <c r="M65" i="1"/>
  <c r="M73" i="1"/>
  <c r="L49" i="1"/>
  <c r="L57" i="1"/>
  <c r="L65" i="1"/>
  <c r="L73" i="1"/>
  <c r="F49" i="1"/>
  <c r="F57" i="1"/>
  <c r="F65" i="1"/>
  <c r="F73" i="1"/>
  <c r="D49" i="1"/>
  <c r="D57" i="1"/>
  <c r="D65" i="1"/>
  <c r="D73" i="1"/>
  <c r="K50" i="1"/>
  <c r="K58" i="1"/>
  <c r="K66" i="1"/>
  <c r="K42" i="1"/>
  <c r="H50" i="1"/>
  <c r="H58" i="1"/>
  <c r="H66" i="1"/>
  <c r="H42" i="1"/>
  <c r="O50" i="1"/>
  <c r="O58" i="1"/>
  <c r="O66" i="1"/>
  <c r="O42" i="1"/>
  <c r="N50" i="1"/>
  <c r="N58" i="1"/>
  <c r="N66" i="1"/>
  <c r="N42" i="1"/>
  <c r="M50" i="1"/>
  <c r="M58" i="1"/>
  <c r="M66" i="1"/>
  <c r="M42" i="1"/>
  <c r="L50" i="1"/>
  <c r="L58" i="1"/>
  <c r="L66" i="1"/>
  <c r="L42" i="1"/>
  <c r="F50" i="1"/>
  <c r="F58" i="1"/>
  <c r="F66" i="1"/>
  <c r="F42" i="1"/>
  <c r="D50" i="1"/>
  <c r="D58" i="1"/>
  <c r="D66" i="1"/>
  <c r="D42" i="1"/>
  <c r="K43" i="1"/>
  <c r="K51" i="1"/>
  <c r="K59" i="1"/>
  <c r="K67" i="1"/>
  <c r="H43" i="1"/>
  <c r="H51" i="1"/>
  <c r="H59" i="1"/>
  <c r="H67" i="1"/>
  <c r="O43" i="1"/>
  <c r="O51" i="1"/>
  <c r="O59" i="1"/>
  <c r="O67" i="1"/>
  <c r="N43" i="1"/>
  <c r="N51" i="1"/>
  <c r="N59" i="1"/>
  <c r="N67" i="1"/>
  <c r="M43" i="1"/>
  <c r="M51" i="1"/>
  <c r="M59" i="1"/>
  <c r="M67" i="1"/>
  <c r="L43" i="1"/>
  <c r="L51" i="1"/>
  <c r="L59" i="1"/>
  <c r="L67" i="1"/>
  <c r="F43" i="1"/>
  <c r="F51" i="1"/>
  <c r="F59" i="1"/>
  <c r="F67" i="1"/>
  <c r="D43" i="1"/>
  <c r="D51" i="1"/>
  <c r="D59" i="1"/>
  <c r="D67" i="1"/>
  <c r="K47" i="1"/>
  <c r="K55" i="1"/>
  <c r="K63" i="1"/>
  <c r="K71" i="1"/>
  <c r="H47" i="1"/>
  <c r="H55" i="1"/>
  <c r="H63" i="1"/>
  <c r="H71" i="1"/>
  <c r="O47" i="1"/>
  <c r="O55" i="1"/>
  <c r="O63" i="1"/>
  <c r="O71" i="1"/>
  <c r="N47" i="1"/>
  <c r="N55" i="1"/>
  <c r="N63" i="1"/>
  <c r="N71" i="1"/>
  <c r="M47" i="1"/>
  <c r="M55" i="1"/>
  <c r="M63" i="1"/>
  <c r="M71" i="1"/>
  <c r="L47" i="1"/>
  <c r="L55" i="1"/>
  <c r="L63" i="1"/>
  <c r="L71" i="1"/>
  <c r="F47" i="1"/>
  <c r="F55" i="1"/>
  <c r="F63" i="1"/>
  <c r="F71" i="1"/>
  <c r="D47" i="1"/>
  <c r="D55" i="1"/>
  <c r="D63" i="1"/>
  <c r="D71" i="1"/>
  <c r="D16" i="1"/>
  <c r="F24" i="1"/>
  <c r="K19" i="1"/>
  <c r="L24" i="1"/>
  <c r="M28" i="1"/>
  <c r="N24" i="1"/>
  <c r="O20" i="1"/>
  <c r="F52" i="1"/>
  <c r="M52" i="1"/>
  <c r="O52" i="1"/>
  <c r="K68" i="1"/>
  <c r="D39" i="1"/>
  <c r="D31" i="1"/>
  <c r="D23" i="1"/>
  <c r="D15" i="1"/>
  <c r="F39" i="1"/>
  <c r="F31" i="1"/>
  <c r="F22" i="1"/>
  <c r="F13" i="1"/>
  <c r="K36" i="1"/>
  <c r="K27" i="1"/>
  <c r="K18" i="1"/>
  <c r="L41" i="1"/>
  <c r="L32" i="1"/>
  <c r="L22" i="1"/>
  <c r="L13" i="1"/>
  <c r="M36" i="1"/>
  <c r="M27" i="1"/>
  <c r="M18" i="1"/>
  <c r="N41" i="1"/>
  <c r="N32" i="1"/>
  <c r="N22" i="1"/>
  <c r="N12" i="1"/>
  <c r="O32" i="1"/>
  <c r="D64" i="1"/>
  <c r="D48" i="1"/>
  <c r="F64" i="1"/>
  <c r="F48" i="1"/>
  <c r="L64" i="1"/>
  <c r="L48" i="1"/>
  <c r="M64" i="1"/>
  <c r="M48" i="1"/>
  <c r="N64" i="1"/>
  <c r="N48" i="1"/>
  <c r="O64" i="1"/>
  <c r="O48" i="1"/>
  <c r="H64" i="1"/>
  <c r="H48" i="1"/>
  <c r="K64" i="1"/>
  <c r="K48" i="1"/>
  <c r="D96" i="1"/>
  <c r="D80" i="1"/>
  <c r="F96" i="1"/>
  <c r="F80" i="1"/>
  <c r="G96" i="1"/>
  <c r="G80" i="1"/>
  <c r="M96" i="1"/>
  <c r="M80" i="1"/>
  <c r="K96" i="1"/>
  <c r="K80" i="1"/>
  <c r="L96" i="1"/>
  <c r="L80" i="1"/>
  <c r="N96" i="1"/>
  <c r="N80" i="1"/>
  <c r="O92" i="1"/>
  <c r="O17" i="1"/>
  <c r="O25" i="1"/>
  <c r="O33" i="1"/>
  <c r="O41" i="1"/>
  <c r="N17" i="1"/>
  <c r="O18" i="1"/>
  <c r="O26" i="1"/>
  <c r="O11" i="1"/>
  <c r="O19" i="1"/>
  <c r="O27" i="1"/>
  <c r="O35" i="1"/>
  <c r="O15" i="1"/>
  <c r="O23" i="1"/>
  <c r="O31" i="1"/>
  <c r="O39" i="1"/>
  <c r="N15" i="1"/>
  <c r="N23" i="1"/>
  <c r="N31" i="1"/>
  <c r="N39" i="1"/>
  <c r="M15" i="1"/>
  <c r="M23" i="1"/>
  <c r="M31" i="1"/>
  <c r="M39" i="1"/>
  <c r="L15" i="1"/>
  <c r="L23" i="1"/>
  <c r="L31" i="1"/>
  <c r="L39" i="1"/>
  <c r="K15" i="1"/>
  <c r="K23" i="1"/>
  <c r="K31" i="1"/>
  <c r="K39" i="1"/>
  <c r="F15" i="1"/>
  <c r="F23" i="1"/>
  <c r="D19" i="1"/>
  <c r="K41" i="1"/>
  <c r="L36" i="1"/>
  <c r="M32" i="1"/>
  <c r="O38" i="1"/>
  <c r="F10" i="1"/>
  <c r="F17" i="1"/>
  <c r="K21" i="1"/>
  <c r="L17" i="1"/>
  <c r="M12" i="1"/>
  <c r="O22" i="1"/>
  <c r="D25" i="1"/>
  <c r="F25" i="1"/>
  <c r="L34" i="1"/>
  <c r="N34" i="1"/>
  <c r="D24" i="1"/>
  <c r="F32" i="1"/>
  <c r="K28" i="1"/>
  <c r="L33" i="1"/>
  <c r="M37" i="1"/>
  <c r="M19" i="1"/>
  <c r="N33" i="1"/>
  <c r="O34" i="1"/>
  <c r="D52" i="1"/>
  <c r="L52" i="1"/>
  <c r="N68" i="1"/>
  <c r="O68" i="1"/>
  <c r="H52" i="1"/>
  <c r="D38" i="1"/>
  <c r="D30" i="1"/>
  <c r="D22" i="1"/>
  <c r="D14" i="1"/>
  <c r="F38" i="1"/>
  <c r="F30" i="1"/>
  <c r="F21" i="1"/>
  <c r="F12" i="1"/>
  <c r="K35" i="1"/>
  <c r="K26" i="1"/>
  <c r="K17" i="1"/>
  <c r="L40" i="1"/>
  <c r="L30" i="1"/>
  <c r="L21" i="1"/>
  <c r="L12" i="1"/>
  <c r="M35" i="1"/>
  <c r="M26" i="1"/>
  <c r="M17" i="1"/>
  <c r="N40" i="1"/>
  <c r="N30" i="1"/>
  <c r="N21" i="1"/>
  <c r="N11" i="1"/>
  <c r="O30" i="1"/>
  <c r="O14" i="1"/>
  <c r="D62" i="1"/>
  <c r="D46" i="1"/>
  <c r="F62" i="1"/>
  <c r="F46" i="1"/>
  <c r="L62" i="1"/>
  <c r="L46" i="1"/>
  <c r="M62" i="1"/>
  <c r="M46" i="1"/>
  <c r="N62" i="1"/>
  <c r="N46" i="1"/>
  <c r="O62" i="1"/>
  <c r="O46" i="1"/>
  <c r="H62" i="1"/>
  <c r="H46" i="1"/>
  <c r="K62" i="1"/>
  <c r="K46" i="1"/>
  <c r="D94" i="1"/>
  <c r="D78" i="1"/>
  <c r="F94" i="1"/>
  <c r="F78" i="1"/>
  <c r="G94" i="1"/>
  <c r="G78" i="1"/>
  <c r="M94" i="1"/>
  <c r="M78" i="1"/>
  <c r="K94" i="1"/>
  <c r="K78" i="1"/>
  <c r="L94" i="1"/>
  <c r="L78" i="1"/>
  <c r="N94" i="1"/>
  <c r="N78" i="1"/>
  <c r="F35" i="1"/>
  <c r="K13" i="1"/>
  <c r="M41" i="1"/>
  <c r="N36" i="1"/>
  <c r="D34" i="1"/>
  <c r="F34" i="1"/>
  <c r="K30" i="1"/>
  <c r="L35" i="1"/>
  <c r="M30" i="1"/>
  <c r="N26" i="1"/>
  <c r="D33" i="1"/>
  <c r="F33" i="1"/>
  <c r="K29" i="1"/>
  <c r="M29" i="1"/>
  <c r="O36" i="1"/>
  <c r="D40" i="1"/>
  <c r="F40" i="1"/>
  <c r="K37" i="1"/>
  <c r="L10" i="1"/>
  <c r="L14" i="1"/>
  <c r="N10" i="1"/>
  <c r="N13" i="1"/>
  <c r="D68" i="1"/>
  <c r="F68" i="1"/>
  <c r="L68" i="1"/>
  <c r="M68" i="1"/>
  <c r="N52" i="1"/>
  <c r="H68" i="1"/>
  <c r="K52" i="1"/>
  <c r="O83" i="1"/>
  <c r="O93" i="1"/>
  <c r="O105" i="1"/>
  <c r="N81" i="1"/>
  <c r="N89" i="1"/>
  <c r="N97" i="1"/>
  <c r="N105" i="1"/>
  <c r="L81" i="1"/>
  <c r="L89" i="1"/>
  <c r="L97" i="1"/>
  <c r="L105" i="1"/>
  <c r="K81" i="1"/>
  <c r="K89" i="1"/>
  <c r="K97" i="1"/>
  <c r="K105" i="1"/>
  <c r="M81" i="1"/>
  <c r="M89" i="1"/>
  <c r="M97" i="1"/>
  <c r="M105" i="1"/>
  <c r="G81" i="1"/>
  <c r="G89" i="1"/>
  <c r="G97" i="1"/>
  <c r="G105" i="1"/>
  <c r="F81" i="1"/>
  <c r="F89" i="1"/>
  <c r="F97" i="1"/>
  <c r="F105" i="1"/>
  <c r="D81" i="1"/>
  <c r="D89" i="1"/>
  <c r="D97" i="1"/>
  <c r="D105" i="1"/>
  <c r="O84" i="1"/>
  <c r="O95" i="1"/>
  <c r="O74" i="1"/>
  <c r="N82" i="1"/>
  <c r="N90" i="1"/>
  <c r="N98" i="1"/>
  <c r="N74" i="1"/>
  <c r="L82" i="1"/>
  <c r="L90" i="1"/>
  <c r="L98" i="1"/>
  <c r="L74" i="1"/>
  <c r="K82" i="1"/>
  <c r="K90" i="1"/>
  <c r="K98" i="1"/>
  <c r="K74" i="1"/>
  <c r="M82" i="1"/>
  <c r="M90" i="1"/>
  <c r="M98" i="1"/>
  <c r="M74" i="1"/>
  <c r="G82" i="1"/>
  <c r="G90" i="1"/>
  <c r="G98" i="1"/>
  <c r="G74" i="1"/>
  <c r="F82" i="1"/>
  <c r="F90" i="1"/>
  <c r="F98" i="1"/>
  <c r="F74" i="1"/>
  <c r="D82" i="1"/>
  <c r="D90" i="1"/>
  <c r="D98" i="1"/>
  <c r="D74" i="1"/>
  <c r="O85" i="1"/>
  <c r="O97" i="1"/>
  <c r="N75" i="1"/>
  <c r="N83" i="1"/>
  <c r="N91" i="1"/>
  <c r="N99" i="1"/>
  <c r="L75" i="1"/>
  <c r="L83" i="1"/>
  <c r="L91" i="1"/>
  <c r="L99" i="1"/>
  <c r="K75" i="1"/>
  <c r="K83" i="1"/>
  <c r="K91" i="1"/>
  <c r="K99" i="1"/>
  <c r="M75" i="1"/>
  <c r="M83" i="1"/>
  <c r="M91" i="1"/>
  <c r="M99" i="1"/>
  <c r="G75" i="1"/>
  <c r="G83" i="1"/>
  <c r="G91" i="1"/>
  <c r="G99" i="1"/>
  <c r="F75" i="1"/>
  <c r="F83" i="1"/>
  <c r="F91" i="1"/>
  <c r="F99" i="1"/>
  <c r="D75" i="1"/>
  <c r="D83" i="1"/>
  <c r="D91" i="1"/>
  <c r="D99" i="1"/>
  <c r="O79" i="1"/>
  <c r="O91" i="1"/>
  <c r="O101" i="1"/>
  <c r="N79" i="1"/>
  <c r="N87" i="1"/>
  <c r="N95" i="1"/>
  <c r="N103" i="1"/>
  <c r="L79" i="1"/>
  <c r="L87" i="1"/>
  <c r="L95" i="1"/>
  <c r="L103" i="1"/>
  <c r="K79" i="1"/>
  <c r="K87" i="1"/>
  <c r="K95" i="1"/>
  <c r="K103" i="1"/>
  <c r="M79" i="1"/>
  <c r="M87" i="1"/>
  <c r="M95" i="1"/>
  <c r="M103" i="1"/>
  <c r="G79" i="1"/>
  <c r="G87" i="1"/>
  <c r="G95" i="1"/>
  <c r="G103" i="1"/>
  <c r="F79" i="1"/>
  <c r="F87" i="1"/>
  <c r="F95" i="1"/>
  <c r="F103" i="1"/>
  <c r="D79" i="1"/>
  <c r="D87" i="1"/>
  <c r="D95" i="1"/>
  <c r="D103" i="1"/>
  <c r="D37" i="1"/>
  <c r="D29" i="1"/>
  <c r="D21" i="1"/>
  <c r="D13" i="1"/>
  <c r="F37" i="1"/>
  <c r="F29" i="1"/>
  <c r="F20" i="1"/>
  <c r="F11" i="1"/>
  <c r="K34" i="1"/>
  <c r="K25" i="1"/>
  <c r="K16" i="1"/>
  <c r="L38" i="1"/>
  <c r="L29" i="1"/>
  <c r="L20" i="1"/>
  <c r="L11" i="1"/>
  <c r="M34" i="1"/>
  <c r="M25" i="1"/>
  <c r="M16" i="1"/>
  <c r="N38" i="1"/>
  <c r="N29" i="1"/>
  <c r="N20" i="1"/>
  <c r="O10" i="1"/>
  <c r="O29" i="1"/>
  <c r="O13" i="1"/>
  <c r="D61" i="1"/>
  <c r="D45" i="1"/>
  <c r="F61" i="1"/>
  <c r="F45" i="1"/>
  <c r="L61" i="1"/>
  <c r="L45" i="1"/>
  <c r="M61" i="1"/>
  <c r="M45" i="1"/>
  <c r="N61" i="1"/>
  <c r="N45" i="1"/>
  <c r="O61" i="1"/>
  <c r="O45" i="1"/>
  <c r="H61" i="1"/>
  <c r="H45" i="1"/>
  <c r="K61" i="1"/>
  <c r="K45" i="1"/>
  <c r="D93" i="1"/>
  <c r="D77" i="1"/>
  <c r="F93" i="1"/>
  <c r="F77" i="1"/>
  <c r="G93" i="1"/>
  <c r="G77" i="1"/>
  <c r="M93" i="1"/>
  <c r="M77" i="1"/>
  <c r="K93" i="1"/>
  <c r="K77" i="1"/>
  <c r="L93" i="1"/>
  <c r="L77" i="1"/>
  <c r="N93" i="1"/>
  <c r="N77" i="1"/>
  <c r="O89" i="1"/>
  <c r="O80" i="1"/>
  <c r="O102" i="1"/>
  <c r="O94" i="1"/>
  <c r="O86" i="1"/>
  <c r="O78" i="1"/>
  <c r="O81" i="1"/>
  <c r="O104" i="1"/>
  <c r="O96" i="1"/>
  <c r="O88" i="1"/>
</calcChain>
</file>

<file path=xl/sharedStrings.xml><?xml version="1.0" encoding="utf-8"?>
<sst xmlns="http://schemas.openxmlformats.org/spreadsheetml/2006/main" count="1316" uniqueCount="100">
  <si>
    <t>DOE</t>
  </si>
  <si>
    <t>year</t>
  </si>
  <si>
    <t>total_liabilities</t>
  </si>
  <si>
    <t>net_opeb_liability</t>
  </si>
  <si>
    <t>net_pension_liability</t>
  </si>
  <si>
    <t>net_pension_assets</t>
  </si>
  <si>
    <t>net_opeb_assets</t>
  </si>
  <si>
    <t>expenses</t>
  </si>
  <si>
    <t>charges_services</t>
  </si>
  <si>
    <t>operating_grant</t>
  </si>
  <si>
    <t>general_rev</t>
  </si>
  <si>
    <t>NYC DOE reports total numbers of 32 school districts. https://infohub.nyced.org/docs/default-source/default-document-library/2021-annual-financial-statements.pdf Page 26, 33</t>
  </si>
  <si>
    <t xml:space="preserve"># </t>
  </si>
  <si>
    <t>FY 2021 - 2022: https://infohub.nyced.org/docs/default-source/default-document-library/2022-annual-financial-statements.pdf</t>
  </si>
  <si>
    <t>FY 2020-2021: https://infohub.nyced.org/docs/default-source/default-document-library/2021-annual-financial-statements.pdf</t>
  </si>
  <si>
    <t>name</t>
  </si>
  <si>
    <t>new york city geographic district # 1</t>
  </si>
  <si>
    <t>new york city geographic district # 2</t>
  </si>
  <si>
    <t>new york city geographic district # 3</t>
  </si>
  <si>
    <t>new york city geographic district # 4</t>
  </si>
  <si>
    <t>new york city geographic district # 5</t>
  </si>
  <si>
    <t>new york city geographic district # 6</t>
  </si>
  <si>
    <t>new york city geographic district # 7</t>
  </si>
  <si>
    <t>new york city geographic district # 8</t>
  </si>
  <si>
    <t>new york city geographic district # 9</t>
  </si>
  <si>
    <t>new york city geographic district # 10</t>
  </si>
  <si>
    <t>new york city geographic district # 11</t>
  </si>
  <si>
    <t>new york city geographic district # 12</t>
  </si>
  <si>
    <t>new york city geographic district # 13</t>
  </si>
  <si>
    <t>new york city geographic district # 14</t>
  </si>
  <si>
    <t>new york city geographic district # 15</t>
  </si>
  <si>
    <t>new york city geographic district # 16</t>
  </si>
  <si>
    <t>new york city geographic district # 17</t>
  </si>
  <si>
    <t>new york city geographic district # 18</t>
  </si>
  <si>
    <t>new york city geographic district # 19</t>
  </si>
  <si>
    <t>new york city geographic district # 20</t>
  </si>
  <si>
    <t>new york city geographic district # 21</t>
  </si>
  <si>
    <t>new york city geographic district # 22</t>
  </si>
  <si>
    <t>new york city geographic district # 23</t>
  </si>
  <si>
    <t>new york city geographic district # 24</t>
  </si>
  <si>
    <t>new york city geographic district # 25</t>
  </si>
  <si>
    <t>new york city geographic district # 26</t>
  </si>
  <si>
    <t>new york city geographic district # 27</t>
  </si>
  <si>
    <t>new york city geographic district # 28</t>
  </si>
  <si>
    <t>new york city geographic district # 29</t>
  </si>
  <si>
    <t>new york city geographic district # 30</t>
  </si>
  <si>
    <t>new york city geographic district # 31</t>
  </si>
  <si>
    <t>new york city geographic district # 32</t>
  </si>
  <si>
    <t>state.name</t>
  </si>
  <si>
    <t>state.abb</t>
  </si>
  <si>
    <t>ncesID</t>
  </si>
  <si>
    <t>enrollment_20</t>
  </si>
  <si>
    <t>fte_20</t>
  </si>
  <si>
    <t>revenue_nces_20</t>
  </si>
  <si>
    <t>expenditure_nces_20</t>
  </si>
  <si>
    <t>enrollment_21</t>
  </si>
  <si>
    <t>fte_21</t>
  </si>
  <si>
    <t>revenue_nces_21</t>
  </si>
  <si>
    <t>expenditure_nces_21</t>
  </si>
  <si>
    <t>county</t>
  </si>
  <si>
    <t>city</t>
  </si>
  <si>
    <t>zip</t>
  </si>
  <si>
    <t>zip4</t>
  </si>
  <si>
    <t>locale</t>
  </si>
  <si>
    <t>latitude</t>
  </si>
  <si>
    <t>longitude</t>
  </si>
  <si>
    <t>congresstional_code</t>
  </si>
  <si>
    <t>metro_code</t>
  </si>
  <si>
    <t>enrollment_22</t>
  </si>
  <si>
    <t>fte_22</t>
  </si>
  <si>
    <t>id</t>
  </si>
  <si>
    <t>New York</t>
  </si>
  <si>
    <t>NY</t>
  </si>
  <si>
    <t>NA</t>
  </si>
  <si>
    <t>New York County</t>
  </si>
  <si>
    <t>NEW YORK</t>
  </si>
  <si>
    <t>11-City: Large</t>
  </si>
  <si>
    <t>1-Metropolitan Area</t>
  </si>
  <si>
    <t>Bronx County</t>
  </si>
  <si>
    <t>BRONX</t>
  </si>
  <si>
    <t>Kings County</t>
  </si>
  <si>
    <t>BROOKLYN</t>
  </si>
  <si>
    <t>Queens County</t>
  </si>
  <si>
    <t>CORONA</t>
  </si>
  <si>
    <t>FLUSHING</t>
  </si>
  <si>
    <t>BAYSIDE</t>
  </si>
  <si>
    <t>OZONE PARK</t>
  </si>
  <si>
    <t>JAMAICA</t>
  </si>
  <si>
    <t>QUEENS VILLAGE</t>
  </si>
  <si>
    <t>LONG ISLAND CITY</t>
  </si>
  <si>
    <t>Richmond County</t>
  </si>
  <si>
    <t>STATEN ISLAND</t>
  </si>
  <si>
    <t>revenues</t>
  </si>
  <si>
    <t>total_assets</t>
  </si>
  <si>
    <t>current_liabilities</t>
  </si>
  <si>
    <t>current_assets</t>
  </si>
  <si>
    <t>bostton city</t>
  </si>
  <si>
    <t>eft (total Total number of Boston Public Schools employees / total employee of the city)</t>
  </si>
  <si>
    <t>Boston Public Schools</t>
  </si>
  <si>
    <t>capital_grant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</si>
</sst>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43" fontId="0" fillId="0" borderId="0" xfId="0" applyNumberFormat="1"/>
    <xf numFmtId="0" fontId="3" fillId="0" borderId="0" xfId="0" applyFont="1"/>
    <xf numFmtId="0" fontId="0" fillId="3" borderId="0" xfId="0" applyFill="1"/>
    <xf numFmtId="164" fontId="0" fillId="3" borderId="0" xfId="1" applyNumberFormat="1" applyFont="1" applyFill="1"/>
    <xf numFmtId="3" fontId="0" fillId="0" borderId="0" xfId="0" applyNumberFormat="1"/>
    <xf numFmtId="3" fontId="4" fillId="0" borderId="0" xfId="0" applyNumberFormat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0834-F1C5-6345-B13C-12744E615270}">
  <dimension ref="A2:AM105"/>
  <sheetViews>
    <sheetView topLeftCell="B1" workbookViewId="0">
      <selection activeCell="E42" sqref="E42"/>
    </sheetView>
  </sheetViews>
  <sheetFormatPr baseColWidth="10" defaultRowHeight="16" x14ac:dyDescent="0.2"/>
  <cols>
    <col min="2" max="2" width="36.1640625" customWidth="1"/>
    <col min="4" max="5" width="35.33203125" customWidth="1"/>
    <col min="6" max="6" width="24.33203125" customWidth="1"/>
    <col min="7" max="7" width="21.6640625" customWidth="1"/>
    <col min="8" max="8" width="22" customWidth="1"/>
    <col min="9" max="11" width="25" customWidth="1"/>
    <col min="12" max="12" width="22.1640625" customWidth="1"/>
    <col min="13" max="13" width="21.83203125" customWidth="1"/>
    <col min="14" max="14" width="25.33203125" customWidth="1"/>
    <col min="15" max="16" width="20.1640625" customWidth="1"/>
    <col min="17" max="17" width="23.5" customWidth="1"/>
    <col min="18" max="18" width="27.5" customWidth="1"/>
    <col min="20" max="20" width="26.5" customWidth="1"/>
    <col min="22" max="22" width="18.6640625" customWidth="1"/>
    <col min="24" max="24" width="19.83203125" customWidth="1"/>
    <col min="37" max="37" width="21.33203125" customWidth="1"/>
  </cols>
  <sheetData>
    <row r="2" spans="1:39" x14ac:dyDescent="0.2">
      <c r="B2" t="s">
        <v>11</v>
      </c>
    </row>
    <row r="3" spans="1:39" x14ac:dyDescent="0.2">
      <c r="B3" t="s">
        <v>12</v>
      </c>
    </row>
    <row r="4" spans="1:39" x14ac:dyDescent="0.2">
      <c r="B4" t="s">
        <v>13</v>
      </c>
    </row>
    <row r="5" spans="1:39" x14ac:dyDescent="0.2">
      <c r="B5" t="s">
        <v>14</v>
      </c>
    </row>
    <row r="6" spans="1:39" x14ac:dyDescent="0.2">
      <c r="B6" t="s">
        <v>15</v>
      </c>
      <c r="C6" t="s">
        <v>1</v>
      </c>
      <c r="D6" t="s">
        <v>2</v>
      </c>
      <c r="E6" t="s">
        <v>94</v>
      </c>
      <c r="F6" t="s">
        <v>3</v>
      </c>
      <c r="G6" t="s">
        <v>4</v>
      </c>
      <c r="H6" t="s">
        <v>5</v>
      </c>
      <c r="I6" t="s">
        <v>6</v>
      </c>
      <c r="J6" t="s">
        <v>95</v>
      </c>
      <c r="K6" t="s">
        <v>93</v>
      </c>
      <c r="L6" t="s">
        <v>7</v>
      </c>
      <c r="M6" t="s">
        <v>8</v>
      </c>
      <c r="N6" t="s">
        <v>9</v>
      </c>
      <c r="O6" t="s">
        <v>10</v>
      </c>
      <c r="P6" t="s">
        <v>92</v>
      </c>
      <c r="Q6" t="s">
        <v>48</v>
      </c>
      <c r="R6" t="s">
        <v>49</v>
      </c>
      <c r="S6" t="s">
        <v>50</v>
      </c>
      <c r="T6" t="s">
        <v>51</v>
      </c>
      <c r="U6" t="s">
        <v>52</v>
      </c>
      <c r="V6" t="s">
        <v>53</v>
      </c>
      <c r="W6" t="s">
        <v>54</v>
      </c>
      <c r="X6" t="s">
        <v>55</v>
      </c>
      <c r="Y6" t="s">
        <v>56</v>
      </c>
      <c r="Z6" t="s">
        <v>57</v>
      </c>
      <c r="AA6" t="s">
        <v>58</v>
      </c>
      <c r="AB6" t="s">
        <v>59</v>
      </c>
      <c r="AC6" t="s">
        <v>60</v>
      </c>
      <c r="AD6" t="s">
        <v>61</v>
      </c>
      <c r="AE6" t="s">
        <v>62</v>
      </c>
      <c r="AF6" t="s">
        <v>63</v>
      </c>
      <c r="AG6" t="s">
        <v>64</v>
      </c>
      <c r="AH6" t="s">
        <v>65</v>
      </c>
      <c r="AI6" t="s">
        <v>66</v>
      </c>
      <c r="AJ6" t="s">
        <v>67</v>
      </c>
      <c r="AK6" t="s">
        <v>68</v>
      </c>
      <c r="AL6" t="s">
        <v>69</v>
      </c>
      <c r="AM6" t="s">
        <v>70</v>
      </c>
    </row>
    <row r="7" spans="1:39" s="4" customFormat="1" ht="13" customHeight="1" x14ac:dyDescent="0.2">
      <c r="B7" s="4" t="s">
        <v>0</v>
      </c>
      <c r="C7" s="4">
        <v>2020</v>
      </c>
      <c r="D7" s="4">
        <v>59391179000</v>
      </c>
      <c r="E7" s="4">
        <f>(4634464 + 75360 + 24+700+79393+333491+33305+84130)*1000</f>
        <v>5240867000</v>
      </c>
      <c r="F7" s="4">
        <v>35457858000</v>
      </c>
      <c r="G7" s="4">
        <v>0</v>
      </c>
      <c r="H7" s="4">
        <v>0</v>
      </c>
      <c r="I7" s="4">
        <v>0</v>
      </c>
      <c r="J7" s="5">
        <f>(7583+607845+2428262+85542+8958+35133221+6257)*1000</f>
        <v>38277668000</v>
      </c>
      <c r="K7" s="4">
        <v>66355469000</v>
      </c>
      <c r="L7" s="5">
        <v>30782114000</v>
      </c>
      <c r="M7" s="4">
        <v>103098000</v>
      </c>
      <c r="N7" s="4">
        <v>13505234000</v>
      </c>
      <c r="O7" s="4">
        <f>14444455000+51432000+2677895000</f>
        <v>17173782000</v>
      </c>
      <c r="P7" s="4">
        <v>30782114000</v>
      </c>
      <c r="T7" s="4">
        <f>SUM(T10:T41)</f>
        <v>956634</v>
      </c>
      <c r="X7" s="4">
        <f t="shared" ref="X7:AK7" si="0">SUM(X10:X41)</f>
        <v>912994</v>
      </c>
      <c r="AK7" s="4">
        <f t="shared" si="0"/>
        <v>859514</v>
      </c>
    </row>
    <row r="8" spans="1:39" s="4" customFormat="1" x14ac:dyDescent="0.2">
      <c r="B8" s="4" t="s">
        <v>0</v>
      </c>
      <c r="C8" s="4">
        <v>2021</v>
      </c>
      <c r="D8" s="4">
        <v>48619741000</v>
      </c>
      <c r="E8" s="4">
        <f>5202527000+127882000+35000+6666000+69007000+57730000+40503000+118011</f>
        <v>5504468011</v>
      </c>
      <c r="F8" s="4">
        <v>38982221000</v>
      </c>
      <c r="G8" s="4">
        <v>0</v>
      </c>
      <c r="H8" s="4">
        <v>1137314000</v>
      </c>
      <c r="I8" s="4">
        <v>0</v>
      </c>
      <c r="J8" s="5">
        <f>11907000+1636535000+2392802000+162189000+8972000+31677065000+92463000</f>
        <v>35981933000</v>
      </c>
      <c r="K8" s="5">
        <v>66152289000</v>
      </c>
      <c r="L8" s="5">
        <v>29278093000</v>
      </c>
      <c r="M8" s="4">
        <v>41776000</v>
      </c>
      <c r="N8" s="4">
        <v>13458922000</v>
      </c>
      <c r="O8" s="4">
        <f>15412901000 + 62773000 + 301721000</f>
        <v>15777395000</v>
      </c>
      <c r="P8" s="4">
        <v>29278093000</v>
      </c>
      <c r="T8" s="4">
        <f>SUM(T42:T73)</f>
        <v>956634</v>
      </c>
      <c r="X8" s="4">
        <f t="shared" ref="X8:AK8" si="1">SUM(X42:X73)</f>
        <v>912994</v>
      </c>
      <c r="AK8" s="4">
        <f t="shared" si="1"/>
        <v>859514</v>
      </c>
    </row>
    <row r="9" spans="1:39" s="4" customFormat="1" x14ac:dyDescent="0.2">
      <c r="B9" s="4" t="s">
        <v>0</v>
      </c>
      <c r="C9" s="4">
        <v>2022</v>
      </c>
      <c r="D9" s="4">
        <v>56398529000</v>
      </c>
      <c r="E9" s="4">
        <f>5966756000+124740000+35000+84479000+236794000+210908000+106986000</f>
        <v>6730698000</v>
      </c>
      <c r="F9" s="4">
        <v>29427659000</v>
      </c>
      <c r="G9" s="4">
        <v>14166295000</v>
      </c>
      <c r="H9" s="4">
        <v>0</v>
      </c>
      <c r="I9" s="4">
        <v>0</v>
      </c>
      <c r="J9" s="5">
        <f>7110000+3970700000+2168184000+115157000+8852000+27761729000+223188000</f>
        <v>34254920000</v>
      </c>
      <c r="K9" s="5">
        <v>66678975000</v>
      </c>
      <c r="L9" s="4">
        <v>33529494000</v>
      </c>
      <c r="M9" s="4">
        <v>66519000</v>
      </c>
      <c r="N9" s="4">
        <v>17238018000</v>
      </c>
      <c r="O9" s="4">
        <f>16144530000 + 80427000</f>
        <v>16224957000</v>
      </c>
      <c r="P9" s="4">
        <v>33529494000</v>
      </c>
      <c r="T9" s="4">
        <f>SUM(T74:T105)</f>
        <v>956634</v>
      </c>
      <c r="X9" s="4">
        <f t="shared" ref="X9:AK9" si="2">SUM(X74:X105)</f>
        <v>912994</v>
      </c>
      <c r="AK9" s="4">
        <f t="shared" si="2"/>
        <v>859514</v>
      </c>
    </row>
    <row r="10" spans="1:39" s="1" customFormat="1" x14ac:dyDescent="0.2">
      <c r="A10"/>
      <c r="B10" t="s">
        <v>16</v>
      </c>
      <c r="C10">
        <v>2020</v>
      </c>
      <c r="D10">
        <f t="shared" ref="D10:D41" si="3">(T10/$T$7)*$D$7</f>
        <v>685091330.92175281</v>
      </c>
      <c r="E10"/>
      <c r="F10">
        <f t="shared" ref="F10:F41" si="4">(T10/$T$7)*$F$7</f>
        <v>409014798.7945233</v>
      </c>
      <c r="G10">
        <v>0</v>
      </c>
      <c r="H10">
        <v>0</v>
      </c>
      <c r="I10">
        <v>0</v>
      </c>
      <c r="J10"/>
      <c r="K10">
        <f t="shared" ref="K10:K41" si="5">(T10/$T$7*$K$7)</f>
        <v>765426067.247244</v>
      </c>
      <c r="L10" s="2">
        <f t="shared" ref="L10:L41" si="6">(T10/$T$7*$L$7)</f>
        <v>355078983.1743384</v>
      </c>
      <c r="M10">
        <f t="shared" ref="M10:M41" si="7">(T10/$T$7)*$M$7</f>
        <v>1189259.873682098</v>
      </c>
      <c r="N10">
        <f t="shared" ref="N10:N41" si="8">(T10/$T$7)*$N$7</f>
        <v>155786076.16915143</v>
      </c>
      <c r="O10">
        <f t="shared" ref="O10:O41" si="9">(T10/$T$7)*$O$7</f>
        <v>198103647.13150486</v>
      </c>
      <c r="P10">
        <f>T10/$T$7*$P$7</f>
        <v>355078983.1743384</v>
      </c>
      <c r="Q10" t="s">
        <v>71</v>
      </c>
      <c r="R10" t="s">
        <v>72</v>
      </c>
      <c r="S10">
        <v>3600076</v>
      </c>
      <c r="T10">
        <v>11035</v>
      </c>
      <c r="U10">
        <v>891.66</v>
      </c>
      <c r="V10" t="s">
        <v>73</v>
      </c>
      <c r="W10" t="s">
        <v>73</v>
      </c>
      <c r="X10">
        <v>10724</v>
      </c>
      <c r="Y10">
        <v>890.09</v>
      </c>
      <c r="Z10" t="s">
        <v>73</v>
      </c>
      <c r="AA10" t="s">
        <v>73</v>
      </c>
      <c r="AB10" t="s">
        <v>74</v>
      </c>
      <c r="AC10" t="s">
        <v>75</v>
      </c>
      <c r="AD10">
        <v>10002</v>
      </c>
      <c r="AE10" t="s">
        <v>73</v>
      </c>
      <c r="AF10" t="s">
        <v>76</v>
      </c>
      <c r="AG10">
        <v>40.721299999999999</v>
      </c>
      <c r="AH10">
        <v>-73.9863</v>
      </c>
      <c r="AI10">
        <v>3612</v>
      </c>
      <c r="AJ10" t="s">
        <v>77</v>
      </c>
      <c r="AK10">
        <v>9969</v>
      </c>
      <c r="AL10">
        <v>907.11</v>
      </c>
      <c r="AM10" t="s">
        <v>73</v>
      </c>
    </row>
    <row r="11" spans="1:39" x14ac:dyDescent="0.2">
      <c r="B11" t="s">
        <v>17</v>
      </c>
      <c r="C11">
        <v>2020</v>
      </c>
      <c r="D11">
        <f t="shared" si="3"/>
        <v>3863393605.0683966</v>
      </c>
      <c r="F11">
        <f t="shared" si="4"/>
        <v>2306532117.279963</v>
      </c>
      <c r="G11">
        <v>0</v>
      </c>
      <c r="H11">
        <v>0</v>
      </c>
      <c r="I11">
        <v>0</v>
      </c>
      <c r="K11">
        <f t="shared" si="5"/>
        <v>4316420365.9926367</v>
      </c>
      <c r="L11" s="2">
        <f t="shared" si="6"/>
        <v>2002375173.8972273</v>
      </c>
      <c r="M11">
        <f t="shared" si="7"/>
        <v>6706520.4059232688</v>
      </c>
      <c r="N11">
        <f t="shared" si="8"/>
        <v>878514883.00227678</v>
      </c>
      <c r="O11">
        <f t="shared" si="9"/>
        <v>1117153770.4890273</v>
      </c>
      <c r="P11">
        <f t="shared" ref="P11:P41" si="10">T11/$T$7*$P$7</f>
        <v>2002375173.8972273</v>
      </c>
      <c r="Q11" t="s">
        <v>71</v>
      </c>
      <c r="R11" t="s">
        <v>72</v>
      </c>
      <c r="S11">
        <v>3600077</v>
      </c>
      <c r="T11">
        <v>62229</v>
      </c>
      <c r="U11">
        <v>4633.68</v>
      </c>
      <c r="V11" t="s">
        <v>73</v>
      </c>
      <c r="W11" t="s">
        <v>73</v>
      </c>
      <c r="X11">
        <v>60446</v>
      </c>
      <c r="Y11">
        <v>4496.55</v>
      </c>
      <c r="Z11" t="s">
        <v>73</v>
      </c>
      <c r="AA11" t="s">
        <v>73</v>
      </c>
      <c r="AB11" t="s">
        <v>74</v>
      </c>
      <c r="AC11" t="s">
        <v>75</v>
      </c>
      <c r="AD11">
        <v>10001</v>
      </c>
      <c r="AE11" t="s">
        <v>73</v>
      </c>
      <c r="AF11" t="s">
        <v>76</v>
      </c>
      <c r="AG11">
        <v>40.747410000000002</v>
      </c>
      <c r="AH11">
        <v>-73.992970999999997</v>
      </c>
      <c r="AI11">
        <v>3612</v>
      </c>
      <c r="AJ11" t="s">
        <v>77</v>
      </c>
      <c r="AK11">
        <v>56893</v>
      </c>
      <c r="AL11">
        <v>4707.28</v>
      </c>
      <c r="AM11" t="s">
        <v>73</v>
      </c>
    </row>
    <row r="12" spans="1:39" x14ac:dyDescent="0.2">
      <c r="B12" t="s">
        <v>18</v>
      </c>
      <c r="C12">
        <v>2020</v>
      </c>
      <c r="D12">
        <f t="shared" si="3"/>
        <v>1355406790.8186412</v>
      </c>
      <c r="F12">
        <f t="shared" si="4"/>
        <v>809208073.15650499</v>
      </c>
      <c r="G12">
        <v>0</v>
      </c>
      <c r="H12">
        <v>0</v>
      </c>
      <c r="I12">
        <v>0</v>
      </c>
      <c r="K12">
        <f t="shared" si="5"/>
        <v>1514343624.8429389</v>
      </c>
      <c r="L12" s="2">
        <f t="shared" si="6"/>
        <v>702499715.51084328</v>
      </c>
      <c r="M12">
        <f t="shared" si="7"/>
        <v>2352870.1007908983</v>
      </c>
      <c r="N12">
        <f t="shared" si="8"/>
        <v>308212198.90574664</v>
      </c>
      <c r="O12">
        <f t="shared" si="9"/>
        <v>391934646.50430572</v>
      </c>
      <c r="P12">
        <f t="shared" si="10"/>
        <v>702499715.51084328</v>
      </c>
      <c r="Q12" t="s">
        <v>71</v>
      </c>
      <c r="R12" t="s">
        <v>72</v>
      </c>
      <c r="S12">
        <v>3600078</v>
      </c>
      <c r="T12">
        <v>21832</v>
      </c>
      <c r="U12">
        <v>1701.89</v>
      </c>
      <c r="V12" t="s">
        <v>73</v>
      </c>
      <c r="W12" t="s">
        <v>73</v>
      </c>
      <c r="X12">
        <v>20710</v>
      </c>
      <c r="Y12">
        <v>1628.7</v>
      </c>
      <c r="Z12" t="s">
        <v>73</v>
      </c>
      <c r="AA12" t="s">
        <v>73</v>
      </c>
      <c r="AB12" t="s">
        <v>74</v>
      </c>
      <c r="AC12" t="s">
        <v>75</v>
      </c>
      <c r="AD12">
        <v>10025</v>
      </c>
      <c r="AE12" t="s">
        <v>73</v>
      </c>
      <c r="AF12" t="s">
        <v>76</v>
      </c>
      <c r="AG12">
        <v>40.791499999999999</v>
      </c>
      <c r="AH12">
        <v>-73.9709</v>
      </c>
      <c r="AI12">
        <v>3610</v>
      </c>
      <c r="AJ12" t="s">
        <v>77</v>
      </c>
      <c r="AK12">
        <v>19316</v>
      </c>
      <c r="AL12">
        <v>1663.71</v>
      </c>
      <c r="AM12" t="s">
        <v>73</v>
      </c>
    </row>
    <row r="13" spans="1:39" x14ac:dyDescent="0.2">
      <c r="B13" t="s">
        <v>19</v>
      </c>
      <c r="C13">
        <v>2020</v>
      </c>
      <c r="D13">
        <f t="shared" si="3"/>
        <v>793302856.95678806</v>
      </c>
      <c r="F13">
        <f t="shared" si="4"/>
        <v>473619492.43284267</v>
      </c>
      <c r="G13">
        <v>0</v>
      </c>
      <c r="H13">
        <v>0</v>
      </c>
      <c r="I13">
        <v>0</v>
      </c>
      <c r="K13">
        <f t="shared" si="5"/>
        <v>886326623.22476518</v>
      </c>
      <c r="L13" s="2">
        <f t="shared" si="6"/>
        <v>411164408.42788363</v>
      </c>
      <c r="M13">
        <f t="shared" si="7"/>
        <v>1377105.8147630128</v>
      </c>
      <c r="N13">
        <f t="shared" si="8"/>
        <v>180392793.95463678</v>
      </c>
      <c r="O13">
        <f t="shared" si="9"/>
        <v>229394508.6584838</v>
      </c>
      <c r="P13">
        <f t="shared" si="10"/>
        <v>411164408.42788363</v>
      </c>
      <c r="Q13" t="s">
        <v>71</v>
      </c>
      <c r="R13" t="s">
        <v>72</v>
      </c>
      <c r="S13">
        <v>3600079</v>
      </c>
      <c r="T13">
        <v>12778</v>
      </c>
      <c r="U13">
        <v>1040.43</v>
      </c>
      <c r="V13" t="s">
        <v>73</v>
      </c>
      <c r="W13" t="s">
        <v>73</v>
      </c>
      <c r="X13">
        <v>12288</v>
      </c>
      <c r="Y13">
        <v>1029.76</v>
      </c>
      <c r="Z13" t="s">
        <v>73</v>
      </c>
      <c r="AA13" t="s">
        <v>73</v>
      </c>
      <c r="AB13" t="s">
        <v>74</v>
      </c>
      <c r="AC13" t="s">
        <v>75</v>
      </c>
      <c r="AD13">
        <v>10035</v>
      </c>
      <c r="AE13" t="s">
        <v>73</v>
      </c>
      <c r="AF13" t="s">
        <v>76</v>
      </c>
      <c r="AG13">
        <v>40.797400000000003</v>
      </c>
      <c r="AH13">
        <v>-73.936000000000007</v>
      </c>
      <c r="AI13">
        <v>3613</v>
      </c>
      <c r="AJ13" t="s">
        <v>77</v>
      </c>
      <c r="AK13">
        <v>11524</v>
      </c>
      <c r="AL13">
        <v>1030.95</v>
      </c>
      <c r="AM13" t="s">
        <v>73</v>
      </c>
    </row>
    <row r="14" spans="1:39" x14ac:dyDescent="0.2">
      <c r="B14" t="s">
        <v>20</v>
      </c>
      <c r="C14">
        <v>2020</v>
      </c>
      <c r="D14">
        <f t="shared" si="3"/>
        <v>709614310.1436913</v>
      </c>
      <c r="F14">
        <f t="shared" si="4"/>
        <v>423655564.13424569</v>
      </c>
      <c r="G14">
        <v>0</v>
      </c>
      <c r="H14">
        <v>0</v>
      </c>
      <c r="I14">
        <v>0</v>
      </c>
      <c r="K14">
        <f t="shared" si="5"/>
        <v>792824644.18994093</v>
      </c>
      <c r="L14" s="2">
        <f t="shared" si="6"/>
        <v>367789105.36317962</v>
      </c>
      <c r="M14">
        <f t="shared" si="7"/>
        <v>1231829.6652638311</v>
      </c>
      <c r="N14">
        <f t="shared" si="8"/>
        <v>161362469.47108299</v>
      </c>
      <c r="O14">
        <f t="shared" si="9"/>
        <v>205194806.22683284</v>
      </c>
      <c r="P14">
        <f t="shared" si="10"/>
        <v>367789105.36317962</v>
      </c>
      <c r="Q14" t="s">
        <v>71</v>
      </c>
      <c r="R14" t="s">
        <v>72</v>
      </c>
      <c r="S14">
        <v>3600081</v>
      </c>
      <c r="T14">
        <v>11430</v>
      </c>
      <c r="U14">
        <v>1004.34</v>
      </c>
      <c r="V14" t="s">
        <v>73</v>
      </c>
      <c r="W14" t="s">
        <v>73</v>
      </c>
      <c r="X14">
        <v>10382</v>
      </c>
      <c r="Y14">
        <v>996.64</v>
      </c>
      <c r="Z14" t="s">
        <v>73</v>
      </c>
      <c r="AA14" t="s">
        <v>73</v>
      </c>
      <c r="AB14" t="s">
        <v>74</v>
      </c>
      <c r="AC14" t="s">
        <v>75</v>
      </c>
      <c r="AD14">
        <v>10027</v>
      </c>
      <c r="AE14" t="s">
        <v>73</v>
      </c>
      <c r="AF14" t="s">
        <v>76</v>
      </c>
      <c r="AG14">
        <v>40.810699999999997</v>
      </c>
      <c r="AH14">
        <v>-73.956100000000006</v>
      </c>
      <c r="AI14">
        <v>3613</v>
      </c>
      <c r="AJ14" t="s">
        <v>77</v>
      </c>
      <c r="AK14">
        <v>9784</v>
      </c>
      <c r="AL14">
        <v>999.01</v>
      </c>
      <c r="AM14" t="s">
        <v>73</v>
      </c>
    </row>
    <row r="15" spans="1:39" x14ac:dyDescent="0.2">
      <c r="B15" t="s">
        <v>21</v>
      </c>
      <c r="C15">
        <v>2020</v>
      </c>
      <c r="D15">
        <f t="shared" si="3"/>
        <v>1309651257.4349229</v>
      </c>
      <c r="F15">
        <f t="shared" si="4"/>
        <v>781890999.59859264</v>
      </c>
      <c r="G15">
        <v>0</v>
      </c>
      <c r="H15">
        <v>0</v>
      </c>
      <c r="I15">
        <v>0</v>
      </c>
      <c r="K15">
        <f t="shared" si="5"/>
        <v>1463222735.7118814</v>
      </c>
      <c r="L15" s="2">
        <f t="shared" si="6"/>
        <v>678784879.93318236</v>
      </c>
      <c r="M15">
        <f t="shared" si="7"/>
        <v>2273442.4137130817</v>
      </c>
      <c r="N15">
        <f t="shared" si="8"/>
        <v>297807637.22594011</v>
      </c>
      <c r="O15">
        <f t="shared" si="9"/>
        <v>378703800.29352921</v>
      </c>
      <c r="P15">
        <f t="shared" si="10"/>
        <v>678784879.93318236</v>
      </c>
      <c r="Q15" t="s">
        <v>71</v>
      </c>
      <c r="R15" t="s">
        <v>72</v>
      </c>
      <c r="S15">
        <v>3600083</v>
      </c>
      <c r="T15">
        <v>21095</v>
      </c>
      <c r="U15">
        <v>1557.88</v>
      </c>
      <c r="V15" t="s">
        <v>73</v>
      </c>
      <c r="W15" t="s">
        <v>73</v>
      </c>
      <c r="X15">
        <v>19773</v>
      </c>
      <c r="Y15">
        <v>1540.27</v>
      </c>
      <c r="Z15" t="s">
        <v>73</v>
      </c>
      <c r="AA15" t="s">
        <v>73</v>
      </c>
      <c r="AB15" t="s">
        <v>74</v>
      </c>
      <c r="AC15" t="s">
        <v>75</v>
      </c>
      <c r="AD15">
        <v>10033</v>
      </c>
      <c r="AE15" t="s">
        <v>73</v>
      </c>
      <c r="AF15" t="s">
        <v>76</v>
      </c>
      <c r="AG15">
        <v>40.853395999999996</v>
      </c>
      <c r="AH15">
        <v>-73.933473000000006</v>
      </c>
      <c r="AI15">
        <v>3613</v>
      </c>
      <c r="AJ15" t="s">
        <v>77</v>
      </c>
      <c r="AK15">
        <v>18394</v>
      </c>
      <c r="AL15">
        <v>1560.8</v>
      </c>
      <c r="AM15" t="s">
        <v>73</v>
      </c>
    </row>
    <row r="16" spans="1:39" x14ac:dyDescent="0.2">
      <c r="B16" t="s">
        <v>22</v>
      </c>
      <c r="C16">
        <v>2020</v>
      </c>
      <c r="D16">
        <f t="shared" si="3"/>
        <v>1176420084.2443402</v>
      </c>
      <c r="F16">
        <f t="shared" si="4"/>
        <v>702349018.79088557</v>
      </c>
      <c r="G16">
        <v>0</v>
      </c>
      <c r="H16">
        <v>0</v>
      </c>
      <c r="I16">
        <v>0</v>
      </c>
      <c r="K16">
        <f t="shared" si="5"/>
        <v>1314368694.9042163</v>
      </c>
      <c r="L16" s="2">
        <f t="shared" si="6"/>
        <v>609731912.29456615</v>
      </c>
      <c r="M16">
        <f t="shared" si="7"/>
        <v>2042164.5080563726</v>
      </c>
      <c r="N16">
        <f t="shared" si="8"/>
        <v>267511586.52734485</v>
      </c>
      <c r="O16">
        <f t="shared" si="9"/>
        <v>340178161.25916499</v>
      </c>
      <c r="P16">
        <f t="shared" si="10"/>
        <v>609731912.29456615</v>
      </c>
      <c r="Q16" t="s">
        <v>71</v>
      </c>
      <c r="R16" t="s">
        <v>72</v>
      </c>
      <c r="S16">
        <v>3600084</v>
      </c>
      <c r="T16">
        <v>18949</v>
      </c>
      <c r="U16">
        <v>1624.57</v>
      </c>
      <c r="V16" t="s">
        <v>73</v>
      </c>
      <c r="W16" t="s">
        <v>73</v>
      </c>
      <c r="X16">
        <v>17575</v>
      </c>
      <c r="Y16">
        <v>1611.61</v>
      </c>
      <c r="Z16" t="s">
        <v>73</v>
      </c>
      <c r="AA16" t="s">
        <v>73</v>
      </c>
      <c r="AB16" t="s">
        <v>78</v>
      </c>
      <c r="AC16" t="s">
        <v>79</v>
      </c>
      <c r="AD16">
        <v>10451</v>
      </c>
      <c r="AE16" t="s">
        <v>73</v>
      </c>
      <c r="AF16" t="s">
        <v>76</v>
      </c>
      <c r="AG16">
        <v>40.815483999999998</v>
      </c>
      <c r="AH16">
        <v>-73.920269000000005</v>
      </c>
      <c r="AI16">
        <v>3615</v>
      </c>
      <c r="AJ16" t="s">
        <v>77</v>
      </c>
      <c r="AK16">
        <v>16211</v>
      </c>
      <c r="AL16">
        <v>1603.2</v>
      </c>
      <c r="AM16" t="s">
        <v>73</v>
      </c>
    </row>
    <row r="17" spans="2:39" x14ac:dyDescent="0.2">
      <c r="B17" t="s">
        <v>23</v>
      </c>
      <c r="C17">
        <v>2020</v>
      </c>
      <c r="D17">
        <f t="shared" si="3"/>
        <v>1732191501.9526801</v>
      </c>
      <c r="F17">
        <f t="shared" si="4"/>
        <v>1034156946.1863158</v>
      </c>
      <c r="G17">
        <v>0</v>
      </c>
      <c r="H17">
        <v>0</v>
      </c>
      <c r="I17">
        <v>0</v>
      </c>
      <c r="K17">
        <f t="shared" si="5"/>
        <v>1935310620.9574404</v>
      </c>
      <c r="L17" s="2">
        <f t="shared" si="6"/>
        <v>897785111.87559724</v>
      </c>
      <c r="M17">
        <f t="shared" si="7"/>
        <v>3006936.0884099877</v>
      </c>
      <c r="N17">
        <f t="shared" si="8"/>
        <v>393891011.43593061</v>
      </c>
      <c r="O17">
        <f t="shared" si="9"/>
        <v>500887164.35125661</v>
      </c>
      <c r="P17">
        <f t="shared" si="10"/>
        <v>897785111.87559724</v>
      </c>
      <c r="Q17" t="s">
        <v>71</v>
      </c>
      <c r="R17" t="s">
        <v>72</v>
      </c>
      <c r="S17">
        <v>3600085</v>
      </c>
      <c r="T17">
        <v>27901</v>
      </c>
      <c r="U17">
        <v>2163.5</v>
      </c>
      <c r="V17" t="s">
        <v>73</v>
      </c>
      <c r="W17" t="s">
        <v>73</v>
      </c>
      <c r="X17">
        <v>25994</v>
      </c>
      <c r="Y17">
        <v>2096</v>
      </c>
      <c r="Z17" t="s">
        <v>73</v>
      </c>
      <c r="AA17" t="s">
        <v>73</v>
      </c>
      <c r="AB17" t="s">
        <v>78</v>
      </c>
      <c r="AC17" t="s">
        <v>79</v>
      </c>
      <c r="AD17">
        <v>10473</v>
      </c>
      <c r="AE17" t="s">
        <v>73</v>
      </c>
      <c r="AF17" t="s">
        <v>76</v>
      </c>
      <c r="AG17">
        <v>40.818600000000004</v>
      </c>
      <c r="AH17">
        <v>-73.856800000000007</v>
      </c>
      <c r="AI17">
        <v>3615</v>
      </c>
      <c r="AJ17" t="s">
        <v>77</v>
      </c>
      <c r="AK17">
        <v>24528</v>
      </c>
      <c r="AL17">
        <v>2097.1999999999998</v>
      </c>
      <c r="AM17" t="s">
        <v>73</v>
      </c>
    </row>
    <row r="18" spans="2:39" x14ac:dyDescent="0.2">
      <c r="B18" t="s">
        <v>24</v>
      </c>
      <c r="C18">
        <v>2020</v>
      </c>
      <c r="D18">
        <f t="shared" si="3"/>
        <v>2095442011.8958766</v>
      </c>
      <c r="F18">
        <f t="shared" si="4"/>
        <v>1251025599.357748</v>
      </c>
      <c r="G18">
        <v>0</v>
      </c>
      <c r="H18">
        <v>0</v>
      </c>
      <c r="I18">
        <v>0</v>
      </c>
      <c r="K18">
        <f t="shared" si="5"/>
        <v>2341156377.1390104</v>
      </c>
      <c r="L18" s="2">
        <f t="shared" si="6"/>
        <v>1086055807.8930919</v>
      </c>
      <c r="M18">
        <f t="shared" si="7"/>
        <v>3637507.8619409306</v>
      </c>
      <c r="N18">
        <f t="shared" si="8"/>
        <v>476492219.56150419</v>
      </c>
      <c r="O18">
        <f t="shared" si="9"/>
        <v>605926080.46964669</v>
      </c>
      <c r="P18">
        <f t="shared" si="10"/>
        <v>1086055807.8930919</v>
      </c>
      <c r="Q18" t="s">
        <v>71</v>
      </c>
      <c r="R18" t="s">
        <v>72</v>
      </c>
      <c r="S18">
        <v>3600086</v>
      </c>
      <c r="T18">
        <v>33752</v>
      </c>
      <c r="U18">
        <v>2600.15</v>
      </c>
      <c r="V18" t="s">
        <v>73</v>
      </c>
      <c r="W18" t="s">
        <v>73</v>
      </c>
      <c r="X18">
        <v>31384</v>
      </c>
      <c r="Y18">
        <v>2522.88</v>
      </c>
      <c r="Z18" t="s">
        <v>73</v>
      </c>
      <c r="AA18" t="s">
        <v>73</v>
      </c>
      <c r="AB18" t="s">
        <v>78</v>
      </c>
      <c r="AC18" t="s">
        <v>79</v>
      </c>
      <c r="AD18">
        <v>10456</v>
      </c>
      <c r="AE18" t="s">
        <v>73</v>
      </c>
      <c r="AF18" t="s">
        <v>76</v>
      </c>
      <c r="AG18">
        <v>40.836142000000002</v>
      </c>
      <c r="AH18">
        <v>-73.904932000000002</v>
      </c>
      <c r="AI18">
        <v>3615</v>
      </c>
      <c r="AJ18" t="s">
        <v>77</v>
      </c>
      <c r="AK18">
        <v>28607</v>
      </c>
      <c r="AL18">
        <v>2469.0500000000002</v>
      </c>
      <c r="AM18" t="s">
        <v>73</v>
      </c>
    </row>
    <row r="19" spans="2:39" x14ac:dyDescent="0.2">
      <c r="B19" t="s">
        <v>25</v>
      </c>
      <c r="C19">
        <v>2020</v>
      </c>
      <c r="D19">
        <f t="shared" si="3"/>
        <v>3307622187.3600559</v>
      </c>
      <c r="F19">
        <f t="shared" si="4"/>
        <v>1974724189.8845325</v>
      </c>
      <c r="G19">
        <v>0</v>
      </c>
      <c r="H19">
        <v>0</v>
      </c>
      <c r="I19">
        <v>0</v>
      </c>
      <c r="K19">
        <f t="shared" si="5"/>
        <v>3695478439.9394126</v>
      </c>
      <c r="L19" s="2">
        <f t="shared" si="6"/>
        <v>1714321974.316196</v>
      </c>
      <c r="M19">
        <f t="shared" si="7"/>
        <v>5741748.825569653</v>
      </c>
      <c r="N19">
        <f t="shared" si="8"/>
        <v>752135458.09369099</v>
      </c>
      <c r="O19">
        <f t="shared" si="9"/>
        <v>956444767.39693546</v>
      </c>
      <c r="P19">
        <f t="shared" si="10"/>
        <v>1714321974.316196</v>
      </c>
      <c r="Q19" t="s">
        <v>71</v>
      </c>
      <c r="R19" t="s">
        <v>72</v>
      </c>
      <c r="S19">
        <v>3600087</v>
      </c>
      <c r="T19">
        <v>53277</v>
      </c>
      <c r="U19">
        <v>4107.8999999999996</v>
      </c>
      <c r="V19" t="s">
        <v>73</v>
      </c>
      <c r="W19" t="s">
        <v>73</v>
      </c>
      <c r="X19">
        <v>51467</v>
      </c>
      <c r="Y19">
        <v>4058.62</v>
      </c>
      <c r="Z19" t="s">
        <v>73</v>
      </c>
      <c r="AA19" t="s">
        <v>73</v>
      </c>
      <c r="AB19" t="s">
        <v>78</v>
      </c>
      <c r="AC19" t="s">
        <v>79</v>
      </c>
      <c r="AD19">
        <v>10458</v>
      </c>
      <c r="AE19" t="s">
        <v>73</v>
      </c>
      <c r="AF19" t="s">
        <v>76</v>
      </c>
      <c r="AG19">
        <v>40.860613999999998</v>
      </c>
      <c r="AH19">
        <v>-73.890125999999995</v>
      </c>
      <c r="AI19">
        <v>3615</v>
      </c>
      <c r="AJ19" t="s">
        <v>77</v>
      </c>
      <c r="AK19">
        <v>46525</v>
      </c>
      <c r="AL19">
        <v>4107.03</v>
      </c>
      <c r="AM19" t="s">
        <v>73</v>
      </c>
    </row>
    <row r="20" spans="2:39" x14ac:dyDescent="0.2">
      <c r="B20" t="s">
        <v>26</v>
      </c>
      <c r="C20">
        <v>2020</v>
      </c>
      <c r="D20">
        <f t="shared" si="3"/>
        <v>2386799838.4491878</v>
      </c>
      <c r="F20">
        <f t="shared" si="4"/>
        <v>1424972717.6851337</v>
      </c>
      <c r="G20">
        <v>0</v>
      </c>
      <c r="H20">
        <v>0</v>
      </c>
      <c r="I20">
        <v>0</v>
      </c>
      <c r="K20">
        <f t="shared" si="5"/>
        <v>2666679216.6126232</v>
      </c>
      <c r="L20" s="2">
        <f t="shared" si="6"/>
        <v>1237064930.5063379</v>
      </c>
      <c r="M20">
        <f t="shared" si="7"/>
        <v>4143280.0945816273</v>
      </c>
      <c r="N20">
        <f t="shared" si="8"/>
        <v>542745418.96901011</v>
      </c>
      <c r="O20">
        <f t="shared" si="9"/>
        <v>690176231.44274616</v>
      </c>
      <c r="P20">
        <f t="shared" si="10"/>
        <v>1237064930.5063379</v>
      </c>
      <c r="Q20" t="s">
        <v>71</v>
      </c>
      <c r="R20" t="s">
        <v>72</v>
      </c>
      <c r="S20">
        <v>3600088</v>
      </c>
      <c r="T20">
        <v>38445</v>
      </c>
      <c r="U20">
        <v>3131.32</v>
      </c>
      <c r="V20" t="s">
        <v>73</v>
      </c>
      <c r="W20" t="s">
        <v>73</v>
      </c>
      <c r="X20">
        <v>36296</v>
      </c>
      <c r="Y20">
        <v>3040.45</v>
      </c>
      <c r="Z20" t="s">
        <v>73</v>
      </c>
      <c r="AA20" t="s">
        <v>73</v>
      </c>
      <c r="AB20" t="s">
        <v>78</v>
      </c>
      <c r="AC20" t="s">
        <v>79</v>
      </c>
      <c r="AD20">
        <v>10469</v>
      </c>
      <c r="AE20" t="s">
        <v>73</v>
      </c>
      <c r="AF20" t="s">
        <v>76</v>
      </c>
      <c r="AG20">
        <v>40.866999999999997</v>
      </c>
      <c r="AH20">
        <v>-73.850700000000003</v>
      </c>
      <c r="AI20">
        <v>3614</v>
      </c>
      <c r="AJ20" t="s">
        <v>77</v>
      </c>
      <c r="AK20">
        <v>33849</v>
      </c>
      <c r="AL20">
        <v>3054.03</v>
      </c>
      <c r="AM20" t="s">
        <v>73</v>
      </c>
    </row>
    <row r="21" spans="2:39" x14ac:dyDescent="0.2">
      <c r="B21" t="s">
        <v>27</v>
      </c>
      <c r="C21">
        <v>2020</v>
      </c>
      <c r="D21">
        <f t="shared" si="3"/>
        <v>1339948001.3850648</v>
      </c>
      <c r="F21">
        <f t="shared" si="4"/>
        <v>799978831.20817363</v>
      </c>
      <c r="G21">
        <v>0</v>
      </c>
      <c r="H21">
        <v>0</v>
      </c>
      <c r="I21">
        <v>0</v>
      </c>
      <c r="K21">
        <f t="shared" si="5"/>
        <v>1497072116.8461502</v>
      </c>
      <c r="L21" s="2">
        <f t="shared" si="6"/>
        <v>694487511.90319395</v>
      </c>
      <c r="M21">
        <f t="shared" si="7"/>
        <v>2326034.9663507673</v>
      </c>
      <c r="N21">
        <f t="shared" si="8"/>
        <v>304696953.50782013</v>
      </c>
      <c r="O21">
        <f t="shared" si="9"/>
        <v>387464523.42902303</v>
      </c>
      <c r="P21">
        <f t="shared" si="10"/>
        <v>694487511.90319395</v>
      </c>
      <c r="Q21" t="s">
        <v>71</v>
      </c>
      <c r="R21" t="s">
        <v>72</v>
      </c>
      <c r="S21">
        <v>3600090</v>
      </c>
      <c r="T21">
        <v>21583</v>
      </c>
      <c r="U21">
        <v>1932.17</v>
      </c>
      <c r="V21" t="s">
        <v>73</v>
      </c>
      <c r="W21" t="s">
        <v>73</v>
      </c>
      <c r="X21">
        <v>20063</v>
      </c>
      <c r="Y21">
        <v>1931.85</v>
      </c>
      <c r="Z21" t="s">
        <v>73</v>
      </c>
      <c r="AA21" t="s">
        <v>73</v>
      </c>
      <c r="AB21" t="s">
        <v>78</v>
      </c>
      <c r="AC21" t="s">
        <v>79</v>
      </c>
      <c r="AD21">
        <v>10460</v>
      </c>
      <c r="AE21" t="s">
        <v>73</v>
      </c>
      <c r="AF21" t="s">
        <v>76</v>
      </c>
      <c r="AG21">
        <v>40.839348999999999</v>
      </c>
      <c r="AH21">
        <v>-73.880019000000004</v>
      </c>
      <c r="AI21">
        <v>3615</v>
      </c>
      <c r="AJ21" t="s">
        <v>77</v>
      </c>
      <c r="AK21">
        <v>18447</v>
      </c>
      <c r="AL21">
        <v>1890</v>
      </c>
      <c r="AM21" t="s">
        <v>73</v>
      </c>
    </row>
    <row r="22" spans="2:39" x14ac:dyDescent="0.2">
      <c r="B22" t="s">
        <v>28</v>
      </c>
      <c r="C22">
        <v>2020</v>
      </c>
      <c r="D22">
        <f t="shared" si="3"/>
        <v>1301332069.5469739</v>
      </c>
      <c r="F22">
        <f t="shared" si="4"/>
        <v>776924258.95169938</v>
      </c>
      <c r="G22">
        <v>0</v>
      </c>
      <c r="H22">
        <v>0</v>
      </c>
      <c r="I22">
        <v>0</v>
      </c>
      <c r="K22">
        <f t="shared" si="5"/>
        <v>1453928028.5971437</v>
      </c>
      <c r="L22" s="2">
        <f t="shared" si="6"/>
        <v>674473091.64633489</v>
      </c>
      <c r="M22">
        <f t="shared" si="7"/>
        <v>2259001.0160625693</v>
      </c>
      <c r="N22">
        <f t="shared" si="8"/>
        <v>295915898.73870254</v>
      </c>
      <c r="O22">
        <f t="shared" si="9"/>
        <v>376298191.89156979</v>
      </c>
      <c r="P22">
        <f t="shared" si="10"/>
        <v>674473091.64633489</v>
      </c>
      <c r="Q22" t="s">
        <v>71</v>
      </c>
      <c r="R22" t="s">
        <v>72</v>
      </c>
      <c r="S22">
        <v>3600091</v>
      </c>
      <c r="T22">
        <v>20961</v>
      </c>
      <c r="U22">
        <v>1597.31</v>
      </c>
      <c r="V22" t="s">
        <v>73</v>
      </c>
      <c r="W22" t="s">
        <v>73</v>
      </c>
      <c r="X22">
        <v>20458</v>
      </c>
      <c r="Y22">
        <v>1561.88</v>
      </c>
      <c r="Z22" t="s">
        <v>73</v>
      </c>
      <c r="AA22" t="s">
        <v>73</v>
      </c>
      <c r="AB22" t="s">
        <v>80</v>
      </c>
      <c r="AC22" t="s">
        <v>81</v>
      </c>
      <c r="AD22">
        <v>11238</v>
      </c>
      <c r="AE22" t="s">
        <v>73</v>
      </c>
      <c r="AF22" t="s">
        <v>76</v>
      </c>
      <c r="AG22">
        <v>40.676313999999998</v>
      </c>
      <c r="AH22">
        <v>-73.965789999999998</v>
      </c>
      <c r="AI22">
        <v>3609</v>
      </c>
      <c r="AJ22" t="s">
        <v>77</v>
      </c>
      <c r="AK22">
        <v>19887</v>
      </c>
      <c r="AL22">
        <v>1622.86</v>
      </c>
      <c r="AM22" t="s">
        <v>73</v>
      </c>
    </row>
    <row r="23" spans="2:39" x14ac:dyDescent="0.2">
      <c r="B23" t="s">
        <v>29</v>
      </c>
      <c r="C23">
        <v>2020</v>
      </c>
      <c r="D23">
        <f t="shared" si="3"/>
        <v>1092917787.9063466</v>
      </c>
      <c r="F23">
        <f t="shared" si="4"/>
        <v>652496286.17841303</v>
      </c>
      <c r="G23">
        <v>0</v>
      </c>
      <c r="H23">
        <v>0</v>
      </c>
      <c r="I23">
        <v>0</v>
      </c>
      <c r="K23">
        <f t="shared" si="5"/>
        <v>1221074806.3271847</v>
      </c>
      <c r="L23" s="2">
        <f t="shared" si="6"/>
        <v>566453141.80344832</v>
      </c>
      <c r="M23">
        <f t="shared" si="7"/>
        <v>1897211.6734299636</v>
      </c>
      <c r="N23">
        <f t="shared" si="8"/>
        <v>248523614.39798293</v>
      </c>
      <c r="O23">
        <f t="shared" si="9"/>
        <v>316032315.73203546</v>
      </c>
      <c r="P23">
        <f t="shared" si="10"/>
        <v>566453141.80344832</v>
      </c>
      <c r="Q23" t="s">
        <v>71</v>
      </c>
      <c r="R23" t="s">
        <v>72</v>
      </c>
      <c r="S23">
        <v>3600119</v>
      </c>
      <c r="T23">
        <v>17604</v>
      </c>
      <c r="U23">
        <v>1458.82</v>
      </c>
      <c r="V23" t="s">
        <v>73</v>
      </c>
      <c r="W23" t="s">
        <v>73</v>
      </c>
      <c r="X23">
        <v>16875</v>
      </c>
      <c r="Y23">
        <v>1452.8</v>
      </c>
      <c r="Z23" t="s">
        <v>73</v>
      </c>
      <c r="AA23" t="s">
        <v>73</v>
      </c>
      <c r="AB23" t="s">
        <v>80</v>
      </c>
      <c r="AC23" t="s">
        <v>81</v>
      </c>
      <c r="AD23">
        <v>11206</v>
      </c>
      <c r="AE23" t="s">
        <v>73</v>
      </c>
      <c r="AF23" t="s">
        <v>76</v>
      </c>
      <c r="AG23">
        <v>40.703899999999997</v>
      </c>
      <c r="AH23">
        <v>-73.953400000000002</v>
      </c>
      <c r="AI23">
        <v>3607</v>
      </c>
      <c r="AJ23" t="s">
        <v>77</v>
      </c>
      <c r="AK23">
        <v>15762</v>
      </c>
      <c r="AL23">
        <v>1501.07</v>
      </c>
      <c r="AM23" t="s">
        <v>73</v>
      </c>
    </row>
    <row r="24" spans="2:39" x14ac:dyDescent="0.2">
      <c r="B24" t="s">
        <v>30</v>
      </c>
      <c r="C24">
        <v>2020</v>
      </c>
      <c r="D24">
        <f t="shared" si="3"/>
        <v>1985119647.1430037</v>
      </c>
      <c r="F24">
        <f t="shared" si="4"/>
        <v>1185160687.9433515</v>
      </c>
      <c r="G24">
        <v>0</v>
      </c>
      <c r="H24">
        <v>0</v>
      </c>
      <c r="I24">
        <v>0</v>
      </c>
      <c r="K24">
        <f t="shared" si="5"/>
        <v>2217897462.6398396</v>
      </c>
      <c r="L24" s="2">
        <f t="shared" si="6"/>
        <v>1028876346.8055705</v>
      </c>
      <c r="M24">
        <f t="shared" si="7"/>
        <v>3445997.6856352589</v>
      </c>
      <c r="N24">
        <f t="shared" si="8"/>
        <v>451405508.42851084</v>
      </c>
      <c r="O24">
        <f t="shared" si="9"/>
        <v>574024840.69142437</v>
      </c>
      <c r="P24">
        <f t="shared" si="10"/>
        <v>1028876346.8055705</v>
      </c>
      <c r="Q24" t="s">
        <v>71</v>
      </c>
      <c r="R24" t="s">
        <v>72</v>
      </c>
      <c r="S24">
        <v>3600092</v>
      </c>
      <c r="T24">
        <v>31975</v>
      </c>
      <c r="U24">
        <v>2551.98</v>
      </c>
      <c r="V24" t="s">
        <v>73</v>
      </c>
      <c r="W24" t="s">
        <v>73</v>
      </c>
      <c r="X24">
        <v>30388</v>
      </c>
      <c r="Y24">
        <v>2562.5700000000002</v>
      </c>
      <c r="Z24" t="s">
        <v>73</v>
      </c>
      <c r="AA24" t="s">
        <v>73</v>
      </c>
      <c r="AB24" t="s">
        <v>80</v>
      </c>
      <c r="AC24" t="s">
        <v>81</v>
      </c>
      <c r="AD24">
        <v>11201</v>
      </c>
      <c r="AE24" t="s">
        <v>73</v>
      </c>
      <c r="AF24" t="s">
        <v>76</v>
      </c>
      <c r="AG24">
        <v>40.691000000000003</v>
      </c>
      <c r="AH24">
        <v>-73.988449000000003</v>
      </c>
      <c r="AI24">
        <v>3607</v>
      </c>
      <c r="AJ24" t="s">
        <v>77</v>
      </c>
      <c r="AK24">
        <v>28165</v>
      </c>
      <c r="AL24">
        <v>2598.09</v>
      </c>
      <c r="AM24" t="s">
        <v>73</v>
      </c>
    </row>
    <row r="25" spans="2:39" x14ac:dyDescent="0.2">
      <c r="B25" t="s">
        <v>31</v>
      </c>
      <c r="C25">
        <v>2020</v>
      </c>
      <c r="D25">
        <f t="shared" si="3"/>
        <v>423036912.45136595</v>
      </c>
      <c r="F25">
        <f t="shared" si="4"/>
        <v>252562468.41738847</v>
      </c>
      <c r="G25">
        <v>0</v>
      </c>
      <c r="H25">
        <v>0</v>
      </c>
      <c r="I25">
        <v>0</v>
      </c>
      <c r="K25">
        <f t="shared" si="5"/>
        <v>472642793.13300592</v>
      </c>
      <c r="L25" s="2">
        <f t="shared" si="6"/>
        <v>219257652.13864446</v>
      </c>
      <c r="M25">
        <f t="shared" si="7"/>
        <v>734355.84769096645</v>
      </c>
      <c r="N25">
        <f t="shared" si="8"/>
        <v>96196313.82116881</v>
      </c>
      <c r="O25">
        <f t="shared" si="9"/>
        <v>122326982.46978468</v>
      </c>
      <c r="P25">
        <f t="shared" si="10"/>
        <v>219257652.13864446</v>
      </c>
      <c r="Q25" t="s">
        <v>71</v>
      </c>
      <c r="R25" t="s">
        <v>72</v>
      </c>
      <c r="S25">
        <v>3600094</v>
      </c>
      <c r="T25">
        <v>6814</v>
      </c>
      <c r="U25">
        <v>510.74</v>
      </c>
      <c r="V25" t="s">
        <v>73</v>
      </c>
      <c r="W25" t="s">
        <v>73</v>
      </c>
      <c r="X25">
        <v>6356</v>
      </c>
      <c r="Y25">
        <v>521.25</v>
      </c>
      <c r="Z25" t="s">
        <v>73</v>
      </c>
      <c r="AA25" t="s">
        <v>73</v>
      </c>
      <c r="AB25" t="s">
        <v>80</v>
      </c>
      <c r="AC25" t="s">
        <v>81</v>
      </c>
      <c r="AD25">
        <v>11221</v>
      </c>
      <c r="AE25" t="s">
        <v>73</v>
      </c>
      <c r="AF25" t="s">
        <v>76</v>
      </c>
      <c r="AG25">
        <v>40.691907</v>
      </c>
      <c r="AH25">
        <v>-73.931465000000003</v>
      </c>
      <c r="AI25">
        <v>3608</v>
      </c>
      <c r="AJ25" t="s">
        <v>77</v>
      </c>
      <c r="AK25">
        <v>6091</v>
      </c>
      <c r="AL25">
        <v>530.91999999999996</v>
      </c>
      <c r="AM25" t="s">
        <v>73</v>
      </c>
    </row>
    <row r="26" spans="2:39" x14ac:dyDescent="0.2">
      <c r="B26" t="s">
        <v>32</v>
      </c>
      <c r="C26">
        <v>2020</v>
      </c>
      <c r="D26">
        <f t="shared" si="3"/>
        <v>1306919583.8000739</v>
      </c>
      <c r="F26">
        <f t="shared" si="4"/>
        <v>780260129.53543353</v>
      </c>
      <c r="G26">
        <v>0</v>
      </c>
      <c r="H26">
        <v>0</v>
      </c>
      <c r="I26">
        <v>0</v>
      </c>
      <c r="K26">
        <f t="shared" si="5"/>
        <v>1460170742.3309228</v>
      </c>
      <c r="L26" s="2">
        <f t="shared" si="6"/>
        <v>677369068.85391903</v>
      </c>
      <c r="M26">
        <f t="shared" si="7"/>
        <v>2268700.4622457488</v>
      </c>
      <c r="N26">
        <f t="shared" si="8"/>
        <v>297186469.3644591</v>
      </c>
      <c r="O26">
        <f t="shared" si="9"/>
        <v>377913899.02721417</v>
      </c>
      <c r="P26">
        <f t="shared" si="10"/>
        <v>677369068.85391903</v>
      </c>
      <c r="Q26" t="s">
        <v>71</v>
      </c>
      <c r="R26" t="s">
        <v>72</v>
      </c>
      <c r="S26">
        <v>3600095</v>
      </c>
      <c r="T26">
        <v>21051</v>
      </c>
      <c r="U26">
        <v>1580.74</v>
      </c>
      <c r="V26" t="s">
        <v>73</v>
      </c>
      <c r="W26" t="s">
        <v>73</v>
      </c>
      <c r="X26">
        <v>19597</v>
      </c>
      <c r="Y26">
        <v>1536.2</v>
      </c>
      <c r="Z26" t="s">
        <v>73</v>
      </c>
      <c r="AA26" t="s">
        <v>73</v>
      </c>
      <c r="AB26" t="s">
        <v>80</v>
      </c>
      <c r="AC26" t="s">
        <v>81</v>
      </c>
      <c r="AD26">
        <v>11213</v>
      </c>
      <c r="AE26" t="s">
        <v>73</v>
      </c>
      <c r="AF26" t="s">
        <v>76</v>
      </c>
      <c r="AG26">
        <v>40.672283999999998</v>
      </c>
      <c r="AH26">
        <v>-73.937334000000007</v>
      </c>
      <c r="AI26">
        <v>3609</v>
      </c>
      <c r="AJ26" t="s">
        <v>77</v>
      </c>
      <c r="AK26">
        <v>18836</v>
      </c>
      <c r="AL26">
        <v>1567.74</v>
      </c>
      <c r="AM26" t="s">
        <v>73</v>
      </c>
    </row>
    <row r="27" spans="2:39" x14ac:dyDescent="0.2">
      <c r="B27" t="s">
        <v>33</v>
      </c>
      <c r="C27">
        <v>2020</v>
      </c>
      <c r="D27">
        <f t="shared" si="3"/>
        <v>865505957.80517948</v>
      </c>
      <c r="F27">
        <f t="shared" si="4"/>
        <v>516726353.42043042</v>
      </c>
      <c r="G27">
        <v>0</v>
      </c>
      <c r="H27">
        <v>0</v>
      </c>
      <c r="I27">
        <v>0</v>
      </c>
      <c r="K27">
        <f t="shared" si="5"/>
        <v>966996357.36237693</v>
      </c>
      <c r="L27" s="2">
        <f t="shared" si="6"/>
        <v>448586869.45477581</v>
      </c>
      <c r="M27">
        <f t="shared" si="7"/>
        <v>1502444.213774547</v>
      </c>
      <c r="N27">
        <f t="shared" si="8"/>
        <v>196811389.92969099</v>
      </c>
      <c r="O27">
        <f t="shared" si="9"/>
        <v>250273035.31131029</v>
      </c>
      <c r="P27">
        <f t="shared" si="10"/>
        <v>448586869.45477581</v>
      </c>
      <c r="Q27" t="s">
        <v>71</v>
      </c>
      <c r="R27" t="s">
        <v>72</v>
      </c>
      <c r="S27">
        <v>3600096</v>
      </c>
      <c r="T27">
        <v>13941</v>
      </c>
      <c r="U27">
        <v>1044.94</v>
      </c>
      <c r="V27" t="s">
        <v>73</v>
      </c>
      <c r="W27" t="s">
        <v>73</v>
      </c>
      <c r="X27">
        <v>12538</v>
      </c>
      <c r="Y27">
        <v>1016.03</v>
      </c>
      <c r="Z27" t="s">
        <v>73</v>
      </c>
      <c r="AA27" t="s">
        <v>73</v>
      </c>
      <c r="AB27" t="s">
        <v>80</v>
      </c>
      <c r="AC27" t="s">
        <v>81</v>
      </c>
      <c r="AD27">
        <v>11236</v>
      </c>
      <c r="AE27" t="s">
        <v>73</v>
      </c>
      <c r="AF27" t="s">
        <v>76</v>
      </c>
      <c r="AG27">
        <v>40.643259999999998</v>
      </c>
      <c r="AH27">
        <v>-73.903321000000005</v>
      </c>
      <c r="AI27">
        <v>3608</v>
      </c>
      <c r="AJ27" t="s">
        <v>77</v>
      </c>
      <c r="AK27">
        <v>11429</v>
      </c>
      <c r="AL27">
        <v>974.85</v>
      </c>
      <c r="AM27" t="s">
        <v>73</v>
      </c>
    </row>
    <row r="28" spans="2:39" x14ac:dyDescent="0.2">
      <c r="B28" t="s">
        <v>34</v>
      </c>
      <c r="C28">
        <v>2020</v>
      </c>
      <c r="D28">
        <f t="shared" si="3"/>
        <v>1421277375.5135193</v>
      </c>
      <c r="F28">
        <f t="shared" si="4"/>
        <v>848534280.81586063</v>
      </c>
      <c r="G28">
        <v>0</v>
      </c>
      <c r="H28">
        <v>0</v>
      </c>
      <c r="I28">
        <v>0</v>
      </c>
      <c r="K28">
        <f t="shared" si="5"/>
        <v>1587938283.415601</v>
      </c>
      <c r="L28" s="2">
        <f t="shared" si="6"/>
        <v>736640069.03580678</v>
      </c>
      <c r="M28">
        <f t="shared" si="7"/>
        <v>2467215.7941281619</v>
      </c>
      <c r="N28">
        <f t="shared" si="8"/>
        <v>323190814.83827668</v>
      </c>
      <c r="O28">
        <f t="shared" si="9"/>
        <v>410982038.40340191</v>
      </c>
      <c r="P28">
        <f t="shared" si="10"/>
        <v>736640069.03580678</v>
      </c>
      <c r="Q28" t="s">
        <v>71</v>
      </c>
      <c r="R28" t="s">
        <v>72</v>
      </c>
      <c r="S28">
        <v>3600120</v>
      </c>
      <c r="T28">
        <v>22893</v>
      </c>
      <c r="U28">
        <v>1781.99</v>
      </c>
      <c r="V28" t="s">
        <v>73</v>
      </c>
      <c r="W28" t="s">
        <v>73</v>
      </c>
      <c r="X28">
        <v>21344</v>
      </c>
      <c r="Y28">
        <v>1778.4</v>
      </c>
      <c r="Z28" t="s">
        <v>73</v>
      </c>
      <c r="AA28" t="s">
        <v>73</v>
      </c>
      <c r="AB28" t="s">
        <v>80</v>
      </c>
      <c r="AC28" t="s">
        <v>81</v>
      </c>
      <c r="AD28">
        <v>11207</v>
      </c>
      <c r="AE28" t="s">
        <v>73</v>
      </c>
      <c r="AF28" t="s">
        <v>76</v>
      </c>
      <c r="AG28">
        <v>40.663800000000002</v>
      </c>
      <c r="AH28">
        <v>-73.893299999999996</v>
      </c>
      <c r="AI28">
        <v>3608</v>
      </c>
      <c r="AJ28" t="s">
        <v>77</v>
      </c>
      <c r="AK28">
        <v>20068</v>
      </c>
      <c r="AL28">
        <v>1841.33</v>
      </c>
      <c r="AM28" t="s">
        <v>73</v>
      </c>
    </row>
    <row r="29" spans="2:39" x14ac:dyDescent="0.2">
      <c r="B29" t="s">
        <v>35</v>
      </c>
      <c r="C29">
        <v>2020</v>
      </c>
      <c r="D29">
        <f t="shared" si="3"/>
        <v>3229210737.3415537</v>
      </c>
      <c r="F29">
        <f t="shared" si="4"/>
        <v>1927910806.026129</v>
      </c>
      <c r="G29">
        <v>0</v>
      </c>
      <c r="H29">
        <v>0</v>
      </c>
      <c r="I29">
        <v>0</v>
      </c>
      <c r="K29">
        <f t="shared" si="5"/>
        <v>3607872357.2087131</v>
      </c>
      <c r="L29" s="2">
        <f t="shared" si="6"/>
        <v>1673681760.8364327</v>
      </c>
      <c r="M29">
        <f t="shared" si="7"/>
        <v>5605633.2641323637</v>
      </c>
      <c r="N29">
        <f t="shared" si="8"/>
        <v>734305116.97890735</v>
      </c>
      <c r="O29">
        <f t="shared" si="9"/>
        <v>933771010.59339309</v>
      </c>
      <c r="P29">
        <f t="shared" si="10"/>
        <v>1673681760.8364327</v>
      </c>
      <c r="Q29" t="s">
        <v>71</v>
      </c>
      <c r="R29" t="s">
        <v>72</v>
      </c>
      <c r="S29">
        <v>3600151</v>
      </c>
      <c r="T29">
        <v>52014</v>
      </c>
      <c r="U29">
        <v>3366.52</v>
      </c>
      <c r="V29" t="s">
        <v>73</v>
      </c>
      <c r="W29" t="s">
        <v>73</v>
      </c>
      <c r="X29">
        <v>50119</v>
      </c>
      <c r="Y29">
        <v>3391.52</v>
      </c>
      <c r="Z29" t="s">
        <v>73</v>
      </c>
      <c r="AA29" t="s">
        <v>73</v>
      </c>
      <c r="AB29" t="s">
        <v>80</v>
      </c>
      <c r="AC29" t="s">
        <v>81</v>
      </c>
      <c r="AD29">
        <v>11209</v>
      </c>
      <c r="AE29" t="s">
        <v>73</v>
      </c>
      <c r="AF29" t="s">
        <v>76</v>
      </c>
      <c r="AG29">
        <v>40.620240000000003</v>
      </c>
      <c r="AH29">
        <v>-74.028520999999998</v>
      </c>
      <c r="AI29">
        <v>3611</v>
      </c>
      <c r="AJ29" t="s">
        <v>77</v>
      </c>
      <c r="AK29">
        <v>47493</v>
      </c>
      <c r="AL29">
        <v>3430.38</v>
      </c>
      <c r="AM29" t="s">
        <v>73</v>
      </c>
    </row>
    <row r="30" spans="2:39" x14ac:dyDescent="0.2">
      <c r="B30" t="s">
        <v>36</v>
      </c>
      <c r="C30">
        <v>2020</v>
      </c>
      <c r="D30">
        <f t="shared" si="3"/>
        <v>2199742277.953742</v>
      </c>
      <c r="F30">
        <f t="shared" si="4"/>
        <v>1313295183.5874536</v>
      </c>
      <c r="G30">
        <v>0</v>
      </c>
      <c r="H30">
        <v>0</v>
      </c>
      <c r="I30">
        <v>0</v>
      </c>
      <c r="K30">
        <f t="shared" si="5"/>
        <v>2457687033.5028863</v>
      </c>
      <c r="L30" s="2">
        <f t="shared" si="6"/>
        <v>1140114049.1013281</v>
      </c>
      <c r="M30">
        <f t="shared" si="7"/>
        <v>3818564.1906936197</v>
      </c>
      <c r="N30">
        <f t="shared" si="8"/>
        <v>500209537.90895998</v>
      </c>
      <c r="O30">
        <f t="shared" si="9"/>
        <v>636085947.00167465</v>
      </c>
      <c r="P30">
        <f t="shared" si="10"/>
        <v>1140114049.1013281</v>
      </c>
      <c r="Q30" t="s">
        <v>71</v>
      </c>
      <c r="R30" t="s">
        <v>72</v>
      </c>
      <c r="S30">
        <v>3600152</v>
      </c>
      <c r="T30">
        <v>35432</v>
      </c>
      <c r="U30">
        <v>2600.42</v>
      </c>
      <c r="V30" t="s">
        <v>73</v>
      </c>
      <c r="W30" t="s">
        <v>73</v>
      </c>
      <c r="X30">
        <v>34525</v>
      </c>
      <c r="Y30">
        <v>2591.52</v>
      </c>
      <c r="Z30" t="s">
        <v>73</v>
      </c>
      <c r="AA30" t="s">
        <v>73</v>
      </c>
      <c r="AB30" t="s">
        <v>80</v>
      </c>
      <c r="AC30" t="s">
        <v>81</v>
      </c>
      <c r="AD30">
        <v>11224</v>
      </c>
      <c r="AE30" t="s">
        <v>73</v>
      </c>
      <c r="AF30" t="s">
        <v>76</v>
      </c>
      <c r="AG30">
        <v>40.5824</v>
      </c>
      <c r="AH30">
        <v>-73.972499999999997</v>
      </c>
      <c r="AI30">
        <v>3608</v>
      </c>
      <c r="AJ30" t="s">
        <v>77</v>
      </c>
      <c r="AK30">
        <v>33455</v>
      </c>
      <c r="AL30">
        <v>2682.99</v>
      </c>
      <c r="AM30" t="s">
        <v>73</v>
      </c>
    </row>
    <row r="31" spans="2:39" x14ac:dyDescent="0.2">
      <c r="B31" t="s">
        <v>37</v>
      </c>
      <c r="C31">
        <v>2020</v>
      </c>
      <c r="D31">
        <f t="shared" si="3"/>
        <v>2159139674.3812156</v>
      </c>
      <c r="F31">
        <f t="shared" si="4"/>
        <v>1289054524.0123181</v>
      </c>
      <c r="G31">
        <v>0</v>
      </c>
      <c r="H31">
        <v>0</v>
      </c>
      <c r="I31">
        <v>0</v>
      </c>
      <c r="K31">
        <f t="shared" si="5"/>
        <v>2412323313.7040915</v>
      </c>
      <c r="L31" s="2">
        <f t="shared" si="6"/>
        <v>1119069948.0595503</v>
      </c>
      <c r="M31">
        <f t="shared" si="7"/>
        <v>3748081.5484291795</v>
      </c>
      <c r="N31">
        <f t="shared" si="8"/>
        <v>490976724.69512892</v>
      </c>
      <c r="O31">
        <f t="shared" si="9"/>
        <v>624345141.81599224</v>
      </c>
      <c r="P31">
        <f t="shared" si="10"/>
        <v>1119069948.0595503</v>
      </c>
      <c r="Q31" t="s">
        <v>71</v>
      </c>
      <c r="R31" t="s">
        <v>72</v>
      </c>
      <c r="S31">
        <v>3600153</v>
      </c>
      <c r="T31">
        <v>34778</v>
      </c>
      <c r="U31">
        <v>2221.4299999999998</v>
      </c>
      <c r="V31" t="s">
        <v>73</v>
      </c>
      <c r="W31" t="s">
        <v>73</v>
      </c>
      <c r="X31">
        <v>33200</v>
      </c>
      <c r="Y31">
        <v>2248.9</v>
      </c>
      <c r="Z31" t="s">
        <v>73</v>
      </c>
      <c r="AA31" t="s">
        <v>73</v>
      </c>
      <c r="AB31" t="s">
        <v>80</v>
      </c>
      <c r="AC31" t="s">
        <v>81</v>
      </c>
      <c r="AD31">
        <v>11234</v>
      </c>
      <c r="AE31" t="s">
        <v>73</v>
      </c>
      <c r="AF31" t="s">
        <v>76</v>
      </c>
      <c r="AG31">
        <v>40.630372999999999</v>
      </c>
      <c r="AH31">
        <v>-73.921763999999996</v>
      </c>
      <c r="AI31">
        <v>3608</v>
      </c>
      <c r="AJ31" t="s">
        <v>77</v>
      </c>
      <c r="AK31">
        <v>31137</v>
      </c>
      <c r="AL31">
        <v>2247.7399999999998</v>
      </c>
      <c r="AM31" t="s">
        <v>73</v>
      </c>
    </row>
    <row r="32" spans="2:39" x14ac:dyDescent="0.2">
      <c r="B32" t="s">
        <v>38</v>
      </c>
      <c r="C32">
        <v>2020</v>
      </c>
      <c r="D32">
        <f t="shared" si="3"/>
        <v>597056939.68957829</v>
      </c>
      <c r="F32">
        <f t="shared" si="4"/>
        <v>356456304.4863553</v>
      </c>
      <c r="G32">
        <v>0</v>
      </c>
      <c r="H32">
        <v>0</v>
      </c>
      <c r="I32">
        <v>0</v>
      </c>
      <c r="K32">
        <f t="shared" si="5"/>
        <v>667068644.19725835</v>
      </c>
      <c r="L32" s="2">
        <f t="shared" si="6"/>
        <v>309451253.39262456</v>
      </c>
      <c r="M32">
        <f t="shared" si="7"/>
        <v>1036439.7104848876</v>
      </c>
      <c r="N32">
        <f t="shared" si="8"/>
        <v>135767530.08778697</v>
      </c>
      <c r="O32">
        <f t="shared" si="9"/>
        <v>172647283.59435269</v>
      </c>
      <c r="P32">
        <f t="shared" si="10"/>
        <v>309451253.39262456</v>
      </c>
      <c r="Q32" t="s">
        <v>71</v>
      </c>
      <c r="R32" t="s">
        <v>72</v>
      </c>
      <c r="S32">
        <v>3600121</v>
      </c>
      <c r="T32">
        <v>9617</v>
      </c>
      <c r="U32">
        <v>796.5</v>
      </c>
      <c r="V32" t="s">
        <v>73</v>
      </c>
      <c r="W32" t="s">
        <v>73</v>
      </c>
      <c r="X32">
        <v>8561</v>
      </c>
      <c r="Y32">
        <v>792.83</v>
      </c>
      <c r="Z32" t="s">
        <v>73</v>
      </c>
      <c r="AA32" t="s">
        <v>73</v>
      </c>
      <c r="AB32" t="s">
        <v>80</v>
      </c>
      <c r="AC32" t="s">
        <v>81</v>
      </c>
      <c r="AD32">
        <v>11233</v>
      </c>
      <c r="AE32" t="s">
        <v>73</v>
      </c>
      <c r="AF32" t="s">
        <v>76</v>
      </c>
      <c r="AG32">
        <v>40.674481999999998</v>
      </c>
      <c r="AH32">
        <v>-73.913258999999996</v>
      </c>
      <c r="AI32">
        <v>3608</v>
      </c>
      <c r="AJ32" t="s">
        <v>77</v>
      </c>
      <c r="AK32">
        <v>8012</v>
      </c>
      <c r="AL32">
        <v>780.96</v>
      </c>
      <c r="AM32" t="s">
        <v>73</v>
      </c>
    </row>
    <row r="33" spans="1:39" x14ac:dyDescent="0.2">
      <c r="B33" t="s">
        <v>39</v>
      </c>
      <c r="C33">
        <v>2020</v>
      </c>
      <c r="D33">
        <f t="shared" si="3"/>
        <v>3585011228.2806172</v>
      </c>
      <c r="F33">
        <f t="shared" si="4"/>
        <v>2140331631.7525826</v>
      </c>
      <c r="G33">
        <v>0</v>
      </c>
      <c r="H33">
        <v>0</v>
      </c>
      <c r="I33">
        <v>0</v>
      </c>
      <c r="K33">
        <f t="shared" si="5"/>
        <v>4005394495.0785775</v>
      </c>
      <c r="L33" s="2">
        <f t="shared" si="6"/>
        <v>1858091153.9104819</v>
      </c>
      <c r="M33">
        <f t="shared" si="7"/>
        <v>6223272.4427524004</v>
      </c>
      <c r="N33">
        <f t="shared" si="8"/>
        <v>815212230.93680549</v>
      </c>
      <c r="O33">
        <f t="shared" si="9"/>
        <v>1036655650.5309241</v>
      </c>
      <c r="P33">
        <f t="shared" si="10"/>
        <v>1858091153.9104819</v>
      </c>
      <c r="Q33" t="s">
        <v>71</v>
      </c>
      <c r="R33" t="s">
        <v>72</v>
      </c>
      <c r="S33">
        <v>3600098</v>
      </c>
      <c r="T33">
        <v>57745</v>
      </c>
      <c r="U33">
        <v>4182.78</v>
      </c>
      <c r="V33" t="s">
        <v>73</v>
      </c>
      <c r="W33" t="s">
        <v>73</v>
      </c>
      <c r="X33">
        <v>54293</v>
      </c>
      <c r="Y33">
        <v>4182.09</v>
      </c>
      <c r="Z33" t="s">
        <v>73</v>
      </c>
      <c r="AA33" t="s">
        <v>73</v>
      </c>
      <c r="AB33" t="s">
        <v>82</v>
      </c>
      <c r="AC33" t="s">
        <v>83</v>
      </c>
      <c r="AD33">
        <v>11368</v>
      </c>
      <c r="AE33" t="s">
        <v>73</v>
      </c>
      <c r="AF33" t="s">
        <v>76</v>
      </c>
      <c r="AG33">
        <v>40.742400000000004</v>
      </c>
      <c r="AH33">
        <v>-73.862899999999996</v>
      </c>
      <c r="AI33">
        <v>3614</v>
      </c>
      <c r="AJ33" t="s">
        <v>77</v>
      </c>
      <c r="AK33">
        <v>51878</v>
      </c>
      <c r="AL33">
        <v>4245.1899999999996</v>
      </c>
      <c r="AM33" t="s">
        <v>73</v>
      </c>
    </row>
    <row r="34" spans="1:39" x14ac:dyDescent="0.2">
      <c r="B34" t="s">
        <v>40</v>
      </c>
      <c r="C34">
        <v>2020</v>
      </c>
      <c r="D34">
        <f t="shared" si="3"/>
        <v>2308450471.9223862</v>
      </c>
      <c r="F34">
        <f t="shared" si="4"/>
        <v>1378196399.0554383</v>
      </c>
      <c r="G34">
        <v>0</v>
      </c>
      <c r="H34">
        <v>0</v>
      </c>
      <c r="I34">
        <v>0</v>
      </c>
      <c r="K34">
        <f t="shared" si="5"/>
        <v>2579142497.3678546</v>
      </c>
      <c r="L34" s="2">
        <f t="shared" si="6"/>
        <v>1196456894.5511031</v>
      </c>
      <c r="M34">
        <f t="shared" si="7"/>
        <v>4007272.3047685949</v>
      </c>
      <c r="N34">
        <f t="shared" si="8"/>
        <v>524929195.30562371</v>
      </c>
      <c r="O34">
        <f t="shared" si="9"/>
        <v>667520426.9407109</v>
      </c>
      <c r="P34">
        <f t="shared" si="10"/>
        <v>1196456894.5511031</v>
      </c>
      <c r="Q34" t="s">
        <v>71</v>
      </c>
      <c r="R34" t="s">
        <v>72</v>
      </c>
      <c r="S34">
        <v>3600122</v>
      </c>
      <c r="T34">
        <v>37183</v>
      </c>
      <c r="U34">
        <v>2575.4299999999998</v>
      </c>
      <c r="V34" t="s">
        <v>73</v>
      </c>
      <c r="W34" t="s">
        <v>73</v>
      </c>
      <c r="X34">
        <v>36061</v>
      </c>
      <c r="Y34">
        <v>2612.71</v>
      </c>
      <c r="Z34" t="s">
        <v>73</v>
      </c>
      <c r="AA34" t="s">
        <v>73</v>
      </c>
      <c r="AB34" t="s">
        <v>82</v>
      </c>
      <c r="AC34" t="s">
        <v>84</v>
      </c>
      <c r="AD34">
        <v>11354</v>
      </c>
      <c r="AE34" t="s">
        <v>73</v>
      </c>
      <c r="AF34" t="s">
        <v>76</v>
      </c>
      <c r="AG34">
        <v>40.769638999999998</v>
      </c>
      <c r="AH34">
        <v>-73.833251000000004</v>
      </c>
      <c r="AI34">
        <v>3606</v>
      </c>
      <c r="AJ34" t="s">
        <v>77</v>
      </c>
      <c r="AK34">
        <v>34608</v>
      </c>
      <c r="AL34">
        <v>2640.95</v>
      </c>
      <c r="AM34" t="s">
        <v>73</v>
      </c>
    </row>
    <row r="35" spans="1:39" x14ac:dyDescent="0.2">
      <c r="B35" t="s">
        <v>41</v>
      </c>
      <c r="C35">
        <v>2020</v>
      </c>
      <c r="D35">
        <f t="shared" si="3"/>
        <v>1975869206.8795378</v>
      </c>
      <c r="F35">
        <f t="shared" si="4"/>
        <v>1179637968.8658357</v>
      </c>
      <c r="G35">
        <v>0</v>
      </c>
      <c r="H35">
        <v>0</v>
      </c>
      <c r="I35">
        <v>0</v>
      </c>
      <c r="K35">
        <f t="shared" si="5"/>
        <v>2207562303.2361383</v>
      </c>
      <c r="L35" s="2">
        <f t="shared" si="6"/>
        <v>1024081895.6507921</v>
      </c>
      <c r="M35">
        <f t="shared" si="7"/>
        <v>3429939.7136208829</v>
      </c>
      <c r="N35">
        <f t="shared" si="8"/>
        <v>449302008.17031378</v>
      </c>
      <c r="O35">
        <f t="shared" si="9"/>
        <v>571349947.7668575</v>
      </c>
      <c r="P35">
        <f t="shared" si="10"/>
        <v>1024081895.6507921</v>
      </c>
      <c r="Q35" t="s">
        <v>71</v>
      </c>
      <c r="R35" t="s">
        <v>72</v>
      </c>
      <c r="S35">
        <v>3600099</v>
      </c>
      <c r="T35">
        <v>31826</v>
      </c>
      <c r="U35">
        <v>2453.06</v>
      </c>
      <c r="V35" t="s">
        <v>73</v>
      </c>
      <c r="W35" t="s">
        <v>73</v>
      </c>
      <c r="X35">
        <v>31351</v>
      </c>
      <c r="Y35">
        <v>2470.5500000000002</v>
      </c>
      <c r="Z35" t="s">
        <v>73</v>
      </c>
      <c r="AA35" t="s">
        <v>73</v>
      </c>
      <c r="AB35" t="s">
        <v>82</v>
      </c>
      <c r="AC35" t="s">
        <v>85</v>
      </c>
      <c r="AD35">
        <v>11361</v>
      </c>
      <c r="AE35" t="s">
        <v>73</v>
      </c>
      <c r="AF35" t="s">
        <v>76</v>
      </c>
      <c r="AG35">
        <v>40.745100000000001</v>
      </c>
      <c r="AH35">
        <v>-73.766800000000003</v>
      </c>
      <c r="AI35">
        <v>3606</v>
      </c>
      <c r="AJ35" t="s">
        <v>77</v>
      </c>
      <c r="AK35">
        <v>29600</v>
      </c>
      <c r="AL35">
        <v>2505.2800000000002</v>
      </c>
      <c r="AM35" t="s">
        <v>73</v>
      </c>
    </row>
    <row r="36" spans="1:39" x14ac:dyDescent="0.2">
      <c r="B36" t="s">
        <v>42</v>
      </c>
      <c r="C36">
        <v>2020</v>
      </c>
      <c r="D36">
        <f t="shared" si="3"/>
        <v>2870864823.2427449</v>
      </c>
      <c r="F36">
        <f t="shared" si="4"/>
        <v>1713970305.9226413</v>
      </c>
      <c r="G36">
        <v>0</v>
      </c>
      <c r="H36">
        <v>0</v>
      </c>
      <c r="I36">
        <v>0</v>
      </c>
      <c r="K36">
        <f t="shared" si="5"/>
        <v>3207506316.4156823</v>
      </c>
      <c r="L36" s="2">
        <f t="shared" si="6"/>
        <v>1487953089.2567062</v>
      </c>
      <c r="M36">
        <f t="shared" si="7"/>
        <v>4983575.448917768</v>
      </c>
      <c r="N36">
        <f t="shared" si="8"/>
        <v>652819187.51371992</v>
      </c>
      <c r="O36">
        <f t="shared" si="9"/>
        <v>830150326.29406857</v>
      </c>
      <c r="P36">
        <f t="shared" si="10"/>
        <v>1487953089.2567062</v>
      </c>
      <c r="Q36" t="s">
        <v>71</v>
      </c>
      <c r="R36" t="s">
        <v>72</v>
      </c>
      <c r="S36">
        <v>3600123</v>
      </c>
      <c r="T36">
        <v>46242</v>
      </c>
      <c r="U36">
        <v>3105.52</v>
      </c>
      <c r="V36" t="s">
        <v>73</v>
      </c>
      <c r="W36" t="s">
        <v>73</v>
      </c>
      <c r="X36">
        <v>43540</v>
      </c>
      <c r="Y36">
        <v>3095.87</v>
      </c>
      <c r="Z36" t="s">
        <v>73</v>
      </c>
      <c r="AA36" t="s">
        <v>73</v>
      </c>
      <c r="AB36" t="s">
        <v>82</v>
      </c>
      <c r="AC36" t="s">
        <v>86</v>
      </c>
      <c r="AD36">
        <v>11416</v>
      </c>
      <c r="AE36" t="s">
        <v>73</v>
      </c>
      <c r="AF36" t="s">
        <v>76</v>
      </c>
      <c r="AG36">
        <v>40.684480000000001</v>
      </c>
      <c r="AH36">
        <v>-73.858181000000002</v>
      </c>
      <c r="AI36">
        <v>3607</v>
      </c>
      <c r="AJ36" t="s">
        <v>77</v>
      </c>
      <c r="AK36">
        <v>41220</v>
      </c>
      <c r="AL36">
        <v>3070.92</v>
      </c>
      <c r="AM36" t="s">
        <v>73</v>
      </c>
    </row>
    <row r="37" spans="1:39" x14ac:dyDescent="0.2">
      <c r="B37" t="s">
        <v>43</v>
      </c>
      <c r="C37">
        <v>2020</v>
      </c>
      <c r="D37">
        <f t="shared" si="3"/>
        <v>2565165710.1064777</v>
      </c>
      <c r="F37">
        <f t="shared" si="4"/>
        <v>1531461119.7636714</v>
      </c>
      <c r="G37">
        <v>0</v>
      </c>
      <c r="H37">
        <v>0</v>
      </c>
      <c r="I37">
        <v>0</v>
      </c>
      <c r="K37">
        <f t="shared" si="5"/>
        <v>2865960511.6920371</v>
      </c>
      <c r="L37" s="2">
        <f t="shared" si="6"/>
        <v>1329510958.4773278</v>
      </c>
      <c r="M37">
        <f t="shared" si="7"/>
        <v>4452907.9710735772</v>
      </c>
      <c r="N37">
        <f t="shared" si="8"/>
        <v>583304856.83343899</v>
      </c>
      <c r="O37">
        <f t="shared" si="9"/>
        <v>741753193.67281532</v>
      </c>
      <c r="P37">
        <f t="shared" si="10"/>
        <v>1329510958.4773278</v>
      </c>
      <c r="Q37" t="s">
        <v>71</v>
      </c>
      <c r="R37" t="s">
        <v>72</v>
      </c>
      <c r="S37">
        <v>3600100</v>
      </c>
      <c r="T37">
        <v>41318</v>
      </c>
      <c r="U37">
        <v>2703.46</v>
      </c>
      <c r="V37" t="s">
        <v>73</v>
      </c>
      <c r="W37" t="s">
        <v>73</v>
      </c>
      <c r="X37">
        <v>40347</v>
      </c>
      <c r="Y37">
        <v>2685.82</v>
      </c>
      <c r="Z37" t="s">
        <v>73</v>
      </c>
      <c r="AA37" t="s">
        <v>73</v>
      </c>
      <c r="AB37" t="s">
        <v>82</v>
      </c>
      <c r="AC37" t="s">
        <v>87</v>
      </c>
      <c r="AD37">
        <v>11435</v>
      </c>
      <c r="AE37" t="s">
        <v>73</v>
      </c>
      <c r="AF37" t="s">
        <v>76</v>
      </c>
      <c r="AG37">
        <v>40.702419999999996</v>
      </c>
      <c r="AH37">
        <v>-73.807744</v>
      </c>
      <c r="AI37">
        <v>3605</v>
      </c>
      <c r="AJ37" t="s">
        <v>77</v>
      </c>
      <c r="AK37">
        <v>37531</v>
      </c>
      <c r="AL37">
        <v>2734.68</v>
      </c>
      <c r="AM37" t="s">
        <v>73</v>
      </c>
    </row>
    <row r="38" spans="1:39" x14ac:dyDescent="0.2">
      <c r="B38" t="s">
        <v>44</v>
      </c>
      <c r="C38">
        <v>2020</v>
      </c>
      <c r="D38">
        <f t="shared" si="3"/>
        <v>1642170438.9860699</v>
      </c>
      <c r="F38">
        <f t="shared" si="4"/>
        <v>980412364.55948663</v>
      </c>
      <c r="G38">
        <v>0</v>
      </c>
      <c r="H38">
        <v>0</v>
      </c>
      <c r="I38">
        <v>0</v>
      </c>
      <c r="K38">
        <f t="shared" si="5"/>
        <v>1834733566.3576665</v>
      </c>
      <c r="L38" s="2">
        <f t="shared" si="6"/>
        <v>851127701.30896449</v>
      </c>
      <c r="M38">
        <f t="shared" si="7"/>
        <v>2850667.2332365355</v>
      </c>
      <c r="N38">
        <f t="shared" si="8"/>
        <v>373420706.90985268</v>
      </c>
      <c r="O38">
        <f t="shared" si="9"/>
        <v>474856327.16587532</v>
      </c>
      <c r="P38">
        <f t="shared" si="10"/>
        <v>851127701.30896449</v>
      </c>
      <c r="Q38" t="s">
        <v>71</v>
      </c>
      <c r="R38" t="s">
        <v>72</v>
      </c>
      <c r="S38">
        <v>3600101</v>
      </c>
      <c r="T38">
        <v>26451</v>
      </c>
      <c r="U38">
        <v>1736.72</v>
      </c>
      <c r="V38" t="s">
        <v>73</v>
      </c>
      <c r="W38" t="s">
        <v>73</v>
      </c>
      <c r="X38">
        <v>24957</v>
      </c>
      <c r="Y38">
        <v>1749.9</v>
      </c>
      <c r="Z38" t="s">
        <v>73</v>
      </c>
      <c r="AA38" t="s">
        <v>73</v>
      </c>
      <c r="AB38" t="s">
        <v>82</v>
      </c>
      <c r="AC38" t="s">
        <v>88</v>
      </c>
      <c r="AD38">
        <v>11428</v>
      </c>
      <c r="AE38" t="s">
        <v>73</v>
      </c>
      <c r="AF38" t="s">
        <v>76</v>
      </c>
      <c r="AG38">
        <v>40.720799999999997</v>
      </c>
      <c r="AH38">
        <v>-73.731499999999997</v>
      </c>
      <c r="AI38">
        <v>3605</v>
      </c>
      <c r="AJ38" t="s">
        <v>77</v>
      </c>
      <c r="AK38">
        <v>23673</v>
      </c>
      <c r="AL38">
        <v>1711.65</v>
      </c>
      <c r="AM38" t="s">
        <v>73</v>
      </c>
    </row>
    <row r="39" spans="1:39" x14ac:dyDescent="0.2">
      <c r="B39" t="s">
        <v>45</v>
      </c>
      <c r="C39">
        <v>2020</v>
      </c>
      <c r="D39">
        <f t="shared" si="3"/>
        <v>2431499952.4739871</v>
      </c>
      <c r="F39">
        <f t="shared" si="4"/>
        <v>1451659682.3550074</v>
      </c>
      <c r="G39">
        <v>0</v>
      </c>
      <c r="H39">
        <v>0</v>
      </c>
      <c r="I39">
        <v>0</v>
      </c>
      <c r="K39">
        <f t="shared" si="5"/>
        <v>2716620926.4828558</v>
      </c>
      <c r="L39" s="2">
        <f t="shared" si="6"/>
        <v>1260232748.1670105</v>
      </c>
      <c r="M39">
        <f t="shared" si="7"/>
        <v>4220875.6640470652</v>
      </c>
      <c r="N39">
        <f t="shared" si="8"/>
        <v>552909983.97506261</v>
      </c>
      <c r="O39">
        <f t="shared" si="9"/>
        <v>703101888.52790093</v>
      </c>
      <c r="P39">
        <f t="shared" si="10"/>
        <v>1260232748.1670105</v>
      </c>
      <c r="Q39" t="s">
        <v>71</v>
      </c>
      <c r="R39" t="s">
        <v>72</v>
      </c>
      <c r="S39">
        <v>3600102</v>
      </c>
      <c r="T39">
        <v>39165</v>
      </c>
      <c r="U39">
        <v>2573.4</v>
      </c>
      <c r="V39" t="s">
        <v>73</v>
      </c>
      <c r="W39" t="s">
        <v>73</v>
      </c>
      <c r="X39">
        <v>37841</v>
      </c>
      <c r="Y39">
        <v>2574.1999999999998</v>
      </c>
      <c r="Z39" t="s">
        <v>73</v>
      </c>
      <c r="AA39" t="s">
        <v>73</v>
      </c>
      <c r="AB39" t="s">
        <v>82</v>
      </c>
      <c r="AC39" t="s">
        <v>89</v>
      </c>
      <c r="AD39">
        <v>11101</v>
      </c>
      <c r="AE39" t="s">
        <v>73</v>
      </c>
      <c r="AF39" t="s">
        <v>76</v>
      </c>
      <c r="AG39">
        <v>40.750317000000003</v>
      </c>
      <c r="AH39">
        <v>-73.938124999999999</v>
      </c>
      <c r="AI39">
        <v>3612</v>
      </c>
      <c r="AJ39" t="s">
        <v>77</v>
      </c>
      <c r="AK39">
        <v>35787</v>
      </c>
      <c r="AL39">
        <v>2604.54</v>
      </c>
      <c r="AM39" t="s">
        <v>73</v>
      </c>
    </row>
    <row r="40" spans="1:39" x14ac:dyDescent="0.2">
      <c r="B40" t="s">
        <v>46</v>
      </c>
      <c r="C40">
        <v>2020</v>
      </c>
      <c r="D40">
        <f t="shared" si="3"/>
        <v>3985139332.2942729</v>
      </c>
      <c r="F40">
        <f t="shared" si="4"/>
        <v>2379217030.7766604</v>
      </c>
      <c r="G40">
        <v>0</v>
      </c>
      <c r="H40">
        <v>0</v>
      </c>
      <c r="I40">
        <v>0</v>
      </c>
      <c r="K40">
        <f t="shared" si="5"/>
        <v>4452442161.9030886</v>
      </c>
      <c r="L40" s="2">
        <f t="shared" si="6"/>
        <v>2065475299.4980314</v>
      </c>
      <c r="M40">
        <f t="shared" si="7"/>
        <v>6917860.5610923292</v>
      </c>
      <c r="N40">
        <f t="shared" si="8"/>
        <v>906199205.19237232</v>
      </c>
      <c r="O40">
        <f t="shared" si="9"/>
        <v>1152358233.7445667</v>
      </c>
      <c r="P40">
        <f t="shared" si="10"/>
        <v>2065475299.4980314</v>
      </c>
      <c r="Q40" t="s">
        <v>71</v>
      </c>
      <c r="R40" t="s">
        <v>72</v>
      </c>
      <c r="S40">
        <v>3600103</v>
      </c>
      <c r="T40">
        <v>64190</v>
      </c>
      <c r="U40">
        <v>4579.82</v>
      </c>
      <c r="V40" t="s">
        <v>73</v>
      </c>
      <c r="W40" t="s">
        <v>73</v>
      </c>
      <c r="X40">
        <v>62857</v>
      </c>
      <c r="Y40">
        <v>4668.6000000000004</v>
      </c>
      <c r="Z40" t="s">
        <v>73</v>
      </c>
      <c r="AA40" t="s">
        <v>73</v>
      </c>
      <c r="AB40" t="s">
        <v>90</v>
      </c>
      <c r="AC40" t="s">
        <v>91</v>
      </c>
      <c r="AD40">
        <v>10301</v>
      </c>
      <c r="AE40">
        <v>4547</v>
      </c>
      <c r="AF40" t="s">
        <v>76</v>
      </c>
      <c r="AG40">
        <v>40.609045999999999</v>
      </c>
      <c r="AH40">
        <v>-74.104347000000004</v>
      </c>
      <c r="AI40">
        <v>3611</v>
      </c>
      <c r="AJ40" t="s">
        <v>77</v>
      </c>
      <c r="AK40">
        <v>60749</v>
      </c>
      <c r="AL40">
        <v>4751.01</v>
      </c>
      <c r="AM40" t="s">
        <v>73</v>
      </c>
    </row>
    <row r="41" spans="1:39" s="1" customFormat="1" x14ac:dyDescent="0.2">
      <c r="A41"/>
      <c r="B41" t="s">
        <v>47</v>
      </c>
      <c r="C41">
        <v>2020</v>
      </c>
      <c r="D41">
        <f t="shared" si="3"/>
        <v>690865095.64995599</v>
      </c>
      <c r="E41"/>
      <c r="F41">
        <f t="shared" si="4"/>
        <v>412461865.06438202</v>
      </c>
      <c r="G41">
        <v>0</v>
      </c>
      <c r="H41">
        <v>0</v>
      </c>
      <c r="I41">
        <v>0</v>
      </c>
      <c r="J41"/>
      <c r="K41">
        <f t="shared" si="5"/>
        <v>771876871.43881571</v>
      </c>
      <c r="L41" s="2">
        <f t="shared" si="6"/>
        <v>358071492.95550859</v>
      </c>
      <c r="M41">
        <f t="shared" si="7"/>
        <v>1199282.6347380504</v>
      </c>
      <c r="N41">
        <f t="shared" si="8"/>
        <v>157098999.14909989</v>
      </c>
      <c r="O41">
        <f t="shared" si="9"/>
        <v>199773211.17167068</v>
      </c>
      <c r="P41">
        <f t="shared" si="10"/>
        <v>358071492.95550859</v>
      </c>
      <c r="Q41" t="s">
        <v>71</v>
      </c>
      <c r="R41" t="s">
        <v>72</v>
      </c>
      <c r="S41">
        <v>3600097</v>
      </c>
      <c r="T41">
        <v>11128</v>
      </c>
      <c r="U41">
        <v>852.74</v>
      </c>
      <c r="V41" t="s">
        <v>73</v>
      </c>
      <c r="W41" t="s">
        <v>73</v>
      </c>
      <c r="X41">
        <v>10684</v>
      </c>
      <c r="Y41">
        <v>864.91</v>
      </c>
      <c r="Z41" t="s">
        <v>73</v>
      </c>
      <c r="AA41" t="s">
        <v>73</v>
      </c>
      <c r="AB41" t="s">
        <v>80</v>
      </c>
      <c r="AC41" t="s">
        <v>81</v>
      </c>
      <c r="AD41">
        <v>11221</v>
      </c>
      <c r="AE41" t="s">
        <v>73</v>
      </c>
      <c r="AF41" t="s">
        <v>76</v>
      </c>
      <c r="AG41">
        <v>40.695300000000003</v>
      </c>
      <c r="AH41">
        <v>-73.927499999999995</v>
      </c>
      <c r="AI41">
        <v>3607</v>
      </c>
      <c r="AJ41" t="s">
        <v>77</v>
      </c>
      <c r="AK41">
        <v>10086</v>
      </c>
      <c r="AL41">
        <v>863.89</v>
      </c>
      <c r="AM41" t="s">
        <v>73</v>
      </c>
    </row>
    <row r="42" spans="1:39" x14ac:dyDescent="0.2">
      <c r="B42" t="s">
        <v>16</v>
      </c>
      <c r="C42">
        <v>2021</v>
      </c>
      <c r="D42">
        <f t="shared" ref="D42:D73" si="11">(X10/$X$7)*$D$8</f>
        <v>571086012.04827189</v>
      </c>
      <c r="F42">
        <f t="shared" ref="F42:F73" si="12">(X10/$X$7)*$F$8</f>
        <v>457883992.67026949</v>
      </c>
      <c r="G42">
        <v>0</v>
      </c>
      <c r="H42">
        <f t="shared" ref="H42:H73" si="13">(X10/$X$7)*$H$8</f>
        <v>13358855.957432359</v>
      </c>
      <c r="I42">
        <v>0</v>
      </c>
      <c r="K42">
        <f t="shared" ref="K42:K73" si="14">(X10/$X$7)*$K$8</f>
        <v>777022792.30312574</v>
      </c>
      <c r="L42" s="2">
        <f t="shared" ref="L42:L73" si="15">(X10/$X$7)*$L$8</f>
        <v>343899597.73229617</v>
      </c>
      <c r="M42">
        <f t="shared" ref="M42:M73" si="16">(X10/$X$7)*$M$8</f>
        <v>490699.63658030611</v>
      </c>
      <c r="N42">
        <f t="shared" ref="N42:N73" si="17">(X10/$X$7)*$N$8</f>
        <v>158088092.06632245</v>
      </c>
      <c r="O42">
        <f t="shared" ref="O42:O73" si="18">(X10/$X$7)*$O$8</f>
        <v>185320806.0293934</v>
      </c>
      <c r="P42">
        <f>X10/$X$7*$P$8</f>
        <v>343899597.73229617</v>
      </c>
      <c r="Q42" t="s">
        <v>71</v>
      </c>
      <c r="R42" t="s">
        <v>72</v>
      </c>
      <c r="S42">
        <v>3600076</v>
      </c>
      <c r="T42">
        <v>11035</v>
      </c>
      <c r="U42">
        <v>891.66</v>
      </c>
      <c r="V42" t="s">
        <v>73</v>
      </c>
      <c r="W42" t="s">
        <v>73</v>
      </c>
      <c r="X42">
        <v>10724</v>
      </c>
      <c r="Y42">
        <v>890.09</v>
      </c>
      <c r="Z42" t="s">
        <v>73</v>
      </c>
      <c r="AA42" t="s">
        <v>73</v>
      </c>
      <c r="AB42" t="s">
        <v>74</v>
      </c>
      <c r="AC42" t="s">
        <v>75</v>
      </c>
      <c r="AD42">
        <v>10002</v>
      </c>
      <c r="AE42" t="s">
        <v>73</v>
      </c>
      <c r="AF42" t="s">
        <v>76</v>
      </c>
      <c r="AG42">
        <v>40.721299999999999</v>
      </c>
      <c r="AH42">
        <v>-73.9863</v>
      </c>
      <c r="AI42">
        <v>3612</v>
      </c>
      <c r="AJ42" t="s">
        <v>77</v>
      </c>
      <c r="AK42">
        <v>9969</v>
      </c>
      <c r="AL42">
        <v>907.11</v>
      </c>
      <c r="AM42" t="s">
        <v>73</v>
      </c>
    </row>
    <row r="43" spans="1:39" x14ac:dyDescent="0.2">
      <c r="B43" t="s">
        <v>17</v>
      </c>
      <c r="C43">
        <v>2021</v>
      </c>
      <c r="D43">
        <f t="shared" si="11"/>
        <v>3218935572.945715</v>
      </c>
      <c r="F43">
        <f t="shared" si="12"/>
        <v>2580870553.9861159</v>
      </c>
      <c r="G43">
        <v>0</v>
      </c>
      <c r="H43">
        <f t="shared" si="13"/>
        <v>75297408.355367064</v>
      </c>
      <c r="I43">
        <v>0</v>
      </c>
      <c r="K43">
        <f t="shared" si="14"/>
        <v>4379701576.2359886</v>
      </c>
      <c r="L43" s="2">
        <f t="shared" si="15"/>
        <v>1938395662.488472</v>
      </c>
      <c r="M43">
        <f t="shared" si="16"/>
        <v>2765836.4633283461</v>
      </c>
      <c r="N43">
        <f t="shared" si="17"/>
        <v>891066095.95681906</v>
      </c>
      <c r="O43">
        <f t="shared" si="18"/>
        <v>1044563730.0683247</v>
      </c>
      <c r="P43">
        <f t="shared" ref="P43:P73" si="19">X11/$X$7*$P$8</f>
        <v>1938395662.488472</v>
      </c>
      <c r="Q43" t="s">
        <v>71</v>
      </c>
      <c r="R43" t="s">
        <v>72</v>
      </c>
      <c r="S43">
        <v>3600077</v>
      </c>
      <c r="T43">
        <v>62229</v>
      </c>
      <c r="U43">
        <v>4633.68</v>
      </c>
      <c r="V43" t="s">
        <v>73</v>
      </c>
      <c r="W43" t="s">
        <v>73</v>
      </c>
      <c r="X43">
        <v>60446</v>
      </c>
      <c r="Y43">
        <v>4496.55</v>
      </c>
      <c r="Z43" t="s">
        <v>73</v>
      </c>
      <c r="AA43" t="s">
        <v>73</v>
      </c>
      <c r="AB43" t="s">
        <v>74</v>
      </c>
      <c r="AC43" t="s">
        <v>75</v>
      </c>
      <c r="AD43">
        <v>10001</v>
      </c>
      <c r="AE43" t="s">
        <v>73</v>
      </c>
      <c r="AF43" t="s">
        <v>76</v>
      </c>
      <c r="AG43">
        <v>40.747410000000002</v>
      </c>
      <c r="AH43">
        <v>-73.992970999999997</v>
      </c>
      <c r="AI43">
        <v>3612</v>
      </c>
      <c r="AJ43" t="s">
        <v>77</v>
      </c>
      <c r="AK43">
        <v>56893</v>
      </c>
      <c r="AL43">
        <v>4707.28</v>
      </c>
      <c r="AM43" t="s">
        <v>73</v>
      </c>
    </row>
    <row r="44" spans="1:39" x14ac:dyDescent="0.2">
      <c r="B44" t="s">
        <v>18</v>
      </c>
      <c r="C44">
        <v>2021</v>
      </c>
      <c r="D44">
        <f t="shared" si="11"/>
        <v>1102871252.2864335</v>
      </c>
      <c r="F44">
        <f t="shared" si="12"/>
        <v>884257505.42719889</v>
      </c>
      <c r="G44">
        <v>0</v>
      </c>
      <c r="H44">
        <f t="shared" si="13"/>
        <v>25798387.437376369</v>
      </c>
      <c r="I44">
        <v>0</v>
      </c>
      <c r="K44">
        <f t="shared" si="14"/>
        <v>1500572736.7211614</v>
      </c>
      <c r="L44" s="2">
        <f t="shared" si="15"/>
        <v>664132848.66056073</v>
      </c>
      <c r="M44">
        <f t="shared" si="16"/>
        <v>947630.49921467167</v>
      </c>
      <c r="N44">
        <f t="shared" si="17"/>
        <v>305296940.19894981</v>
      </c>
      <c r="O44">
        <f t="shared" si="18"/>
        <v>357888277.96239626</v>
      </c>
      <c r="P44">
        <f t="shared" si="19"/>
        <v>664132848.66056073</v>
      </c>
      <c r="Q44" t="s">
        <v>71</v>
      </c>
      <c r="R44" t="s">
        <v>72</v>
      </c>
      <c r="S44">
        <v>3600078</v>
      </c>
      <c r="T44">
        <v>21832</v>
      </c>
      <c r="U44">
        <v>1701.89</v>
      </c>
      <c r="V44" t="s">
        <v>73</v>
      </c>
      <c r="W44" t="s">
        <v>73</v>
      </c>
      <c r="X44">
        <v>20710</v>
      </c>
      <c r="Y44">
        <v>1628.7</v>
      </c>
      <c r="Z44" t="s">
        <v>73</v>
      </c>
      <c r="AA44" t="s">
        <v>73</v>
      </c>
      <c r="AB44" t="s">
        <v>74</v>
      </c>
      <c r="AC44" t="s">
        <v>75</v>
      </c>
      <c r="AD44">
        <v>10025</v>
      </c>
      <c r="AE44" t="s">
        <v>73</v>
      </c>
      <c r="AF44" t="s">
        <v>76</v>
      </c>
      <c r="AG44">
        <v>40.791499999999999</v>
      </c>
      <c r="AH44">
        <v>-73.9709</v>
      </c>
      <c r="AI44">
        <v>3610</v>
      </c>
      <c r="AJ44" t="s">
        <v>77</v>
      </c>
      <c r="AK44">
        <v>19316</v>
      </c>
      <c r="AL44">
        <v>1663.71</v>
      </c>
      <c r="AM44" t="s">
        <v>73</v>
      </c>
    </row>
    <row r="45" spans="1:39" x14ac:dyDescent="0.2">
      <c r="B45" t="s">
        <v>19</v>
      </c>
      <c r="C45">
        <v>2021</v>
      </c>
      <c r="D45">
        <f t="shared" si="11"/>
        <v>654373826.56183934</v>
      </c>
      <c r="F45">
        <f t="shared" si="12"/>
        <v>524662299.69528824</v>
      </c>
      <c r="G45">
        <v>0</v>
      </c>
      <c r="H45">
        <f t="shared" si="13"/>
        <v>15307126.259318242</v>
      </c>
      <c r="I45">
        <v>0</v>
      </c>
      <c r="K45">
        <f t="shared" si="14"/>
        <v>890344654.21678555</v>
      </c>
      <c r="L45" s="2">
        <f t="shared" si="15"/>
        <v>394054294.75330615</v>
      </c>
      <c r="M45">
        <f t="shared" si="16"/>
        <v>562263.81334378978</v>
      </c>
      <c r="N45">
        <f t="shared" si="17"/>
        <v>181143833.95290658</v>
      </c>
      <c r="O45">
        <f t="shared" si="18"/>
        <v>212348196.98705575</v>
      </c>
      <c r="P45">
        <f t="shared" si="19"/>
        <v>394054294.75330615</v>
      </c>
      <c r="Q45" t="s">
        <v>71</v>
      </c>
      <c r="R45" t="s">
        <v>72</v>
      </c>
      <c r="S45">
        <v>3600079</v>
      </c>
      <c r="T45">
        <v>12778</v>
      </c>
      <c r="U45">
        <v>1040.43</v>
      </c>
      <c r="V45" t="s">
        <v>73</v>
      </c>
      <c r="W45" t="s">
        <v>73</v>
      </c>
      <c r="X45">
        <v>12288</v>
      </c>
      <c r="Y45">
        <v>1029.76</v>
      </c>
      <c r="Z45" t="s">
        <v>73</v>
      </c>
      <c r="AA45" t="s">
        <v>73</v>
      </c>
      <c r="AB45" t="s">
        <v>74</v>
      </c>
      <c r="AC45" t="s">
        <v>75</v>
      </c>
      <c r="AD45">
        <v>10035</v>
      </c>
      <c r="AE45" t="s">
        <v>73</v>
      </c>
      <c r="AF45" t="s">
        <v>76</v>
      </c>
      <c r="AG45">
        <v>40.797400000000003</v>
      </c>
      <c r="AH45">
        <v>-73.936000000000007</v>
      </c>
      <c r="AI45">
        <v>3613</v>
      </c>
      <c r="AJ45" t="s">
        <v>77</v>
      </c>
      <c r="AK45">
        <v>11524</v>
      </c>
      <c r="AL45">
        <v>1030.95</v>
      </c>
      <c r="AM45" t="s">
        <v>73</v>
      </c>
    </row>
    <row r="46" spans="1:39" x14ac:dyDescent="0.2">
      <c r="B46" t="s">
        <v>20</v>
      </c>
      <c r="C46">
        <v>2021</v>
      </c>
      <c r="D46">
        <f t="shared" si="11"/>
        <v>552873459.25822067</v>
      </c>
      <c r="F46">
        <f t="shared" si="12"/>
        <v>443281575.14945328</v>
      </c>
      <c r="G46">
        <v>0</v>
      </c>
      <c r="H46">
        <f t="shared" si="13"/>
        <v>12932827.541035319</v>
      </c>
      <c r="I46">
        <v>0</v>
      </c>
      <c r="K46">
        <f t="shared" si="14"/>
        <v>752242692.06369364</v>
      </c>
      <c r="L46" s="2">
        <f t="shared" si="15"/>
        <v>332932266.28652543</v>
      </c>
      <c r="M46">
        <f t="shared" si="16"/>
        <v>475050.69255657756</v>
      </c>
      <c r="N46">
        <f t="shared" si="17"/>
        <v>153046491.21900034</v>
      </c>
      <c r="O46">
        <f t="shared" si="18"/>
        <v>179410724.3749685</v>
      </c>
      <c r="P46">
        <f t="shared" si="19"/>
        <v>332932266.28652543</v>
      </c>
      <c r="Q46" t="s">
        <v>71</v>
      </c>
      <c r="R46" t="s">
        <v>72</v>
      </c>
      <c r="S46">
        <v>3600081</v>
      </c>
      <c r="T46">
        <v>11430</v>
      </c>
      <c r="U46">
        <v>1004.34</v>
      </c>
      <c r="V46" t="s">
        <v>73</v>
      </c>
      <c r="W46" t="s">
        <v>73</v>
      </c>
      <c r="X46">
        <v>10382</v>
      </c>
      <c r="Y46">
        <v>996.64</v>
      </c>
      <c r="Z46" t="s">
        <v>73</v>
      </c>
      <c r="AA46" t="s">
        <v>73</v>
      </c>
      <c r="AB46" t="s">
        <v>74</v>
      </c>
      <c r="AC46" t="s">
        <v>75</v>
      </c>
      <c r="AD46">
        <v>10027</v>
      </c>
      <c r="AE46" t="s">
        <v>73</v>
      </c>
      <c r="AF46" t="s">
        <v>76</v>
      </c>
      <c r="AG46">
        <v>40.810699999999997</v>
      </c>
      <c r="AH46">
        <v>-73.956100000000006</v>
      </c>
      <c r="AI46">
        <v>3613</v>
      </c>
      <c r="AJ46" t="s">
        <v>77</v>
      </c>
      <c r="AK46">
        <v>9784</v>
      </c>
      <c r="AL46">
        <v>999.01</v>
      </c>
      <c r="AM46" t="s">
        <v>73</v>
      </c>
    </row>
    <row r="47" spans="1:39" x14ac:dyDescent="0.2">
      <c r="B47" t="s">
        <v>21</v>
      </c>
      <c r="C47">
        <v>2021</v>
      </c>
      <c r="D47">
        <f t="shared" si="11"/>
        <v>1052973117.8879598</v>
      </c>
      <c r="F47">
        <f t="shared" si="12"/>
        <v>844250297.19034302</v>
      </c>
      <c r="G47">
        <v>0</v>
      </c>
      <c r="H47">
        <f t="shared" si="13"/>
        <v>24631169.232218396</v>
      </c>
      <c r="I47">
        <v>0</v>
      </c>
      <c r="K47">
        <f t="shared" si="14"/>
        <v>1432681058.5797935</v>
      </c>
      <c r="L47" s="2">
        <f t="shared" si="15"/>
        <v>634084925.95679712</v>
      </c>
      <c r="M47">
        <f t="shared" si="16"/>
        <v>904756.05316135706</v>
      </c>
      <c r="N47">
        <f t="shared" si="17"/>
        <v>291484133.19912291</v>
      </c>
      <c r="O47">
        <f t="shared" si="18"/>
        <v>341696036.70451283</v>
      </c>
      <c r="P47">
        <f t="shared" si="19"/>
        <v>634084925.95679712</v>
      </c>
      <c r="Q47" t="s">
        <v>71</v>
      </c>
      <c r="R47" t="s">
        <v>72</v>
      </c>
      <c r="S47">
        <v>3600083</v>
      </c>
      <c r="T47">
        <v>21095</v>
      </c>
      <c r="U47">
        <v>1557.88</v>
      </c>
      <c r="V47" t="s">
        <v>73</v>
      </c>
      <c r="W47" t="s">
        <v>73</v>
      </c>
      <c r="X47">
        <v>19773</v>
      </c>
      <c r="Y47">
        <v>1540.27</v>
      </c>
      <c r="Z47" t="s">
        <v>73</v>
      </c>
      <c r="AA47" t="s">
        <v>73</v>
      </c>
      <c r="AB47" t="s">
        <v>74</v>
      </c>
      <c r="AC47" t="s">
        <v>75</v>
      </c>
      <c r="AD47">
        <v>10033</v>
      </c>
      <c r="AE47" t="s">
        <v>73</v>
      </c>
      <c r="AF47" t="s">
        <v>76</v>
      </c>
      <c r="AG47">
        <v>40.853395999999996</v>
      </c>
      <c r="AH47">
        <v>-73.933473000000006</v>
      </c>
      <c r="AI47">
        <v>3613</v>
      </c>
      <c r="AJ47" t="s">
        <v>77</v>
      </c>
      <c r="AK47">
        <v>18394</v>
      </c>
      <c r="AL47">
        <v>1560.8</v>
      </c>
      <c r="AM47" t="s">
        <v>73</v>
      </c>
    </row>
    <row r="48" spans="1:39" x14ac:dyDescent="0.2">
      <c r="B48" t="s">
        <v>22</v>
      </c>
      <c r="C48">
        <v>2021</v>
      </c>
      <c r="D48">
        <f t="shared" si="11"/>
        <v>935922851.71096408</v>
      </c>
      <c r="F48">
        <f t="shared" si="12"/>
        <v>750402011.48638427</v>
      </c>
      <c r="G48">
        <v>0</v>
      </c>
      <c r="H48">
        <f t="shared" si="13"/>
        <v>21893126.953736827</v>
      </c>
      <c r="I48">
        <v>0</v>
      </c>
      <c r="K48">
        <f t="shared" si="14"/>
        <v>1273421817.8597012</v>
      </c>
      <c r="L48" s="2">
        <f t="shared" si="15"/>
        <v>563598977.07432902</v>
      </c>
      <c r="M48">
        <f t="shared" si="16"/>
        <v>804181.84566382691</v>
      </c>
      <c r="N48">
        <f t="shared" si="17"/>
        <v>259082265.76516384</v>
      </c>
      <c r="O48">
        <f t="shared" si="18"/>
        <v>303712529.46350139</v>
      </c>
      <c r="P48">
        <f t="shared" si="19"/>
        <v>563598977.07432902</v>
      </c>
      <c r="Q48" t="s">
        <v>71</v>
      </c>
      <c r="R48" t="s">
        <v>72</v>
      </c>
      <c r="S48">
        <v>3600084</v>
      </c>
      <c r="T48">
        <v>18949</v>
      </c>
      <c r="U48">
        <v>1624.57</v>
      </c>
      <c r="V48" t="s">
        <v>73</v>
      </c>
      <c r="W48" t="s">
        <v>73</v>
      </c>
      <c r="X48">
        <v>17575</v>
      </c>
      <c r="Y48">
        <v>1611.61</v>
      </c>
      <c r="Z48" t="s">
        <v>73</v>
      </c>
      <c r="AA48" t="s">
        <v>73</v>
      </c>
      <c r="AB48" t="s">
        <v>78</v>
      </c>
      <c r="AC48" t="s">
        <v>79</v>
      </c>
      <c r="AD48">
        <v>10451</v>
      </c>
      <c r="AE48" t="s">
        <v>73</v>
      </c>
      <c r="AF48" t="s">
        <v>76</v>
      </c>
      <c r="AG48">
        <v>40.815483999999998</v>
      </c>
      <c r="AH48">
        <v>-73.920269000000005</v>
      </c>
      <c r="AI48">
        <v>3615</v>
      </c>
      <c r="AJ48" t="s">
        <v>77</v>
      </c>
      <c r="AK48">
        <v>16211</v>
      </c>
      <c r="AL48">
        <v>1603.2</v>
      </c>
      <c r="AM48" t="s">
        <v>73</v>
      </c>
    </row>
    <row r="49" spans="2:39" x14ac:dyDescent="0.2">
      <c r="B49" t="s">
        <v>23</v>
      </c>
      <c r="C49">
        <v>2021</v>
      </c>
      <c r="D49">
        <f t="shared" si="11"/>
        <v>1384260518.2005577</v>
      </c>
      <c r="F49">
        <f t="shared" si="12"/>
        <v>1109869125.8365333</v>
      </c>
      <c r="G49">
        <v>0</v>
      </c>
      <c r="H49">
        <f t="shared" si="13"/>
        <v>32380651.040423047</v>
      </c>
      <c r="I49">
        <v>0</v>
      </c>
      <c r="K49">
        <f t="shared" si="14"/>
        <v>1883432531.063731</v>
      </c>
      <c r="L49" s="2">
        <f t="shared" si="15"/>
        <v>833581326.31977856</v>
      </c>
      <c r="M49">
        <f t="shared" si="16"/>
        <v>1189411.2600959041</v>
      </c>
      <c r="N49">
        <f t="shared" si="17"/>
        <v>383191147.44237089</v>
      </c>
      <c r="O49">
        <f t="shared" si="18"/>
        <v>449200767.61731184</v>
      </c>
      <c r="P49">
        <f t="shared" si="19"/>
        <v>833581326.31977856</v>
      </c>
      <c r="Q49" t="s">
        <v>71</v>
      </c>
      <c r="R49" t="s">
        <v>72</v>
      </c>
      <c r="S49">
        <v>3600085</v>
      </c>
      <c r="T49">
        <v>27901</v>
      </c>
      <c r="U49">
        <v>2163.5</v>
      </c>
      <c r="V49" t="s">
        <v>73</v>
      </c>
      <c r="W49" t="s">
        <v>73</v>
      </c>
      <c r="X49">
        <v>25994</v>
      </c>
      <c r="Y49">
        <v>2096</v>
      </c>
      <c r="Z49" t="s">
        <v>73</v>
      </c>
      <c r="AA49" t="s">
        <v>73</v>
      </c>
      <c r="AB49" t="s">
        <v>78</v>
      </c>
      <c r="AC49" t="s">
        <v>79</v>
      </c>
      <c r="AD49">
        <v>10473</v>
      </c>
      <c r="AE49" t="s">
        <v>73</v>
      </c>
      <c r="AF49" t="s">
        <v>76</v>
      </c>
      <c r="AG49">
        <v>40.818600000000004</v>
      </c>
      <c r="AH49">
        <v>-73.856800000000007</v>
      </c>
      <c r="AI49">
        <v>3615</v>
      </c>
      <c r="AJ49" t="s">
        <v>77</v>
      </c>
      <c r="AK49">
        <v>24528</v>
      </c>
      <c r="AL49">
        <v>2097.1999999999998</v>
      </c>
      <c r="AM49" t="s">
        <v>73</v>
      </c>
    </row>
    <row r="50" spans="2:39" x14ac:dyDescent="0.2">
      <c r="B50" t="s">
        <v>24</v>
      </c>
      <c r="C50">
        <v>2021</v>
      </c>
      <c r="D50">
        <f t="shared" si="11"/>
        <v>1671294610.4180312</v>
      </c>
      <c r="F50">
        <f t="shared" si="12"/>
        <v>1340006641.734776</v>
      </c>
      <c r="G50">
        <v>0</v>
      </c>
      <c r="H50">
        <f t="shared" si="13"/>
        <v>39094958.538610332</v>
      </c>
      <c r="I50">
        <v>0</v>
      </c>
      <c r="K50">
        <f t="shared" si="14"/>
        <v>2273972707.3518558</v>
      </c>
      <c r="L50" s="2">
        <f t="shared" si="15"/>
        <v>1006429035.3627735</v>
      </c>
      <c r="M50">
        <f t="shared" si="16"/>
        <v>1436042.2784815673</v>
      </c>
      <c r="N50">
        <f t="shared" si="17"/>
        <v>462647956.11800295</v>
      </c>
      <c r="O50">
        <f t="shared" si="18"/>
        <v>542345036.96628892</v>
      </c>
      <c r="P50">
        <f t="shared" si="19"/>
        <v>1006429035.3627735</v>
      </c>
      <c r="Q50" t="s">
        <v>71</v>
      </c>
      <c r="R50" t="s">
        <v>72</v>
      </c>
      <c r="S50">
        <v>3600086</v>
      </c>
      <c r="T50">
        <v>33752</v>
      </c>
      <c r="U50">
        <v>2600.15</v>
      </c>
      <c r="V50" t="s">
        <v>73</v>
      </c>
      <c r="W50" t="s">
        <v>73</v>
      </c>
      <c r="X50">
        <v>31384</v>
      </c>
      <c r="Y50">
        <v>2522.88</v>
      </c>
      <c r="Z50" t="s">
        <v>73</v>
      </c>
      <c r="AA50" t="s">
        <v>73</v>
      </c>
      <c r="AB50" t="s">
        <v>78</v>
      </c>
      <c r="AC50" t="s">
        <v>79</v>
      </c>
      <c r="AD50">
        <v>10456</v>
      </c>
      <c r="AE50" t="s">
        <v>73</v>
      </c>
      <c r="AF50" t="s">
        <v>76</v>
      </c>
      <c r="AG50">
        <v>40.836142000000002</v>
      </c>
      <c r="AH50">
        <v>-73.904932000000002</v>
      </c>
      <c r="AI50">
        <v>3615</v>
      </c>
      <c r="AJ50" t="s">
        <v>77</v>
      </c>
      <c r="AK50">
        <v>28607</v>
      </c>
      <c r="AL50">
        <v>2469.0500000000002</v>
      </c>
      <c r="AM50" t="s">
        <v>73</v>
      </c>
    </row>
    <row r="51" spans="2:39" x14ac:dyDescent="0.2">
      <c r="B51" t="s">
        <v>25</v>
      </c>
      <c r="C51">
        <v>2021</v>
      </c>
      <c r="D51">
        <f t="shared" si="11"/>
        <v>2740776182.5893707</v>
      </c>
      <c r="F51">
        <f t="shared" si="12"/>
        <v>2197493048.3738117</v>
      </c>
      <c r="G51">
        <v>0</v>
      </c>
      <c r="H51">
        <f t="shared" si="13"/>
        <v>64112293.879258789</v>
      </c>
      <c r="I51">
        <v>0</v>
      </c>
      <c r="K51">
        <f t="shared" si="14"/>
        <v>3729115260.300725</v>
      </c>
      <c r="L51" s="2">
        <f t="shared" si="15"/>
        <v>1650455109.7060878</v>
      </c>
      <c r="M51">
        <f t="shared" si="16"/>
        <v>2354983.04698607</v>
      </c>
      <c r="N51">
        <f t="shared" si="17"/>
        <v>758701961.43019557</v>
      </c>
      <c r="O51">
        <f t="shared" si="18"/>
        <v>889398165.22890615</v>
      </c>
      <c r="P51">
        <f t="shared" si="19"/>
        <v>1650455109.7060878</v>
      </c>
      <c r="Q51" t="s">
        <v>71</v>
      </c>
      <c r="R51" t="s">
        <v>72</v>
      </c>
      <c r="S51">
        <v>3600087</v>
      </c>
      <c r="T51">
        <v>53277</v>
      </c>
      <c r="U51">
        <v>4107.8999999999996</v>
      </c>
      <c r="V51" t="s">
        <v>73</v>
      </c>
      <c r="W51" t="s">
        <v>73</v>
      </c>
      <c r="X51">
        <v>51467</v>
      </c>
      <c r="Y51">
        <v>4058.62</v>
      </c>
      <c r="Z51" t="s">
        <v>73</v>
      </c>
      <c r="AA51" t="s">
        <v>73</v>
      </c>
      <c r="AB51" t="s">
        <v>78</v>
      </c>
      <c r="AC51" t="s">
        <v>79</v>
      </c>
      <c r="AD51">
        <v>10458</v>
      </c>
      <c r="AE51" t="s">
        <v>73</v>
      </c>
      <c r="AF51" t="s">
        <v>76</v>
      </c>
      <c r="AG51">
        <v>40.860613999999998</v>
      </c>
      <c r="AH51">
        <v>-73.890125999999995</v>
      </c>
      <c r="AI51">
        <v>3615</v>
      </c>
      <c r="AJ51" t="s">
        <v>77</v>
      </c>
      <c r="AK51">
        <v>46525</v>
      </c>
      <c r="AL51">
        <v>4107.03</v>
      </c>
      <c r="AM51" t="s">
        <v>73</v>
      </c>
    </row>
    <row r="52" spans="2:39" x14ac:dyDescent="0.2">
      <c r="B52" t="s">
        <v>26</v>
      </c>
      <c r="C52">
        <v>2021</v>
      </c>
      <c r="D52">
        <f t="shared" si="11"/>
        <v>1932873731.1920996</v>
      </c>
      <c r="F52">
        <f t="shared" si="12"/>
        <v>1549734930.8056788</v>
      </c>
      <c r="G52">
        <v>0</v>
      </c>
      <c r="H52">
        <f t="shared" si="13"/>
        <v>45213822.811540924</v>
      </c>
      <c r="I52">
        <v>0</v>
      </c>
      <c r="K52">
        <f t="shared" si="14"/>
        <v>2629878708.4515338</v>
      </c>
      <c r="L52" s="2">
        <f t="shared" si="15"/>
        <v>1163948134.9581704</v>
      </c>
      <c r="M52">
        <f t="shared" si="16"/>
        <v>1660801.3809510248</v>
      </c>
      <c r="N52">
        <f t="shared" si="17"/>
        <v>535058316.82574034</v>
      </c>
      <c r="O52">
        <f t="shared" si="18"/>
        <v>627229016.75147915</v>
      </c>
      <c r="P52">
        <f t="shared" si="19"/>
        <v>1163948134.9581704</v>
      </c>
      <c r="Q52" t="s">
        <v>71</v>
      </c>
      <c r="R52" t="s">
        <v>72</v>
      </c>
      <c r="S52">
        <v>3600088</v>
      </c>
      <c r="T52">
        <v>38445</v>
      </c>
      <c r="U52">
        <v>3131.32</v>
      </c>
      <c r="V52" t="s">
        <v>73</v>
      </c>
      <c r="W52" t="s">
        <v>73</v>
      </c>
      <c r="X52">
        <v>36296</v>
      </c>
      <c r="Y52">
        <v>3040.45</v>
      </c>
      <c r="Z52" t="s">
        <v>73</v>
      </c>
      <c r="AA52" t="s">
        <v>73</v>
      </c>
      <c r="AB52" t="s">
        <v>78</v>
      </c>
      <c r="AC52" t="s">
        <v>79</v>
      </c>
      <c r="AD52">
        <v>10469</v>
      </c>
      <c r="AE52" t="s">
        <v>73</v>
      </c>
      <c r="AF52" t="s">
        <v>76</v>
      </c>
      <c r="AG52">
        <v>40.866999999999997</v>
      </c>
      <c r="AH52">
        <v>-73.850700000000003</v>
      </c>
      <c r="AI52">
        <v>3614</v>
      </c>
      <c r="AJ52" t="s">
        <v>77</v>
      </c>
      <c r="AK52">
        <v>33849</v>
      </c>
      <c r="AL52">
        <v>3054.03</v>
      </c>
      <c r="AM52" t="s">
        <v>73</v>
      </c>
    </row>
    <row r="53" spans="2:39" x14ac:dyDescent="0.2">
      <c r="B53" t="s">
        <v>27</v>
      </c>
      <c r="C53">
        <v>2021</v>
      </c>
      <c r="D53">
        <f t="shared" si="11"/>
        <v>1068416510.6046699</v>
      </c>
      <c r="F53">
        <f t="shared" si="12"/>
        <v>856632464.09395909</v>
      </c>
      <c r="G53">
        <v>0</v>
      </c>
      <c r="H53">
        <f t="shared" si="13"/>
        <v>24992421.398169104</v>
      </c>
      <c r="I53">
        <v>0</v>
      </c>
      <c r="K53">
        <f t="shared" si="14"/>
        <v>1453693424.2798967</v>
      </c>
      <c r="L53" s="2">
        <f t="shared" si="15"/>
        <v>643384709.93128109</v>
      </c>
      <c r="M53">
        <f t="shared" si="16"/>
        <v>918025.62557913864</v>
      </c>
      <c r="N53">
        <f t="shared" si="17"/>
        <v>295759174.85328496</v>
      </c>
      <c r="O53">
        <f t="shared" si="18"/>
        <v>346707509.45241702</v>
      </c>
      <c r="P53">
        <f t="shared" si="19"/>
        <v>643384709.93128109</v>
      </c>
      <c r="Q53" t="s">
        <v>71</v>
      </c>
      <c r="R53" t="s">
        <v>72</v>
      </c>
      <c r="S53">
        <v>3600090</v>
      </c>
      <c r="T53">
        <v>21583</v>
      </c>
      <c r="U53">
        <v>1932.17</v>
      </c>
      <c r="V53" t="s">
        <v>73</v>
      </c>
      <c r="W53" t="s">
        <v>73</v>
      </c>
      <c r="X53">
        <v>20063</v>
      </c>
      <c r="Y53">
        <v>1931.85</v>
      </c>
      <c r="Z53" t="s">
        <v>73</v>
      </c>
      <c r="AA53" t="s">
        <v>73</v>
      </c>
      <c r="AB53" t="s">
        <v>78</v>
      </c>
      <c r="AC53" t="s">
        <v>79</v>
      </c>
      <c r="AD53">
        <v>10460</v>
      </c>
      <c r="AE53" t="s">
        <v>73</v>
      </c>
      <c r="AF53" t="s">
        <v>76</v>
      </c>
      <c r="AG53">
        <v>40.839348999999999</v>
      </c>
      <c r="AH53">
        <v>-73.880019000000004</v>
      </c>
      <c r="AI53">
        <v>3615</v>
      </c>
      <c r="AJ53" t="s">
        <v>77</v>
      </c>
      <c r="AK53">
        <v>18447</v>
      </c>
      <c r="AL53">
        <v>1890</v>
      </c>
      <c r="AM53" t="s">
        <v>73</v>
      </c>
    </row>
    <row r="54" spans="2:39" x14ac:dyDescent="0.2">
      <c r="B54" t="s">
        <v>28</v>
      </c>
      <c r="C54">
        <v>2021</v>
      </c>
      <c r="D54">
        <f t="shared" si="11"/>
        <v>1089451476.5463955</v>
      </c>
      <c r="F54">
        <f t="shared" si="12"/>
        <v>873497829.35922909</v>
      </c>
      <c r="G54">
        <v>0</v>
      </c>
      <c r="H54">
        <f t="shared" si="13"/>
        <v>25484471.762136441</v>
      </c>
      <c r="I54">
        <v>0</v>
      </c>
      <c r="K54">
        <f t="shared" si="14"/>
        <v>1482313715.4921062</v>
      </c>
      <c r="L54" s="2">
        <f t="shared" si="15"/>
        <v>656051657.06894016</v>
      </c>
      <c r="M54">
        <f t="shared" si="16"/>
        <v>936099.69835508219</v>
      </c>
      <c r="N54">
        <f t="shared" si="17"/>
        <v>301582076.41671246</v>
      </c>
      <c r="O54">
        <f t="shared" si="18"/>
        <v>353533480.95387262</v>
      </c>
      <c r="P54">
        <f t="shared" si="19"/>
        <v>656051657.06894016</v>
      </c>
      <c r="Q54" t="s">
        <v>71</v>
      </c>
      <c r="R54" t="s">
        <v>72</v>
      </c>
      <c r="S54">
        <v>3600091</v>
      </c>
      <c r="T54">
        <v>20961</v>
      </c>
      <c r="U54">
        <v>1597.31</v>
      </c>
      <c r="V54" t="s">
        <v>73</v>
      </c>
      <c r="W54" t="s">
        <v>73</v>
      </c>
      <c r="X54">
        <v>20458</v>
      </c>
      <c r="Y54">
        <v>1561.88</v>
      </c>
      <c r="Z54" t="s">
        <v>73</v>
      </c>
      <c r="AA54" t="s">
        <v>73</v>
      </c>
      <c r="AB54" t="s">
        <v>80</v>
      </c>
      <c r="AC54" t="s">
        <v>81</v>
      </c>
      <c r="AD54">
        <v>11238</v>
      </c>
      <c r="AE54" t="s">
        <v>73</v>
      </c>
      <c r="AF54" t="s">
        <v>76</v>
      </c>
      <c r="AG54">
        <v>40.676313999999998</v>
      </c>
      <c r="AH54">
        <v>-73.965789999999998</v>
      </c>
      <c r="AI54">
        <v>3609</v>
      </c>
      <c r="AJ54" t="s">
        <v>77</v>
      </c>
      <c r="AK54">
        <v>19887</v>
      </c>
      <c r="AL54">
        <v>1622.86</v>
      </c>
      <c r="AM54" t="s">
        <v>73</v>
      </c>
    </row>
    <row r="55" spans="2:39" x14ac:dyDescent="0.2">
      <c r="B55" t="s">
        <v>29</v>
      </c>
      <c r="C55">
        <v>2021</v>
      </c>
      <c r="D55">
        <f t="shared" si="11"/>
        <v>898645696.87752593</v>
      </c>
      <c r="F55">
        <f t="shared" si="12"/>
        <v>720514022.40869045</v>
      </c>
      <c r="G55">
        <v>0</v>
      </c>
      <c r="H55">
        <f t="shared" si="13"/>
        <v>21021138.966959257</v>
      </c>
      <c r="I55">
        <v>0</v>
      </c>
      <c r="K55">
        <f t="shared" si="14"/>
        <v>1222702314.4456589</v>
      </c>
      <c r="L55" s="2">
        <f t="shared" si="15"/>
        <v>541151222.65316093</v>
      </c>
      <c r="M55">
        <f t="shared" si="16"/>
        <v>772151.84327607846</v>
      </c>
      <c r="N55">
        <f t="shared" si="17"/>
        <v>248763199.70339343</v>
      </c>
      <c r="O55">
        <f t="shared" si="18"/>
        <v>291615871.10649139</v>
      </c>
      <c r="P55">
        <f t="shared" si="19"/>
        <v>541151222.65316093</v>
      </c>
      <c r="Q55" t="s">
        <v>71</v>
      </c>
      <c r="R55" t="s">
        <v>72</v>
      </c>
      <c r="S55">
        <v>3600119</v>
      </c>
      <c r="T55">
        <v>17604</v>
      </c>
      <c r="U55">
        <v>1458.82</v>
      </c>
      <c r="V55" t="s">
        <v>73</v>
      </c>
      <c r="W55" t="s">
        <v>73</v>
      </c>
      <c r="X55">
        <v>16875</v>
      </c>
      <c r="Y55">
        <v>1452.8</v>
      </c>
      <c r="Z55" t="s">
        <v>73</v>
      </c>
      <c r="AA55" t="s">
        <v>73</v>
      </c>
      <c r="AB55" t="s">
        <v>80</v>
      </c>
      <c r="AC55" t="s">
        <v>81</v>
      </c>
      <c r="AD55">
        <v>11206</v>
      </c>
      <c r="AE55" t="s">
        <v>73</v>
      </c>
      <c r="AF55" t="s">
        <v>76</v>
      </c>
      <c r="AG55">
        <v>40.703899999999997</v>
      </c>
      <c r="AH55">
        <v>-73.953400000000002</v>
      </c>
      <c r="AI55">
        <v>3607</v>
      </c>
      <c r="AJ55" t="s">
        <v>77</v>
      </c>
      <c r="AK55">
        <v>15762</v>
      </c>
      <c r="AL55">
        <v>1501.07</v>
      </c>
      <c r="AM55" t="s">
        <v>73</v>
      </c>
    </row>
    <row r="56" spans="2:39" x14ac:dyDescent="0.2">
      <c r="B56" t="s">
        <v>30</v>
      </c>
      <c r="C56">
        <v>2021</v>
      </c>
      <c r="D56">
        <f t="shared" si="11"/>
        <v>1618254544.3978822</v>
      </c>
      <c r="F56">
        <f t="shared" si="12"/>
        <v>1297480302.989943</v>
      </c>
      <c r="G56">
        <v>0</v>
      </c>
      <c r="H56">
        <f t="shared" si="13"/>
        <v>37854244.203138247</v>
      </c>
      <c r="I56">
        <v>0</v>
      </c>
      <c r="K56">
        <f t="shared" si="14"/>
        <v>2201806099.6370187</v>
      </c>
      <c r="L56" s="2">
        <f t="shared" si="15"/>
        <v>974489087.64351141</v>
      </c>
      <c r="M56">
        <f t="shared" si="16"/>
        <v>1390468.1607984281</v>
      </c>
      <c r="N56">
        <f t="shared" si="17"/>
        <v>447965399.26439822</v>
      </c>
      <c r="O56">
        <f t="shared" si="18"/>
        <v>525133220.21831471</v>
      </c>
      <c r="P56">
        <f t="shared" si="19"/>
        <v>974489087.64351141</v>
      </c>
      <c r="Q56" t="s">
        <v>71</v>
      </c>
      <c r="R56" t="s">
        <v>72</v>
      </c>
      <c r="S56">
        <v>3600092</v>
      </c>
      <c r="T56">
        <v>31975</v>
      </c>
      <c r="U56">
        <v>2551.98</v>
      </c>
      <c r="V56" t="s">
        <v>73</v>
      </c>
      <c r="W56" t="s">
        <v>73</v>
      </c>
      <c r="X56">
        <v>30388</v>
      </c>
      <c r="Y56">
        <v>2562.5700000000002</v>
      </c>
      <c r="Z56" t="s">
        <v>73</v>
      </c>
      <c r="AA56" t="s">
        <v>73</v>
      </c>
      <c r="AB56" t="s">
        <v>80</v>
      </c>
      <c r="AC56" t="s">
        <v>81</v>
      </c>
      <c r="AD56">
        <v>11201</v>
      </c>
      <c r="AE56" t="s">
        <v>73</v>
      </c>
      <c r="AF56" t="s">
        <v>76</v>
      </c>
      <c r="AG56">
        <v>40.691000000000003</v>
      </c>
      <c r="AH56">
        <v>-73.988449000000003</v>
      </c>
      <c r="AI56">
        <v>3607</v>
      </c>
      <c r="AJ56" t="s">
        <v>77</v>
      </c>
      <c r="AK56">
        <v>28165</v>
      </c>
      <c r="AL56">
        <v>2598.09</v>
      </c>
      <c r="AM56" t="s">
        <v>73</v>
      </c>
    </row>
    <row r="57" spans="2:39" x14ac:dyDescent="0.2">
      <c r="B57" t="s">
        <v>31</v>
      </c>
      <c r="C57">
        <v>2021</v>
      </c>
      <c r="D57">
        <f t="shared" si="11"/>
        <v>338476565.88761812</v>
      </c>
      <c r="F57">
        <f t="shared" si="12"/>
        <v>271382940.82545996</v>
      </c>
      <c r="G57">
        <v>0</v>
      </c>
      <c r="H57">
        <f t="shared" si="13"/>
        <v>7917650.9199403282</v>
      </c>
      <c r="I57">
        <v>0</v>
      </c>
      <c r="K57">
        <f t="shared" si="14"/>
        <v>460533090.99950272</v>
      </c>
      <c r="L57" s="2">
        <f t="shared" si="15"/>
        <v>203825610.14420685</v>
      </c>
      <c r="M57">
        <f t="shared" si="16"/>
        <v>290832.42168075586</v>
      </c>
      <c r="N57">
        <f t="shared" si="17"/>
        <v>93697119.840875193</v>
      </c>
      <c r="O57">
        <f t="shared" si="18"/>
        <v>109837657.88165092</v>
      </c>
      <c r="P57">
        <f t="shared" si="19"/>
        <v>203825610.14420685</v>
      </c>
      <c r="Q57" t="s">
        <v>71</v>
      </c>
      <c r="R57" t="s">
        <v>72</v>
      </c>
      <c r="S57">
        <v>3600094</v>
      </c>
      <c r="T57">
        <v>6814</v>
      </c>
      <c r="U57">
        <v>510.74</v>
      </c>
      <c r="V57" t="s">
        <v>73</v>
      </c>
      <c r="W57" t="s">
        <v>73</v>
      </c>
      <c r="X57">
        <v>6356</v>
      </c>
      <c r="Y57">
        <v>521.25</v>
      </c>
      <c r="Z57" t="s">
        <v>73</v>
      </c>
      <c r="AA57" t="s">
        <v>73</v>
      </c>
      <c r="AB57" t="s">
        <v>80</v>
      </c>
      <c r="AC57" t="s">
        <v>81</v>
      </c>
      <c r="AD57">
        <v>11221</v>
      </c>
      <c r="AE57" t="s">
        <v>73</v>
      </c>
      <c r="AF57" t="s">
        <v>76</v>
      </c>
      <c r="AG57">
        <v>40.691907</v>
      </c>
      <c r="AH57">
        <v>-73.931465000000003</v>
      </c>
      <c r="AI57">
        <v>3608</v>
      </c>
      <c r="AJ57" t="s">
        <v>77</v>
      </c>
      <c r="AK57">
        <v>6091</v>
      </c>
      <c r="AL57">
        <v>530.91999999999996</v>
      </c>
      <c r="AM57" t="s">
        <v>73</v>
      </c>
    </row>
    <row r="58" spans="2:39" x14ac:dyDescent="0.2">
      <c r="B58" t="s">
        <v>32</v>
      </c>
      <c r="C58">
        <v>2021</v>
      </c>
      <c r="D58">
        <f t="shared" si="11"/>
        <v>1043600576.1012667</v>
      </c>
      <c r="F58">
        <f t="shared" si="12"/>
        <v>836735602.79366565</v>
      </c>
      <c r="G58">
        <v>0</v>
      </c>
      <c r="H58">
        <f t="shared" si="13"/>
        <v>24411926.538400032</v>
      </c>
      <c r="I58">
        <v>0</v>
      </c>
      <c r="K58">
        <f t="shared" si="14"/>
        <v>1419928726.2928343</v>
      </c>
      <c r="L58" s="2">
        <f t="shared" si="15"/>
        <v>628440919.13090336</v>
      </c>
      <c r="M58">
        <f t="shared" si="16"/>
        <v>896702.79541815165</v>
      </c>
      <c r="N58">
        <f t="shared" si="17"/>
        <v>288889625.16073489</v>
      </c>
      <c r="O58">
        <f t="shared" si="18"/>
        <v>338654591.17475033</v>
      </c>
      <c r="P58">
        <f t="shared" si="19"/>
        <v>628440919.13090336</v>
      </c>
      <c r="Q58" t="s">
        <v>71</v>
      </c>
      <c r="R58" t="s">
        <v>72</v>
      </c>
      <c r="S58">
        <v>3600095</v>
      </c>
      <c r="T58">
        <v>21051</v>
      </c>
      <c r="U58">
        <v>1580.74</v>
      </c>
      <c r="V58" t="s">
        <v>73</v>
      </c>
      <c r="W58" t="s">
        <v>73</v>
      </c>
      <c r="X58">
        <v>19597</v>
      </c>
      <c r="Y58">
        <v>1536.2</v>
      </c>
      <c r="Z58" t="s">
        <v>73</v>
      </c>
      <c r="AA58" t="s">
        <v>73</v>
      </c>
      <c r="AB58" t="s">
        <v>80</v>
      </c>
      <c r="AC58" t="s">
        <v>81</v>
      </c>
      <c r="AD58">
        <v>11213</v>
      </c>
      <c r="AE58" t="s">
        <v>73</v>
      </c>
      <c r="AF58" t="s">
        <v>76</v>
      </c>
      <c r="AG58">
        <v>40.672283999999998</v>
      </c>
      <c r="AH58">
        <v>-73.937334000000007</v>
      </c>
      <c r="AI58">
        <v>3609</v>
      </c>
      <c r="AJ58" t="s">
        <v>77</v>
      </c>
      <c r="AK58">
        <v>18836</v>
      </c>
      <c r="AL58">
        <v>1567.74</v>
      </c>
      <c r="AM58" t="s">
        <v>73</v>
      </c>
    </row>
    <row r="59" spans="2:39" x14ac:dyDescent="0.2">
      <c r="B59" t="s">
        <v>33</v>
      </c>
      <c r="C59">
        <v>2021</v>
      </c>
      <c r="D59">
        <f t="shared" si="11"/>
        <v>667687096.14521015</v>
      </c>
      <c r="F59">
        <f t="shared" si="12"/>
        <v>535336581.50875032</v>
      </c>
      <c r="G59">
        <v>0</v>
      </c>
      <c r="H59">
        <f t="shared" si="13"/>
        <v>15618550.540310232</v>
      </c>
      <c r="I59">
        <v>0</v>
      </c>
      <c r="K59">
        <f t="shared" si="14"/>
        <v>908458762.57894349</v>
      </c>
      <c r="L59" s="2">
        <f t="shared" si="15"/>
        <v>402071349.90372336</v>
      </c>
      <c r="M59">
        <f t="shared" si="16"/>
        <v>573703.09991084272</v>
      </c>
      <c r="N59">
        <f t="shared" si="17"/>
        <v>184829214.68925315</v>
      </c>
      <c r="O59">
        <f t="shared" si="18"/>
        <v>216668432.11455935</v>
      </c>
      <c r="P59">
        <f t="shared" si="19"/>
        <v>402071349.90372336</v>
      </c>
      <c r="Q59" t="s">
        <v>71</v>
      </c>
      <c r="R59" t="s">
        <v>72</v>
      </c>
      <c r="S59">
        <v>3600096</v>
      </c>
      <c r="T59">
        <v>13941</v>
      </c>
      <c r="U59">
        <v>1044.94</v>
      </c>
      <c r="V59" t="s">
        <v>73</v>
      </c>
      <c r="W59" t="s">
        <v>73</v>
      </c>
      <c r="X59">
        <v>12538</v>
      </c>
      <c r="Y59">
        <v>1016.03</v>
      </c>
      <c r="Z59" t="s">
        <v>73</v>
      </c>
      <c r="AA59" t="s">
        <v>73</v>
      </c>
      <c r="AB59" t="s">
        <v>80</v>
      </c>
      <c r="AC59" t="s">
        <v>81</v>
      </c>
      <c r="AD59">
        <v>11236</v>
      </c>
      <c r="AE59" t="s">
        <v>73</v>
      </c>
      <c r="AF59" t="s">
        <v>76</v>
      </c>
      <c r="AG59">
        <v>40.643259999999998</v>
      </c>
      <c r="AH59">
        <v>-73.903321000000005</v>
      </c>
      <c r="AI59">
        <v>3608</v>
      </c>
      <c r="AJ59" t="s">
        <v>77</v>
      </c>
      <c r="AK59">
        <v>11429</v>
      </c>
      <c r="AL59">
        <v>974.85</v>
      </c>
      <c r="AM59" t="s">
        <v>73</v>
      </c>
    </row>
    <row r="60" spans="2:39" x14ac:dyDescent="0.2">
      <c r="B60" t="s">
        <v>34</v>
      </c>
      <c r="C60">
        <v>2021</v>
      </c>
      <c r="D60">
        <f t="shared" si="11"/>
        <v>1136633703.9498618</v>
      </c>
      <c r="F60">
        <f t="shared" si="12"/>
        <v>911327484.10613871</v>
      </c>
      <c r="G60">
        <v>0</v>
      </c>
      <c r="H60">
        <f t="shared" si="13"/>
        <v>26588159.413972054</v>
      </c>
      <c r="I60">
        <v>0</v>
      </c>
      <c r="K60">
        <f t="shared" si="14"/>
        <v>1546510115.5275939</v>
      </c>
      <c r="L60" s="2">
        <f t="shared" si="15"/>
        <v>684464100.52201879</v>
      </c>
      <c r="M60">
        <f t="shared" si="16"/>
        <v>976640.52994871815</v>
      </c>
      <c r="N60">
        <f t="shared" si="17"/>
        <v>314643065.74632472</v>
      </c>
      <c r="O60">
        <f t="shared" si="18"/>
        <v>368844394.2457453</v>
      </c>
      <c r="P60">
        <f t="shared" si="19"/>
        <v>684464100.52201879</v>
      </c>
      <c r="Q60" t="s">
        <v>71</v>
      </c>
      <c r="R60" t="s">
        <v>72</v>
      </c>
      <c r="S60">
        <v>3600120</v>
      </c>
      <c r="T60">
        <v>22893</v>
      </c>
      <c r="U60">
        <v>1781.99</v>
      </c>
      <c r="V60" t="s">
        <v>73</v>
      </c>
      <c r="W60" t="s">
        <v>73</v>
      </c>
      <c r="X60">
        <v>21344</v>
      </c>
      <c r="Y60">
        <v>1778.4</v>
      </c>
      <c r="Z60" t="s">
        <v>73</v>
      </c>
      <c r="AA60" t="s">
        <v>73</v>
      </c>
      <c r="AB60" t="s">
        <v>80</v>
      </c>
      <c r="AC60" t="s">
        <v>81</v>
      </c>
      <c r="AD60">
        <v>11207</v>
      </c>
      <c r="AE60" t="s">
        <v>73</v>
      </c>
      <c r="AF60" t="s">
        <v>76</v>
      </c>
      <c r="AG60">
        <v>40.663800000000002</v>
      </c>
      <c r="AH60">
        <v>-73.893299999999996</v>
      </c>
      <c r="AI60">
        <v>3608</v>
      </c>
      <c r="AJ60" t="s">
        <v>77</v>
      </c>
      <c r="AK60">
        <v>20068</v>
      </c>
      <c r="AL60">
        <v>1841.33</v>
      </c>
      <c r="AM60" t="s">
        <v>73</v>
      </c>
    </row>
    <row r="61" spans="2:39" x14ac:dyDescent="0.2">
      <c r="B61" t="s">
        <v>35</v>
      </c>
      <c r="C61">
        <v>2021</v>
      </c>
      <c r="D61">
        <f t="shared" si="11"/>
        <v>2668991032.9958353</v>
      </c>
      <c r="F61">
        <f t="shared" si="12"/>
        <v>2139937320.8356242</v>
      </c>
      <c r="G61">
        <v>0</v>
      </c>
      <c r="H61">
        <f t="shared" si="13"/>
        <v>62433094.156149983</v>
      </c>
      <c r="I61">
        <v>0</v>
      </c>
      <c r="K61">
        <f t="shared" si="14"/>
        <v>3631443988.0119691</v>
      </c>
      <c r="L61" s="2">
        <f t="shared" si="15"/>
        <v>1607227148.3350382</v>
      </c>
      <c r="M61">
        <f t="shared" si="16"/>
        <v>2293302.41381652</v>
      </c>
      <c r="N61">
        <f t="shared" si="17"/>
        <v>738830388.49981487</v>
      </c>
      <c r="O61">
        <f t="shared" si="18"/>
        <v>866103457.42140687</v>
      </c>
      <c r="P61">
        <f t="shared" si="19"/>
        <v>1607227148.3350382</v>
      </c>
      <c r="Q61" t="s">
        <v>71</v>
      </c>
      <c r="R61" t="s">
        <v>72</v>
      </c>
      <c r="S61">
        <v>3600151</v>
      </c>
      <c r="T61">
        <v>52014</v>
      </c>
      <c r="U61">
        <v>3366.52</v>
      </c>
      <c r="V61" t="s">
        <v>73</v>
      </c>
      <c r="W61" t="s">
        <v>73</v>
      </c>
      <c r="X61">
        <v>50119</v>
      </c>
      <c r="Y61">
        <v>3391.52</v>
      </c>
      <c r="Z61" t="s">
        <v>73</v>
      </c>
      <c r="AA61" t="s">
        <v>73</v>
      </c>
      <c r="AB61" t="s">
        <v>80</v>
      </c>
      <c r="AC61" t="s">
        <v>81</v>
      </c>
      <c r="AD61">
        <v>11209</v>
      </c>
      <c r="AE61" t="s">
        <v>73</v>
      </c>
      <c r="AF61" t="s">
        <v>76</v>
      </c>
      <c r="AG61">
        <v>40.620240000000003</v>
      </c>
      <c r="AH61">
        <v>-74.028520999999998</v>
      </c>
      <c r="AI61">
        <v>3611</v>
      </c>
      <c r="AJ61" t="s">
        <v>77</v>
      </c>
      <c r="AK61">
        <v>47493</v>
      </c>
      <c r="AL61">
        <v>3430.38</v>
      </c>
      <c r="AM61" t="s">
        <v>73</v>
      </c>
    </row>
    <row r="62" spans="2:39" x14ac:dyDescent="0.2">
      <c r="B62" t="s">
        <v>36</v>
      </c>
      <c r="C62">
        <v>2021</v>
      </c>
      <c r="D62">
        <f t="shared" si="11"/>
        <v>1838562529.4635012</v>
      </c>
      <c r="F62">
        <f t="shared" si="12"/>
        <v>1474118318.4391134</v>
      </c>
      <c r="G62">
        <v>0</v>
      </c>
      <c r="H62">
        <f t="shared" si="13"/>
        <v>43007693.20499368</v>
      </c>
      <c r="I62">
        <v>0</v>
      </c>
      <c r="K62">
        <f t="shared" si="14"/>
        <v>2501558364.8140073</v>
      </c>
      <c r="L62" s="2">
        <f t="shared" si="15"/>
        <v>1107155316.272615</v>
      </c>
      <c r="M62">
        <f t="shared" si="16"/>
        <v>1579765.4749100213</v>
      </c>
      <c r="N62">
        <f t="shared" si="17"/>
        <v>508951079.68946123</v>
      </c>
      <c r="O62">
        <f t="shared" si="18"/>
        <v>596624471.10824382</v>
      </c>
      <c r="P62">
        <f t="shared" si="19"/>
        <v>1107155316.272615</v>
      </c>
      <c r="Q62" t="s">
        <v>71</v>
      </c>
      <c r="R62" t="s">
        <v>72</v>
      </c>
      <c r="S62">
        <v>3600152</v>
      </c>
      <c r="T62">
        <v>35432</v>
      </c>
      <c r="U62">
        <v>2600.42</v>
      </c>
      <c r="V62" t="s">
        <v>73</v>
      </c>
      <c r="W62" t="s">
        <v>73</v>
      </c>
      <c r="X62">
        <v>34525</v>
      </c>
      <c r="Y62">
        <v>2591.52</v>
      </c>
      <c r="Z62" t="s">
        <v>73</v>
      </c>
      <c r="AA62" t="s">
        <v>73</v>
      </c>
      <c r="AB62" t="s">
        <v>80</v>
      </c>
      <c r="AC62" t="s">
        <v>81</v>
      </c>
      <c r="AD62">
        <v>11224</v>
      </c>
      <c r="AE62" t="s">
        <v>73</v>
      </c>
      <c r="AF62" t="s">
        <v>76</v>
      </c>
      <c r="AG62">
        <v>40.5824</v>
      </c>
      <c r="AH62">
        <v>-73.972499999999997</v>
      </c>
      <c r="AI62">
        <v>3608</v>
      </c>
      <c r="AJ62" t="s">
        <v>77</v>
      </c>
      <c r="AK62">
        <v>33455</v>
      </c>
      <c r="AL62">
        <v>2682.99</v>
      </c>
      <c r="AM62" t="s">
        <v>73</v>
      </c>
    </row>
    <row r="63" spans="2:39" x14ac:dyDescent="0.2">
      <c r="B63" t="s">
        <v>37</v>
      </c>
      <c r="C63">
        <v>2021</v>
      </c>
      <c r="D63">
        <f t="shared" si="11"/>
        <v>1768002200.6716363</v>
      </c>
      <c r="F63">
        <f t="shared" si="12"/>
        <v>1417544624.8277645</v>
      </c>
      <c r="G63">
        <v>0</v>
      </c>
      <c r="H63">
        <f t="shared" si="13"/>
        <v>41357144.51573614</v>
      </c>
      <c r="I63">
        <v>0</v>
      </c>
      <c r="K63">
        <f t="shared" si="14"/>
        <v>2405553590.4945707</v>
      </c>
      <c r="L63" s="2">
        <f t="shared" si="15"/>
        <v>1064664923.975404</v>
      </c>
      <c r="M63">
        <f t="shared" si="16"/>
        <v>1519137.2561046404</v>
      </c>
      <c r="N63">
        <f t="shared" si="17"/>
        <v>489418561.78682446</v>
      </c>
      <c r="O63">
        <f t="shared" si="18"/>
        <v>573727224.93247485</v>
      </c>
      <c r="P63">
        <f t="shared" si="19"/>
        <v>1064664923.975404</v>
      </c>
      <c r="Q63" t="s">
        <v>71</v>
      </c>
      <c r="R63" t="s">
        <v>72</v>
      </c>
      <c r="S63">
        <v>3600153</v>
      </c>
      <c r="T63">
        <v>34778</v>
      </c>
      <c r="U63">
        <v>2221.4299999999998</v>
      </c>
      <c r="V63" t="s">
        <v>73</v>
      </c>
      <c r="W63" t="s">
        <v>73</v>
      </c>
      <c r="X63">
        <v>33200</v>
      </c>
      <c r="Y63">
        <v>2248.9</v>
      </c>
      <c r="Z63" t="s">
        <v>73</v>
      </c>
      <c r="AA63" t="s">
        <v>73</v>
      </c>
      <c r="AB63" t="s">
        <v>80</v>
      </c>
      <c r="AC63" t="s">
        <v>81</v>
      </c>
      <c r="AD63">
        <v>11234</v>
      </c>
      <c r="AE63" t="s">
        <v>73</v>
      </c>
      <c r="AF63" t="s">
        <v>76</v>
      </c>
      <c r="AG63">
        <v>40.630372999999999</v>
      </c>
      <c r="AH63">
        <v>-73.921763999999996</v>
      </c>
      <c r="AI63">
        <v>3608</v>
      </c>
      <c r="AJ63" t="s">
        <v>77</v>
      </c>
      <c r="AK63">
        <v>31137</v>
      </c>
      <c r="AL63">
        <v>2247.7399999999998</v>
      </c>
      <c r="AM63" t="s">
        <v>73</v>
      </c>
    </row>
    <row r="64" spans="2:39" x14ac:dyDescent="0.2">
      <c r="B64" t="s">
        <v>38</v>
      </c>
      <c r="C64">
        <v>2021</v>
      </c>
      <c r="D64">
        <f t="shared" si="11"/>
        <v>455899603.61294818</v>
      </c>
      <c r="F64">
        <f t="shared" si="12"/>
        <v>365530106.42019558</v>
      </c>
      <c r="G64">
        <v>0</v>
      </c>
      <c r="H64">
        <f t="shared" si="13"/>
        <v>10664413.078289673</v>
      </c>
      <c r="I64">
        <v>0</v>
      </c>
      <c r="K64">
        <f t="shared" si="14"/>
        <v>620299526.75373554</v>
      </c>
      <c r="L64" s="2">
        <f t="shared" si="15"/>
        <v>274536036.57088655</v>
      </c>
      <c r="M64">
        <f t="shared" si="16"/>
        <v>391726.92920216348</v>
      </c>
      <c r="N64">
        <f t="shared" si="17"/>
        <v>126202177.93545194</v>
      </c>
      <c r="O64">
        <f t="shared" si="18"/>
        <v>147942131.70623246</v>
      </c>
      <c r="P64">
        <f t="shared" si="19"/>
        <v>274536036.57088655</v>
      </c>
      <c r="Q64" t="s">
        <v>71</v>
      </c>
      <c r="R64" t="s">
        <v>72</v>
      </c>
      <c r="S64">
        <v>3600121</v>
      </c>
      <c r="T64">
        <v>9617</v>
      </c>
      <c r="U64">
        <v>796.5</v>
      </c>
      <c r="V64" t="s">
        <v>73</v>
      </c>
      <c r="W64" t="s">
        <v>73</v>
      </c>
      <c r="X64">
        <v>8561</v>
      </c>
      <c r="Y64">
        <v>792.83</v>
      </c>
      <c r="Z64" t="s">
        <v>73</v>
      </c>
      <c r="AA64" t="s">
        <v>73</v>
      </c>
      <c r="AB64" t="s">
        <v>80</v>
      </c>
      <c r="AC64" t="s">
        <v>81</v>
      </c>
      <c r="AD64">
        <v>11233</v>
      </c>
      <c r="AE64" t="s">
        <v>73</v>
      </c>
      <c r="AF64" t="s">
        <v>76</v>
      </c>
      <c r="AG64">
        <v>40.674481999999998</v>
      </c>
      <c r="AH64">
        <v>-73.913258999999996</v>
      </c>
      <c r="AI64">
        <v>3608</v>
      </c>
      <c r="AJ64" t="s">
        <v>77</v>
      </c>
      <c r="AK64">
        <v>8012</v>
      </c>
      <c r="AL64">
        <v>780.96</v>
      </c>
      <c r="AM64" t="s">
        <v>73</v>
      </c>
    </row>
    <row r="65" spans="1:39" x14ac:dyDescent="0.2">
      <c r="B65" t="s">
        <v>39</v>
      </c>
      <c r="C65">
        <v>2021</v>
      </c>
      <c r="D65">
        <f t="shared" si="11"/>
        <v>2891269381.959794</v>
      </c>
      <c r="F65">
        <f t="shared" si="12"/>
        <v>2318155129.9931874</v>
      </c>
      <c r="G65">
        <v>0</v>
      </c>
      <c r="H65">
        <f t="shared" si="13"/>
        <v>67632633.951592237</v>
      </c>
      <c r="I65">
        <v>0</v>
      </c>
      <c r="K65">
        <f t="shared" si="14"/>
        <v>3933877141.2265582</v>
      </c>
      <c r="L65" s="2">
        <f t="shared" si="15"/>
        <v>1741079901.126404</v>
      </c>
      <c r="M65">
        <f t="shared" si="16"/>
        <v>2484292.7423400376</v>
      </c>
      <c r="N65">
        <f t="shared" si="17"/>
        <v>800361505.27385724</v>
      </c>
      <c r="O65">
        <f t="shared" si="18"/>
        <v>938234103.11020672</v>
      </c>
      <c r="P65">
        <f t="shared" si="19"/>
        <v>1741079901.126404</v>
      </c>
      <c r="Q65" t="s">
        <v>71</v>
      </c>
      <c r="R65" t="s">
        <v>72</v>
      </c>
      <c r="S65">
        <v>3600098</v>
      </c>
      <c r="T65">
        <v>57745</v>
      </c>
      <c r="U65">
        <v>4182.78</v>
      </c>
      <c r="V65" t="s">
        <v>73</v>
      </c>
      <c r="W65" t="s">
        <v>73</v>
      </c>
      <c r="X65">
        <v>54293</v>
      </c>
      <c r="Y65">
        <v>4182.09</v>
      </c>
      <c r="Z65" t="s">
        <v>73</v>
      </c>
      <c r="AA65" t="s">
        <v>73</v>
      </c>
      <c r="AB65" t="s">
        <v>82</v>
      </c>
      <c r="AC65" t="s">
        <v>83</v>
      </c>
      <c r="AD65">
        <v>11368</v>
      </c>
      <c r="AE65" t="s">
        <v>73</v>
      </c>
      <c r="AF65" t="s">
        <v>76</v>
      </c>
      <c r="AG65">
        <v>40.742400000000004</v>
      </c>
      <c r="AH65">
        <v>-73.862899999999996</v>
      </c>
      <c r="AI65">
        <v>3614</v>
      </c>
      <c r="AJ65" t="s">
        <v>77</v>
      </c>
      <c r="AK65">
        <v>51878</v>
      </c>
      <c r="AL65">
        <v>4245.1899999999996</v>
      </c>
      <c r="AM65" t="s">
        <v>73</v>
      </c>
    </row>
    <row r="66" spans="1:39" x14ac:dyDescent="0.2">
      <c r="B66" t="s">
        <v>40</v>
      </c>
      <c r="C66">
        <v>2021</v>
      </c>
      <c r="D66">
        <f t="shared" si="11"/>
        <v>1920359257.7837312</v>
      </c>
      <c r="F66">
        <f t="shared" si="12"/>
        <v>1539701105.9010246</v>
      </c>
      <c r="G66">
        <v>0</v>
      </c>
      <c r="H66">
        <f t="shared" si="13"/>
        <v>44921083.987408459</v>
      </c>
      <c r="I66">
        <v>0</v>
      </c>
      <c r="K66">
        <f t="shared" si="14"/>
        <v>2612851446.5911055</v>
      </c>
      <c r="L66" s="2">
        <f t="shared" si="15"/>
        <v>1156412103.1167784</v>
      </c>
      <c r="M66">
        <f t="shared" si="16"/>
        <v>1650048.451577995</v>
      </c>
      <c r="N66">
        <f t="shared" si="17"/>
        <v>531594058.93357456</v>
      </c>
      <c r="O66">
        <f t="shared" si="18"/>
        <v>623167995.7316258</v>
      </c>
      <c r="P66">
        <f t="shared" si="19"/>
        <v>1156412103.1167784</v>
      </c>
      <c r="Q66" t="s">
        <v>71</v>
      </c>
      <c r="R66" t="s">
        <v>72</v>
      </c>
      <c r="S66">
        <v>3600122</v>
      </c>
      <c r="T66">
        <v>37183</v>
      </c>
      <c r="U66">
        <v>2575.4299999999998</v>
      </c>
      <c r="V66" t="s">
        <v>73</v>
      </c>
      <c r="W66" t="s">
        <v>73</v>
      </c>
      <c r="X66">
        <v>36061</v>
      </c>
      <c r="Y66">
        <v>2612.71</v>
      </c>
      <c r="Z66" t="s">
        <v>73</v>
      </c>
      <c r="AA66" t="s">
        <v>73</v>
      </c>
      <c r="AB66" t="s">
        <v>82</v>
      </c>
      <c r="AC66" t="s">
        <v>84</v>
      </c>
      <c r="AD66">
        <v>11354</v>
      </c>
      <c r="AE66" t="s">
        <v>73</v>
      </c>
      <c r="AF66" t="s">
        <v>76</v>
      </c>
      <c r="AG66">
        <v>40.769638999999998</v>
      </c>
      <c r="AH66">
        <v>-73.833251000000004</v>
      </c>
      <c r="AI66">
        <v>3606</v>
      </c>
      <c r="AJ66" t="s">
        <v>77</v>
      </c>
      <c r="AK66">
        <v>34608</v>
      </c>
      <c r="AL66">
        <v>2640.95</v>
      </c>
      <c r="AM66" t="s">
        <v>73</v>
      </c>
    </row>
    <row r="67" spans="1:39" x14ac:dyDescent="0.2">
      <c r="B67" t="s">
        <v>41</v>
      </c>
      <c r="C67">
        <v>2021</v>
      </c>
      <c r="D67">
        <f t="shared" si="11"/>
        <v>1669537258.8330262</v>
      </c>
      <c r="F67">
        <f t="shared" si="12"/>
        <v>1338597636.535399</v>
      </c>
      <c r="G67">
        <v>0</v>
      </c>
      <c r="H67">
        <f t="shared" si="13"/>
        <v>39053850.533519387</v>
      </c>
      <c r="I67">
        <v>0</v>
      </c>
      <c r="K67">
        <f t="shared" si="14"/>
        <v>2271581645.0480509</v>
      </c>
      <c r="L67" s="2">
        <f t="shared" si="15"/>
        <v>1005370784.0829184</v>
      </c>
      <c r="M67">
        <f t="shared" si="16"/>
        <v>1434532.2926547162</v>
      </c>
      <c r="N67">
        <f t="shared" si="17"/>
        <v>462161485.86080521</v>
      </c>
      <c r="O67">
        <f t="shared" si="18"/>
        <v>541774765.9294585</v>
      </c>
      <c r="P67">
        <f t="shared" si="19"/>
        <v>1005370784.0829184</v>
      </c>
      <c r="Q67" t="s">
        <v>71</v>
      </c>
      <c r="R67" t="s">
        <v>72</v>
      </c>
      <c r="S67">
        <v>3600099</v>
      </c>
      <c r="T67">
        <v>31826</v>
      </c>
      <c r="U67">
        <v>2453.06</v>
      </c>
      <c r="V67" t="s">
        <v>73</v>
      </c>
      <c r="W67" t="s">
        <v>73</v>
      </c>
      <c r="X67">
        <v>31351</v>
      </c>
      <c r="Y67">
        <v>2470.5500000000002</v>
      </c>
      <c r="Z67" t="s">
        <v>73</v>
      </c>
      <c r="AA67" t="s">
        <v>73</v>
      </c>
      <c r="AB67" t="s">
        <v>82</v>
      </c>
      <c r="AC67" t="s">
        <v>85</v>
      </c>
      <c r="AD67">
        <v>11361</v>
      </c>
      <c r="AE67" t="s">
        <v>73</v>
      </c>
      <c r="AF67" t="s">
        <v>76</v>
      </c>
      <c r="AG67">
        <v>40.745100000000001</v>
      </c>
      <c r="AH67">
        <v>-73.766800000000003</v>
      </c>
      <c r="AI67">
        <v>3606</v>
      </c>
      <c r="AJ67" t="s">
        <v>77</v>
      </c>
      <c r="AK67">
        <v>29600</v>
      </c>
      <c r="AL67">
        <v>2505.2800000000002</v>
      </c>
      <c r="AM67" t="s">
        <v>73</v>
      </c>
    </row>
    <row r="68" spans="1:39" x14ac:dyDescent="0.2">
      <c r="B68" t="s">
        <v>42</v>
      </c>
      <c r="C68">
        <v>2021</v>
      </c>
      <c r="D68">
        <f t="shared" si="11"/>
        <v>2318639030.6398506</v>
      </c>
      <c r="F68">
        <f t="shared" si="12"/>
        <v>1859032920.6325562</v>
      </c>
      <c r="G68">
        <v>0</v>
      </c>
      <c r="H68">
        <f t="shared" si="13"/>
        <v>54237652.777564801</v>
      </c>
      <c r="I68">
        <v>0</v>
      </c>
      <c r="K68">
        <f t="shared" si="14"/>
        <v>3154753112.3534217</v>
      </c>
      <c r="L68" s="2">
        <f t="shared" si="15"/>
        <v>1396250324.9966593</v>
      </c>
      <c r="M68">
        <f t="shared" si="16"/>
        <v>1992266.148517953</v>
      </c>
      <c r="N68">
        <f t="shared" si="17"/>
        <v>641845909.04211855</v>
      </c>
      <c r="O68">
        <f t="shared" si="18"/>
        <v>752412149.80602276</v>
      </c>
      <c r="P68">
        <f t="shared" si="19"/>
        <v>1396250324.9966593</v>
      </c>
      <c r="Q68" t="s">
        <v>71</v>
      </c>
      <c r="R68" t="s">
        <v>72</v>
      </c>
      <c r="S68">
        <v>3600123</v>
      </c>
      <c r="T68">
        <v>46242</v>
      </c>
      <c r="U68">
        <v>3105.52</v>
      </c>
      <c r="V68" t="s">
        <v>73</v>
      </c>
      <c r="W68" t="s">
        <v>73</v>
      </c>
      <c r="X68">
        <v>43540</v>
      </c>
      <c r="Y68">
        <v>3095.87</v>
      </c>
      <c r="Z68" t="s">
        <v>73</v>
      </c>
      <c r="AA68" t="s">
        <v>73</v>
      </c>
      <c r="AB68" t="s">
        <v>82</v>
      </c>
      <c r="AC68" t="s">
        <v>86</v>
      </c>
      <c r="AD68">
        <v>11416</v>
      </c>
      <c r="AE68" t="s">
        <v>73</v>
      </c>
      <c r="AF68" t="s">
        <v>76</v>
      </c>
      <c r="AG68">
        <v>40.684480000000001</v>
      </c>
      <c r="AH68">
        <v>-73.858181000000002</v>
      </c>
      <c r="AI68">
        <v>3607</v>
      </c>
      <c r="AJ68" t="s">
        <v>77</v>
      </c>
      <c r="AK68">
        <v>41220</v>
      </c>
      <c r="AL68">
        <v>3070.92</v>
      </c>
      <c r="AM68" t="s">
        <v>73</v>
      </c>
    </row>
    <row r="69" spans="1:39" x14ac:dyDescent="0.2">
      <c r="B69" t="s">
        <v>43</v>
      </c>
      <c r="C69">
        <v>2021</v>
      </c>
      <c r="D69">
        <f t="shared" si="11"/>
        <v>2148601951.52104</v>
      </c>
      <c r="F69">
        <f t="shared" si="12"/>
        <v>1722700993.3110187</v>
      </c>
      <c r="G69">
        <v>0</v>
      </c>
      <c r="H69">
        <f t="shared" si="13"/>
        <v>50260141.860735126</v>
      </c>
      <c r="I69">
        <v>0</v>
      </c>
      <c r="K69">
        <f t="shared" si="14"/>
        <v>2923399720.3519411</v>
      </c>
      <c r="L69" s="2">
        <f t="shared" si="15"/>
        <v>1293856496.615531</v>
      </c>
      <c r="M69">
        <f t="shared" si="16"/>
        <v>1846163.5804835521</v>
      </c>
      <c r="N69">
        <f t="shared" si="17"/>
        <v>594776226.27750027</v>
      </c>
      <c r="O69">
        <f t="shared" si="18"/>
        <v>697234106.75754714</v>
      </c>
      <c r="P69">
        <f t="shared" si="19"/>
        <v>1293856496.615531</v>
      </c>
      <c r="Q69" t="s">
        <v>71</v>
      </c>
      <c r="R69" t="s">
        <v>72</v>
      </c>
      <c r="S69">
        <v>3600100</v>
      </c>
      <c r="T69">
        <v>41318</v>
      </c>
      <c r="U69">
        <v>2703.46</v>
      </c>
      <c r="V69" t="s">
        <v>73</v>
      </c>
      <c r="W69" t="s">
        <v>73</v>
      </c>
      <c r="X69">
        <v>40347</v>
      </c>
      <c r="Y69">
        <v>2685.82</v>
      </c>
      <c r="Z69" t="s">
        <v>73</v>
      </c>
      <c r="AA69" t="s">
        <v>73</v>
      </c>
      <c r="AB69" t="s">
        <v>82</v>
      </c>
      <c r="AC69" t="s">
        <v>87</v>
      </c>
      <c r="AD69">
        <v>11435</v>
      </c>
      <c r="AE69" t="s">
        <v>73</v>
      </c>
      <c r="AF69" t="s">
        <v>76</v>
      </c>
      <c r="AG69">
        <v>40.702419999999996</v>
      </c>
      <c r="AH69">
        <v>-73.807744</v>
      </c>
      <c r="AI69">
        <v>3605</v>
      </c>
      <c r="AJ69" t="s">
        <v>77</v>
      </c>
      <c r="AK69">
        <v>37531</v>
      </c>
      <c r="AL69">
        <v>2734.68</v>
      </c>
      <c r="AM69" t="s">
        <v>73</v>
      </c>
    </row>
    <row r="70" spans="1:39" x14ac:dyDescent="0.2">
      <c r="B70" t="s">
        <v>44</v>
      </c>
      <c r="C70">
        <v>2021</v>
      </c>
      <c r="D70">
        <f t="shared" si="11"/>
        <v>1329037075.9687359</v>
      </c>
      <c r="F70">
        <f t="shared" si="12"/>
        <v>1065592204.8742927</v>
      </c>
      <c r="G70">
        <v>0</v>
      </c>
      <c r="H70">
        <f t="shared" si="13"/>
        <v>31088863.122868277</v>
      </c>
      <c r="I70">
        <v>0</v>
      </c>
      <c r="K70">
        <f t="shared" si="14"/>
        <v>1808295209.5775001</v>
      </c>
      <c r="L70" s="2">
        <f t="shared" si="15"/>
        <v>800326581.55584812</v>
      </c>
      <c r="M70">
        <f t="shared" si="16"/>
        <v>1141961.0994157684</v>
      </c>
      <c r="N70">
        <f t="shared" si="17"/>
        <v>367904188.14800537</v>
      </c>
      <c r="O70">
        <f t="shared" si="18"/>
        <v>431280432.30842704</v>
      </c>
      <c r="P70">
        <f t="shared" si="19"/>
        <v>800326581.55584812</v>
      </c>
      <c r="Q70" t="s">
        <v>71</v>
      </c>
      <c r="R70" t="s">
        <v>72</v>
      </c>
      <c r="S70">
        <v>3600101</v>
      </c>
      <c r="T70">
        <v>26451</v>
      </c>
      <c r="U70">
        <v>1736.72</v>
      </c>
      <c r="V70" t="s">
        <v>73</v>
      </c>
      <c r="W70" t="s">
        <v>73</v>
      </c>
      <c r="X70">
        <v>24957</v>
      </c>
      <c r="Y70">
        <v>1749.9</v>
      </c>
      <c r="Z70" t="s">
        <v>73</v>
      </c>
      <c r="AA70" t="s">
        <v>73</v>
      </c>
      <c r="AB70" t="s">
        <v>82</v>
      </c>
      <c r="AC70" t="s">
        <v>88</v>
      </c>
      <c r="AD70">
        <v>11428</v>
      </c>
      <c r="AE70" t="s">
        <v>73</v>
      </c>
      <c r="AF70" t="s">
        <v>76</v>
      </c>
      <c r="AG70">
        <v>40.720799999999997</v>
      </c>
      <c r="AH70">
        <v>-73.731499999999997</v>
      </c>
      <c r="AI70">
        <v>3605</v>
      </c>
      <c r="AJ70" t="s">
        <v>77</v>
      </c>
      <c r="AK70">
        <v>23673</v>
      </c>
      <c r="AL70">
        <v>1711.65</v>
      </c>
      <c r="AM70" t="s">
        <v>73</v>
      </c>
    </row>
    <row r="71" spans="1:39" x14ac:dyDescent="0.2">
      <c r="B71" t="s">
        <v>45</v>
      </c>
      <c r="C71">
        <v>2021</v>
      </c>
      <c r="D71">
        <f t="shared" si="11"/>
        <v>2015149737.2173309</v>
      </c>
      <c r="F71">
        <f t="shared" si="12"/>
        <v>1615701992.4128745</v>
      </c>
      <c r="G71">
        <v>0</v>
      </c>
      <c r="H71">
        <f t="shared" si="13"/>
        <v>47138424.868071422</v>
      </c>
      <c r="I71">
        <v>0</v>
      </c>
      <c r="K71">
        <f t="shared" si="14"/>
        <v>2741823898.1296701</v>
      </c>
      <c r="L71" s="2">
        <f t="shared" si="15"/>
        <v>1213493535.7877488</v>
      </c>
      <c r="M71">
        <f t="shared" si="16"/>
        <v>1731496.1719354123</v>
      </c>
      <c r="N71">
        <f t="shared" si="17"/>
        <v>557833969.77636218</v>
      </c>
      <c r="O71">
        <f t="shared" si="18"/>
        <v>653928069.83945131</v>
      </c>
      <c r="P71">
        <f t="shared" si="19"/>
        <v>1213493535.7877488</v>
      </c>
      <c r="Q71" t="s">
        <v>71</v>
      </c>
      <c r="R71" t="s">
        <v>72</v>
      </c>
      <c r="S71">
        <v>3600102</v>
      </c>
      <c r="T71">
        <v>39165</v>
      </c>
      <c r="U71">
        <v>2573.4</v>
      </c>
      <c r="V71" t="s">
        <v>73</v>
      </c>
      <c r="W71" t="s">
        <v>73</v>
      </c>
      <c r="X71">
        <v>37841</v>
      </c>
      <c r="Y71">
        <v>2574.1999999999998</v>
      </c>
      <c r="Z71" t="s">
        <v>73</v>
      </c>
      <c r="AA71" t="s">
        <v>73</v>
      </c>
      <c r="AB71" t="s">
        <v>82</v>
      </c>
      <c r="AC71" t="s">
        <v>89</v>
      </c>
      <c r="AD71">
        <v>11101</v>
      </c>
      <c r="AE71" t="s">
        <v>73</v>
      </c>
      <c r="AF71" t="s">
        <v>76</v>
      </c>
      <c r="AG71">
        <v>40.750317000000003</v>
      </c>
      <c r="AH71">
        <v>-73.938124999999999</v>
      </c>
      <c r="AI71">
        <v>3612</v>
      </c>
      <c r="AJ71" t="s">
        <v>77</v>
      </c>
      <c r="AK71">
        <v>35787</v>
      </c>
      <c r="AL71">
        <v>2604.54</v>
      </c>
      <c r="AM71" t="s">
        <v>73</v>
      </c>
    </row>
    <row r="72" spans="1:39" x14ac:dyDescent="0.2">
      <c r="B72" t="s">
        <v>46</v>
      </c>
      <c r="C72">
        <v>2021</v>
      </c>
      <c r="D72">
        <f t="shared" si="11"/>
        <v>3347328744.8077421</v>
      </c>
      <c r="F72">
        <f t="shared" si="12"/>
        <v>2683813327.7951441</v>
      </c>
      <c r="G72">
        <v>0</v>
      </c>
      <c r="H72">
        <f t="shared" si="13"/>
        <v>78300784.121253803</v>
      </c>
      <c r="I72">
        <v>0</v>
      </c>
      <c r="K72">
        <f t="shared" si="14"/>
        <v>4554394037.2806387</v>
      </c>
      <c r="L72" s="2">
        <f t="shared" si="15"/>
        <v>2015712142.3590953</v>
      </c>
      <c r="M72">
        <f t="shared" si="16"/>
        <v>2876156.9429810052</v>
      </c>
      <c r="N72">
        <f t="shared" si="17"/>
        <v>926607907.77814531</v>
      </c>
      <c r="O72">
        <f t="shared" si="18"/>
        <v>1086228077.637969</v>
      </c>
      <c r="P72">
        <f t="shared" si="19"/>
        <v>2015712142.3590953</v>
      </c>
      <c r="Q72" t="s">
        <v>71</v>
      </c>
      <c r="R72" t="s">
        <v>72</v>
      </c>
      <c r="S72">
        <v>3600103</v>
      </c>
      <c r="T72">
        <v>64190</v>
      </c>
      <c r="U72">
        <v>4579.82</v>
      </c>
      <c r="V72" t="s">
        <v>73</v>
      </c>
      <c r="W72" t="s">
        <v>73</v>
      </c>
      <c r="X72">
        <v>62857</v>
      </c>
      <c r="Y72">
        <v>4668.6000000000004</v>
      </c>
      <c r="Z72" t="s">
        <v>73</v>
      </c>
      <c r="AA72" t="s">
        <v>73</v>
      </c>
      <c r="AB72" t="s">
        <v>90</v>
      </c>
      <c r="AC72" t="s">
        <v>91</v>
      </c>
      <c r="AD72">
        <v>10301</v>
      </c>
      <c r="AE72">
        <v>4547</v>
      </c>
      <c r="AF72" t="s">
        <v>76</v>
      </c>
      <c r="AG72">
        <v>40.609045999999999</v>
      </c>
      <c r="AH72">
        <v>-74.104347000000004</v>
      </c>
      <c r="AI72">
        <v>3611</v>
      </c>
      <c r="AJ72" t="s">
        <v>77</v>
      </c>
      <c r="AK72">
        <v>60749</v>
      </c>
      <c r="AL72">
        <v>4751.01</v>
      </c>
      <c r="AM72" t="s">
        <v>73</v>
      </c>
    </row>
    <row r="73" spans="1:39" s="1" customFormat="1" x14ac:dyDescent="0.2">
      <c r="A73"/>
      <c r="B73" t="s">
        <v>47</v>
      </c>
      <c r="C73">
        <v>2021</v>
      </c>
      <c r="D73">
        <f t="shared" si="11"/>
        <v>568955888.91493261</v>
      </c>
      <c r="E73"/>
      <c r="F73">
        <f t="shared" si="12"/>
        <v>456176107.5801155</v>
      </c>
      <c r="G73">
        <v>0</v>
      </c>
      <c r="H73">
        <f t="shared" si="13"/>
        <v>13309028.072473641</v>
      </c>
      <c r="I73">
        <v>0</v>
      </c>
      <c r="J73"/>
      <c r="K73">
        <f t="shared" si="14"/>
        <v>774124534.9651804</v>
      </c>
      <c r="L73" s="2">
        <f t="shared" si="15"/>
        <v>342616868.90822941</v>
      </c>
      <c r="M73">
        <f t="shared" si="16"/>
        <v>488869.35072957759</v>
      </c>
      <c r="N73">
        <f t="shared" si="17"/>
        <v>157498431.148507</v>
      </c>
      <c r="O73">
        <f t="shared" si="18"/>
        <v>184629568.40899283</v>
      </c>
      <c r="P73">
        <f t="shared" si="19"/>
        <v>342616868.90822941</v>
      </c>
      <c r="Q73" t="s">
        <v>71</v>
      </c>
      <c r="R73" t="s">
        <v>72</v>
      </c>
      <c r="S73">
        <v>3600097</v>
      </c>
      <c r="T73">
        <v>11128</v>
      </c>
      <c r="U73">
        <v>852.74</v>
      </c>
      <c r="V73" t="s">
        <v>73</v>
      </c>
      <c r="W73" t="s">
        <v>73</v>
      </c>
      <c r="X73">
        <v>10684</v>
      </c>
      <c r="Y73">
        <v>864.91</v>
      </c>
      <c r="Z73" t="s">
        <v>73</v>
      </c>
      <c r="AA73" t="s">
        <v>73</v>
      </c>
      <c r="AB73" t="s">
        <v>80</v>
      </c>
      <c r="AC73" t="s">
        <v>81</v>
      </c>
      <c r="AD73">
        <v>11221</v>
      </c>
      <c r="AE73" t="s">
        <v>73</v>
      </c>
      <c r="AF73" t="s">
        <v>76</v>
      </c>
      <c r="AG73">
        <v>40.695300000000003</v>
      </c>
      <c r="AH73">
        <v>-73.927499999999995</v>
      </c>
      <c r="AI73">
        <v>3607</v>
      </c>
      <c r="AJ73" t="s">
        <v>77</v>
      </c>
      <c r="AK73">
        <v>10086</v>
      </c>
      <c r="AL73">
        <v>863.89</v>
      </c>
      <c r="AM73" t="s">
        <v>73</v>
      </c>
    </row>
    <row r="74" spans="1:39" x14ac:dyDescent="0.2">
      <c r="B74" s="3" t="s">
        <v>16</v>
      </c>
      <c r="C74">
        <v>2022</v>
      </c>
      <c r="D74">
        <f t="shared" ref="D74:D105" si="20">(AK10/$AK$7)*$D$9</f>
        <v>654133540.11802018</v>
      </c>
      <c r="F74">
        <f t="shared" ref="F74:F105" si="21">(AK10/$AK$7)*$F$9</f>
        <v>341314199.15324241</v>
      </c>
      <c r="G74">
        <f t="shared" ref="G74:G105" si="22">(AK10/$AK$7)*$G$9</f>
        <v>164306567.26359314</v>
      </c>
      <c r="H74">
        <v>0</v>
      </c>
      <c r="I74">
        <v>0</v>
      </c>
      <c r="K74">
        <f t="shared" ref="K74:K105" si="23">AK10/$AK$7*$K$9</f>
        <v>773370418.37014866</v>
      </c>
      <c r="L74" s="2">
        <f t="shared" ref="L74:L105" si="24">AK10/$AK$7*$L$9</f>
        <v>388888983.40922892</v>
      </c>
      <c r="M74">
        <f t="shared" ref="M74:M105" si="25">AK10/$AK$7*$M$9</f>
        <v>771514.96194360999</v>
      </c>
      <c r="N74">
        <f t="shared" ref="N74:N105" si="26">AK10/$AK$7*$N$9</f>
        <v>199933685.13136494</v>
      </c>
      <c r="O74">
        <f t="shared" ref="O74:O105" si="27">AK10/$AK$7*$O$9</f>
        <v>188183783.31592038</v>
      </c>
      <c r="P74">
        <f>AK10/$AK$7*$P$9</f>
        <v>388888983.40922892</v>
      </c>
      <c r="Q74" t="s">
        <v>71</v>
      </c>
      <c r="R74" t="s">
        <v>72</v>
      </c>
      <c r="S74">
        <v>3600076</v>
      </c>
      <c r="T74">
        <v>11035</v>
      </c>
      <c r="U74">
        <v>891.66</v>
      </c>
      <c r="V74" t="s">
        <v>73</v>
      </c>
      <c r="W74" t="s">
        <v>73</v>
      </c>
      <c r="X74">
        <v>10724</v>
      </c>
      <c r="Y74">
        <v>890.09</v>
      </c>
      <c r="Z74" t="s">
        <v>73</v>
      </c>
      <c r="AA74" t="s">
        <v>73</v>
      </c>
      <c r="AB74" t="s">
        <v>74</v>
      </c>
      <c r="AC74" t="s">
        <v>75</v>
      </c>
      <c r="AD74">
        <v>10002</v>
      </c>
      <c r="AE74" t="s">
        <v>73</v>
      </c>
      <c r="AF74" t="s">
        <v>76</v>
      </c>
      <c r="AG74">
        <v>40.721299999999999</v>
      </c>
      <c r="AH74">
        <v>-73.9863</v>
      </c>
      <c r="AI74">
        <v>3612</v>
      </c>
      <c r="AJ74" t="s">
        <v>77</v>
      </c>
      <c r="AK74">
        <v>9969</v>
      </c>
      <c r="AL74">
        <v>907.11</v>
      </c>
      <c r="AM74" t="s">
        <v>73</v>
      </c>
    </row>
    <row r="75" spans="1:39" x14ac:dyDescent="0.2">
      <c r="B75" s="3" t="s">
        <v>17</v>
      </c>
      <c r="C75">
        <v>2022</v>
      </c>
      <c r="D75">
        <f t="shared" si="20"/>
        <v>3733134667.2619643</v>
      </c>
      <c r="F75">
        <f t="shared" si="21"/>
        <v>1947877292.8503783</v>
      </c>
      <c r="G75">
        <f t="shared" si="22"/>
        <v>937696211.38806355</v>
      </c>
      <c r="H75">
        <v>0</v>
      </c>
      <c r="I75">
        <v>0</v>
      </c>
      <c r="K75">
        <f t="shared" si="23"/>
        <v>4413618538.7032671</v>
      </c>
      <c r="L75" s="2">
        <f t="shared" si="24"/>
        <v>2219386190.5006785</v>
      </c>
      <c r="M75">
        <f t="shared" si="25"/>
        <v>4403029.4643251887</v>
      </c>
      <c r="N75">
        <f t="shared" si="26"/>
        <v>1141019876.4348226</v>
      </c>
      <c r="O75">
        <f t="shared" si="27"/>
        <v>1073963284.6015308</v>
      </c>
      <c r="P75">
        <f t="shared" ref="P75:P105" si="28">AK11/$AK$7*$P$9</f>
        <v>2219386190.5006785</v>
      </c>
      <c r="Q75" t="s">
        <v>71</v>
      </c>
      <c r="R75" t="s">
        <v>72</v>
      </c>
      <c r="S75">
        <v>3600077</v>
      </c>
      <c r="T75">
        <v>62229</v>
      </c>
      <c r="U75">
        <v>4633.68</v>
      </c>
      <c r="V75" t="s">
        <v>73</v>
      </c>
      <c r="W75" t="s">
        <v>73</v>
      </c>
      <c r="X75">
        <v>60446</v>
      </c>
      <c r="Y75">
        <v>4496.55</v>
      </c>
      <c r="Z75" t="s">
        <v>73</v>
      </c>
      <c r="AA75" t="s">
        <v>73</v>
      </c>
      <c r="AB75" t="s">
        <v>74</v>
      </c>
      <c r="AC75" t="s">
        <v>75</v>
      </c>
      <c r="AD75">
        <v>10001</v>
      </c>
      <c r="AE75" t="s">
        <v>73</v>
      </c>
      <c r="AF75" t="s">
        <v>76</v>
      </c>
      <c r="AG75">
        <v>40.747410000000002</v>
      </c>
      <c r="AH75">
        <v>-73.992970999999997</v>
      </c>
      <c r="AI75">
        <v>3612</v>
      </c>
      <c r="AJ75" t="s">
        <v>77</v>
      </c>
      <c r="AK75">
        <v>56893</v>
      </c>
      <c r="AL75">
        <v>4707.28</v>
      </c>
      <c r="AM75" t="s">
        <v>73</v>
      </c>
    </row>
    <row r="76" spans="1:39" x14ac:dyDescent="0.2">
      <c r="B76" s="3" t="s">
        <v>18</v>
      </c>
      <c r="C76">
        <v>2022</v>
      </c>
      <c r="D76">
        <f t="shared" si="20"/>
        <v>1267453451.7925246</v>
      </c>
      <c r="F76">
        <f t="shared" si="21"/>
        <v>661332638.26301837</v>
      </c>
      <c r="G76">
        <f t="shared" si="22"/>
        <v>318361485.93274802</v>
      </c>
      <c r="H76">
        <v>0</v>
      </c>
      <c r="I76">
        <v>0</v>
      </c>
      <c r="K76">
        <f t="shared" si="23"/>
        <v>1498487611.7201116</v>
      </c>
      <c r="L76" s="2">
        <f t="shared" si="24"/>
        <v>753513853.29849195</v>
      </c>
      <c r="M76">
        <f t="shared" si="25"/>
        <v>1494892.4671384061</v>
      </c>
      <c r="N76">
        <f t="shared" si="26"/>
        <v>387392823.9540019</v>
      </c>
      <c r="O76">
        <f t="shared" si="27"/>
        <v>364626136.87735164</v>
      </c>
      <c r="P76">
        <f t="shared" si="28"/>
        <v>753513853.29849195</v>
      </c>
      <c r="Q76" t="s">
        <v>71</v>
      </c>
      <c r="R76" t="s">
        <v>72</v>
      </c>
      <c r="S76">
        <v>3600078</v>
      </c>
      <c r="T76">
        <v>21832</v>
      </c>
      <c r="U76">
        <v>1701.89</v>
      </c>
      <c r="V76" t="s">
        <v>73</v>
      </c>
      <c r="W76" t="s">
        <v>73</v>
      </c>
      <c r="X76">
        <v>20710</v>
      </c>
      <c r="Y76">
        <v>1628.7</v>
      </c>
      <c r="Z76" t="s">
        <v>73</v>
      </c>
      <c r="AA76" t="s">
        <v>73</v>
      </c>
      <c r="AB76" t="s">
        <v>74</v>
      </c>
      <c r="AC76" t="s">
        <v>75</v>
      </c>
      <c r="AD76">
        <v>10025</v>
      </c>
      <c r="AE76" t="s">
        <v>73</v>
      </c>
      <c r="AF76" t="s">
        <v>76</v>
      </c>
      <c r="AG76">
        <v>40.791499999999999</v>
      </c>
      <c r="AH76">
        <v>-73.9709</v>
      </c>
      <c r="AI76">
        <v>3610</v>
      </c>
      <c r="AJ76" t="s">
        <v>77</v>
      </c>
      <c r="AK76">
        <v>19316</v>
      </c>
      <c r="AL76">
        <v>1663.71</v>
      </c>
      <c r="AM76" t="s">
        <v>73</v>
      </c>
    </row>
    <row r="77" spans="1:39" x14ac:dyDescent="0.2">
      <c r="B77" s="3" t="s">
        <v>19</v>
      </c>
      <c r="C77">
        <v>2022</v>
      </c>
      <c r="D77">
        <f t="shared" si="20"/>
        <v>756167611.2268095</v>
      </c>
      <c r="F77">
        <f t="shared" si="21"/>
        <v>394553599.26190847</v>
      </c>
      <c r="G77">
        <f t="shared" si="22"/>
        <v>189935688.74968877</v>
      </c>
      <c r="H77">
        <v>0</v>
      </c>
      <c r="I77">
        <v>0</v>
      </c>
      <c r="K77">
        <f t="shared" si="23"/>
        <v>894003480.92061329</v>
      </c>
      <c r="L77" s="2">
        <f t="shared" si="24"/>
        <v>449549267.20914376</v>
      </c>
      <c r="M77">
        <f t="shared" si="25"/>
        <v>891858.60381564463</v>
      </c>
      <c r="N77">
        <f t="shared" si="26"/>
        <v>231120050.90318483</v>
      </c>
      <c r="O77">
        <f t="shared" si="27"/>
        <v>217537357.70214331</v>
      </c>
      <c r="P77">
        <f t="shared" si="28"/>
        <v>449549267.20914376</v>
      </c>
      <c r="Q77" t="s">
        <v>71</v>
      </c>
      <c r="R77" t="s">
        <v>72</v>
      </c>
      <c r="S77">
        <v>3600079</v>
      </c>
      <c r="T77">
        <v>12778</v>
      </c>
      <c r="U77">
        <v>1040.43</v>
      </c>
      <c r="V77" t="s">
        <v>73</v>
      </c>
      <c r="W77" t="s">
        <v>73</v>
      </c>
      <c r="X77">
        <v>12288</v>
      </c>
      <c r="Y77">
        <v>1029.76</v>
      </c>
      <c r="Z77" t="s">
        <v>73</v>
      </c>
      <c r="AA77" t="s">
        <v>73</v>
      </c>
      <c r="AB77" t="s">
        <v>74</v>
      </c>
      <c r="AC77" t="s">
        <v>75</v>
      </c>
      <c r="AD77">
        <v>10035</v>
      </c>
      <c r="AE77" t="s">
        <v>73</v>
      </c>
      <c r="AF77" t="s">
        <v>76</v>
      </c>
      <c r="AG77">
        <v>40.797400000000003</v>
      </c>
      <c r="AH77">
        <v>-73.936000000000007</v>
      </c>
      <c r="AI77">
        <v>3613</v>
      </c>
      <c r="AJ77" t="s">
        <v>77</v>
      </c>
      <c r="AK77">
        <v>11524</v>
      </c>
      <c r="AL77">
        <v>1030.95</v>
      </c>
      <c r="AM77" t="s">
        <v>73</v>
      </c>
    </row>
    <row r="78" spans="1:39" x14ac:dyDescent="0.2">
      <c r="B78" s="3" t="s">
        <v>20</v>
      </c>
      <c r="C78">
        <v>2022</v>
      </c>
      <c r="D78">
        <f t="shared" si="20"/>
        <v>641994438.41054356</v>
      </c>
      <c r="F78">
        <f t="shared" si="21"/>
        <v>334980251.23034644</v>
      </c>
      <c r="G78">
        <f t="shared" si="22"/>
        <v>161257443.4855046</v>
      </c>
      <c r="H78">
        <v>0</v>
      </c>
      <c r="I78">
        <v>0</v>
      </c>
      <c r="K78">
        <f t="shared" si="23"/>
        <v>759018574.91559184</v>
      </c>
      <c r="L78" s="2">
        <f t="shared" si="24"/>
        <v>381672165.07933551</v>
      </c>
      <c r="M78">
        <f t="shared" si="25"/>
        <v>757197.55117426824</v>
      </c>
      <c r="N78">
        <f t="shared" si="26"/>
        <v>196223410.10384938</v>
      </c>
      <c r="O78">
        <f t="shared" si="27"/>
        <v>184691557.42431188</v>
      </c>
      <c r="P78">
        <f t="shared" si="28"/>
        <v>381672165.07933551</v>
      </c>
      <c r="Q78" t="s">
        <v>71</v>
      </c>
      <c r="R78" t="s">
        <v>72</v>
      </c>
      <c r="S78">
        <v>3600081</v>
      </c>
      <c r="T78">
        <v>11430</v>
      </c>
      <c r="U78">
        <v>1004.34</v>
      </c>
      <c r="V78" t="s">
        <v>73</v>
      </c>
      <c r="W78" t="s">
        <v>73</v>
      </c>
      <c r="X78">
        <v>10382</v>
      </c>
      <c r="Y78">
        <v>996.64</v>
      </c>
      <c r="Z78" t="s">
        <v>73</v>
      </c>
      <c r="AA78" t="s">
        <v>73</v>
      </c>
      <c r="AB78" t="s">
        <v>74</v>
      </c>
      <c r="AC78" t="s">
        <v>75</v>
      </c>
      <c r="AD78">
        <v>10027</v>
      </c>
      <c r="AE78" t="s">
        <v>73</v>
      </c>
      <c r="AF78" t="s">
        <v>76</v>
      </c>
      <c r="AG78">
        <v>40.810699999999997</v>
      </c>
      <c r="AH78">
        <v>-73.956100000000006</v>
      </c>
      <c r="AI78">
        <v>3613</v>
      </c>
      <c r="AJ78" t="s">
        <v>77</v>
      </c>
      <c r="AK78">
        <v>9784</v>
      </c>
      <c r="AL78">
        <v>999.01</v>
      </c>
      <c r="AM78" t="s">
        <v>73</v>
      </c>
    </row>
    <row r="79" spans="1:39" x14ac:dyDescent="0.2">
      <c r="B79" s="3" t="s">
        <v>21</v>
      </c>
      <c r="C79">
        <v>2022</v>
      </c>
      <c r="D79">
        <f t="shared" si="20"/>
        <v>1206954793.5531008</v>
      </c>
      <c r="F79">
        <f t="shared" si="21"/>
        <v>629765611.31755853</v>
      </c>
      <c r="G79">
        <f t="shared" si="22"/>
        <v>303165312.29276079</v>
      </c>
      <c r="H79">
        <v>0</v>
      </c>
      <c r="I79">
        <v>0</v>
      </c>
      <c r="K79">
        <f t="shared" si="23"/>
        <v>1426961127.0438876</v>
      </c>
      <c r="L79" s="2">
        <f t="shared" si="24"/>
        <v>717546791.13545561</v>
      </c>
      <c r="M79">
        <f t="shared" si="25"/>
        <v>1423537.5875203894</v>
      </c>
      <c r="N79">
        <f t="shared" si="26"/>
        <v>368901615.438492</v>
      </c>
      <c r="O79">
        <f t="shared" si="27"/>
        <v>347221638.10944325</v>
      </c>
      <c r="P79">
        <f t="shared" si="28"/>
        <v>717546791.13545561</v>
      </c>
      <c r="Q79" t="s">
        <v>71</v>
      </c>
      <c r="R79" t="s">
        <v>72</v>
      </c>
      <c r="S79">
        <v>3600083</v>
      </c>
      <c r="T79">
        <v>21095</v>
      </c>
      <c r="U79">
        <v>1557.88</v>
      </c>
      <c r="V79" t="s">
        <v>73</v>
      </c>
      <c r="W79" t="s">
        <v>73</v>
      </c>
      <c r="X79">
        <v>19773</v>
      </c>
      <c r="Y79">
        <v>1540.27</v>
      </c>
      <c r="Z79" t="s">
        <v>73</v>
      </c>
      <c r="AA79" t="s">
        <v>73</v>
      </c>
      <c r="AB79" t="s">
        <v>74</v>
      </c>
      <c r="AC79" t="s">
        <v>75</v>
      </c>
      <c r="AD79">
        <v>10033</v>
      </c>
      <c r="AE79" t="s">
        <v>73</v>
      </c>
      <c r="AF79" t="s">
        <v>76</v>
      </c>
      <c r="AG79">
        <v>40.853395999999996</v>
      </c>
      <c r="AH79">
        <v>-73.933473000000006</v>
      </c>
      <c r="AI79">
        <v>3613</v>
      </c>
      <c r="AJ79" t="s">
        <v>77</v>
      </c>
      <c r="AK79">
        <v>18394</v>
      </c>
      <c r="AL79">
        <v>1560.8</v>
      </c>
      <c r="AM79" t="s">
        <v>73</v>
      </c>
    </row>
    <row r="80" spans="1:39" x14ac:dyDescent="0.2">
      <c r="B80" s="3" t="s">
        <v>22</v>
      </c>
      <c r="C80">
        <v>2022</v>
      </c>
      <c r="D80">
        <f t="shared" si="20"/>
        <v>1063713393.4048777</v>
      </c>
      <c r="F80">
        <f t="shared" si="21"/>
        <v>555025025.82738614</v>
      </c>
      <c r="G80">
        <f t="shared" si="22"/>
        <v>267185651.71131593</v>
      </c>
      <c r="H80">
        <v>0</v>
      </c>
      <c r="I80">
        <v>0</v>
      </c>
      <c r="K80">
        <f t="shared" si="23"/>
        <v>1257609374.2801166</v>
      </c>
      <c r="L80" s="2">
        <f t="shared" si="24"/>
        <v>632388334.84271348</v>
      </c>
      <c r="M80">
        <f t="shared" si="25"/>
        <v>1254592.1404421569</v>
      </c>
      <c r="N80">
        <f t="shared" si="26"/>
        <v>325120370.11380851</v>
      </c>
      <c r="O80">
        <f t="shared" si="27"/>
        <v>306013372.58846277</v>
      </c>
      <c r="P80">
        <f t="shared" si="28"/>
        <v>632388334.84271348</v>
      </c>
      <c r="Q80" t="s">
        <v>71</v>
      </c>
      <c r="R80" t="s">
        <v>72</v>
      </c>
      <c r="S80">
        <v>3600084</v>
      </c>
      <c r="T80">
        <v>18949</v>
      </c>
      <c r="U80">
        <v>1624.57</v>
      </c>
      <c r="V80" t="s">
        <v>73</v>
      </c>
      <c r="W80" t="s">
        <v>73</v>
      </c>
      <c r="X80">
        <v>17575</v>
      </c>
      <c r="Y80">
        <v>1611.61</v>
      </c>
      <c r="Z80" t="s">
        <v>73</v>
      </c>
      <c r="AA80" t="s">
        <v>73</v>
      </c>
      <c r="AB80" t="s">
        <v>78</v>
      </c>
      <c r="AC80" t="s">
        <v>79</v>
      </c>
      <c r="AD80">
        <v>10451</v>
      </c>
      <c r="AE80" t="s">
        <v>73</v>
      </c>
      <c r="AF80" t="s">
        <v>76</v>
      </c>
      <c r="AG80">
        <v>40.815483999999998</v>
      </c>
      <c r="AH80">
        <v>-73.920269000000005</v>
      </c>
      <c r="AI80">
        <v>3615</v>
      </c>
      <c r="AJ80" t="s">
        <v>77</v>
      </c>
      <c r="AK80">
        <v>16211</v>
      </c>
      <c r="AL80">
        <v>1603.2</v>
      </c>
      <c r="AM80" t="s">
        <v>73</v>
      </c>
    </row>
    <row r="81" spans="2:39" x14ac:dyDescent="0.2">
      <c r="B81" s="3" t="s">
        <v>23</v>
      </c>
      <c r="C81">
        <v>2022</v>
      </c>
      <c r="D81">
        <f t="shared" si="20"/>
        <v>1609448036.1134315</v>
      </c>
      <c r="F81">
        <f t="shared" si="21"/>
        <v>839778781.90698469</v>
      </c>
      <c r="G81">
        <f t="shared" si="22"/>
        <v>404264367.72408593</v>
      </c>
      <c r="H81">
        <v>0</v>
      </c>
      <c r="I81">
        <v>0</v>
      </c>
      <c r="K81">
        <f t="shared" si="23"/>
        <v>1902821709.4776816</v>
      </c>
      <c r="L81" s="2">
        <f t="shared" si="24"/>
        <v>956833081.0574348</v>
      </c>
      <c r="M81">
        <f t="shared" si="25"/>
        <v>1898256.4937860232</v>
      </c>
      <c r="N81">
        <f t="shared" si="26"/>
        <v>491922302.02649403</v>
      </c>
      <c r="O81">
        <f t="shared" si="27"/>
        <v>463012522.53715473</v>
      </c>
      <c r="P81">
        <f t="shared" si="28"/>
        <v>956833081.0574348</v>
      </c>
      <c r="Q81" t="s">
        <v>71</v>
      </c>
      <c r="R81" t="s">
        <v>72</v>
      </c>
      <c r="S81">
        <v>3600085</v>
      </c>
      <c r="T81">
        <v>27901</v>
      </c>
      <c r="U81">
        <v>2163.5</v>
      </c>
      <c r="V81" t="s">
        <v>73</v>
      </c>
      <c r="W81" t="s">
        <v>73</v>
      </c>
      <c r="X81">
        <v>25994</v>
      </c>
      <c r="Y81">
        <v>2096</v>
      </c>
      <c r="Z81" t="s">
        <v>73</v>
      </c>
      <c r="AA81" t="s">
        <v>73</v>
      </c>
      <c r="AB81" t="s">
        <v>78</v>
      </c>
      <c r="AC81" t="s">
        <v>79</v>
      </c>
      <c r="AD81">
        <v>10473</v>
      </c>
      <c r="AE81" t="s">
        <v>73</v>
      </c>
      <c r="AF81" t="s">
        <v>76</v>
      </c>
      <c r="AG81">
        <v>40.818600000000004</v>
      </c>
      <c r="AH81">
        <v>-73.856800000000007</v>
      </c>
      <c r="AI81">
        <v>3615</v>
      </c>
      <c r="AJ81" t="s">
        <v>77</v>
      </c>
      <c r="AK81">
        <v>24528</v>
      </c>
      <c r="AL81">
        <v>2097.1999999999998</v>
      </c>
      <c r="AM81" t="s">
        <v>73</v>
      </c>
    </row>
    <row r="82" spans="2:39" x14ac:dyDescent="0.2">
      <c r="B82" s="3" t="s">
        <v>24</v>
      </c>
      <c r="C82">
        <v>2022</v>
      </c>
      <c r="D82">
        <f t="shared" si="20"/>
        <v>1877098824.5717928</v>
      </c>
      <c r="F82">
        <f t="shared" si="21"/>
        <v>979433774.21775556</v>
      </c>
      <c r="G82">
        <f t="shared" si="22"/>
        <v>471493426.59340048</v>
      </c>
      <c r="H82">
        <v>0</v>
      </c>
      <c r="I82">
        <v>0</v>
      </c>
      <c r="K82">
        <f t="shared" si="23"/>
        <v>2219260463.2676139</v>
      </c>
      <c r="L82" s="2">
        <f t="shared" si="24"/>
        <v>1115954172.7743819</v>
      </c>
      <c r="M82">
        <f t="shared" si="25"/>
        <v>2213936.0533976178</v>
      </c>
      <c r="N82">
        <f t="shared" si="26"/>
        <v>573728852.4980396</v>
      </c>
      <c r="O82">
        <f t="shared" si="27"/>
        <v>540011384.22294462</v>
      </c>
      <c r="P82">
        <f t="shared" si="28"/>
        <v>1115954172.7743819</v>
      </c>
      <c r="Q82" t="s">
        <v>71</v>
      </c>
      <c r="R82" t="s">
        <v>72</v>
      </c>
      <c r="S82">
        <v>3600086</v>
      </c>
      <c r="T82">
        <v>33752</v>
      </c>
      <c r="U82">
        <v>2600.15</v>
      </c>
      <c r="V82" t="s">
        <v>73</v>
      </c>
      <c r="W82" t="s">
        <v>73</v>
      </c>
      <c r="X82">
        <v>31384</v>
      </c>
      <c r="Y82">
        <v>2522.88</v>
      </c>
      <c r="Z82" t="s">
        <v>73</v>
      </c>
      <c r="AA82" t="s">
        <v>73</v>
      </c>
      <c r="AB82" t="s">
        <v>78</v>
      </c>
      <c r="AC82" t="s">
        <v>79</v>
      </c>
      <c r="AD82">
        <v>10456</v>
      </c>
      <c r="AE82" t="s">
        <v>73</v>
      </c>
      <c r="AF82" t="s">
        <v>76</v>
      </c>
      <c r="AG82">
        <v>40.836142000000002</v>
      </c>
      <c r="AH82">
        <v>-73.904932000000002</v>
      </c>
      <c r="AI82">
        <v>3615</v>
      </c>
      <c r="AJ82" t="s">
        <v>77</v>
      </c>
      <c r="AK82">
        <v>28607</v>
      </c>
      <c r="AL82">
        <v>2469.0500000000002</v>
      </c>
      <c r="AM82" t="s">
        <v>73</v>
      </c>
    </row>
    <row r="83" spans="2:39" x14ac:dyDescent="0.2">
      <c r="B83" s="3" t="s">
        <v>25</v>
      </c>
      <c r="C83">
        <v>2022</v>
      </c>
      <c r="D83">
        <f t="shared" si="20"/>
        <v>3052820037.5153866</v>
      </c>
      <c r="F83">
        <f t="shared" si="21"/>
        <v>1592902308.7174845</v>
      </c>
      <c r="G83">
        <f t="shared" si="22"/>
        <v>766813425.8138901</v>
      </c>
      <c r="H83">
        <v>0</v>
      </c>
      <c r="I83">
        <v>0</v>
      </c>
      <c r="K83">
        <f t="shared" si="23"/>
        <v>3609294684.9905877</v>
      </c>
      <c r="L83" s="2">
        <f t="shared" si="24"/>
        <v>1814932285.3961656</v>
      </c>
      <c r="M83">
        <f t="shared" si="25"/>
        <v>3600635.3299655383</v>
      </c>
      <c r="N83">
        <f t="shared" si="26"/>
        <v>933084030.56843746</v>
      </c>
      <c r="O83">
        <f t="shared" si="27"/>
        <v>878247619.49776268</v>
      </c>
      <c r="P83">
        <f t="shared" si="28"/>
        <v>1814932285.3961656</v>
      </c>
      <c r="Q83" t="s">
        <v>71</v>
      </c>
      <c r="R83" t="s">
        <v>72</v>
      </c>
      <c r="S83">
        <v>3600087</v>
      </c>
      <c r="T83">
        <v>53277</v>
      </c>
      <c r="U83">
        <v>4107.8999999999996</v>
      </c>
      <c r="V83" t="s">
        <v>73</v>
      </c>
      <c r="W83" t="s">
        <v>73</v>
      </c>
      <c r="X83">
        <v>51467</v>
      </c>
      <c r="Y83">
        <v>4058.62</v>
      </c>
      <c r="Z83" t="s">
        <v>73</v>
      </c>
      <c r="AA83" t="s">
        <v>73</v>
      </c>
      <c r="AB83" t="s">
        <v>78</v>
      </c>
      <c r="AC83" t="s">
        <v>79</v>
      </c>
      <c r="AD83">
        <v>10458</v>
      </c>
      <c r="AE83" t="s">
        <v>73</v>
      </c>
      <c r="AF83" t="s">
        <v>76</v>
      </c>
      <c r="AG83">
        <v>40.860613999999998</v>
      </c>
      <c r="AH83">
        <v>-73.890125999999995</v>
      </c>
      <c r="AI83">
        <v>3615</v>
      </c>
      <c r="AJ83" t="s">
        <v>77</v>
      </c>
      <c r="AK83">
        <v>46525</v>
      </c>
      <c r="AL83">
        <v>4107.03</v>
      </c>
      <c r="AM83" t="s">
        <v>73</v>
      </c>
    </row>
    <row r="84" spans="2:39" x14ac:dyDescent="0.2">
      <c r="B84" s="3" t="s">
        <v>26</v>
      </c>
      <c r="C84">
        <v>2022</v>
      </c>
      <c r="D84">
        <f t="shared" si="20"/>
        <v>2221061911.8722906</v>
      </c>
      <c r="F84">
        <f t="shared" si="21"/>
        <v>1158907044.5519211</v>
      </c>
      <c r="G84">
        <f t="shared" si="22"/>
        <v>557890760.88929319</v>
      </c>
      <c r="H84">
        <v>0</v>
      </c>
      <c r="I84">
        <v>0</v>
      </c>
      <c r="K84">
        <f t="shared" si="23"/>
        <v>2625921886.9907875</v>
      </c>
      <c r="L84" s="2">
        <f t="shared" si="24"/>
        <v>1320443695.3976316</v>
      </c>
      <c r="M84">
        <f t="shared" si="25"/>
        <v>2619621.822332155</v>
      </c>
      <c r="N84">
        <f t="shared" si="26"/>
        <v>678859996.79120994</v>
      </c>
      <c r="O84">
        <f t="shared" si="27"/>
        <v>638964076.78408957</v>
      </c>
      <c r="P84">
        <f t="shared" si="28"/>
        <v>1320443695.3976316</v>
      </c>
      <c r="Q84" t="s">
        <v>71</v>
      </c>
      <c r="R84" t="s">
        <v>72</v>
      </c>
      <c r="S84">
        <v>3600088</v>
      </c>
      <c r="T84">
        <v>38445</v>
      </c>
      <c r="U84">
        <v>3131.32</v>
      </c>
      <c r="V84" t="s">
        <v>73</v>
      </c>
      <c r="W84" t="s">
        <v>73</v>
      </c>
      <c r="X84">
        <v>36296</v>
      </c>
      <c r="Y84">
        <v>3040.45</v>
      </c>
      <c r="Z84" t="s">
        <v>73</v>
      </c>
      <c r="AA84" t="s">
        <v>73</v>
      </c>
      <c r="AB84" t="s">
        <v>78</v>
      </c>
      <c r="AC84" t="s">
        <v>79</v>
      </c>
      <c r="AD84">
        <v>10469</v>
      </c>
      <c r="AE84" t="s">
        <v>73</v>
      </c>
      <c r="AF84" t="s">
        <v>76</v>
      </c>
      <c r="AG84">
        <v>40.866999999999997</v>
      </c>
      <c r="AH84">
        <v>-73.850700000000003</v>
      </c>
      <c r="AI84">
        <v>3614</v>
      </c>
      <c r="AJ84" t="s">
        <v>77</v>
      </c>
      <c r="AK84">
        <v>33849</v>
      </c>
      <c r="AL84">
        <v>3054.03</v>
      </c>
      <c r="AM84" t="s">
        <v>73</v>
      </c>
    </row>
    <row r="85" spans="2:39" x14ac:dyDescent="0.2">
      <c r="B85" s="3" t="s">
        <v>27</v>
      </c>
      <c r="C85">
        <v>2022</v>
      </c>
      <c r="D85">
        <f t="shared" si="20"/>
        <v>1210432482.150378</v>
      </c>
      <c r="F85">
        <f t="shared" si="21"/>
        <v>631580201.80357742</v>
      </c>
      <c r="G85">
        <f t="shared" si="22"/>
        <v>304038845.05080777</v>
      </c>
      <c r="H85">
        <v>0</v>
      </c>
      <c r="I85">
        <v>0</v>
      </c>
      <c r="K85">
        <f t="shared" si="23"/>
        <v>1431072736.2497878</v>
      </c>
      <c r="L85" s="2">
        <f t="shared" si="24"/>
        <v>719614312.06239808</v>
      </c>
      <c r="M85">
        <f t="shared" si="25"/>
        <v>1427639.332227282</v>
      </c>
      <c r="N85">
        <f t="shared" si="26"/>
        <v>369964559.09502345</v>
      </c>
      <c r="O85">
        <f t="shared" si="27"/>
        <v>348222113.63514733</v>
      </c>
      <c r="P85">
        <f t="shared" si="28"/>
        <v>719614312.06239808</v>
      </c>
      <c r="Q85" t="s">
        <v>71</v>
      </c>
      <c r="R85" t="s">
        <v>72</v>
      </c>
      <c r="S85">
        <v>3600090</v>
      </c>
      <c r="T85">
        <v>21583</v>
      </c>
      <c r="U85">
        <v>1932.17</v>
      </c>
      <c r="V85" t="s">
        <v>73</v>
      </c>
      <c r="W85" t="s">
        <v>73</v>
      </c>
      <c r="X85">
        <v>20063</v>
      </c>
      <c r="Y85">
        <v>1931.85</v>
      </c>
      <c r="Z85" t="s">
        <v>73</v>
      </c>
      <c r="AA85" t="s">
        <v>73</v>
      </c>
      <c r="AB85" t="s">
        <v>78</v>
      </c>
      <c r="AC85" t="s">
        <v>79</v>
      </c>
      <c r="AD85">
        <v>10460</v>
      </c>
      <c r="AE85" t="s">
        <v>73</v>
      </c>
      <c r="AF85" t="s">
        <v>76</v>
      </c>
      <c r="AG85">
        <v>40.839348999999999</v>
      </c>
      <c r="AH85">
        <v>-73.880019000000004</v>
      </c>
      <c r="AI85">
        <v>3615</v>
      </c>
      <c r="AJ85" t="s">
        <v>77</v>
      </c>
      <c r="AK85">
        <v>18447</v>
      </c>
      <c r="AL85">
        <v>1890</v>
      </c>
      <c r="AM85" t="s">
        <v>73</v>
      </c>
    </row>
    <row r="86" spans="2:39" x14ac:dyDescent="0.2">
      <c r="B86" s="3" t="s">
        <v>28</v>
      </c>
      <c r="C86">
        <v>2022</v>
      </c>
      <c r="D86">
        <f t="shared" si="20"/>
        <v>1304920625.1707361</v>
      </c>
      <c r="F86">
        <f t="shared" si="21"/>
        <v>680882282.93314588</v>
      </c>
      <c r="G86">
        <f t="shared" si="22"/>
        <v>327772565.26944298</v>
      </c>
      <c r="H86">
        <v>0</v>
      </c>
      <c r="I86">
        <v>0</v>
      </c>
      <c r="K86">
        <f t="shared" si="23"/>
        <v>1542784382.5987709</v>
      </c>
      <c r="L86" s="2">
        <f t="shared" si="24"/>
        <v>775788465.54913592</v>
      </c>
      <c r="M86">
        <f t="shared" si="25"/>
        <v>1539082.9619994555</v>
      </c>
      <c r="N86">
        <f t="shared" si="26"/>
        <v>398844537.68757689</v>
      </c>
      <c r="O86">
        <f t="shared" si="27"/>
        <v>375404844.8995595</v>
      </c>
      <c r="P86">
        <f t="shared" si="28"/>
        <v>775788465.54913592</v>
      </c>
      <c r="Q86" t="s">
        <v>71</v>
      </c>
      <c r="R86" t="s">
        <v>72</v>
      </c>
      <c r="S86">
        <v>3600091</v>
      </c>
      <c r="T86">
        <v>20961</v>
      </c>
      <c r="U86">
        <v>1597.31</v>
      </c>
      <c r="V86" t="s">
        <v>73</v>
      </c>
      <c r="W86" t="s">
        <v>73</v>
      </c>
      <c r="X86">
        <v>20458</v>
      </c>
      <c r="Y86">
        <v>1561.88</v>
      </c>
      <c r="Z86" t="s">
        <v>73</v>
      </c>
      <c r="AA86" t="s">
        <v>73</v>
      </c>
      <c r="AB86" t="s">
        <v>80</v>
      </c>
      <c r="AC86" t="s">
        <v>81</v>
      </c>
      <c r="AD86">
        <v>11238</v>
      </c>
      <c r="AE86" t="s">
        <v>73</v>
      </c>
      <c r="AF86" t="s">
        <v>76</v>
      </c>
      <c r="AG86">
        <v>40.676313999999998</v>
      </c>
      <c r="AH86">
        <v>-73.965789999999998</v>
      </c>
      <c r="AI86">
        <v>3609</v>
      </c>
      <c r="AJ86" t="s">
        <v>77</v>
      </c>
      <c r="AK86">
        <v>19887</v>
      </c>
      <c r="AL86">
        <v>1622.86</v>
      </c>
      <c r="AM86" t="s">
        <v>73</v>
      </c>
    </row>
    <row r="87" spans="2:39" x14ac:dyDescent="0.2">
      <c r="B87" s="3" t="s">
        <v>29</v>
      </c>
      <c r="C87">
        <v>2022</v>
      </c>
      <c r="D87">
        <f t="shared" si="20"/>
        <v>1034251465.477002</v>
      </c>
      <c r="F87">
        <f t="shared" si="21"/>
        <v>539652363.03073597</v>
      </c>
      <c r="G87">
        <f t="shared" si="22"/>
        <v>259785345.89314425</v>
      </c>
      <c r="H87">
        <v>0</v>
      </c>
      <c r="I87">
        <v>0</v>
      </c>
      <c r="K87">
        <f t="shared" si="23"/>
        <v>1222777062.3282459</v>
      </c>
      <c r="L87" s="2">
        <f t="shared" si="24"/>
        <v>614872921.70691812</v>
      </c>
      <c r="M87">
        <f t="shared" si="25"/>
        <v>1219843.3975479165</v>
      </c>
      <c r="N87">
        <f t="shared" si="26"/>
        <v>316115432.34432483</v>
      </c>
      <c r="O87">
        <f t="shared" si="27"/>
        <v>297537645.96504533</v>
      </c>
      <c r="P87">
        <f t="shared" si="28"/>
        <v>614872921.70691812</v>
      </c>
      <c r="Q87" t="s">
        <v>71</v>
      </c>
      <c r="R87" t="s">
        <v>72</v>
      </c>
      <c r="S87">
        <v>3600119</v>
      </c>
      <c r="T87">
        <v>17604</v>
      </c>
      <c r="U87">
        <v>1458.82</v>
      </c>
      <c r="V87" t="s">
        <v>73</v>
      </c>
      <c r="W87" t="s">
        <v>73</v>
      </c>
      <c r="X87">
        <v>16875</v>
      </c>
      <c r="Y87">
        <v>1452.8</v>
      </c>
      <c r="Z87" t="s">
        <v>73</v>
      </c>
      <c r="AA87" t="s">
        <v>73</v>
      </c>
      <c r="AB87" t="s">
        <v>80</v>
      </c>
      <c r="AC87" t="s">
        <v>81</v>
      </c>
      <c r="AD87">
        <v>11206</v>
      </c>
      <c r="AE87" t="s">
        <v>73</v>
      </c>
      <c r="AF87" t="s">
        <v>76</v>
      </c>
      <c r="AG87">
        <v>40.703899999999997</v>
      </c>
      <c r="AH87">
        <v>-73.953400000000002</v>
      </c>
      <c r="AI87">
        <v>3607</v>
      </c>
      <c r="AJ87" t="s">
        <v>77</v>
      </c>
      <c r="AK87">
        <v>15762</v>
      </c>
      <c r="AL87">
        <v>1501.07</v>
      </c>
      <c r="AM87" t="s">
        <v>73</v>
      </c>
    </row>
    <row r="88" spans="2:39" x14ac:dyDescent="0.2">
      <c r="B88" s="3" t="s">
        <v>30</v>
      </c>
      <c r="C88">
        <v>2022</v>
      </c>
      <c r="D88">
        <f t="shared" si="20"/>
        <v>1848096214.0058219</v>
      </c>
      <c r="F88">
        <f t="shared" si="21"/>
        <v>964300774.31548536</v>
      </c>
      <c r="G88">
        <f t="shared" si="22"/>
        <v>464208493.02629167</v>
      </c>
      <c r="H88">
        <v>0</v>
      </c>
      <c r="I88">
        <v>0</v>
      </c>
      <c r="K88">
        <f t="shared" si="23"/>
        <v>2184971194.0410514</v>
      </c>
      <c r="L88" s="2">
        <f t="shared" si="24"/>
        <v>1098711828.4402583</v>
      </c>
      <c r="M88">
        <f t="shared" si="25"/>
        <v>2179729.0503703258</v>
      </c>
      <c r="N88">
        <f t="shared" si="26"/>
        <v>564864303.51338089</v>
      </c>
      <c r="O88">
        <f t="shared" si="27"/>
        <v>531667795.87650698</v>
      </c>
      <c r="P88">
        <f t="shared" si="28"/>
        <v>1098711828.4402583</v>
      </c>
      <c r="Q88" t="s">
        <v>71</v>
      </c>
      <c r="R88" t="s">
        <v>72</v>
      </c>
      <c r="S88">
        <v>3600092</v>
      </c>
      <c r="T88">
        <v>31975</v>
      </c>
      <c r="U88">
        <v>2551.98</v>
      </c>
      <c r="V88" t="s">
        <v>73</v>
      </c>
      <c r="W88" t="s">
        <v>73</v>
      </c>
      <c r="X88">
        <v>30388</v>
      </c>
      <c r="Y88">
        <v>2562.5700000000002</v>
      </c>
      <c r="Z88" t="s">
        <v>73</v>
      </c>
      <c r="AA88" t="s">
        <v>73</v>
      </c>
      <c r="AB88" t="s">
        <v>80</v>
      </c>
      <c r="AC88" t="s">
        <v>81</v>
      </c>
      <c r="AD88">
        <v>11201</v>
      </c>
      <c r="AE88" t="s">
        <v>73</v>
      </c>
      <c r="AF88" t="s">
        <v>76</v>
      </c>
      <c r="AG88">
        <v>40.691000000000003</v>
      </c>
      <c r="AH88">
        <v>-73.988449000000003</v>
      </c>
      <c r="AI88">
        <v>3607</v>
      </c>
      <c r="AJ88" t="s">
        <v>77</v>
      </c>
      <c r="AK88">
        <v>28165</v>
      </c>
      <c r="AL88">
        <v>2598.09</v>
      </c>
      <c r="AM88" t="s">
        <v>73</v>
      </c>
    </row>
    <row r="89" spans="2:39" x14ac:dyDescent="0.2">
      <c r="B89" s="3" t="s">
        <v>31</v>
      </c>
      <c r="C89">
        <v>2022</v>
      </c>
      <c r="D89">
        <f t="shared" si="20"/>
        <v>399671721.62291712</v>
      </c>
      <c r="F89">
        <f t="shared" si="21"/>
        <v>208540955.66680706</v>
      </c>
      <c r="G89">
        <f t="shared" si="22"/>
        <v>100390340.17479645</v>
      </c>
      <c r="H89">
        <v>0</v>
      </c>
      <c r="I89">
        <v>0</v>
      </c>
      <c r="K89">
        <f t="shared" si="23"/>
        <v>472524748.54976183</v>
      </c>
      <c r="L89" s="2">
        <f t="shared" si="24"/>
        <v>237608867.28313908</v>
      </c>
      <c r="M89">
        <f t="shared" si="25"/>
        <v>471391.07565438142</v>
      </c>
      <c r="N89">
        <f t="shared" si="26"/>
        <v>122158298.3383633</v>
      </c>
      <c r="O89">
        <f t="shared" si="27"/>
        <v>114979177.86912139</v>
      </c>
      <c r="P89">
        <f t="shared" si="28"/>
        <v>237608867.28313908</v>
      </c>
      <c r="Q89" t="s">
        <v>71</v>
      </c>
      <c r="R89" t="s">
        <v>72</v>
      </c>
      <c r="S89">
        <v>3600094</v>
      </c>
      <c r="T89">
        <v>6814</v>
      </c>
      <c r="U89">
        <v>510.74</v>
      </c>
      <c r="V89" t="s">
        <v>73</v>
      </c>
      <c r="W89" t="s">
        <v>73</v>
      </c>
      <c r="X89">
        <v>6356</v>
      </c>
      <c r="Y89">
        <v>521.25</v>
      </c>
      <c r="Z89" t="s">
        <v>73</v>
      </c>
      <c r="AA89" t="s">
        <v>73</v>
      </c>
      <c r="AB89" t="s">
        <v>80</v>
      </c>
      <c r="AC89" t="s">
        <v>81</v>
      </c>
      <c r="AD89">
        <v>11221</v>
      </c>
      <c r="AE89" t="s">
        <v>73</v>
      </c>
      <c r="AF89" t="s">
        <v>76</v>
      </c>
      <c r="AG89">
        <v>40.691907</v>
      </c>
      <c r="AH89">
        <v>-73.931465000000003</v>
      </c>
      <c r="AI89">
        <v>3608</v>
      </c>
      <c r="AJ89" t="s">
        <v>77</v>
      </c>
      <c r="AK89">
        <v>6091</v>
      </c>
      <c r="AL89">
        <v>530.91999999999996</v>
      </c>
      <c r="AM89" t="s">
        <v>73</v>
      </c>
    </row>
    <row r="90" spans="2:39" x14ac:dyDescent="0.2">
      <c r="B90" s="3" t="s">
        <v>32</v>
      </c>
      <c r="C90">
        <v>2022</v>
      </c>
      <c r="D90">
        <f t="shared" si="20"/>
        <v>1235957404.119072</v>
      </c>
      <c r="F90">
        <f t="shared" si="21"/>
        <v>644898611.21982884</v>
      </c>
      <c r="G90">
        <f t="shared" si="22"/>
        <v>310450245.85986966</v>
      </c>
      <c r="H90">
        <v>0</v>
      </c>
      <c r="I90">
        <v>0</v>
      </c>
      <c r="K90">
        <f t="shared" si="23"/>
        <v>1461250396.2704506</v>
      </c>
      <c r="L90" s="2">
        <f t="shared" si="24"/>
        <v>734789135.46957934</v>
      </c>
      <c r="M90">
        <f t="shared" si="25"/>
        <v>1457744.5905476816</v>
      </c>
      <c r="N90">
        <f t="shared" si="26"/>
        <v>377766164.42315078</v>
      </c>
      <c r="O90">
        <f t="shared" si="27"/>
        <v>355565226.45588088</v>
      </c>
      <c r="P90">
        <f t="shared" si="28"/>
        <v>734789135.46957934</v>
      </c>
      <c r="Q90" t="s">
        <v>71</v>
      </c>
      <c r="R90" t="s">
        <v>72</v>
      </c>
      <c r="S90">
        <v>3600095</v>
      </c>
      <c r="T90">
        <v>21051</v>
      </c>
      <c r="U90">
        <v>1580.74</v>
      </c>
      <c r="V90" t="s">
        <v>73</v>
      </c>
      <c r="W90" t="s">
        <v>73</v>
      </c>
      <c r="X90">
        <v>19597</v>
      </c>
      <c r="Y90">
        <v>1536.2</v>
      </c>
      <c r="Z90" t="s">
        <v>73</v>
      </c>
      <c r="AA90" t="s">
        <v>73</v>
      </c>
      <c r="AB90" t="s">
        <v>80</v>
      </c>
      <c r="AC90" t="s">
        <v>81</v>
      </c>
      <c r="AD90">
        <v>11213</v>
      </c>
      <c r="AE90" t="s">
        <v>73</v>
      </c>
      <c r="AF90" t="s">
        <v>76</v>
      </c>
      <c r="AG90">
        <v>40.672283999999998</v>
      </c>
      <c r="AH90">
        <v>-73.937334000000007</v>
      </c>
      <c r="AI90">
        <v>3609</v>
      </c>
      <c r="AJ90" t="s">
        <v>77</v>
      </c>
      <c r="AK90">
        <v>18836</v>
      </c>
      <c r="AL90">
        <v>1567.74</v>
      </c>
      <c r="AM90" t="s">
        <v>73</v>
      </c>
    </row>
    <row r="91" spans="2:39" x14ac:dyDescent="0.2">
      <c r="B91" s="3" t="s">
        <v>33</v>
      </c>
      <c r="C91">
        <v>2022</v>
      </c>
      <c r="D91">
        <f t="shared" si="20"/>
        <v>749934018.45810533</v>
      </c>
      <c r="F91">
        <f t="shared" si="21"/>
        <v>391301031.40961051</v>
      </c>
      <c r="G91">
        <f t="shared" si="22"/>
        <v>188369922.48526493</v>
      </c>
      <c r="H91">
        <v>0</v>
      </c>
      <c r="I91">
        <v>0</v>
      </c>
      <c r="K91">
        <f t="shared" si="23"/>
        <v>886633615.36286783</v>
      </c>
      <c r="L91" s="2">
        <f t="shared" si="24"/>
        <v>445843333.47217149</v>
      </c>
      <c r="M91">
        <f t="shared" si="25"/>
        <v>884506.41990706371</v>
      </c>
      <c r="N91">
        <f t="shared" si="26"/>
        <v>229214774.53770384</v>
      </c>
      <c r="O91">
        <f t="shared" si="27"/>
        <v>215744052.51456055</v>
      </c>
      <c r="P91">
        <f t="shared" si="28"/>
        <v>445843333.47217149</v>
      </c>
      <c r="Q91" t="s">
        <v>71</v>
      </c>
      <c r="R91" t="s">
        <v>72</v>
      </c>
      <c r="S91">
        <v>3600096</v>
      </c>
      <c r="T91">
        <v>13941</v>
      </c>
      <c r="U91">
        <v>1044.94</v>
      </c>
      <c r="V91" t="s">
        <v>73</v>
      </c>
      <c r="W91" t="s">
        <v>73</v>
      </c>
      <c r="X91">
        <v>12538</v>
      </c>
      <c r="Y91">
        <v>1016.03</v>
      </c>
      <c r="Z91" t="s">
        <v>73</v>
      </c>
      <c r="AA91" t="s">
        <v>73</v>
      </c>
      <c r="AB91" t="s">
        <v>80</v>
      </c>
      <c r="AC91" t="s">
        <v>81</v>
      </c>
      <c r="AD91">
        <v>11236</v>
      </c>
      <c r="AE91" t="s">
        <v>73</v>
      </c>
      <c r="AF91" t="s">
        <v>76</v>
      </c>
      <c r="AG91">
        <v>40.643259999999998</v>
      </c>
      <c r="AH91">
        <v>-73.903321000000005</v>
      </c>
      <c r="AI91">
        <v>3608</v>
      </c>
      <c r="AJ91" t="s">
        <v>77</v>
      </c>
      <c r="AK91">
        <v>11429</v>
      </c>
      <c r="AL91">
        <v>974.85</v>
      </c>
      <c r="AM91" t="s">
        <v>73</v>
      </c>
    </row>
    <row r="92" spans="2:39" x14ac:dyDescent="0.2">
      <c r="B92" s="3" t="s">
        <v>34</v>
      </c>
      <c r="C92">
        <v>2022</v>
      </c>
      <c r="D92">
        <f t="shared" si="20"/>
        <v>1316797259.8142672</v>
      </c>
      <c r="F92">
        <f t="shared" si="21"/>
        <v>687079280.63068199</v>
      </c>
      <c r="G92">
        <f t="shared" si="22"/>
        <v>330755762.04692417</v>
      </c>
      <c r="H92">
        <v>0</v>
      </c>
      <c r="I92">
        <v>0</v>
      </c>
      <c r="K92">
        <f t="shared" si="23"/>
        <v>1556825915.9245806</v>
      </c>
      <c r="L92" s="2">
        <f t="shared" si="24"/>
        <v>782849244.56378829</v>
      </c>
      <c r="M92">
        <f t="shared" si="25"/>
        <v>1553090.8071305412</v>
      </c>
      <c r="N92">
        <f t="shared" si="26"/>
        <v>402474590.55233538</v>
      </c>
      <c r="O92">
        <f t="shared" si="27"/>
        <v>378821563.2043224</v>
      </c>
      <c r="P92">
        <f t="shared" si="28"/>
        <v>782849244.56378829</v>
      </c>
      <c r="Q92" t="s">
        <v>71</v>
      </c>
      <c r="R92" t="s">
        <v>72</v>
      </c>
      <c r="S92">
        <v>3600120</v>
      </c>
      <c r="T92">
        <v>22893</v>
      </c>
      <c r="U92">
        <v>1781.99</v>
      </c>
      <c r="V92" t="s">
        <v>73</v>
      </c>
      <c r="W92" t="s">
        <v>73</v>
      </c>
      <c r="X92">
        <v>21344</v>
      </c>
      <c r="Y92">
        <v>1778.4</v>
      </c>
      <c r="Z92" t="s">
        <v>73</v>
      </c>
      <c r="AA92" t="s">
        <v>73</v>
      </c>
      <c r="AB92" t="s">
        <v>80</v>
      </c>
      <c r="AC92" t="s">
        <v>81</v>
      </c>
      <c r="AD92">
        <v>11207</v>
      </c>
      <c r="AE92" t="s">
        <v>73</v>
      </c>
      <c r="AF92" t="s">
        <v>76</v>
      </c>
      <c r="AG92">
        <v>40.663800000000002</v>
      </c>
      <c r="AH92">
        <v>-73.893299999999996</v>
      </c>
      <c r="AI92">
        <v>3608</v>
      </c>
      <c r="AJ92" t="s">
        <v>77</v>
      </c>
      <c r="AK92">
        <v>20068</v>
      </c>
      <c r="AL92">
        <v>1841.33</v>
      </c>
      <c r="AM92" t="s">
        <v>73</v>
      </c>
    </row>
    <row r="93" spans="2:39" x14ac:dyDescent="0.2">
      <c r="B93" s="3" t="s">
        <v>35</v>
      </c>
      <c r="C93">
        <v>2022</v>
      </c>
      <c r="D93">
        <f t="shared" si="20"/>
        <v>3116337066.9901829</v>
      </c>
      <c r="F93">
        <f t="shared" si="21"/>
        <v>1626044263.2545834</v>
      </c>
      <c r="G93">
        <f t="shared" si="22"/>
        <v>782767759.96086156</v>
      </c>
      <c r="H93">
        <v>0</v>
      </c>
      <c r="I93">
        <v>0</v>
      </c>
      <c r="K93">
        <f t="shared" si="23"/>
        <v>3684389736.1474042</v>
      </c>
      <c r="L93" s="2">
        <f t="shared" si="24"/>
        <v>1852693799.6844728</v>
      </c>
      <c r="M93">
        <f t="shared" si="25"/>
        <v>3675550.2144234995</v>
      </c>
      <c r="N93">
        <f t="shared" si="26"/>
        <v>952497793.95565391</v>
      </c>
      <c r="O93">
        <f t="shared" si="27"/>
        <v>896520455.51439536</v>
      </c>
      <c r="P93">
        <f t="shared" si="28"/>
        <v>1852693799.6844728</v>
      </c>
      <c r="Q93" t="s">
        <v>71</v>
      </c>
      <c r="R93" t="s">
        <v>72</v>
      </c>
      <c r="S93">
        <v>3600151</v>
      </c>
      <c r="T93">
        <v>52014</v>
      </c>
      <c r="U93">
        <v>3366.52</v>
      </c>
      <c r="V93" t="s">
        <v>73</v>
      </c>
      <c r="W93" t="s">
        <v>73</v>
      </c>
      <c r="X93">
        <v>50119</v>
      </c>
      <c r="Y93">
        <v>3391.52</v>
      </c>
      <c r="Z93" t="s">
        <v>73</v>
      </c>
      <c r="AA93" t="s">
        <v>73</v>
      </c>
      <c r="AB93" t="s">
        <v>80</v>
      </c>
      <c r="AC93" t="s">
        <v>81</v>
      </c>
      <c r="AD93">
        <v>11209</v>
      </c>
      <c r="AE93" t="s">
        <v>73</v>
      </c>
      <c r="AF93" t="s">
        <v>76</v>
      </c>
      <c r="AG93">
        <v>40.620240000000003</v>
      </c>
      <c r="AH93">
        <v>-74.028520999999998</v>
      </c>
      <c r="AI93">
        <v>3611</v>
      </c>
      <c r="AJ93" t="s">
        <v>77</v>
      </c>
      <c r="AK93">
        <v>47493</v>
      </c>
      <c r="AL93">
        <v>3430.38</v>
      </c>
      <c r="AM93" t="s">
        <v>73</v>
      </c>
    </row>
    <row r="94" spans="2:39" x14ac:dyDescent="0.2">
      <c r="B94" s="3" t="s">
        <v>36</v>
      </c>
      <c r="C94">
        <v>2022</v>
      </c>
      <c r="D94">
        <f t="shared" si="20"/>
        <v>2195208906.0736651</v>
      </c>
      <c r="F94">
        <f t="shared" si="21"/>
        <v>1145417447.3539698</v>
      </c>
      <c r="G94">
        <f t="shared" si="22"/>
        <v>551396951.3294723</v>
      </c>
      <c r="H94">
        <v>0</v>
      </c>
      <c r="I94">
        <v>0</v>
      </c>
      <c r="K94">
        <f t="shared" si="23"/>
        <v>2595356339.3091912</v>
      </c>
      <c r="L94" s="2">
        <f t="shared" si="24"/>
        <v>1305073822.8463993</v>
      </c>
      <c r="M94">
        <f t="shared" si="25"/>
        <v>2589129.6069639353</v>
      </c>
      <c r="N94">
        <f t="shared" si="26"/>
        <v>670958113.75963628</v>
      </c>
      <c r="O94">
        <f t="shared" si="27"/>
        <v>631526579.47979903</v>
      </c>
      <c r="P94">
        <f t="shared" si="28"/>
        <v>1305073822.8463993</v>
      </c>
      <c r="Q94" t="s">
        <v>71</v>
      </c>
      <c r="R94" t="s">
        <v>72</v>
      </c>
      <c r="S94">
        <v>3600152</v>
      </c>
      <c r="T94">
        <v>35432</v>
      </c>
      <c r="U94">
        <v>2600.42</v>
      </c>
      <c r="V94" t="s">
        <v>73</v>
      </c>
      <c r="W94" t="s">
        <v>73</v>
      </c>
      <c r="X94">
        <v>34525</v>
      </c>
      <c r="Y94">
        <v>2591.52</v>
      </c>
      <c r="Z94" t="s">
        <v>73</v>
      </c>
      <c r="AA94" t="s">
        <v>73</v>
      </c>
      <c r="AB94" t="s">
        <v>80</v>
      </c>
      <c r="AC94" t="s">
        <v>81</v>
      </c>
      <c r="AD94">
        <v>11224</v>
      </c>
      <c r="AE94" t="s">
        <v>73</v>
      </c>
      <c r="AF94" t="s">
        <v>76</v>
      </c>
      <c r="AG94">
        <v>40.5824</v>
      </c>
      <c r="AH94">
        <v>-73.972499999999997</v>
      </c>
      <c r="AI94">
        <v>3608</v>
      </c>
      <c r="AJ94" t="s">
        <v>77</v>
      </c>
      <c r="AK94">
        <v>33455</v>
      </c>
      <c r="AL94">
        <v>2682.99</v>
      </c>
      <c r="AM94" t="s">
        <v>73</v>
      </c>
    </row>
    <row r="95" spans="2:39" x14ac:dyDescent="0.2">
      <c r="B95" s="3" t="s">
        <v>37</v>
      </c>
      <c r="C95">
        <v>2022</v>
      </c>
      <c r="D95">
        <f t="shared" si="20"/>
        <v>2043109242.517283</v>
      </c>
      <c r="F95">
        <f t="shared" si="21"/>
        <v>1066054791.7579004</v>
      </c>
      <c r="G95">
        <f t="shared" si="22"/>
        <v>513192254.4775303</v>
      </c>
      <c r="H95">
        <v>0</v>
      </c>
      <c r="I95">
        <v>0</v>
      </c>
      <c r="K95">
        <f t="shared" si="23"/>
        <v>2415531619.7002025</v>
      </c>
      <c r="L95" s="2">
        <f t="shared" si="24"/>
        <v>1214649039.6642754</v>
      </c>
      <c r="M95">
        <f t="shared" si="25"/>
        <v>2409736.3195945616</v>
      </c>
      <c r="N95">
        <f t="shared" si="26"/>
        <v>624469370.44190085</v>
      </c>
      <c r="O95">
        <f t="shared" si="27"/>
        <v>587769932.90277994</v>
      </c>
      <c r="P95">
        <f t="shared" si="28"/>
        <v>1214649039.6642754</v>
      </c>
      <c r="Q95" t="s">
        <v>71</v>
      </c>
      <c r="R95" t="s">
        <v>72</v>
      </c>
      <c r="S95">
        <v>3600153</v>
      </c>
      <c r="T95">
        <v>34778</v>
      </c>
      <c r="U95">
        <v>2221.4299999999998</v>
      </c>
      <c r="V95" t="s">
        <v>73</v>
      </c>
      <c r="W95" t="s">
        <v>73</v>
      </c>
      <c r="X95">
        <v>33200</v>
      </c>
      <c r="Y95">
        <v>2248.9</v>
      </c>
      <c r="Z95" t="s">
        <v>73</v>
      </c>
      <c r="AA95" t="s">
        <v>73</v>
      </c>
      <c r="AB95" t="s">
        <v>80</v>
      </c>
      <c r="AC95" t="s">
        <v>81</v>
      </c>
      <c r="AD95">
        <v>11234</v>
      </c>
      <c r="AE95" t="s">
        <v>73</v>
      </c>
      <c r="AF95" t="s">
        <v>76</v>
      </c>
      <c r="AG95">
        <v>40.630372999999999</v>
      </c>
      <c r="AH95">
        <v>-73.921763999999996</v>
      </c>
      <c r="AI95">
        <v>3608</v>
      </c>
      <c r="AJ95" t="s">
        <v>77</v>
      </c>
      <c r="AK95">
        <v>31137</v>
      </c>
      <c r="AL95">
        <v>2247.7399999999998</v>
      </c>
      <c r="AM95" t="s">
        <v>73</v>
      </c>
    </row>
    <row r="96" spans="2:39" x14ac:dyDescent="0.2">
      <c r="B96" s="3" t="s">
        <v>38</v>
      </c>
      <c r="C96">
        <v>2022</v>
      </c>
      <c r="D96">
        <f t="shared" si="20"/>
        <v>525721529.0827142</v>
      </c>
      <c r="F96">
        <f t="shared" si="21"/>
        <v>274311301.39590514</v>
      </c>
      <c r="G96">
        <f t="shared" si="22"/>
        <v>132051782.21646187</v>
      </c>
      <c r="H96">
        <v>0</v>
      </c>
      <c r="I96">
        <v>0</v>
      </c>
      <c r="K96">
        <f t="shared" si="23"/>
        <v>621551187.88059294</v>
      </c>
      <c r="L96" s="2">
        <f t="shared" si="24"/>
        <v>312546748.42759979</v>
      </c>
      <c r="M96">
        <f t="shared" si="25"/>
        <v>620059.97342684353</v>
      </c>
      <c r="N96">
        <f t="shared" si="26"/>
        <v>160684992.0024572</v>
      </c>
      <c r="O96">
        <f t="shared" si="27"/>
        <v>151241696.45171574</v>
      </c>
      <c r="P96">
        <f t="shared" si="28"/>
        <v>312546748.42759979</v>
      </c>
      <c r="Q96" t="s">
        <v>71</v>
      </c>
      <c r="R96" t="s">
        <v>72</v>
      </c>
      <c r="S96">
        <v>3600121</v>
      </c>
      <c r="T96">
        <v>9617</v>
      </c>
      <c r="U96">
        <v>796.5</v>
      </c>
      <c r="V96" t="s">
        <v>73</v>
      </c>
      <c r="W96" t="s">
        <v>73</v>
      </c>
      <c r="X96">
        <v>8561</v>
      </c>
      <c r="Y96">
        <v>792.83</v>
      </c>
      <c r="Z96" t="s">
        <v>73</v>
      </c>
      <c r="AA96" t="s">
        <v>73</v>
      </c>
      <c r="AB96" t="s">
        <v>80</v>
      </c>
      <c r="AC96" t="s">
        <v>81</v>
      </c>
      <c r="AD96">
        <v>11233</v>
      </c>
      <c r="AE96" t="s">
        <v>73</v>
      </c>
      <c r="AF96" t="s">
        <v>76</v>
      </c>
      <c r="AG96">
        <v>40.674481999999998</v>
      </c>
      <c r="AH96">
        <v>-73.913258999999996</v>
      </c>
      <c r="AI96">
        <v>3608</v>
      </c>
      <c r="AJ96" t="s">
        <v>77</v>
      </c>
      <c r="AK96">
        <v>8012</v>
      </c>
      <c r="AL96">
        <v>780.96</v>
      </c>
      <c r="AM96" t="s">
        <v>73</v>
      </c>
    </row>
    <row r="97" spans="2:39" x14ac:dyDescent="0.2">
      <c r="B97" s="3" t="s">
        <v>39</v>
      </c>
      <c r="C97">
        <v>2022</v>
      </c>
      <c r="D97">
        <f t="shared" si="20"/>
        <v>3404066585.8403702</v>
      </c>
      <c r="F97">
        <f t="shared" si="21"/>
        <v>1776175947.8053877</v>
      </c>
      <c r="G97">
        <f t="shared" si="22"/>
        <v>855040234.37663615</v>
      </c>
      <c r="H97">
        <v>0</v>
      </c>
      <c r="I97">
        <v>0</v>
      </c>
      <c r="K97">
        <f t="shared" si="23"/>
        <v>4024567214.7864957</v>
      </c>
      <c r="L97" s="2">
        <f t="shared" si="24"/>
        <v>2023751899.0173516</v>
      </c>
      <c r="M97">
        <f t="shared" si="25"/>
        <v>4014911.5453616814</v>
      </c>
      <c r="N97">
        <f t="shared" si="26"/>
        <v>1040441339.8781172</v>
      </c>
      <c r="O97">
        <f t="shared" si="27"/>
        <v>979295647.59387279</v>
      </c>
      <c r="P97">
        <f t="shared" si="28"/>
        <v>2023751899.0173516</v>
      </c>
      <c r="Q97" t="s">
        <v>71</v>
      </c>
      <c r="R97" t="s">
        <v>72</v>
      </c>
      <c r="S97">
        <v>3600098</v>
      </c>
      <c r="T97">
        <v>57745</v>
      </c>
      <c r="U97">
        <v>4182.78</v>
      </c>
      <c r="V97" t="s">
        <v>73</v>
      </c>
      <c r="W97" t="s">
        <v>73</v>
      </c>
      <c r="X97">
        <v>54293</v>
      </c>
      <c r="Y97">
        <v>4182.09</v>
      </c>
      <c r="Z97" t="s">
        <v>73</v>
      </c>
      <c r="AA97" t="s">
        <v>73</v>
      </c>
      <c r="AB97" t="s">
        <v>82</v>
      </c>
      <c r="AC97" t="s">
        <v>83</v>
      </c>
      <c r="AD97">
        <v>11368</v>
      </c>
      <c r="AE97" t="s">
        <v>73</v>
      </c>
      <c r="AF97" t="s">
        <v>76</v>
      </c>
      <c r="AG97">
        <v>40.742400000000004</v>
      </c>
      <c r="AH97">
        <v>-73.862899999999996</v>
      </c>
      <c r="AI97">
        <v>3614</v>
      </c>
      <c r="AJ97" t="s">
        <v>77</v>
      </c>
      <c r="AK97">
        <v>51878</v>
      </c>
      <c r="AL97">
        <v>4245.1899999999996</v>
      </c>
      <c r="AM97" t="s">
        <v>73</v>
      </c>
    </row>
    <row r="98" spans="2:39" x14ac:dyDescent="0.2">
      <c r="B98" s="3" t="s">
        <v>40</v>
      </c>
      <c r="C98">
        <v>2022</v>
      </c>
      <c r="D98">
        <f t="shared" si="20"/>
        <v>2270865037.2559376</v>
      </c>
      <c r="F98">
        <f t="shared" si="21"/>
        <v>1184893349.8139646</v>
      </c>
      <c r="G98">
        <f t="shared" si="22"/>
        <v>570400409.25453222</v>
      </c>
      <c r="H98">
        <v>0</v>
      </c>
      <c r="I98">
        <v>0</v>
      </c>
      <c r="K98">
        <f t="shared" si="23"/>
        <v>2684803233.9205642</v>
      </c>
      <c r="L98" s="2">
        <f t="shared" si="24"/>
        <v>1350052155.4645996</v>
      </c>
      <c r="M98">
        <f t="shared" si="25"/>
        <v>2678361.902191238</v>
      </c>
      <c r="N98">
        <f t="shared" si="26"/>
        <v>694082152.17436826</v>
      </c>
      <c r="O98">
        <f t="shared" si="27"/>
        <v>653291641.38804018</v>
      </c>
      <c r="P98">
        <f t="shared" si="28"/>
        <v>1350052155.4645996</v>
      </c>
      <c r="Q98" t="s">
        <v>71</v>
      </c>
      <c r="R98" t="s">
        <v>72</v>
      </c>
      <c r="S98">
        <v>3600122</v>
      </c>
      <c r="T98">
        <v>37183</v>
      </c>
      <c r="U98">
        <v>2575.4299999999998</v>
      </c>
      <c r="V98" t="s">
        <v>73</v>
      </c>
      <c r="W98" t="s">
        <v>73</v>
      </c>
      <c r="X98">
        <v>36061</v>
      </c>
      <c r="Y98">
        <v>2612.71</v>
      </c>
      <c r="Z98" t="s">
        <v>73</v>
      </c>
      <c r="AA98" t="s">
        <v>73</v>
      </c>
      <c r="AB98" t="s">
        <v>82</v>
      </c>
      <c r="AC98" t="s">
        <v>84</v>
      </c>
      <c r="AD98">
        <v>11354</v>
      </c>
      <c r="AE98" t="s">
        <v>73</v>
      </c>
      <c r="AF98" t="s">
        <v>76</v>
      </c>
      <c r="AG98">
        <v>40.769638999999998</v>
      </c>
      <c r="AH98">
        <v>-73.833251000000004</v>
      </c>
      <c r="AI98">
        <v>3606</v>
      </c>
      <c r="AJ98" t="s">
        <v>77</v>
      </c>
      <c r="AK98">
        <v>34608</v>
      </c>
      <c r="AL98">
        <v>2640.95</v>
      </c>
      <c r="AM98" t="s">
        <v>73</v>
      </c>
    </row>
    <row r="99" spans="2:39" x14ac:dyDescent="0.2">
      <c r="B99" s="3" t="s">
        <v>41</v>
      </c>
      <c r="C99">
        <v>2022</v>
      </c>
      <c r="D99">
        <f t="shared" si="20"/>
        <v>1942256273.1962481</v>
      </c>
      <c r="F99">
        <f t="shared" si="21"/>
        <v>1013431667.6633539</v>
      </c>
      <c r="G99">
        <f t="shared" si="22"/>
        <v>487859804.49416763</v>
      </c>
      <c r="H99">
        <v>0</v>
      </c>
      <c r="I99">
        <v>0</v>
      </c>
      <c r="K99">
        <f t="shared" si="23"/>
        <v>2296294952.7291002</v>
      </c>
      <c r="L99" s="2">
        <f t="shared" si="24"/>
        <v>1154690932.7829447</v>
      </c>
      <c r="M99">
        <f t="shared" si="25"/>
        <v>2290785.7230946789</v>
      </c>
      <c r="N99">
        <f t="shared" si="26"/>
        <v>593644004.40248787</v>
      </c>
      <c r="O99">
        <f t="shared" si="27"/>
        <v>558756142.65736222</v>
      </c>
      <c r="P99">
        <f t="shared" si="28"/>
        <v>1154690932.7829447</v>
      </c>
      <c r="Q99" t="s">
        <v>71</v>
      </c>
      <c r="R99" t="s">
        <v>72</v>
      </c>
      <c r="S99">
        <v>3600099</v>
      </c>
      <c r="T99">
        <v>31826</v>
      </c>
      <c r="U99">
        <v>2453.06</v>
      </c>
      <c r="V99" t="s">
        <v>73</v>
      </c>
      <c r="W99" t="s">
        <v>73</v>
      </c>
      <c r="X99">
        <v>31351</v>
      </c>
      <c r="Y99">
        <v>2470.5500000000002</v>
      </c>
      <c r="Z99" t="s">
        <v>73</v>
      </c>
      <c r="AA99" t="s">
        <v>73</v>
      </c>
      <c r="AB99" t="s">
        <v>82</v>
      </c>
      <c r="AC99" t="s">
        <v>85</v>
      </c>
      <c r="AD99">
        <v>11361</v>
      </c>
      <c r="AE99" t="s">
        <v>73</v>
      </c>
      <c r="AF99" t="s">
        <v>76</v>
      </c>
      <c r="AG99">
        <v>40.745100000000001</v>
      </c>
      <c r="AH99">
        <v>-73.766800000000003</v>
      </c>
      <c r="AI99">
        <v>3606</v>
      </c>
      <c r="AJ99" t="s">
        <v>77</v>
      </c>
      <c r="AK99">
        <v>29600</v>
      </c>
      <c r="AL99">
        <v>2505.2800000000002</v>
      </c>
      <c r="AM99" t="s">
        <v>73</v>
      </c>
    </row>
    <row r="100" spans="2:39" x14ac:dyDescent="0.2">
      <c r="B100" s="3" t="s">
        <v>42</v>
      </c>
      <c r="C100">
        <v>2022</v>
      </c>
      <c r="D100">
        <f t="shared" si="20"/>
        <v>2704723093.9577484</v>
      </c>
      <c r="F100">
        <f t="shared" si="21"/>
        <v>1411272072.3339005</v>
      </c>
      <c r="G100">
        <f t="shared" si="22"/>
        <v>679377741.25843215</v>
      </c>
      <c r="H100">
        <v>0</v>
      </c>
      <c r="I100">
        <v>0</v>
      </c>
      <c r="K100">
        <f t="shared" si="23"/>
        <v>3197745876.739646</v>
      </c>
      <c r="L100" s="2">
        <f t="shared" si="24"/>
        <v>1607985143.5578711</v>
      </c>
      <c r="M100">
        <f t="shared" si="25"/>
        <v>3190073.9022284686</v>
      </c>
      <c r="N100">
        <f t="shared" si="26"/>
        <v>826689387.21184301</v>
      </c>
      <c r="O100">
        <f t="shared" si="27"/>
        <v>778105682.44379961</v>
      </c>
      <c r="P100">
        <f t="shared" si="28"/>
        <v>1607985143.5578711</v>
      </c>
      <c r="Q100" t="s">
        <v>71</v>
      </c>
      <c r="R100" t="s">
        <v>72</v>
      </c>
      <c r="S100">
        <v>3600123</v>
      </c>
      <c r="T100">
        <v>46242</v>
      </c>
      <c r="U100">
        <v>3105.52</v>
      </c>
      <c r="V100" t="s">
        <v>73</v>
      </c>
      <c r="W100" t="s">
        <v>73</v>
      </c>
      <c r="X100">
        <v>43540</v>
      </c>
      <c r="Y100">
        <v>3095.87</v>
      </c>
      <c r="Z100" t="s">
        <v>73</v>
      </c>
      <c r="AA100" t="s">
        <v>73</v>
      </c>
      <c r="AB100" t="s">
        <v>82</v>
      </c>
      <c r="AC100" t="s">
        <v>86</v>
      </c>
      <c r="AD100">
        <v>11416</v>
      </c>
      <c r="AE100" t="s">
        <v>73</v>
      </c>
      <c r="AF100" t="s">
        <v>76</v>
      </c>
      <c r="AG100">
        <v>40.684480000000001</v>
      </c>
      <c r="AH100">
        <v>-73.858181000000002</v>
      </c>
      <c r="AI100">
        <v>3607</v>
      </c>
      <c r="AJ100" t="s">
        <v>77</v>
      </c>
      <c r="AK100">
        <v>41220</v>
      </c>
      <c r="AL100">
        <v>3070.92</v>
      </c>
      <c r="AM100" t="s">
        <v>73</v>
      </c>
    </row>
    <row r="101" spans="2:39" x14ac:dyDescent="0.2">
      <c r="B101" s="3" t="s">
        <v>43</v>
      </c>
      <c r="C101">
        <v>2022</v>
      </c>
      <c r="D101">
        <f t="shared" si="20"/>
        <v>2462662844.234067</v>
      </c>
      <c r="F101">
        <f t="shared" si="21"/>
        <v>1284969726.9957209</v>
      </c>
      <c r="G101">
        <f t="shared" si="22"/>
        <v>618576564.94833124</v>
      </c>
      <c r="H101">
        <v>0</v>
      </c>
      <c r="I101">
        <v>0</v>
      </c>
      <c r="K101">
        <f t="shared" si="23"/>
        <v>2911562360.502563</v>
      </c>
      <c r="L101" s="2">
        <f t="shared" si="24"/>
        <v>1464077885.0769155</v>
      </c>
      <c r="M101">
        <f t="shared" si="25"/>
        <v>2904576.9923468377</v>
      </c>
      <c r="N101">
        <f t="shared" si="26"/>
        <v>752704497.60911393</v>
      </c>
      <c r="O101">
        <f t="shared" si="27"/>
        <v>708468810.47545469</v>
      </c>
      <c r="P101">
        <f t="shared" si="28"/>
        <v>1464077885.0769155</v>
      </c>
      <c r="Q101" t="s">
        <v>71</v>
      </c>
      <c r="R101" t="s">
        <v>72</v>
      </c>
      <c r="S101">
        <v>3600100</v>
      </c>
      <c r="T101">
        <v>41318</v>
      </c>
      <c r="U101">
        <v>2703.46</v>
      </c>
      <c r="V101" t="s">
        <v>73</v>
      </c>
      <c r="W101" t="s">
        <v>73</v>
      </c>
      <c r="X101">
        <v>40347</v>
      </c>
      <c r="Y101">
        <v>2685.82</v>
      </c>
      <c r="Z101" t="s">
        <v>73</v>
      </c>
      <c r="AA101" t="s">
        <v>73</v>
      </c>
      <c r="AB101" t="s">
        <v>82</v>
      </c>
      <c r="AC101" t="s">
        <v>87</v>
      </c>
      <c r="AD101">
        <v>11435</v>
      </c>
      <c r="AE101" t="s">
        <v>73</v>
      </c>
      <c r="AF101" t="s">
        <v>76</v>
      </c>
      <c r="AG101">
        <v>40.702419999999996</v>
      </c>
      <c r="AH101">
        <v>-73.807744</v>
      </c>
      <c r="AI101">
        <v>3605</v>
      </c>
      <c r="AJ101" t="s">
        <v>77</v>
      </c>
      <c r="AK101">
        <v>37531</v>
      </c>
      <c r="AL101">
        <v>2734.68</v>
      </c>
      <c r="AM101" t="s">
        <v>73</v>
      </c>
    </row>
    <row r="102" spans="2:39" x14ac:dyDescent="0.2">
      <c r="B102" s="3" t="s">
        <v>44</v>
      </c>
      <c r="C102">
        <v>2022</v>
      </c>
      <c r="D102">
        <f t="shared" si="20"/>
        <v>1553345701.1950939</v>
      </c>
      <c r="F102">
        <f t="shared" si="21"/>
        <v>810505671.23630333</v>
      </c>
      <c r="G102">
        <f t="shared" si="22"/>
        <v>390172471.3442713</v>
      </c>
      <c r="H102">
        <v>0</v>
      </c>
      <c r="I102">
        <v>0</v>
      </c>
      <c r="K102">
        <f t="shared" si="23"/>
        <v>1836492919.4579728</v>
      </c>
      <c r="L102" s="2">
        <f t="shared" si="24"/>
        <v>923479677.42468417</v>
      </c>
      <c r="M102">
        <f t="shared" si="25"/>
        <v>1832086.8386087951</v>
      </c>
      <c r="N102">
        <f t="shared" si="26"/>
        <v>474774814.73716539</v>
      </c>
      <c r="O102">
        <f t="shared" si="27"/>
        <v>446872775.84890997</v>
      </c>
      <c r="P102">
        <f t="shared" si="28"/>
        <v>923479677.42468417</v>
      </c>
      <c r="Q102" t="s">
        <v>71</v>
      </c>
      <c r="R102" t="s">
        <v>72</v>
      </c>
      <c r="S102">
        <v>3600101</v>
      </c>
      <c r="T102">
        <v>26451</v>
      </c>
      <c r="U102">
        <v>1736.72</v>
      </c>
      <c r="V102" t="s">
        <v>73</v>
      </c>
      <c r="W102" t="s">
        <v>73</v>
      </c>
      <c r="X102">
        <v>24957</v>
      </c>
      <c r="Y102">
        <v>1749.9</v>
      </c>
      <c r="Z102" t="s">
        <v>73</v>
      </c>
      <c r="AA102" t="s">
        <v>73</v>
      </c>
      <c r="AB102" t="s">
        <v>82</v>
      </c>
      <c r="AC102" t="s">
        <v>88</v>
      </c>
      <c r="AD102">
        <v>11428</v>
      </c>
      <c r="AE102" t="s">
        <v>73</v>
      </c>
      <c r="AF102" t="s">
        <v>76</v>
      </c>
      <c r="AG102">
        <v>40.720799999999997</v>
      </c>
      <c r="AH102">
        <v>-73.731499999999997</v>
      </c>
      <c r="AI102">
        <v>3605</v>
      </c>
      <c r="AJ102" t="s">
        <v>77</v>
      </c>
      <c r="AK102">
        <v>23673</v>
      </c>
      <c r="AL102">
        <v>1711.65</v>
      </c>
      <c r="AM102" t="s">
        <v>73</v>
      </c>
    </row>
    <row r="103" spans="2:39" x14ac:dyDescent="0.2">
      <c r="B103" s="3" t="s">
        <v>45</v>
      </c>
      <c r="C103">
        <v>2022</v>
      </c>
      <c r="D103">
        <f t="shared" si="20"/>
        <v>2348227204.3538556</v>
      </c>
      <c r="F103">
        <f t="shared" si="21"/>
        <v>1225259428.7387989</v>
      </c>
      <c r="G103">
        <f t="shared" si="22"/>
        <v>589832392.68353975</v>
      </c>
      <c r="H103">
        <v>0</v>
      </c>
      <c r="I103">
        <v>0</v>
      </c>
      <c r="K103">
        <f t="shared" si="23"/>
        <v>2776267144.3687944</v>
      </c>
      <c r="L103" s="2">
        <f t="shared" si="24"/>
        <v>1396044743.6318662</v>
      </c>
      <c r="M103">
        <f t="shared" si="25"/>
        <v>2769606.3740672055</v>
      </c>
      <c r="N103">
        <f t="shared" si="26"/>
        <v>717727634.64702141</v>
      </c>
      <c r="O103">
        <f t="shared" si="27"/>
        <v>675547502.61077774</v>
      </c>
      <c r="P103">
        <f t="shared" si="28"/>
        <v>1396044743.6318662</v>
      </c>
      <c r="Q103" t="s">
        <v>71</v>
      </c>
      <c r="R103" t="s">
        <v>72</v>
      </c>
      <c r="S103">
        <v>3600102</v>
      </c>
      <c r="T103">
        <v>39165</v>
      </c>
      <c r="U103">
        <v>2573.4</v>
      </c>
      <c r="V103" t="s">
        <v>73</v>
      </c>
      <c r="W103" t="s">
        <v>73</v>
      </c>
      <c r="X103">
        <v>37841</v>
      </c>
      <c r="Y103">
        <v>2574.1999999999998</v>
      </c>
      <c r="Z103" t="s">
        <v>73</v>
      </c>
      <c r="AA103" t="s">
        <v>73</v>
      </c>
      <c r="AB103" t="s">
        <v>82</v>
      </c>
      <c r="AC103" t="s">
        <v>89</v>
      </c>
      <c r="AD103">
        <v>11101</v>
      </c>
      <c r="AE103" t="s">
        <v>73</v>
      </c>
      <c r="AF103" t="s">
        <v>76</v>
      </c>
      <c r="AG103">
        <v>40.750317000000003</v>
      </c>
      <c r="AH103">
        <v>-73.938124999999999</v>
      </c>
      <c r="AI103">
        <v>3612</v>
      </c>
      <c r="AJ103" t="s">
        <v>77</v>
      </c>
      <c r="AK103">
        <v>35787</v>
      </c>
      <c r="AL103">
        <v>2604.54</v>
      </c>
      <c r="AM103" t="s">
        <v>73</v>
      </c>
    </row>
    <row r="104" spans="2:39" x14ac:dyDescent="0.2">
      <c r="B104" s="3" t="s">
        <v>46</v>
      </c>
      <c r="C104">
        <v>2022</v>
      </c>
      <c r="D104">
        <f t="shared" si="20"/>
        <v>3986152916.9053674</v>
      </c>
      <c r="F104">
        <f t="shared" si="21"/>
        <v>2079897310.0973341</v>
      </c>
      <c r="G104">
        <f t="shared" si="22"/>
        <v>1001249839.9735199</v>
      </c>
      <c r="H104">
        <v>0</v>
      </c>
      <c r="I104">
        <v>0</v>
      </c>
      <c r="K104">
        <f t="shared" si="23"/>
        <v>4712757502.8155451</v>
      </c>
      <c r="L104" s="2">
        <f t="shared" si="24"/>
        <v>2369808090.3929429</v>
      </c>
      <c r="M104">
        <f t="shared" si="25"/>
        <v>4701450.7396040084</v>
      </c>
      <c r="N104">
        <f t="shared" si="26"/>
        <v>1218354041.3326602</v>
      </c>
      <c r="O104">
        <f t="shared" si="27"/>
        <v>1146752598.3206789</v>
      </c>
      <c r="P104">
        <f t="shared" si="28"/>
        <v>2369808090.3929429</v>
      </c>
      <c r="Q104" t="s">
        <v>71</v>
      </c>
      <c r="R104" t="s">
        <v>72</v>
      </c>
      <c r="S104">
        <v>3600103</v>
      </c>
      <c r="T104">
        <v>64190</v>
      </c>
      <c r="U104">
        <v>4579.82</v>
      </c>
      <c r="V104" t="s">
        <v>73</v>
      </c>
      <c r="W104" t="s">
        <v>73</v>
      </c>
      <c r="X104">
        <v>62857</v>
      </c>
      <c r="Y104">
        <v>4668.6000000000004</v>
      </c>
      <c r="Z104" t="s">
        <v>73</v>
      </c>
      <c r="AA104" t="s">
        <v>73</v>
      </c>
      <c r="AB104" t="s">
        <v>90</v>
      </c>
      <c r="AC104" t="s">
        <v>91</v>
      </c>
      <c r="AD104">
        <v>10301</v>
      </c>
      <c r="AE104">
        <v>4547</v>
      </c>
      <c r="AF104" t="s">
        <v>76</v>
      </c>
      <c r="AG104">
        <v>40.609045999999999</v>
      </c>
      <c r="AH104">
        <v>-74.104347000000004</v>
      </c>
      <c r="AI104">
        <v>3611</v>
      </c>
      <c r="AJ104" t="s">
        <v>77</v>
      </c>
      <c r="AK104">
        <v>60749</v>
      </c>
      <c r="AL104">
        <v>4751.01</v>
      </c>
      <c r="AM104" t="s">
        <v>73</v>
      </c>
    </row>
    <row r="105" spans="2:39" x14ac:dyDescent="0.2">
      <c r="B105" s="3" t="s">
        <v>47</v>
      </c>
      <c r="C105">
        <v>2022</v>
      </c>
      <c r="D105">
        <f t="shared" si="20"/>
        <v>661810701.7384243</v>
      </c>
      <c r="F105">
        <f t="shared" si="21"/>
        <v>345319993.24501985</v>
      </c>
      <c r="G105">
        <f t="shared" si="22"/>
        <v>166234932.03135726</v>
      </c>
      <c r="H105">
        <v>0</v>
      </c>
      <c r="I105">
        <v>0</v>
      </c>
      <c r="K105">
        <f t="shared" si="23"/>
        <v>782446989.63600361</v>
      </c>
      <c r="L105" s="2">
        <f t="shared" si="24"/>
        <v>393453133.3800264</v>
      </c>
      <c r="M105">
        <f t="shared" si="25"/>
        <v>780569.75686259905</v>
      </c>
      <c r="N105">
        <f t="shared" si="26"/>
        <v>202280183.39200991</v>
      </c>
      <c r="O105">
        <f t="shared" si="27"/>
        <v>190392380.23115388</v>
      </c>
      <c r="P105">
        <f t="shared" si="28"/>
        <v>393453133.3800264</v>
      </c>
      <c r="Q105" t="s">
        <v>71</v>
      </c>
      <c r="R105" t="s">
        <v>72</v>
      </c>
      <c r="S105">
        <v>3600097</v>
      </c>
      <c r="T105">
        <v>11128</v>
      </c>
      <c r="U105">
        <v>852.74</v>
      </c>
      <c r="V105" t="s">
        <v>73</v>
      </c>
      <c r="W105" t="s">
        <v>73</v>
      </c>
      <c r="X105">
        <v>10684</v>
      </c>
      <c r="Y105">
        <v>864.91</v>
      </c>
      <c r="Z105" t="s">
        <v>73</v>
      </c>
      <c r="AA105" t="s">
        <v>73</v>
      </c>
      <c r="AB105" t="s">
        <v>80</v>
      </c>
      <c r="AC105" t="s">
        <v>81</v>
      </c>
      <c r="AD105">
        <v>11221</v>
      </c>
      <c r="AE105" t="s">
        <v>73</v>
      </c>
      <c r="AF105" t="s">
        <v>76</v>
      </c>
      <c r="AG105">
        <v>40.695300000000003</v>
      </c>
      <c r="AH105">
        <v>-73.927499999999995</v>
      </c>
      <c r="AI105">
        <v>3607</v>
      </c>
      <c r="AJ105" t="s">
        <v>77</v>
      </c>
      <c r="AK105">
        <v>10086</v>
      </c>
      <c r="AL105">
        <v>863.89</v>
      </c>
      <c r="AM105" t="s">
        <v>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91A1-94B2-B046-9FF9-37960428502D}">
  <dimension ref="C2:V8"/>
  <sheetViews>
    <sheetView tabSelected="1" topLeftCell="E1" workbookViewId="0">
      <selection activeCell="M17" sqref="M17"/>
    </sheetView>
  </sheetViews>
  <sheetFormatPr baseColWidth="10" defaultRowHeight="16" x14ac:dyDescent="0.2"/>
  <cols>
    <col min="3" max="3" width="30.1640625" customWidth="1"/>
    <col min="5" max="5" width="28.6640625" customWidth="1"/>
    <col min="8" max="8" width="25" customWidth="1"/>
    <col min="9" max="9" width="26.5" customWidth="1"/>
    <col min="14" max="14" width="19" customWidth="1"/>
    <col min="15" max="15" width="20.83203125" customWidth="1"/>
    <col min="16" max="17" width="23.33203125" customWidth="1"/>
    <col min="19" max="19" width="19.83203125" customWidth="1"/>
  </cols>
  <sheetData>
    <row r="2" spans="3:22" x14ac:dyDescent="0.2">
      <c r="C2" t="s">
        <v>15</v>
      </c>
      <c r="D2" t="s">
        <v>1</v>
      </c>
      <c r="E2" t="s">
        <v>97</v>
      </c>
      <c r="F2" t="s">
        <v>2</v>
      </c>
      <c r="G2" t="s">
        <v>94</v>
      </c>
      <c r="H2" t="s">
        <v>3</v>
      </c>
      <c r="I2" t="s">
        <v>4</v>
      </c>
      <c r="J2" t="s">
        <v>5</v>
      </c>
      <c r="K2" t="s">
        <v>6</v>
      </c>
      <c r="L2" t="s">
        <v>95</v>
      </c>
      <c r="M2" t="s">
        <v>93</v>
      </c>
      <c r="N2" t="s">
        <v>7</v>
      </c>
      <c r="O2" t="s">
        <v>8</v>
      </c>
      <c r="P2" t="s">
        <v>9</v>
      </c>
      <c r="Q2" t="s">
        <v>99</v>
      </c>
      <c r="R2" t="s">
        <v>10</v>
      </c>
      <c r="S2" t="s">
        <v>92</v>
      </c>
      <c r="T2" t="s">
        <v>48</v>
      </c>
      <c r="U2" t="s">
        <v>49</v>
      </c>
      <c r="V2" t="s">
        <v>50</v>
      </c>
    </row>
    <row r="3" spans="3:22" x14ac:dyDescent="0.2">
      <c r="C3" t="s">
        <v>96</v>
      </c>
      <c r="D3">
        <v>2020</v>
      </c>
      <c r="E3">
        <f>10380/18682</f>
        <v>0.55561503051065197</v>
      </c>
      <c r="H3" s="7">
        <v>2273281000</v>
      </c>
      <c r="I3" s="7">
        <v>1754871000</v>
      </c>
    </row>
    <row r="4" spans="3:22" x14ac:dyDescent="0.2">
      <c r="C4" t="s">
        <v>96</v>
      </c>
      <c r="D4">
        <v>2021</v>
      </c>
      <c r="E4">
        <v>0.53820000000000001</v>
      </c>
      <c r="H4" s="7">
        <v>2196724000</v>
      </c>
      <c r="I4" s="7">
        <v>1406402000</v>
      </c>
    </row>
    <row r="5" spans="3:22" x14ac:dyDescent="0.2">
      <c r="C5" t="s">
        <v>96</v>
      </c>
      <c r="D5">
        <v>2022</v>
      </c>
      <c r="E5">
        <f>(9559+756)/18797</f>
        <v>0.54875778049688784</v>
      </c>
      <c r="H5" s="6">
        <v>2310198000</v>
      </c>
      <c r="I5" s="7">
        <v>1080235000</v>
      </c>
    </row>
    <row r="6" spans="3:22" x14ac:dyDescent="0.2">
      <c r="C6" s="8" t="s">
        <v>98</v>
      </c>
      <c r="D6">
        <v>2020</v>
      </c>
      <c r="H6">
        <f>H3*E3</f>
        <v>1263069092.1742854</v>
      </c>
      <c r="I6">
        <f>I3*E3</f>
        <v>975032704.20725834</v>
      </c>
      <c r="N6" s="7">
        <v>1874077000</v>
      </c>
      <c r="O6" s="7">
        <v>9444000</v>
      </c>
      <c r="P6" s="7">
        <v>600527000</v>
      </c>
      <c r="Q6" s="7">
        <v>10200000</v>
      </c>
      <c r="S6" s="6">
        <f>SUM(O6:Q6)</f>
        <v>620171000</v>
      </c>
    </row>
    <row r="7" spans="3:22" x14ac:dyDescent="0.2">
      <c r="C7" s="8" t="s">
        <v>98</v>
      </c>
      <c r="D7">
        <v>2021</v>
      </c>
      <c r="H7">
        <f>H4*E4</f>
        <v>1182276856.8</v>
      </c>
      <c r="I7">
        <f>I4*E4</f>
        <v>756925556.39999998</v>
      </c>
      <c r="N7" s="7">
        <v>2083935000</v>
      </c>
      <c r="O7" s="8">
        <v>10996000</v>
      </c>
      <c r="P7" s="8">
        <v>539271000</v>
      </c>
      <c r="Q7" s="8">
        <v>18727000</v>
      </c>
      <c r="S7" s="6">
        <f>SUM(O7:Q7)</f>
        <v>568994000</v>
      </c>
    </row>
    <row r="8" spans="3:22" x14ac:dyDescent="0.2">
      <c r="C8" s="8" t="s">
        <v>98</v>
      </c>
      <c r="D8">
        <v>2022</v>
      </c>
      <c r="H8">
        <f>E5*H5</f>
        <v>1267739126.9883492</v>
      </c>
      <c r="I8">
        <f>E5*I5</f>
        <v>592787361.01505566</v>
      </c>
      <c r="N8" s="7">
        <v>2123695000</v>
      </c>
      <c r="O8" s="7">
        <v>15165000</v>
      </c>
      <c r="P8" s="7">
        <v>573343000</v>
      </c>
      <c r="Q8" s="7">
        <v>13102000</v>
      </c>
      <c r="S8" s="6">
        <f>SUM(O8:Q8)</f>
        <v>601610000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 geographic districts</vt:lpstr>
      <vt:lpstr>boston public 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Nguyen</dc:creator>
  <cp:lastModifiedBy>Thuy Nguyen</cp:lastModifiedBy>
  <dcterms:created xsi:type="dcterms:W3CDTF">2024-05-17T16:14:53Z</dcterms:created>
  <dcterms:modified xsi:type="dcterms:W3CDTF">2024-05-28T15:50:20Z</dcterms:modified>
</cp:coreProperties>
</file>