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2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3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Tables/pivotTable4.xml" ContentType="application/vnd.openxmlformats-officedocument.spreadsheetml.pivotTable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148" yWindow="-108" windowWidth="23256" windowHeight="12456" tabRatio="600" firstSheet="2" activeTab="13" autoFilterDateGrouping="1"/>
  </bookViews>
  <sheets>
    <sheet xmlns:r="http://schemas.openxmlformats.org/officeDocument/2006/relationships" name="1" sheetId="1" state="visible" r:id="rId1"/>
    <sheet xmlns:r="http://schemas.openxmlformats.org/officeDocument/2006/relationships" name="Annual Summary" sheetId="2" state="visible" r:id="rId2"/>
    <sheet xmlns:r="http://schemas.openxmlformats.org/officeDocument/2006/relationships" name="2024 Overview" sheetId="3" state="visible" r:id="rId3"/>
    <sheet xmlns:r="http://schemas.openxmlformats.org/officeDocument/2006/relationships" name="2024 AOP" sheetId="4" state="visible" r:id="rId4"/>
    <sheet xmlns:r="http://schemas.openxmlformats.org/officeDocument/2006/relationships" name="Quarterly Overview" sheetId="5" state="visible" r:id="rId5"/>
    <sheet xmlns:r="http://schemas.openxmlformats.org/officeDocument/2006/relationships" name="2022 Overview" sheetId="6" state="hidden" r:id="rId6"/>
    <sheet xmlns:r="http://schemas.openxmlformats.org/officeDocument/2006/relationships" name="2" sheetId="7" state="visible" r:id="rId7"/>
    <sheet xmlns:r="http://schemas.openxmlformats.org/officeDocument/2006/relationships" name="Monthly Detail" sheetId="8" state="visible" r:id="rId8"/>
    <sheet xmlns:r="http://schemas.openxmlformats.org/officeDocument/2006/relationships" name="Revenue Build" sheetId="9" state="visible" r:id="rId9"/>
    <sheet xmlns:r="http://schemas.openxmlformats.org/officeDocument/2006/relationships" name="3" sheetId="10" state="visible" r:id="rId10"/>
    <sheet xmlns:r="http://schemas.openxmlformats.org/officeDocument/2006/relationships" name="October" sheetId="11" state="hidden" r:id="rId11"/>
    <sheet xmlns:r="http://schemas.openxmlformats.org/officeDocument/2006/relationships" name="September" sheetId="12" state="hidden" r:id="rId12"/>
    <sheet xmlns:r="http://schemas.openxmlformats.org/officeDocument/2006/relationships" name="August" sheetId="13" state="hidden" r:id="rId13"/>
    <sheet xmlns:r="http://schemas.openxmlformats.org/officeDocument/2006/relationships" name="Budget to Actual" sheetId="14" state="visible" r:id="rId14"/>
    <sheet xmlns:r="http://schemas.openxmlformats.org/officeDocument/2006/relationships" name="New Sales Forecast" sheetId="15" state="visible" r:id="rId15"/>
    <sheet xmlns:r="http://schemas.openxmlformats.org/officeDocument/2006/relationships" name="People Plan" sheetId="16" state="hidden" r:id="rId16"/>
    <sheet xmlns:r="http://schemas.openxmlformats.org/officeDocument/2006/relationships" name="Holidays" sheetId="17" state="hidden" r:id="rId17"/>
    <sheet xmlns:r="http://schemas.openxmlformats.org/officeDocument/2006/relationships" name="December" sheetId="18" state="hidden" r:id="rId18"/>
    <sheet xmlns:r="http://schemas.openxmlformats.org/officeDocument/2006/relationships" name="November" sheetId="19" state="hidden" r:id="rId19"/>
    <sheet xmlns:r="http://schemas.openxmlformats.org/officeDocument/2006/relationships" name="River" sheetId="20" state="hidden" r:id="rId20"/>
  </sheets>
  <definedNames>
    <definedName name="MLNK04527a7a692d4c5a962de6ed08306286" localSheetId="13" hidden="1">#REF!</definedName>
    <definedName name="MLNK04527a7a692d4c5a962de6ed08306286" hidden="1">#REF!</definedName>
    <definedName name="_xlnm.Print_Area" localSheetId="1">'Annual Summary'!$B$3:$Y$30</definedName>
    <definedName name="_xlnm.Print_Area" localSheetId="5">'2022 Overview'!$B$2:$P$31</definedName>
    <definedName name="_xlnm._FilterDatabase" localSheetId="10" hidden="1">'October'!$A$1:$K$41</definedName>
    <definedName name="_xlnm._FilterDatabase" localSheetId="17" hidden="1">'December'!$A$1:$K$16</definedName>
    <definedName name="_xlnm._FilterDatabase" localSheetId="18" hidden="1">'November'!$A$1:$L$25</definedName>
  </definedNames>
  <calcPr calcId="191029" fullCalcOnLoad="1"/>
  <pivotCaches>
    <pivotCache xmlns:r="http://schemas.openxmlformats.org/officeDocument/2006/relationships" cacheId="27" r:id="rId21"/>
    <pivotCache xmlns:r="http://schemas.openxmlformats.org/officeDocument/2006/relationships" cacheId="26" r:id="rId22"/>
    <pivotCache xmlns:r="http://schemas.openxmlformats.org/officeDocument/2006/relationships" cacheId="25" r:id="rId23"/>
    <pivotCache xmlns:r="http://schemas.openxmlformats.org/officeDocument/2006/relationships" cacheId="28" r:id="rId24"/>
  </pivotCaches>
</workbook>
</file>

<file path=xl/styles.xml><?xml version="1.0" encoding="utf-8"?>
<styleSheet xmlns="http://schemas.openxmlformats.org/spreadsheetml/2006/main">
  <numFmts count="17">
    <numFmt numFmtId="164" formatCode="#,##0.00\ _€"/>
    <numFmt numFmtId="165" formatCode="_(&quot;$&quot;* #,##0.00_);_(&quot;$&quot;* \(#,##0.00\);_(&quot;$&quot;* &quot;-&quot;??_);_(@_)"/>
    <numFmt numFmtId="166" formatCode="m/d/yyyy;@"/>
    <numFmt numFmtId="167" formatCode="_(* #,##0_);_(* \(#,##0\);_(* &quot;-&quot;??_);_(@_)"/>
    <numFmt numFmtId="168" formatCode="&quot;$&quot;* #,##0.00\ _€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_(#,##0.0%_);\(#,##0.0%\);_(&quot;–&quot;_)_%;_(@_)_%"/>
    <numFmt numFmtId="175" formatCode="0.0%"/>
    <numFmt numFmtId="176" formatCode="0.00000"/>
    <numFmt numFmtId="177" formatCode="0.00\ \x"/>
    <numFmt numFmtId="178" formatCode="_(* #\ ##0.00_)&quot;months&quot;;_(* #\ ##0.00_);_(* &quot;-&quot;??_);_(@_)"/>
    <numFmt numFmtId="179" formatCode="0\ &quot;months&quot;"/>
    <numFmt numFmtId="180" formatCode="[$-409]mmmm\ yyyy;@"/>
  </numFmts>
  <fonts count="5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indexed="8"/>
      <sz val="8"/>
    </font>
    <font>
      <name val="Arial"/>
      <family val="2"/>
      <color indexed="8"/>
      <sz val="8"/>
    </font>
    <font>
      <name val="Calibri"/>
      <family val="2"/>
      <color indexed="8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i val="1"/>
      <color indexed="8"/>
      <sz val="11"/>
      <scheme val="minor"/>
    </font>
    <font>
      <name val="Arial"/>
      <family val="2"/>
      <b val="1"/>
      <color indexed="8"/>
      <sz val="8"/>
    </font>
    <font>
      <name val="Calibri"/>
      <family val="2"/>
      <i val="1"/>
      <color rgb="FF000000"/>
      <sz val="11"/>
      <scheme val="minor"/>
    </font>
    <font>
      <name val="Calibri"/>
      <family val="2"/>
      <i val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FF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4"/>
      <scheme val="minor"/>
    </font>
    <font>
      <name val="Calibri"/>
      <family val="2"/>
      <sz val="10"/>
      <scheme val="minor"/>
    </font>
    <font>
      <name val="Calibri"/>
      <family val="2"/>
      <i val="1"/>
      <sz val="10"/>
      <scheme val="minor"/>
    </font>
    <font>
      <name val="Calibri"/>
      <family val="2"/>
      <b val="1"/>
      <color theme="1"/>
      <sz val="11"/>
      <u val="single"/>
      <scheme val="minor"/>
    </font>
    <font>
      <name val="Arial"/>
      <family val="2"/>
      <b val="1"/>
      <i val="1"/>
      <color indexed="8"/>
      <sz val="8"/>
    </font>
    <font>
      <name val="Arial"/>
      <family val="2"/>
      <color theme="4"/>
      <sz val="8"/>
    </font>
    <font>
      <name val="Calibri"/>
      <family val="2"/>
      <b val="1"/>
      <color theme="9"/>
      <sz val="11"/>
      <scheme val="minor"/>
    </font>
    <font>
      <name val="Calibri"/>
      <family val="2"/>
      <color theme="4"/>
      <sz val="11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indexed="8"/>
      <sz val="12"/>
      <scheme val="minor"/>
    </font>
    <font>
      <name val="Calibri"/>
      <family val="2"/>
      <i val="1"/>
      <color theme="0"/>
      <sz val="11"/>
      <scheme val="minor"/>
    </font>
    <font>
      <name val="Calibri"/>
      <family val="2"/>
      <i val="1"/>
      <color indexed="8"/>
      <sz val="11"/>
      <scheme val="minor"/>
    </font>
    <font>
      <name val="Calibri"/>
      <family val="2"/>
      <i val="1"/>
      <color indexed="8"/>
      <sz val="8"/>
      <scheme val="minor"/>
    </font>
    <font>
      <name val="Calibri"/>
      <family val="2"/>
      <color indexed="8"/>
      <sz val="8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8"/>
      <scheme val="minor"/>
    </font>
    <font>
      <name val="Calibri"/>
      <family val="2"/>
      <color theme="9"/>
      <sz val="11"/>
      <scheme val="minor"/>
    </font>
    <font>
      <name val="Calibri"/>
      <family val="2"/>
      <b val="1"/>
      <color indexed="8"/>
      <sz val="22"/>
      <scheme val="minor"/>
    </font>
    <font>
      <name val="Calibri"/>
      <family val="2"/>
      <b val="1"/>
      <color theme="4"/>
      <sz val="11"/>
      <scheme val="minor"/>
    </font>
    <font>
      <name val="Arial"/>
      <family val="2"/>
      <color theme="4"/>
      <sz val="10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indexed="8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color indexed="8"/>
      <sz val="10"/>
      <scheme val="minor"/>
    </font>
    <font>
      <name val="Times New Roman"/>
      <family val="1"/>
      <b val="1"/>
      <color indexed="8"/>
      <sz val="10"/>
    </font>
    <font>
      <name val="Times New Roman"/>
      <family val="1"/>
      <i val="1"/>
      <sz val="10"/>
    </font>
    <font>
      <name val="Times New Roman"/>
      <family val="1"/>
      <sz val="10"/>
    </font>
    <font>
      <name val="Times New Roman"/>
      <family val="1"/>
      <color rgb="FF000000"/>
      <sz val="10"/>
    </font>
    <font>
      <name val="Times New Roman"/>
      <family val="1"/>
      <b val="1"/>
      <sz val="10"/>
    </font>
    <font>
      <name val="Times New Roman"/>
      <family val="1"/>
      <i val="1"/>
      <color rgb="FF000000"/>
      <sz val="10"/>
    </font>
    <font>
      <name val="Times New Roman"/>
      <family val="1"/>
      <color theme="0"/>
      <sz val="11"/>
    </font>
    <font>
      <name val="Arial"/>
      <family val="2"/>
      <b val="1"/>
      <color theme="0"/>
      <sz val="10"/>
    </font>
    <font>
      <name val="Arial"/>
      <family val="2"/>
      <b val="1"/>
      <color indexed="8"/>
      <sz val="8"/>
    </font>
    <font>
      <name val="Calibri"/>
      <family val="2"/>
      <b val="1"/>
      <color indexed="8"/>
      <sz val="28"/>
      <scheme val="minor"/>
    </font>
  </fonts>
  <fills count="1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/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/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8">
    <xf numFmtId="0" fontId="7" fillId="0" borderId="0"/>
    <xf numFmtId="43" fontId="7" fillId="0" borderId="0"/>
    <xf numFmtId="44" fontId="7" fillId="0" borderId="0"/>
    <xf numFmtId="9" fontId="7" fillId="0" borderId="0"/>
    <xf numFmtId="0" fontId="16" fillId="0" borderId="0"/>
    <xf numFmtId="0" fontId="4" fillId="0" borderId="0"/>
    <xf numFmtId="0" fontId="4" fillId="0" borderId="0"/>
    <xf numFmtId="0" fontId="4" fillId="0" borderId="0"/>
  </cellStyleXfs>
  <cellXfs count="817">
    <xf numFmtId="0" fontId="0" fillId="0" borderId="0" pivotButton="0" quotePrefix="0" xfId="0"/>
    <xf numFmtId="0" fontId="5" fillId="0" borderId="0" applyAlignment="1" pivotButton="0" quotePrefix="0" xfId="0">
      <alignment horizontal="left" wrapText="1"/>
    </xf>
    <xf numFmtId="164" fontId="6" fillId="0" borderId="0" applyAlignment="1" pivotButton="0" quotePrefix="0" xfId="0">
      <alignment wrapText="1"/>
    </xf>
    <xf numFmtId="0" fontId="0" fillId="0" borderId="2" pivotButton="0" quotePrefix="0" xfId="0"/>
    <xf numFmtId="0" fontId="5" fillId="0" borderId="2" applyAlignment="1" pivotButton="0" quotePrefix="0" xfId="0">
      <alignment horizontal="left" wrapText="1"/>
    </xf>
    <xf numFmtId="0" fontId="0" fillId="0" borderId="3" pivotButton="0" quotePrefix="0" xfId="0"/>
    <xf numFmtId="0" fontId="5" fillId="0" borderId="3" applyAlignment="1" pivotButton="0" quotePrefix="0" xfId="0">
      <alignment horizontal="left" wrapText="1"/>
    </xf>
    <xf numFmtId="0" fontId="0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165" fontId="0" fillId="0" borderId="0" pivotButton="0" quotePrefix="0" xfId="0"/>
    <xf numFmtId="165" fontId="0" fillId="0" borderId="2" pivotButton="0" quotePrefix="0" xfId="0"/>
    <xf numFmtId="0" fontId="13" fillId="0" borderId="0" applyAlignment="1" pivotButton="0" quotePrefix="0" xfId="0">
      <alignment horizontal="left" wrapText="1"/>
    </xf>
    <xf numFmtId="166" fontId="9" fillId="2" borderId="0" applyAlignment="1" pivotButton="0" quotePrefix="0" xfId="0">
      <alignment horizontal="centerContinuous"/>
    </xf>
    <xf numFmtId="0" fontId="9" fillId="2" borderId="0" applyAlignment="1" pivotButton="0" quotePrefix="0" xfId="0">
      <alignment horizontal="centerContinuous"/>
    </xf>
    <xf numFmtId="166" fontId="0" fillId="0" borderId="0" applyAlignment="1" pivotButton="0" quotePrefix="0" xfId="0">
      <alignment horizontal="left"/>
    </xf>
    <xf numFmtId="167" fontId="19" fillId="0" borderId="0" pivotButton="0" quotePrefix="0" xfId="1"/>
    <xf numFmtId="167" fontId="18" fillId="2" borderId="0" pivotButton="0" quotePrefix="0" xfId="1"/>
    <xf numFmtId="167" fontId="21" fillId="0" borderId="0" pivotButton="0" quotePrefix="0" xfId="1"/>
    <xf numFmtId="167" fontId="21" fillId="2" borderId="0" pivotButton="0" quotePrefix="0" xfId="1"/>
    <xf numFmtId="43" fontId="18" fillId="0" borderId="0" pivotButton="0" quotePrefix="0" xfId="1"/>
    <xf numFmtId="43" fontId="21" fillId="2" borderId="0" pivotButton="0" quotePrefix="0" xfId="1"/>
    <xf numFmtId="167" fontId="18" fillId="2" borderId="0" pivotButton="0" quotePrefix="0" xfId="1"/>
    <xf numFmtId="165" fontId="18" fillId="0" borderId="0" pivotButton="0" quotePrefix="0" xfId="2"/>
    <xf numFmtId="165" fontId="18" fillId="2" borderId="0" pivotButton="0" quotePrefix="0" xfId="2"/>
    <xf numFmtId="0" fontId="0" fillId="4" borderId="0" pivotButton="0" quotePrefix="0" xfId="0"/>
    <xf numFmtId="0" fontId="8" fillId="4" borderId="0" applyAlignment="1" pivotButton="0" quotePrefix="0" xfId="0">
      <alignment horizontal="center"/>
    </xf>
    <xf numFmtId="0" fontId="9" fillId="4" borderId="0" pivotButton="0" quotePrefix="0" xfId="0"/>
    <xf numFmtId="0" fontId="8" fillId="4" borderId="0" pivotButton="0" quotePrefix="0" xfId="0"/>
    <xf numFmtId="14" fontId="8" fillId="4" borderId="0" applyAlignment="1" pivotButton="0" quotePrefix="0" xfId="0">
      <alignment horizontal="center"/>
    </xf>
    <xf numFmtId="43" fontId="17" fillId="2" borderId="0" applyAlignment="1" pivotButton="0" quotePrefix="0" xfId="0">
      <alignment vertical="center"/>
    </xf>
    <xf numFmtId="0" fontId="17" fillId="2" borderId="0" applyAlignment="1" pivotButton="0" quotePrefix="0" xfId="0">
      <alignment vertical="center"/>
    </xf>
    <xf numFmtId="43" fontId="22" fillId="2" borderId="0" applyAlignment="1" pivotButton="0" quotePrefix="0" xfId="0">
      <alignment horizontal="center" vertical="center" wrapText="1"/>
    </xf>
    <xf numFmtId="0" fontId="4" fillId="0" borderId="0" pivotButton="0" quotePrefix="0" xfId="5"/>
    <xf numFmtId="0" fontId="9" fillId="0" borderId="0" pivotButton="0" quotePrefix="0" xfId="5"/>
    <xf numFmtId="0" fontId="4" fillId="2" borderId="0" pivotButton="0" quotePrefix="0" xfId="5"/>
    <xf numFmtId="16" fontId="4" fillId="2" borderId="0" pivotButton="0" quotePrefix="0" xfId="5"/>
    <xf numFmtId="0" fontId="4" fillId="5" borderId="0" pivotButton="0" quotePrefix="0" xfId="5"/>
    <xf numFmtId="16" fontId="4" fillId="0" borderId="0" pivotButton="0" quotePrefix="0" xfId="5"/>
    <xf numFmtId="0" fontId="4" fillId="6" borderId="0" pivotButton="0" quotePrefix="0" xfId="5"/>
    <xf numFmtId="16" fontId="4" fillId="6" borderId="0" pivotButton="0" quotePrefix="0" xfId="5"/>
    <xf numFmtId="0" fontId="4" fillId="7" borderId="0" pivotButton="0" quotePrefix="0" xfId="5"/>
    <xf numFmtId="14" fontId="4" fillId="7" borderId="0" pivotButton="0" quotePrefix="0" xfId="5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67" fontId="20" fillId="3" borderId="0" pivotButton="0" quotePrefix="0" xfId="1"/>
    <xf numFmtId="167" fontId="4" fillId="0" borderId="0" pivotButton="0" quotePrefix="0" xfId="1"/>
    <xf numFmtId="168" fontId="5" fillId="0" borderId="0" applyAlignment="1" pivotButton="0" quotePrefix="0" xfId="0">
      <alignment horizontal="right" wrapText="1"/>
    </xf>
    <xf numFmtId="165" fontId="11" fillId="0" borderId="3" pivotButton="0" quotePrefix="0" xfId="0"/>
    <xf numFmtId="165" fontId="11" fillId="0" borderId="2" pivotButton="0" quotePrefix="0" xfId="0"/>
    <xf numFmtId="165" fontId="11" fillId="0" borderId="1" pivotButton="0" quotePrefix="0" xfId="0"/>
    <xf numFmtId="165" fontId="11" fillId="0" borderId="0" pivotButton="0" quotePrefix="0" xfId="0"/>
    <xf numFmtId="0" fontId="26" fillId="0" borderId="0" applyAlignment="1" pivotButton="0" quotePrefix="0" xfId="0">
      <alignment horizontal="right" wrapText="1"/>
    </xf>
    <xf numFmtId="2" fontId="0" fillId="0" borderId="2" pivotButton="0" quotePrefix="0" xfId="3"/>
    <xf numFmtId="169" fontId="15" fillId="3" borderId="3" pivotButton="0" quotePrefix="0" xfId="1"/>
    <xf numFmtId="0" fontId="5" fillId="6" borderId="2" applyAlignment="1" pivotButton="0" quotePrefix="0" xfId="0">
      <alignment horizontal="left" wrapText="1"/>
    </xf>
    <xf numFmtId="0" fontId="26" fillId="6" borderId="2" applyAlignment="1" pivotButton="0" quotePrefix="0" xfId="0">
      <alignment horizontal="right" wrapText="1"/>
    </xf>
    <xf numFmtId="2" fontId="5" fillId="6" borderId="2" applyAlignment="1" pivotButton="0" quotePrefix="0" xfId="0">
      <alignment horizontal="right" wrapText="1"/>
    </xf>
    <xf numFmtId="0" fontId="0" fillId="6" borderId="2" pivotButton="0" quotePrefix="0" xfId="0"/>
    <xf numFmtId="165" fontId="28" fillId="0" borderId="2" pivotButton="0" quotePrefix="0" xfId="0"/>
    <xf numFmtId="0" fontId="5" fillId="4" borderId="0" applyAlignment="1" pivotButton="0" quotePrefix="0" xfId="0">
      <alignment horizontal="left" wrapText="1"/>
    </xf>
    <xf numFmtId="165" fontId="11" fillId="4" borderId="0" pivotButton="0" quotePrefix="0" xfId="0"/>
    <xf numFmtId="0" fontId="30" fillId="4" borderId="0" applyAlignment="1" pivotButton="0" quotePrefix="0" xfId="0">
      <alignment horizontal="right" vertical="center"/>
    </xf>
    <xf numFmtId="170" fontId="31" fillId="4" borderId="0" applyAlignment="1" pivotButton="0" quotePrefix="0" xfId="0">
      <alignment horizontal="center" vertical="center"/>
    </xf>
    <xf numFmtId="0" fontId="32" fillId="4" borderId="0" applyAlignment="1" pivotButton="0" quotePrefix="0" xfId="0">
      <alignment vertical="center"/>
    </xf>
    <xf numFmtId="171" fontId="31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167" fontId="0" fillId="0" borderId="0" applyAlignment="1" pivotButton="0" quotePrefix="0" xfId="0">
      <alignment horizontal="right" vertical="center"/>
    </xf>
    <xf numFmtId="172" fontId="17" fillId="2" borderId="2" applyAlignment="1" pivotButton="0" quotePrefix="0" xfId="2">
      <alignment horizontal="right"/>
    </xf>
    <xf numFmtId="172" fontId="0" fillId="0" borderId="0" applyAlignment="1" pivotButton="0" quotePrefix="0" xfId="2">
      <alignment horizontal="right"/>
    </xf>
    <xf numFmtId="173" fontId="0" fillId="0" borderId="0" pivotButton="0" quotePrefix="0" xfId="0"/>
    <xf numFmtId="172" fontId="32" fillId="0" borderId="0" pivotButton="0" quotePrefix="0" xfId="2"/>
    <xf numFmtId="0" fontId="11" fillId="2" borderId="2" applyAlignment="1" pivotButton="0" quotePrefix="0" xfId="0">
      <alignment horizontal="right"/>
    </xf>
    <xf numFmtId="172" fontId="11" fillId="2" borderId="2" pivotButton="0" quotePrefix="0" xfId="2"/>
    <xf numFmtId="172" fontId="0" fillId="0" borderId="0" pivotButton="0" quotePrefix="0" xfId="2"/>
    <xf numFmtId="0" fontId="34" fillId="0" borderId="0" applyAlignment="1" pivotButton="0" quotePrefix="0" xfId="0">
      <alignment horizontal="right"/>
    </xf>
    <xf numFmtId="174" fontId="34" fillId="0" borderId="0" pivotButton="0" quotePrefix="0" xfId="0"/>
    <xf numFmtId="0" fontId="8" fillId="4" borderId="4" applyAlignment="1" pivotButton="0" quotePrefix="0" xfId="0">
      <alignment horizontal="right"/>
    </xf>
    <xf numFmtId="165" fontId="8" fillId="4" borderId="4" applyAlignment="1" pivotButton="0" quotePrefix="0" xfId="2">
      <alignment horizontal="right"/>
    </xf>
    <xf numFmtId="0" fontId="8" fillId="4" borderId="9" applyAlignment="1" pivotButton="0" quotePrefix="0" xfId="0">
      <alignment horizontal="right"/>
    </xf>
    <xf numFmtId="165" fontId="8" fillId="4" borderId="9" applyAlignment="1" pivotButton="0" quotePrefix="0" xfId="0">
      <alignment horizontal="right"/>
    </xf>
    <xf numFmtId="172" fontId="31" fillId="10" borderId="2" applyAlignment="1" pivotButton="0" quotePrefix="0" xfId="2">
      <alignment horizontal="right"/>
    </xf>
    <xf numFmtId="172" fontId="31" fillId="10" borderId="2" pivotButton="0" quotePrefix="0" xfId="2"/>
    <xf numFmtId="0" fontId="33" fillId="10" borderId="0" applyAlignment="1" pivotButton="0" quotePrefix="0" xfId="0">
      <alignment horizontal="right"/>
    </xf>
    <xf numFmtId="174" fontId="33" fillId="10" borderId="0" applyAlignment="1" pivotButton="0" quotePrefix="0" xfId="0">
      <alignment horizontal="right"/>
    </xf>
    <xf numFmtId="14" fontId="10" fillId="0" borderId="0" pivotButton="0" quotePrefix="0" xfId="0"/>
    <xf numFmtId="0" fontId="0" fillId="0" borderId="4" pivotButton="0" quotePrefix="0" xfId="0"/>
    <xf numFmtId="0" fontId="0" fillId="0" borderId="5" applyAlignment="1" pivotButton="0" quotePrefix="0" xfId="0">
      <alignment horizontal="right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7" applyAlignment="1" pivotButton="0" quotePrefix="0" xfId="0">
      <alignment vertical="center"/>
    </xf>
    <xf numFmtId="0" fontId="31" fillId="4" borderId="0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center"/>
    </xf>
    <xf numFmtId="167" fontId="0" fillId="0" borderId="0" pivotButton="0" quotePrefix="0" xfId="1"/>
    <xf numFmtId="172" fontId="17" fillId="2" borderId="2" pivotButton="0" quotePrefix="0" xfId="2"/>
    <xf numFmtId="172" fontId="11" fillId="2" borderId="2" pivotButton="0" quotePrefix="0" xfId="2"/>
    <xf numFmtId="0" fontId="32" fillId="0" borderId="7" pivotButton="0" quotePrefix="0" xfId="0"/>
    <xf numFmtId="0" fontId="32" fillId="0" borderId="8" pivotButton="0" quotePrefix="0" xfId="0"/>
    <xf numFmtId="0" fontId="32" fillId="0" borderId="0" pivotButton="0" quotePrefix="0" xfId="0"/>
    <xf numFmtId="0" fontId="0" fillId="0" borderId="9" pivotButton="0" quotePrefix="0" xfId="0"/>
    <xf numFmtId="0" fontId="0" fillId="0" borderId="10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43" fontId="17" fillId="2" borderId="0" applyAlignment="1" pivotButton="0" quotePrefix="0" xfId="0">
      <alignment horizontal="center" vertical="center"/>
    </xf>
    <xf numFmtId="169" fontId="19" fillId="3" borderId="0" applyAlignment="1" pivotButton="0" quotePrefix="0" xfId="1">
      <alignment horizontal="center" vertical="center"/>
    </xf>
    <xf numFmtId="43" fontId="0" fillId="0" borderId="0" pivotButton="0" quotePrefix="0" xfId="1"/>
    <xf numFmtId="43" fontId="5" fillId="0" borderId="0" applyAlignment="1" pivotButton="0" quotePrefix="0" xfId="1">
      <alignment horizontal="left" wrapText="1"/>
    </xf>
    <xf numFmtId="43" fontId="0" fillId="0" borderId="0" pivotButton="0" quotePrefix="0" xfId="1"/>
    <xf numFmtId="0" fontId="0" fillId="0" borderId="12" pivotButton="0" quotePrefix="0" xfId="0"/>
    <xf numFmtId="0" fontId="3" fillId="0" borderId="0" pivotButton="0" quotePrefix="0" xfId="6"/>
    <xf numFmtId="0" fontId="9" fillId="0" borderId="0" pivotButton="0" quotePrefix="0" xfId="6"/>
    <xf numFmtId="16" fontId="3" fillId="5" borderId="0" pivotButton="0" quotePrefix="0" xfId="6"/>
    <xf numFmtId="0" fontId="3" fillId="5" borderId="0" pivotButton="0" quotePrefix="0" xfId="6"/>
    <xf numFmtId="0" fontId="3" fillId="11" borderId="0" pivotButton="0" quotePrefix="0" xfId="6"/>
    <xf numFmtId="16" fontId="3" fillId="11" borderId="0" pivotButton="0" quotePrefix="0" xfId="6"/>
    <xf numFmtId="0" fontId="3" fillId="12" borderId="0" pivotButton="0" quotePrefix="0" xfId="6"/>
    <xf numFmtId="16" fontId="3" fillId="12" borderId="0" pivotButton="0" quotePrefix="0" xfId="6"/>
    <xf numFmtId="16" fontId="3" fillId="0" borderId="0" pivotButton="0" quotePrefix="0" xfId="6"/>
    <xf numFmtId="0" fontId="25" fillId="0" borderId="0" pivotButton="0" quotePrefix="0" xfId="6"/>
    <xf numFmtId="0" fontId="3" fillId="8" borderId="0" pivotButton="0" quotePrefix="0" xfId="6"/>
    <xf numFmtId="0" fontId="3" fillId="9" borderId="0" pivotButton="0" quotePrefix="0" xfId="6"/>
    <xf numFmtId="43" fontId="0" fillId="0" borderId="0" applyAlignment="1" pivotButton="0" quotePrefix="0" xfId="1">
      <alignment horizontal="right" vertical="center"/>
    </xf>
    <xf numFmtId="9" fontId="36" fillId="0" borderId="0" pivotButton="0" quotePrefix="0" xfId="3"/>
    <xf numFmtId="175" fontId="0" fillId="0" borderId="0" pivotButton="0" quotePrefix="0" xfId="3"/>
    <xf numFmtId="43" fontId="0" fillId="0" borderId="0" applyAlignment="1" pivotButton="0" quotePrefix="0" xfId="1">
      <alignment horizontal="right" vertical="center"/>
    </xf>
    <xf numFmtId="167" fontId="0" fillId="0" borderId="1" applyAlignment="1" pivotButton="0" quotePrefix="0" xfId="0">
      <alignment horizontal="right" vertical="center"/>
    </xf>
    <xf numFmtId="165" fontId="0" fillId="0" borderId="1" pivotButton="0" quotePrefix="0" xfId="0"/>
    <xf numFmtId="0" fontId="2" fillId="0" borderId="0" pivotButton="0" quotePrefix="0" xfId="7"/>
    <xf numFmtId="0" fontId="9" fillId="0" borderId="0" pivotButton="0" quotePrefix="0" xfId="7"/>
    <xf numFmtId="0" fontId="2" fillId="2" borderId="0" pivotButton="0" quotePrefix="0" xfId="7"/>
    <xf numFmtId="0" fontId="9" fillId="2" borderId="0" pivotButton="0" quotePrefix="0" xfId="7"/>
    <xf numFmtId="16" fontId="2" fillId="2" borderId="0" pivotButton="0" quotePrefix="0" xfId="7"/>
    <xf numFmtId="169" fontId="15" fillId="3" borderId="14" pivotButton="0" quotePrefix="0" xfId="1"/>
    <xf numFmtId="0" fontId="23" fillId="2" borderId="15" pivotButton="0" quotePrefix="0" xfId="0"/>
    <xf numFmtId="0" fontId="24" fillId="2" borderId="15" applyAlignment="1" pivotButton="0" quotePrefix="0" xfId="0">
      <alignment horizontal="left"/>
    </xf>
    <xf numFmtId="174" fontId="24" fillId="2" borderId="15" pivotButton="0" quotePrefix="0" xfId="0"/>
    <xf numFmtId="43" fontId="17" fillId="2" borderId="2" applyAlignment="1" pivotButton="0" quotePrefix="0" xfId="0">
      <alignment vertical="center"/>
    </xf>
    <xf numFmtId="167" fontId="20" fillId="3" borderId="2" pivotButton="0" quotePrefix="0" xfId="1"/>
    <xf numFmtId="167" fontId="18" fillId="2" borderId="2" pivotButton="0" quotePrefix="0" xfId="1"/>
    <xf numFmtId="167" fontId="18" fillId="2" borderId="16" pivotButton="0" quotePrefix="0" xfId="1"/>
    <xf numFmtId="170" fontId="31" fillId="4" borderId="12" applyAlignment="1" pivotButton="0" quotePrefix="0" xfId="0">
      <alignment horizontal="center" vertical="center"/>
    </xf>
    <xf numFmtId="14" fontId="10" fillId="0" borderId="12" pivotButton="0" quotePrefix="0" xfId="0"/>
    <xf numFmtId="167" fontId="0" fillId="0" borderId="12" applyAlignment="1" pivotButton="0" quotePrefix="0" xfId="0">
      <alignment horizontal="right" vertical="center"/>
    </xf>
    <xf numFmtId="172" fontId="17" fillId="2" borderId="13" applyAlignment="1" pivotButton="0" quotePrefix="0" xfId="2">
      <alignment horizontal="right"/>
    </xf>
    <xf numFmtId="173" fontId="0" fillId="0" borderId="12" pivotButton="0" quotePrefix="0" xfId="0"/>
    <xf numFmtId="172" fontId="31" fillId="10" borderId="13" pivotButton="0" quotePrefix="0" xfId="2"/>
    <xf numFmtId="174" fontId="33" fillId="10" borderId="12" applyAlignment="1" pivotButton="0" quotePrefix="0" xfId="0">
      <alignment horizontal="right"/>
    </xf>
    <xf numFmtId="172" fontId="11" fillId="2" borderId="13" pivotButton="0" quotePrefix="0" xfId="2"/>
    <xf numFmtId="174" fontId="34" fillId="0" borderId="12" pivotButton="0" quotePrefix="0" xfId="0"/>
    <xf numFmtId="43" fontId="0" fillId="0" borderId="12" applyAlignment="1" pivotButton="0" quotePrefix="0" xfId="1">
      <alignment horizontal="right" vertical="center"/>
    </xf>
    <xf numFmtId="165" fontId="8" fillId="4" borderId="17" applyAlignment="1" pivotButton="0" quotePrefix="0" xfId="2">
      <alignment horizontal="right"/>
    </xf>
    <xf numFmtId="165" fontId="8" fillId="4" borderId="18" applyAlignment="1" pivotButton="0" quotePrefix="0" xfId="0">
      <alignment horizontal="right"/>
    </xf>
    <xf numFmtId="43" fontId="6" fillId="0" borderId="0" applyAlignment="1" pivotButton="0" quotePrefix="0" xfId="1">
      <alignment horizontal="right" wrapText="1"/>
    </xf>
    <xf numFmtId="165" fontId="8" fillId="4" borderId="5" applyAlignment="1" pivotButton="0" quotePrefix="0" xfId="2">
      <alignment horizontal="right"/>
    </xf>
    <xf numFmtId="165" fontId="8" fillId="4" borderId="10" applyAlignment="1" pivotButton="0" quotePrefix="0" xfId="0">
      <alignment horizontal="right"/>
    </xf>
    <xf numFmtId="14" fontId="8" fillId="4" borderId="10" applyAlignment="1" pivotButton="0" quotePrefix="0" xfId="0">
      <alignment horizontal="center"/>
    </xf>
    <xf numFmtId="43" fontId="0" fillId="0" borderId="0" pivotButton="0" quotePrefix="0" xfId="0"/>
    <xf numFmtId="0" fontId="10" fillId="4" borderId="0" applyAlignment="1" pivotButton="0" quotePrefix="0" xfId="0">
      <alignment horizontal="center"/>
    </xf>
    <xf numFmtId="43" fontId="11" fillId="0" borderId="0" applyAlignment="1" pivotButton="0" quotePrefix="0" xfId="1">
      <alignment horizontal="right" vertical="center"/>
    </xf>
    <xf numFmtId="172" fontId="17" fillId="7" borderId="2" applyAlignment="1" pivotButton="0" quotePrefix="0" xfId="2">
      <alignment horizontal="right"/>
    </xf>
    <xf numFmtId="172" fontId="38" fillId="7" borderId="2" pivotButton="0" quotePrefix="0" xfId="2"/>
    <xf numFmtId="172" fontId="17" fillId="7" borderId="2" pivotButton="0" quotePrefix="0" xfId="2"/>
    <xf numFmtId="43" fontId="17" fillId="7" borderId="0" applyAlignment="1" pivotButton="0" quotePrefix="0" xfId="1">
      <alignment horizontal="right" vertical="center"/>
    </xf>
    <xf numFmtId="0" fontId="0" fillId="2" borderId="2" pivotButton="0" quotePrefix="0" xfId="0"/>
    <xf numFmtId="0" fontId="0" fillId="2" borderId="15" pivotButton="0" quotePrefix="0" xfId="0"/>
    <xf numFmtId="1" fontId="0" fillId="2" borderId="2" pivotButton="0" quotePrefix="0" xfId="0"/>
    <xf numFmtId="165" fontId="0" fillId="0" borderId="3" pivotButton="0" quotePrefix="0" xfId="0"/>
    <xf numFmtId="0" fontId="0" fillId="2" borderId="0" pivotButton="0" quotePrefix="0" xfId="0"/>
    <xf numFmtId="14" fontId="0" fillId="0" borderId="0" pivotButton="0" quotePrefix="0" xfId="0"/>
    <xf numFmtId="165" fontId="0" fillId="0" borderId="0" pivotButton="0" quotePrefix="0" xfId="2"/>
    <xf numFmtId="1" fontId="0" fillId="2" borderId="0" pivotButton="0" quotePrefix="0" xfId="0"/>
    <xf numFmtId="2" fontId="0" fillId="2" borderId="0" pivotButton="0" quotePrefix="0" xfId="0"/>
    <xf numFmtId="0" fontId="0" fillId="0" borderId="27" pivotButton="0" quotePrefix="0" xfId="0"/>
    <xf numFmtId="165" fontId="0" fillId="0" borderId="27" pivotButton="0" quotePrefix="0" xfId="0"/>
    <xf numFmtId="175" fontId="18" fillId="0" borderId="0" pivotButton="0" quotePrefix="0" xfId="3"/>
    <xf numFmtId="10" fontId="18" fillId="0" borderId="0" pivotButton="0" quotePrefix="0" xfId="3"/>
    <xf numFmtId="169" fontId="15" fillId="3" borderId="2" pivotButton="0" quotePrefix="0" xfId="1"/>
    <xf numFmtId="169" fontId="15" fillId="3" borderId="16" pivotButton="0" quotePrefix="0" xfId="1"/>
    <xf numFmtId="2" fontId="0" fillId="0" borderId="0" pivotButton="0" quotePrefix="0" xfId="3"/>
    <xf numFmtId="176" fontId="0" fillId="0" borderId="0" pivotButton="0" quotePrefix="0" xfId="0"/>
    <xf numFmtId="1" fontId="18" fillId="0" borderId="0" pivotButton="0" quotePrefix="0" xfId="2"/>
    <xf numFmtId="1" fontId="18" fillId="2" borderId="0" pivotButton="0" quotePrefix="0" xfId="2"/>
    <xf numFmtId="175" fontId="18" fillId="2" borderId="0" pivotButton="0" quotePrefix="0" xfId="3"/>
    <xf numFmtId="177" fontId="18" fillId="0" borderId="0" pivotButton="0" quotePrefix="0" xfId="3"/>
    <xf numFmtId="177" fontId="18" fillId="0" borderId="0" pivotButton="0" quotePrefix="0" xfId="2"/>
    <xf numFmtId="177" fontId="18" fillId="2" borderId="0" pivotButton="0" quotePrefix="0" xfId="2"/>
    <xf numFmtId="178" fontId="18" fillId="0" borderId="0" pivotButton="0" quotePrefix="0" xfId="2"/>
    <xf numFmtId="178" fontId="18" fillId="2" borderId="0" pivotButton="0" quotePrefix="0" xfId="2"/>
    <xf numFmtId="0" fontId="8" fillId="4" borderId="20" applyAlignment="1" pivotButton="0" quotePrefix="0" xfId="0">
      <alignment horizontal="center"/>
    </xf>
    <xf numFmtId="0" fontId="10" fillId="4" borderId="20" applyAlignment="1" pivotButton="0" quotePrefix="0" xfId="0">
      <alignment horizontal="center"/>
    </xf>
    <xf numFmtId="14" fontId="8" fillId="4" borderId="20" applyAlignment="1" pivotButton="0" quotePrefix="0" xfId="0">
      <alignment horizontal="center"/>
    </xf>
    <xf numFmtId="0" fontId="0" fillId="0" borderId="20" pivotButton="0" quotePrefix="0" xfId="0"/>
    <xf numFmtId="43" fontId="0" fillId="0" borderId="20" pivotButton="0" quotePrefix="0" xfId="1"/>
    <xf numFmtId="165" fontId="11" fillId="0" borderId="16" pivotButton="0" quotePrefix="0" xfId="0"/>
    <xf numFmtId="165" fontId="11" fillId="0" borderId="20" pivotButton="0" quotePrefix="0" xfId="0"/>
    <xf numFmtId="174" fontId="24" fillId="2" borderId="19" pivotButton="0" quotePrefix="0" xfId="0"/>
    <xf numFmtId="165" fontId="11" fillId="0" borderId="14" pivotButton="0" quotePrefix="0" xfId="0"/>
    <xf numFmtId="165" fontId="11" fillId="4" borderId="20" pivotButton="0" quotePrefix="0" xfId="0"/>
    <xf numFmtId="2" fontId="5" fillId="6" borderId="16" applyAlignment="1" pivotButton="0" quotePrefix="0" xfId="0">
      <alignment horizontal="right" wrapText="1"/>
    </xf>
    <xf numFmtId="0" fontId="0" fillId="4" borderId="20" pivotButton="0" quotePrefix="0" xfId="0"/>
    <xf numFmtId="165" fontId="0" fillId="0" borderId="16" pivotButton="0" quotePrefix="0" xfId="0"/>
    <xf numFmtId="165" fontId="0" fillId="0" borderId="20" pivotButton="0" quotePrefix="0" xfId="0"/>
    <xf numFmtId="165" fontId="0" fillId="0" borderId="29" pivotButton="0" quotePrefix="0" xfId="0"/>
    <xf numFmtId="175" fontId="41" fillId="0" borderId="0" pivotButton="0" quotePrefix="0" xfId="3"/>
    <xf numFmtId="175" fontId="41" fillId="2" borderId="0" pivotButton="0" quotePrefix="0" xfId="3"/>
    <xf numFmtId="170" fontId="31" fillId="4" borderId="30" applyAlignment="1" pivotButton="0" quotePrefix="0" xfId="0">
      <alignment horizontal="center" vertical="center"/>
    </xf>
    <xf numFmtId="14" fontId="10" fillId="0" borderId="30" pivotButton="0" quotePrefix="0" xfId="0"/>
    <xf numFmtId="172" fontId="17" fillId="2" borderId="31" applyAlignment="1" pivotButton="0" quotePrefix="0" xfId="2">
      <alignment horizontal="right"/>
    </xf>
    <xf numFmtId="172" fontId="31" fillId="10" borderId="31" pivotButton="0" quotePrefix="0" xfId="2"/>
    <xf numFmtId="174" fontId="33" fillId="10" borderId="30" applyAlignment="1" pivotButton="0" quotePrefix="0" xfId="0">
      <alignment horizontal="right"/>
    </xf>
    <xf numFmtId="0" fontId="0" fillId="0" borderId="30" pivotButton="0" quotePrefix="0" xfId="0"/>
    <xf numFmtId="172" fontId="11" fillId="2" borderId="31" pivotButton="0" quotePrefix="0" xfId="2"/>
    <xf numFmtId="165" fontId="8" fillId="4" borderId="33" applyAlignment="1" pivotButton="0" quotePrefix="0" xfId="2">
      <alignment horizontal="right"/>
    </xf>
    <xf numFmtId="165" fontId="8" fillId="4" borderId="32" applyAlignment="1" pivotButton="0" quotePrefix="0" xfId="0">
      <alignment horizontal="right"/>
    </xf>
    <xf numFmtId="0" fontId="29" fillId="3" borderId="0" pivotButton="0" quotePrefix="0" xfId="0"/>
    <xf numFmtId="2" fontId="0" fillId="0" borderId="0" pivotButton="0" quotePrefix="0" xfId="3"/>
    <xf numFmtId="167" fontId="11" fillId="0" borderId="30" applyAlignment="1" pivotButton="0" quotePrefix="0" xfId="0">
      <alignment horizontal="right" vertical="center"/>
    </xf>
    <xf numFmtId="173" fontId="11" fillId="0" borderId="30" pivotButton="0" quotePrefix="0" xfId="0"/>
    <xf numFmtId="174" fontId="37" fillId="10" borderId="30" applyAlignment="1" pivotButton="0" quotePrefix="0" xfId="0">
      <alignment horizontal="right"/>
    </xf>
    <xf numFmtId="0" fontId="11" fillId="0" borderId="30" pivotButton="0" quotePrefix="0" xfId="0"/>
    <xf numFmtId="174" fontId="12" fillId="0" borderId="30" pivotButton="0" quotePrefix="0" xfId="0"/>
    <xf numFmtId="43" fontId="11" fillId="0" borderId="30" applyAlignment="1" pivotButton="0" quotePrefix="0" xfId="1">
      <alignment horizontal="right" vertical="center"/>
    </xf>
    <xf numFmtId="0" fontId="5" fillId="0" borderId="5" applyAlignment="1" pivotButton="0" quotePrefix="0" xfId="0">
      <alignment wrapText="1"/>
    </xf>
    <xf numFmtId="167" fontId="11" fillId="7" borderId="30" applyAlignment="1" pivotButton="0" quotePrefix="0" xfId="0">
      <alignment horizontal="right" vertical="center"/>
    </xf>
    <xf numFmtId="172" fontId="17" fillId="7" borderId="31" applyAlignment="1" pivotButton="0" quotePrefix="0" xfId="2">
      <alignment horizontal="right"/>
    </xf>
    <xf numFmtId="173" fontId="11" fillId="7" borderId="30" pivotButton="0" quotePrefix="0" xfId="0"/>
    <xf numFmtId="172" fontId="38" fillId="7" borderId="31" pivotButton="0" quotePrefix="0" xfId="2"/>
    <xf numFmtId="174" fontId="39" fillId="7" borderId="30" applyAlignment="1" pivotButton="0" quotePrefix="0" xfId="0">
      <alignment horizontal="right"/>
    </xf>
    <xf numFmtId="0" fontId="17" fillId="7" borderId="30" pivotButton="0" quotePrefix="0" xfId="0"/>
    <xf numFmtId="167" fontId="17" fillId="7" borderId="30" applyAlignment="1" pivotButton="0" quotePrefix="0" xfId="0">
      <alignment horizontal="right" vertical="center"/>
    </xf>
    <xf numFmtId="172" fontId="17" fillId="7" borderId="31" pivotButton="0" quotePrefix="0" xfId="2"/>
    <xf numFmtId="174" fontId="39" fillId="7" borderId="30" pivotButton="0" quotePrefix="0" xfId="0"/>
    <xf numFmtId="43" fontId="17" fillId="7" borderId="30" applyAlignment="1" pivotButton="0" quotePrefix="0" xfId="1">
      <alignment horizontal="right" vertical="center"/>
    </xf>
    <xf numFmtId="174" fontId="15" fillId="7" borderId="30" applyAlignment="1" pivotButton="0" quotePrefix="0" xfId="0">
      <alignment horizontal="right"/>
    </xf>
    <xf numFmtId="0" fontId="21" fillId="0" borderId="30" pivotButton="0" quotePrefix="0" xfId="0"/>
    <xf numFmtId="165" fontId="8" fillId="4" borderId="34" applyAlignment="1" pivotButton="0" quotePrefix="0" xfId="2">
      <alignment horizontal="right"/>
    </xf>
    <xf numFmtId="165" fontId="8" fillId="4" borderId="35" applyAlignment="1" pivotButton="0" quotePrefix="0" xfId="0">
      <alignment horizontal="right"/>
    </xf>
    <xf numFmtId="172" fontId="0" fillId="0" borderId="0" pivotButton="0" quotePrefix="0" xfId="2"/>
    <xf numFmtId="172" fontId="17" fillId="2" borderId="0" applyAlignment="1" pivotButton="0" quotePrefix="0" xfId="2">
      <alignment horizontal="right"/>
    </xf>
    <xf numFmtId="167" fontId="17" fillId="2" borderId="0" applyAlignment="1" pivotButton="0" quotePrefix="0" xfId="1">
      <alignment horizontal="right"/>
    </xf>
    <xf numFmtId="0" fontId="0" fillId="0" borderId="36" pivotButton="0" quotePrefix="0" xfId="0"/>
    <xf numFmtId="165" fontId="0" fillId="0" borderId="36" pivotButton="0" quotePrefix="0" xfId="2"/>
    <xf numFmtId="165" fontId="0" fillId="0" borderId="38" pivotButton="0" quotePrefix="0" xfId="2"/>
    <xf numFmtId="165" fontId="0" fillId="0" borderId="1" pivotButton="0" quotePrefix="0" xfId="2"/>
    <xf numFmtId="165" fontId="0" fillId="0" borderId="29" pivotButton="0" quotePrefix="0" xfId="2"/>
    <xf numFmtId="0" fontId="0" fillId="0" borderId="0" applyAlignment="1" pivotButton="0" quotePrefix="0" xfId="0">
      <alignment horizontal="center"/>
    </xf>
    <xf numFmtId="0" fontId="0" fillId="0" borderId="38" pivotButton="0" quotePrefix="0" xfId="0"/>
    <xf numFmtId="0" fontId="0" fillId="0" borderId="1" pivotButton="0" quotePrefix="0" xfId="0"/>
    <xf numFmtId="172" fontId="0" fillId="0" borderId="36" applyAlignment="1" pivotButton="0" quotePrefix="0" xfId="2">
      <alignment horizontal="center"/>
    </xf>
    <xf numFmtId="14" fontId="17" fillId="0" borderId="42" applyAlignment="1" pivotButton="0" quotePrefix="0" xfId="0">
      <alignment horizontal="center"/>
    </xf>
    <xf numFmtId="14" fontId="17" fillId="0" borderId="3" applyAlignment="1" pivotButton="0" quotePrefix="0" xfId="0">
      <alignment horizontal="center"/>
    </xf>
    <xf numFmtId="14" fontId="17" fillId="0" borderId="14" applyAlignment="1" pivotButton="0" quotePrefix="0" xfId="0">
      <alignment horizontal="center"/>
    </xf>
    <xf numFmtId="179" fontId="29" fillId="3" borderId="40" applyAlignment="1" pivotButton="0" quotePrefix="0" xfId="0">
      <alignment horizontal="center"/>
    </xf>
    <xf numFmtId="179" fontId="29" fillId="3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14" pivotButton="0" quotePrefix="0" xfId="0"/>
    <xf numFmtId="172" fontId="0" fillId="0" borderId="38" applyAlignment="1" pivotButton="0" quotePrefix="0" xfId="2">
      <alignment horizontal="center"/>
    </xf>
    <xf numFmtId="165" fontId="0" fillId="0" borderId="20" pivotButton="0" quotePrefix="0" xfId="2"/>
    <xf numFmtId="14" fontId="29" fillId="3" borderId="0" pivotButton="0" quotePrefix="0" xfId="0"/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172" fontId="0" fillId="0" borderId="42" applyAlignment="1" pivotButton="0" quotePrefix="0" xfId="2">
      <alignment horizontal="center"/>
    </xf>
    <xf numFmtId="0" fontId="0" fillId="0" borderId="37" applyAlignment="1" pivotButton="0" quotePrefix="0" xfId="0">
      <alignment horizontal="center"/>
    </xf>
    <xf numFmtId="179" fontId="29" fillId="3" borderId="37" applyAlignment="1" pivotButton="0" quotePrefix="0" xfId="0">
      <alignment horizontal="center"/>
    </xf>
    <xf numFmtId="14" fontId="21" fillId="0" borderId="0" pivotButton="0" quotePrefix="0" xfId="0"/>
    <xf numFmtId="167" fontId="4" fillId="0" borderId="2" pivotButton="0" quotePrefix="0" xfId="1"/>
    <xf numFmtId="169" fontId="19" fillId="3" borderId="3" pivotButton="0" quotePrefix="0" xfId="1"/>
    <xf numFmtId="172" fontId="17" fillId="2" borderId="3" applyAlignment="1" pivotButton="0" quotePrefix="0" xfId="2">
      <alignment horizontal="right"/>
    </xf>
    <xf numFmtId="167" fontId="17" fillId="2" borderId="3" applyAlignment="1" pivotButton="0" quotePrefix="0" xfId="1">
      <alignment horizontal="right"/>
    </xf>
    <xf numFmtId="0" fontId="18" fillId="2" borderId="0" pivotButton="0" quotePrefix="0" xfId="3"/>
    <xf numFmtId="14" fontId="17" fillId="0" borderId="0" applyAlignment="1" pivotButton="0" quotePrefix="0" xfId="0">
      <alignment horizontal="center"/>
    </xf>
    <xf numFmtId="9" fontId="0" fillId="0" borderId="0" pivotButton="0" quotePrefix="0" xfId="0"/>
    <xf numFmtId="1" fontId="43" fillId="3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9" fontId="17" fillId="0" borderId="0" applyAlignment="1" pivotButton="0" quotePrefix="0" xfId="3">
      <alignment horizontal="center"/>
    </xf>
    <xf numFmtId="0" fontId="0" fillId="0" borderId="1" applyAlignment="1" pivotButton="0" quotePrefix="0" xfId="0">
      <alignment horizontal="right"/>
    </xf>
    <xf numFmtId="0" fontId="18" fillId="2" borderId="0" pivotButton="0" quotePrefix="0" xfId="2"/>
    <xf numFmtId="0" fontId="11" fillId="0" borderId="2" pivotButton="0" quotePrefix="0" xfId="0"/>
    <xf numFmtId="9" fontId="17" fillId="7" borderId="0" applyAlignment="1" pivotButton="0" quotePrefix="0" xfId="3">
      <alignment horizontal="center"/>
    </xf>
    <xf numFmtId="14" fontId="17" fillId="0" borderId="37" applyAlignment="1" pivotButton="0" quotePrefix="0" xfId="0">
      <alignment horizontal="center"/>
    </xf>
    <xf numFmtId="1" fontId="0" fillId="7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1" fontId="11" fillId="0" borderId="2" applyAlignment="1" pivotButton="0" quotePrefix="0" xfId="0">
      <alignment horizontal="center"/>
    </xf>
    <xf numFmtId="167" fontId="18" fillId="2" borderId="20" pivotButton="0" quotePrefix="0" xfId="1"/>
    <xf numFmtId="167" fontId="21" fillId="2" borderId="20" pivotButton="0" quotePrefix="0" xfId="1"/>
    <xf numFmtId="43" fontId="21" fillId="2" borderId="20" pivotButton="0" quotePrefix="0" xfId="1"/>
    <xf numFmtId="167" fontId="18" fillId="2" borderId="20" pivotButton="0" quotePrefix="0" xfId="1"/>
    <xf numFmtId="165" fontId="18" fillId="2" borderId="20" pivotButton="0" quotePrefix="0" xfId="2"/>
    <xf numFmtId="175" fontId="18" fillId="2" borderId="20" pivotButton="0" quotePrefix="0" xfId="3"/>
    <xf numFmtId="1" fontId="18" fillId="2" borderId="20" pivotButton="0" quotePrefix="0" xfId="2"/>
    <xf numFmtId="175" fontId="41" fillId="2" borderId="20" pivotButton="0" quotePrefix="0" xfId="3"/>
    <xf numFmtId="177" fontId="18" fillId="2" borderId="20" pivotButton="0" quotePrefix="0" xfId="2"/>
    <xf numFmtId="178" fontId="18" fillId="2" borderId="20" pivotButton="0" quotePrefix="0" xfId="2"/>
    <xf numFmtId="165" fontId="28" fillId="0" borderId="16" pivotButton="0" quotePrefix="0" xfId="0"/>
    <xf numFmtId="169" fontId="19" fillId="3" borderId="14" pivotButton="0" quotePrefix="0" xfId="1"/>
    <xf numFmtId="14" fontId="17" fillId="0" borderId="45" applyAlignment="1" pivotButton="0" quotePrefix="0" xfId="0">
      <alignment horizontal="center"/>
    </xf>
    <xf numFmtId="1" fontId="43" fillId="3" borderId="46" applyAlignment="1" pivotButton="0" quotePrefix="0" xfId="0">
      <alignment horizontal="center"/>
    </xf>
    <xf numFmtId="14" fontId="17" fillId="0" borderId="46" applyAlignment="1" pivotButton="0" quotePrefix="0" xfId="0">
      <alignment horizontal="center"/>
    </xf>
    <xf numFmtId="9" fontId="17" fillId="7" borderId="46" applyAlignment="1" pivotButton="0" quotePrefix="0" xfId="3">
      <alignment horizontal="center"/>
    </xf>
    <xf numFmtId="9" fontId="17" fillId="0" borderId="46" applyAlignment="1" pivotButton="0" quotePrefix="0" xfId="3">
      <alignment horizontal="center"/>
    </xf>
    <xf numFmtId="1" fontId="11" fillId="0" borderId="44" applyAlignment="1" pivotButton="0" quotePrefix="0" xfId="0">
      <alignment horizontal="center"/>
    </xf>
    <xf numFmtId="1" fontId="41" fillId="6" borderId="36" pivotButton="0" quotePrefix="0" xfId="0"/>
    <xf numFmtId="0" fontId="41" fillId="6" borderId="0" pivotButton="0" quotePrefix="0" xfId="0"/>
    <xf numFmtId="0" fontId="41" fillId="6" borderId="20" pivotButton="0" quotePrefix="0" xfId="0"/>
    <xf numFmtId="1" fontId="41" fillId="6" borderId="38" pivotButton="0" quotePrefix="0" xfId="0"/>
    <xf numFmtId="0" fontId="41" fillId="6" borderId="1" pivotButton="0" quotePrefix="0" xfId="0"/>
    <xf numFmtId="0" fontId="41" fillId="6" borderId="29" pivotButton="0" quotePrefix="0" xfId="0"/>
    <xf numFmtId="0" fontId="30" fillId="4" borderId="7" applyAlignment="1" pivotButton="0" quotePrefix="0" xfId="0">
      <alignment horizontal="right" vertical="center"/>
    </xf>
    <xf numFmtId="171" fontId="31" fillId="4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right"/>
    </xf>
    <xf numFmtId="0" fontId="0" fillId="0" borderId="7" applyAlignment="1" pivotButton="0" quotePrefix="0" xfId="0">
      <alignment horizontal="right" vertical="center"/>
    </xf>
    <xf numFmtId="167" fontId="0" fillId="0" borderId="8" applyAlignment="1" pivotButton="0" quotePrefix="0" xfId="0">
      <alignment horizontal="right" vertical="center"/>
    </xf>
    <xf numFmtId="172" fontId="17" fillId="2" borderId="47" applyAlignment="1" pivotButton="0" quotePrefix="0" xfId="2">
      <alignment horizontal="right"/>
    </xf>
    <xf numFmtId="172" fontId="17" fillId="2" borderId="48" applyAlignment="1" pivotButton="0" quotePrefix="0" xfId="2">
      <alignment horizontal="right"/>
    </xf>
    <xf numFmtId="173" fontId="0" fillId="0" borderId="8" pivotButton="0" quotePrefix="0" xfId="0"/>
    <xf numFmtId="172" fontId="31" fillId="10" borderId="47" applyAlignment="1" pivotButton="0" quotePrefix="0" xfId="2">
      <alignment horizontal="right"/>
    </xf>
    <xf numFmtId="172" fontId="32" fillId="0" borderId="0" pivotButton="0" quotePrefix="0" xfId="2"/>
    <xf numFmtId="172" fontId="31" fillId="10" borderId="48" pivotButton="0" quotePrefix="0" xfId="2"/>
    <xf numFmtId="0" fontId="33" fillId="10" borderId="7" applyAlignment="1" pivotButton="0" quotePrefix="0" xfId="0">
      <alignment horizontal="right"/>
    </xf>
    <xf numFmtId="174" fontId="33" fillId="10" borderId="8" applyAlignment="1" pivotButton="0" quotePrefix="0" xfId="0">
      <alignment horizontal="right"/>
    </xf>
    <xf numFmtId="0" fontId="11" fillId="2" borderId="47" applyAlignment="1" pivotButton="0" quotePrefix="0" xfId="0">
      <alignment horizontal="right"/>
    </xf>
    <xf numFmtId="172" fontId="0" fillId="0" borderId="0" pivotButton="0" quotePrefix="0" xfId="2"/>
    <xf numFmtId="172" fontId="11" fillId="2" borderId="48" pivotButton="0" quotePrefix="0" xfId="2"/>
    <xf numFmtId="0" fontId="34" fillId="0" borderId="7" applyAlignment="1" pivotButton="0" quotePrefix="0" xfId="0">
      <alignment horizontal="right"/>
    </xf>
    <xf numFmtId="174" fontId="34" fillId="0" borderId="8" pivotButton="0" quotePrefix="0" xfId="0"/>
    <xf numFmtId="43" fontId="0" fillId="0" borderId="8" pivotButton="0" quotePrefix="0" xfId="1"/>
    <xf numFmtId="0" fontId="8" fillId="4" borderId="7" applyAlignment="1" pivotButton="0" quotePrefix="0" xfId="0">
      <alignment horizontal="right"/>
    </xf>
    <xf numFmtId="0" fontId="10" fillId="0" borderId="0" pivotButton="0" quotePrefix="0" xfId="0"/>
    <xf numFmtId="167" fontId="11" fillId="0" borderId="0" applyAlignment="1" pivotButton="0" quotePrefix="0" xfId="0">
      <alignment horizontal="right" vertical="center"/>
    </xf>
    <xf numFmtId="167" fontId="11" fillId="7" borderId="0" applyAlignment="1" pivotButton="0" quotePrefix="0" xfId="0">
      <alignment horizontal="right" vertical="center"/>
    </xf>
    <xf numFmtId="173" fontId="11" fillId="0" borderId="0" pivotButton="0" quotePrefix="0" xfId="0"/>
    <xf numFmtId="173" fontId="11" fillId="7" borderId="0" pivotButton="0" quotePrefix="0" xfId="0"/>
    <xf numFmtId="174" fontId="37" fillId="10" borderId="0" applyAlignment="1" pivotButton="0" quotePrefix="0" xfId="0">
      <alignment horizontal="right"/>
    </xf>
    <xf numFmtId="174" fontId="39" fillId="7" borderId="0" applyAlignment="1" pivotButton="0" quotePrefix="0" xfId="0">
      <alignment horizontal="right"/>
    </xf>
    <xf numFmtId="0" fontId="11" fillId="0" borderId="0" pivotButton="0" quotePrefix="0" xfId="0"/>
    <xf numFmtId="0" fontId="17" fillId="7" borderId="0" pivotButton="0" quotePrefix="0" xfId="0"/>
    <xf numFmtId="167" fontId="17" fillId="7" borderId="0" applyAlignment="1" pivotButton="0" quotePrefix="0" xfId="0">
      <alignment horizontal="right" vertical="center"/>
    </xf>
    <xf numFmtId="174" fontId="12" fillId="0" borderId="0" pivotButton="0" quotePrefix="0" xfId="0"/>
    <xf numFmtId="174" fontId="39" fillId="7" borderId="0" pivotButton="0" quotePrefix="0" xfId="0"/>
    <xf numFmtId="174" fontId="15" fillId="7" borderId="0" applyAlignment="1" pivotButton="0" quotePrefix="0" xfId="0">
      <alignment horizontal="right"/>
    </xf>
    <xf numFmtId="0" fontId="21" fillId="0" borderId="0" pivotButton="0" quotePrefix="0" xfId="0"/>
    <xf numFmtId="1" fontId="43" fillId="3" borderId="44" applyAlignment="1" pivotButton="0" quotePrefix="0" xfId="0">
      <alignment horizontal="center"/>
    </xf>
    <xf numFmtId="0" fontId="48" fillId="0" borderId="0" pivotButton="0" quotePrefix="0" xfId="0"/>
    <xf numFmtId="165" fontId="0" fillId="0" borderId="0" applyAlignment="1" pivotButton="0" quotePrefix="0" xfId="0">
      <alignment horizontal="center"/>
    </xf>
    <xf numFmtId="165" fontId="0" fillId="0" borderId="0" pivotButton="0" quotePrefix="0" xfId="2"/>
    <xf numFmtId="0" fontId="49" fillId="0" borderId="0" applyAlignment="1" pivotButton="0" quotePrefix="0" xfId="0">
      <alignment horizontal="center" wrapText="1"/>
    </xf>
    <xf numFmtId="165" fontId="0" fillId="0" borderId="51" pivotButton="0" quotePrefix="0" xfId="0"/>
    <xf numFmtId="165" fontId="0" fillId="0" borderId="27" pivotButton="0" quotePrefix="0" xfId="2"/>
    <xf numFmtId="165" fontId="0" fillId="0" borderId="52" pivotButton="0" quotePrefix="0" xfId="0"/>
    <xf numFmtId="0" fontId="0" fillId="2" borderId="3" pivotButton="0" quotePrefix="0" xfId="0"/>
    <xf numFmtId="165" fontId="0" fillId="2" borderId="55" pivotButton="0" quotePrefix="0" xfId="0"/>
    <xf numFmtId="165" fontId="0" fillId="2" borderId="3" pivotButton="0" quotePrefix="0" xfId="0"/>
    <xf numFmtId="165" fontId="0" fillId="2" borderId="56" pivotButton="0" quotePrefix="0" xfId="0"/>
    <xf numFmtId="165" fontId="0" fillId="0" borderId="57" applyAlignment="1" pivotButton="0" quotePrefix="0" xfId="0">
      <alignment horizontal="center"/>
    </xf>
    <xf numFmtId="165" fontId="0" fillId="0" borderId="58" pivotButton="0" quotePrefix="0" xfId="0"/>
    <xf numFmtId="165" fontId="0" fillId="0" borderId="59" pivotButton="0" quotePrefix="0" xfId="0"/>
    <xf numFmtId="165" fontId="0" fillId="0" borderId="54" applyAlignment="1" pivotButton="0" quotePrefix="0" xfId="0">
      <alignment horizontal="center"/>
    </xf>
    <xf numFmtId="165" fontId="0" fillId="0" borderId="55" pivotButton="0" quotePrefix="0" xfId="0"/>
    <xf numFmtId="165" fontId="0" fillId="0" borderId="56" pivotButton="0" quotePrefix="0" xfId="0"/>
    <xf numFmtId="165" fontId="0" fillId="0" borderId="60" applyAlignment="1" pivotButton="0" quotePrefix="0" xfId="0">
      <alignment horizontal="center"/>
    </xf>
    <xf numFmtId="165" fontId="0" fillId="0" borderId="61" pivotButton="0" quotePrefix="0" xfId="2"/>
    <xf numFmtId="165" fontId="0" fillId="0" borderId="62" pivotButton="0" quotePrefix="0" xfId="2"/>
    <xf numFmtId="165" fontId="0" fillId="2" borderId="58" pivotButton="0" quotePrefix="0" xfId="0"/>
    <xf numFmtId="175" fontId="0" fillId="2" borderId="58" pivotButton="0" quotePrefix="0" xfId="3"/>
    <xf numFmtId="165" fontId="0" fillId="2" borderId="2" pivotButton="0" quotePrefix="0" xfId="0"/>
    <xf numFmtId="165" fontId="0" fillId="2" borderId="59" pivotButton="0" quotePrefix="0" xfId="0"/>
    <xf numFmtId="165" fontId="47" fillId="0" borderId="60" applyAlignment="1" pivotButton="0" quotePrefix="0" xfId="0">
      <alignment horizontal="center"/>
    </xf>
    <xf numFmtId="165" fontId="0" fillId="0" borderId="61" pivotButton="0" quotePrefix="0" xfId="0"/>
    <xf numFmtId="165" fontId="0" fillId="0" borderId="62" pivotButton="0" quotePrefix="0" xfId="0"/>
    <xf numFmtId="0" fontId="5" fillId="0" borderId="0" applyAlignment="1" pivotButton="0" quotePrefix="0" xfId="0">
      <alignment wrapText="1"/>
    </xf>
    <xf numFmtId="0" fontId="5" fillId="0" borderId="61" applyAlignment="1" pivotButton="0" quotePrefix="0" xfId="0">
      <alignment wrapText="1"/>
    </xf>
    <xf numFmtId="0" fontId="5" fillId="0" borderId="62" applyAlignment="1" pivotButton="0" quotePrefix="0" xfId="0">
      <alignment wrapText="1"/>
    </xf>
    <xf numFmtId="165" fontId="5" fillId="0" borderId="63" applyAlignment="1" pivotButton="0" quotePrefix="0" xfId="0">
      <alignment horizontal="center" wrapText="1"/>
    </xf>
    <xf numFmtId="0" fontId="5" fillId="0" borderId="64" applyAlignment="1" pivotButton="0" quotePrefix="0" xfId="0">
      <alignment wrapText="1"/>
    </xf>
    <xf numFmtId="0" fontId="5" fillId="0" borderId="65" applyAlignment="1" pivotButton="0" quotePrefix="0" xfId="0">
      <alignment wrapText="1"/>
    </xf>
    <xf numFmtId="10" fontId="0" fillId="2" borderId="67" pivotButton="0" quotePrefix="0" xfId="3"/>
    <xf numFmtId="10" fontId="0" fillId="2" borderId="0" pivotButton="0" quotePrefix="0" xfId="3"/>
    <xf numFmtId="10" fontId="0" fillId="2" borderId="15" pivotButton="0" quotePrefix="0" xfId="3"/>
    <xf numFmtId="10" fontId="0" fillId="2" borderId="68" pivotButton="0" quotePrefix="0" xfId="3"/>
    <xf numFmtId="0" fontId="50" fillId="2" borderId="15" applyAlignment="1" pivotButton="0" quotePrefix="0" xfId="0">
      <alignment horizontal="right"/>
    </xf>
    <xf numFmtId="0" fontId="51" fillId="2" borderId="24" pivotButton="0" quotePrefix="0" xfId="0"/>
    <xf numFmtId="165" fontId="0" fillId="2" borderId="60" applyAlignment="1" pivotButton="0" quotePrefix="0" xfId="0">
      <alignment horizontal="center"/>
    </xf>
    <xf numFmtId="0" fontId="52" fillId="2" borderId="0" applyAlignment="1" pivotButton="0" quotePrefix="0" xfId="0">
      <alignment horizontal="right"/>
    </xf>
    <xf numFmtId="165" fontId="0" fillId="2" borderId="61" pivotButton="0" quotePrefix="0" xfId="2"/>
    <xf numFmtId="165" fontId="0" fillId="2" borderId="0" pivotButton="0" quotePrefix="0" xfId="2"/>
    <xf numFmtId="165" fontId="0" fillId="2" borderId="62" pivotButton="0" quotePrefix="0" xfId="2"/>
    <xf numFmtId="43" fontId="53" fillId="2" borderId="22" applyAlignment="1" pivotButton="0" quotePrefix="0" xfId="0">
      <alignment horizontal="center" vertical="center" wrapText="1"/>
    </xf>
    <xf numFmtId="43" fontId="0" fillId="2" borderId="60" applyAlignment="1" pivotButton="0" quotePrefix="0" xfId="1">
      <alignment horizontal="center"/>
    </xf>
    <xf numFmtId="2" fontId="0" fillId="2" borderId="61" pivotButton="0" quotePrefix="0" xfId="0"/>
    <xf numFmtId="2" fontId="0" fillId="2" borderId="62" pivotButton="0" quotePrefix="0" xfId="0"/>
    <xf numFmtId="1" fontId="0" fillId="2" borderId="61" pivotButton="0" quotePrefix="0" xfId="0"/>
    <xf numFmtId="1" fontId="0" fillId="2" borderId="62" pivotButton="0" quotePrefix="0" xfId="0"/>
    <xf numFmtId="43" fontId="53" fillId="2" borderId="22" applyAlignment="1" pivotButton="0" quotePrefix="0" xfId="0">
      <alignment vertical="center"/>
    </xf>
    <xf numFmtId="0" fontId="54" fillId="2" borderId="0" applyAlignment="1" pivotButton="0" quotePrefix="0" xfId="0">
      <alignment horizontal="right"/>
    </xf>
    <xf numFmtId="43" fontId="0" fillId="2" borderId="57" applyAlignment="1" pivotButton="0" quotePrefix="0" xfId="1">
      <alignment horizontal="center"/>
    </xf>
    <xf numFmtId="1" fontId="0" fillId="2" borderId="58" pivotButton="0" quotePrefix="0" xfId="0"/>
    <xf numFmtId="1" fontId="0" fillId="2" borderId="59" pivotButton="0" quotePrefix="0" xfId="0"/>
    <xf numFmtId="43" fontId="52" fillId="2" borderId="2" applyAlignment="1" pivotButton="0" quotePrefix="0" xfId="0">
      <alignment horizontal="right"/>
    </xf>
    <xf numFmtId="43" fontId="53" fillId="2" borderId="23" applyAlignment="1" pivotButton="0" quotePrefix="0" xfId="0">
      <alignment vertical="center"/>
    </xf>
    <xf numFmtId="165" fontId="0" fillId="0" borderId="61" pivotButton="0" quotePrefix="0" xfId="2"/>
    <xf numFmtId="165" fontId="0" fillId="0" borderId="62" pivotButton="0" quotePrefix="0" xfId="2"/>
    <xf numFmtId="0" fontId="55" fillId="4" borderId="60" applyAlignment="1" pivotButton="0" quotePrefix="0" xfId="0">
      <alignment horizontal="center"/>
    </xf>
    <xf numFmtId="0" fontId="55" fillId="4" borderId="69" applyAlignment="1" pivotButton="0" quotePrefix="0" xfId="0">
      <alignment horizontal="center"/>
    </xf>
    <xf numFmtId="0" fontId="55" fillId="4" borderId="0" applyAlignment="1" pivotButton="0" quotePrefix="0" xfId="0">
      <alignment horizontal="center"/>
    </xf>
    <xf numFmtId="14" fontId="55" fillId="4" borderId="61" applyAlignment="1" pivotButton="0" quotePrefix="0" xfId="0">
      <alignment horizontal="center"/>
    </xf>
    <xf numFmtId="14" fontId="55" fillId="4" borderId="12" applyAlignment="1" pivotButton="0" quotePrefix="0" xfId="0">
      <alignment horizontal="center"/>
    </xf>
    <xf numFmtId="0" fontId="55" fillId="4" borderId="21" applyAlignment="1" pivotButton="0" quotePrefix="0" xfId="0">
      <alignment horizontal="center"/>
    </xf>
    <xf numFmtId="14" fontId="55" fillId="4" borderId="62" applyAlignment="1" pivotButton="0" quotePrefix="0" xfId="0">
      <alignment horizontal="center"/>
    </xf>
    <xf numFmtId="0" fontId="10" fillId="4" borderId="0" pivotButton="0" quotePrefix="0" xfId="0"/>
    <xf numFmtId="0" fontId="56" fillId="4" borderId="0" applyAlignment="1" pivotButton="0" quotePrefix="0" xfId="0">
      <alignment vertical="center" wrapText="1"/>
    </xf>
    <xf numFmtId="0" fontId="56" fillId="4" borderId="22" applyAlignment="1" pivotButton="0" quotePrefix="0" xfId="0">
      <alignment vertical="center" wrapText="1"/>
    </xf>
    <xf numFmtId="0" fontId="51" fillId="2" borderId="22" pivotButton="0" quotePrefix="0" xfId="0"/>
    <xf numFmtId="0" fontId="50" fillId="2" borderId="0" applyAlignment="1" pivotButton="0" quotePrefix="0" xfId="0">
      <alignment horizontal="right"/>
    </xf>
    <xf numFmtId="10" fontId="0" fillId="2" borderId="62" pivotButton="0" quotePrefix="0" xfId="3"/>
    <xf numFmtId="10" fontId="0" fillId="2" borderId="61" pivotButton="0" quotePrefix="0" xfId="3"/>
    <xf numFmtId="0" fontId="0" fillId="6" borderId="0" pivotButton="0" quotePrefix="0" xfId="0"/>
    <xf numFmtId="0" fontId="5" fillId="6" borderId="0" applyAlignment="1" pivotButton="0" quotePrefix="0" xfId="0">
      <alignment horizontal="left" wrapText="1"/>
    </xf>
    <xf numFmtId="165" fontId="11" fillId="6" borderId="0" pivotButton="0" quotePrefix="0" xfId="0"/>
    <xf numFmtId="165" fontId="11" fillId="6" borderId="20" pivotButton="0" quotePrefix="0" xfId="0"/>
    <xf numFmtId="0" fontId="57" fillId="0" borderId="0" applyAlignment="1" pivotButton="0" quotePrefix="0" xfId="0">
      <alignment horizontal="left" wrapText="1"/>
    </xf>
    <xf numFmtId="165" fontId="45" fillId="4" borderId="9" applyAlignment="1" pivotButton="0" quotePrefix="0" xfId="0">
      <alignment horizontal="right"/>
    </xf>
    <xf numFmtId="178" fontId="8" fillId="4" borderId="5" applyAlignment="1" pivotButton="0" quotePrefix="0" xfId="0">
      <alignment horizontal="right"/>
    </xf>
    <xf numFmtId="165" fontId="8" fillId="4" borderId="74" applyAlignment="1" pivotButton="0" quotePrefix="0" xfId="0">
      <alignment horizontal="right"/>
    </xf>
    <xf numFmtId="165" fontId="45" fillId="4" borderId="12" applyAlignment="1" pivotButton="0" quotePrefix="0" xfId="0">
      <alignment horizontal="right"/>
    </xf>
    <xf numFmtId="165" fontId="8" fillId="4" borderId="12" applyAlignment="1" pivotButton="0" quotePrefix="0" xfId="0">
      <alignment horizontal="right"/>
    </xf>
    <xf numFmtId="178" fontId="8" fillId="4" borderId="12" applyAlignment="1" pivotButton="0" quotePrefix="0" xfId="0">
      <alignment horizontal="right"/>
    </xf>
    <xf numFmtId="165" fontId="41" fillId="13" borderId="0" pivotButton="0" quotePrefix="0" xfId="0"/>
    <xf numFmtId="165" fontId="41" fillId="13" borderId="20" pivotButton="0" quotePrefix="0" xfId="0"/>
    <xf numFmtId="0" fontId="17" fillId="14" borderId="75" applyAlignment="1" pivotButton="0" quotePrefix="0" xfId="0">
      <alignment horizontal="right"/>
    </xf>
    <xf numFmtId="0" fontId="17" fillId="14" borderId="76" applyAlignment="1" pivotButton="0" quotePrefix="0" xfId="0">
      <alignment horizontal="right"/>
    </xf>
    <xf numFmtId="165" fontId="28" fillId="14" borderId="77" applyAlignment="1" pivotButton="0" quotePrefix="0" xfId="2">
      <alignment horizontal="right"/>
    </xf>
    <xf numFmtId="165" fontId="28" fillId="14" borderId="78" applyAlignment="1" pivotButton="0" quotePrefix="0" xfId="2">
      <alignment horizontal="right"/>
    </xf>
    <xf numFmtId="165" fontId="28" fillId="14" borderId="75" applyAlignment="1" pivotButton="0" quotePrefix="0" xfId="2">
      <alignment horizontal="right"/>
    </xf>
    <xf numFmtId="165" fontId="43" fillId="14" borderId="77" applyAlignment="1" pivotButton="0" quotePrefix="0" xfId="2">
      <alignment horizontal="right"/>
    </xf>
    <xf numFmtId="165" fontId="43" fillId="14" borderId="78" applyAlignment="1" pivotButton="0" quotePrefix="0" xfId="2">
      <alignment horizontal="right"/>
    </xf>
    <xf numFmtId="165" fontId="43" fillId="14" borderId="75" applyAlignment="1" pivotButton="0" quotePrefix="0" xfId="2">
      <alignment horizontal="right"/>
    </xf>
    <xf numFmtId="165" fontId="17" fillId="14" borderId="4" applyAlignment="1" pivotButton="0" quotePrefix="0" xfId="2">
      <alignment horizontal="right"/>
    </xf>
    <xf numFmtId="165" fontId="17" fillId="14" borderId="5" applyAlignment="1" pivotButton="0" quotePrefix="0" xfId="2">
      <alignment horizontal="right"/>
    </xf>
    <xf numFmtId="165" fontId="17" fillId="14" borderId="79" applyAlignment="1" pivotButton="0" quotePrefix="0" xfId="2">
      <alignment horizontal="right"/>
    </xf>
    <xf numFmtId="172" fontId="17" fillId="2" borderId="7" applyAlignment="1" pivotButton="0" quotePrefix="0" xfId="2">
      <alignment horizontal="right"/>
    </xf>
    <xf numFmtId="167" fontId="17" fillId="2" borderId="73" applyAlignment="1" pivotButton="0" quotePrefix="0" xfId="1">
      <alignment horizontal="right"/>
    </xf>
    <xf numFmtId="172" fontId="17" fillId="2" borderId="80" applyAlignment="1" pivotButton="0" quotePrefix="0" xfId="2">
      <alignment horizontal="right"/>
    </xf>
    <xf numFmtId="167" fontId="17" fillId="2" borderId="2" applyAlignment="1" pivotButton="0" quotePrefix="0" xfId="1">
      <alignment horizontal="right"/>
    </xf>
    <xf numFmtId="167" fontId="17" fillId="2" borderId="13" applyAlignment="1" pivotButton="0" quotePrefix="0" xfId="1">
      <alignment horizontal="right"/>
    </xf>
    <xf numFmtId="0" fontId="17" fillId="2" borderId="8" applyAlignment="1" pivotButton="0" quotePrefix="0" xfId="1">
      <alignment horizontal="center"/>
    </xf>
    <xf numFmtId="165" fontId="45" fillId="4" borderId="0" applyAlignment="1" pivotButton="0" quotePrefix="0" xfId="0">
      <alignment horizontal="right"/>
    </xf>
    <xf numFmtId="165" fontId="8" fillId="4" borderId="0" applyAlignment="1" pivotButton="0" quotePrefix="0" xfId="0">
      <alignment horizontal="right"/>
    </xf>
    <xf numFmtId="178" fontId="8" fillId="4" borderId="0" applyAlignment="1" pivotButton="0" quotePrefix="0" xfId="0">
      <alignment horizontal="right"/>
    </xf>
    <xf numFmtId="172" fontId="17" fillId="2" borderId="12" applyAlignment="1" pivotButton="0" quotePrefix="0" xfId="2">
      <alignment horizontal="right"/>
    </xf>
    <xf numFmtId="172" fontId="17" fillId="2" borderId="43" applyAlignment="1" pivotButton="0" quotePrefix="0" xfId="2">
      <alignment horizontal="center"/>
    </xf>
    <xf numFmtId="1" fontId="0" fillId="2" borderId="61" pivotButton="0" quotePrefix="0" xfId="3"/>
    <xf numFmtId="14" fontId="55" fillId="4" borderId="21" applyAlignment="1" pivotButton="0" quotePrefix="0" xfId="0">
      <alignment horizontal="center"/>
    </xf>
    <xf numFmtId="0" fontId="0" fillId="2" borderId="58" pivotButton="0" quotePrefix="0" xfId="3"/>
    <xf numFmtId="167" fontId="0" fillId="2" borderId="61" pivotButton="0" quotePrefix="0" xfId="1"/>
    <xf numFmtId="167" fontId="17" fillId="2" borderId="48" applyAlignment="1" pivotButton="0" quotePrefix="0" xfId="1">
      <alignment horizontal="center"/>
    </xf>
    <xf numFmtId="1" fontId="43" fillId="3" borderId="2" applyAlignment="1" pivotButton="0" quotePrefix="0" xfId="0">
      <alignment horizontal="center"/>
    </xf>
    <xf numFmtId="0" fontId="43" fillId="3" borderId="46" applyAlignment="1" pivotButton="0" quotePrefix="0" xfId="0">
      <alignment horizontal="center"/>
    </xf>
    <xf numFmtId="0" fontId="43" fillId="3" borderId="0" applyAlignment="1" pivotButton="0" quotePrefix="0" xfId="0">
      <alignment horizontal="center"/>
    </xf>
    <xf numFmtId="0" fontId="24" fillId="2" borderId="15" pivotButton="0" quotePrefix="0" xfId="0"/>
    <xf numFmtId="165" fontId="29" fillId="3" borderId="0" pivotButton="0" quotePrefix="0" xfId="0"/>
    <xf numFmtId="0" fontId="18" fillId="0" borderId="0" pivotButton="0" quotePrefix="0" xfId="3"/>
    <xf numFmtId="165" fontId="29" fillId="3" borderId="20" pivotButton="0" quotePrefix="0" xfId="0"/>
    <xf numFmtId="14" fontId="0" fillId="0" borderId="20" pivotButton="0" quotePrefix="0" xfId="0"/>
    <xf numFmtId="175" fontId="24" fillId="2" borderId="15" pivotButton="0" quotePrefix="0" xfId="3"/>
    <xf numFmtId="165" fontId="41" fillId="3" borderId="0" pivotButton="0" quotePrefix="0" xfId="2"/>
    <xf numFmtId="169" fontId="19" fillId="3" borderId="2" pivotButton="0" quotePrefix="0" xfId="1"/>
    <xf numFmtId="43" fontId="19" fillId="3" borderId="0" pivotButton="0" quotePrefix="0" xfId="1"/>
    <xf numFmtId="43" fontId="0" fillId="12" borderId="0" pivotButton="0" quotePrefix="0" xfId="1"/>
    <xf numFmtId="167" fontId="20" fillId="3" borderId="16" pivotButton="0" quotePrefix="0" xfId="1"/>
    <xf numFmtId="167" fontId="4" fillId="0" borderId="20" pivotButton="0" quotePrefix="0" xfId="1"/>
    <xf numFmtId="167" fontId="4" fillId="0" borderId="16" pivotButton="0" quotePrefix="0" xfId="1"/>
    <xf numFmtId="167" fontId="19" fillId="0" borderId="20" pivotButton="0" quotePrefix="0" xfId="1"/>
    <xf numFmtId="167" fontId="21" fillId="0" borderId="20" pivotButton="0" quotePrefix="0" xfId="1"/>
    <xf numFmtId="43" fontId="18" fillId="0" borderId="20" pivotButton="0" quotePrefix="0" xfId="1"/>
    <xf numFmtId="165" fontId="18" fillId="0" borderId="20" pivotButton="0" quotePrefix="0" xfId="2"/>
    <xf numFmtId="0" fontId="18" fillId="0" borderId="20" pivotButton="0" quotePrefix="0" xfId="3"/>
    <xf numFmtId="1" fontId="18" fillId="0" borderId="20" pivotButton="0" quotePrefix="0" xfId="2"/>
    <xf numFmtId="175" fontId="41" fillId="0" borderId="20" pivotButton="0" quotePrefix="0" xfId="3"/>
    <xf numFmtId="177" fontId="18" fillId="0" borderId="20" pivotButton="0" quotePrefix="0" xfId="2"/>
    <xf numFmtId="178" fontId="18" fillId="0" borderId="20" pivotButton="0" quotePrefix="0" xfId="2"/>
    <xf numFmtId="164" fontId="6" fillId="0" borderId="20" applyAlignment="1" pivotButton="0" quotePrefix="0" xfId="0">
      <alignment wrapText="1"/>
    </xf>
    <xf numFmtId="175" fontId="24" fillId="2" borderId="19" pivotButton="0" quotePrefix="0" xfId="3"/>
    <xf numFmtId="168" fontId="5" fillId="0" borderId="20" applyAlignment="1" pivotButton="0" quotePrefix="0" xfId="0">
      <alignment horizontal="right" wrapText="1"/>
    </xf>
    <xf numFmtId="9" fontId="19" fillId="0" borderId="0" pivotButton="0" quotePrefix="0" xfId="3"/>
    <xf numFmtId="9" fontId="19" fillId="3" borderId="0" pivotButton="0" quotePrefix="0" xfId="3"/>
    <xf numFmtId="9" fontId="18" fillId="2" borderId="0" pivotButton="0" quotePrefix="0" xfId="3"/>
    <xf numFmtId="9" fontId="18" fillId="2" borderId="20" pivotButton="0" quotePrefix="0" xfId="3"/>
    <xf numFmtId="10" fontId="19" fillId="0" borderId="20" pivotButton="0" quotePrefix="0" xfId="3"/>
    <xf numFmtId="165" fontId="47" fillId="0" borderId="0" pivotButton="0" quotePrefix="0" xfId="2"/>
    <xf numFmtId="165" fontId="47" fillId="0" borderId="20" pivotButton="0" quotePrefix="0" xfId="2"/>
    <xf numFmtId="43" fontId="47" fillId="3" borderId="0" pivotButton="0" quotePrefix="0" xfId="1"/>
    <xf numFmtId="165" fontId="47" fillId="2" borderId="0" pivotButton="0" quotePrefix="0" xfId="2"/>
    <xf numFmtId="165" fontId="47" fillId="2" borderId="20" pivotButton="0" quotePrefix="0" xfId="2"/>
    <xf numFmtId="0" fontId="47" fillId="2" borderId="0" pivotButton="0" quotePrefix="0" xfId="2"/>
    <xf numFmtId="43" fontId="47" fillId="2" borderId="57" applyAlignment="1" pivotButton="0" quotePrefix="0" xfId="1">
      <alignment horizontal="center"/>
    </xf>
    <xf numFmtId="43" fontId="47" fillId="2" borderId="60" applyAlignment="1" pivotButton="0" quotePrefix="0" xfId="1">
      <alignment horizontal="center"/>
    </xf>
    <xf numFmtId="1" fontId="41" fillId="6" borderId="0" pivotButton="0" quotePrefix="0" xfId="0"/>
    <xf numFmtId="0" fontId="41" fillId="0" borderId="0" pivotButton="0" quotePrefix="0" xfId="3"/>
    <xf numFmtId="0" fontId="10" fillId="4" borderId="5" applyAlignment="1" pivotButton="0" quotePrefix="0" xfId="0">
      <alignment horizontal="center"/>
    </xf>
    <xf numFmtId="0" fontId="10" fillId="4" borderId="81" applyAlignment="1" pivotButton="0" quotePrefix="0" xfId="0">
      <alignment horizontal="center"/>
    </xf>
    <xf numFmtId="10" fontId="19" fillId="0" borderId="0" pivotButton="0" quotePrefix="0" xfId="3"/>
    <xf numFmtId="165" fontId="43" fillId="3" borderId="0" pivotButton="0" quotePrefix="0" xfId="0"/>
    <xf numFmtId="43" fontId="20" fillId="3" borderId="20" pivotButton="0" quotePrefix="0" xfId="1"/>
    <xf numFmtId="1" fontId="43" fillId="3" borderId="16" applyAlignment="1" pivotButton="0" quotePrefix="0" xfId="0">
      <alignment horizontal="center"/>
    </xf>
    <xf numFmtId="1" fontId="43" fillId="3" borderId="20" applyAlignment="1" pivotButton="0" quotePrefix="0" xfId="0">
      <alignment horizontal="center"/>
    </xf>
    <xf numFmtId="14" fontId="17" fillId="0" borderId="20" applyAlignment="1" pivotButton="0" quotePrefix="0" xfId="0">
      <alignment horizontal="center"/>
    </xf>
    <xf numFmtId="9" fontId="17" fillId="7" borderId="20" applyAlignment="1" pivotButton="0" quotePrefix="0" xfId="3">
      <alignment horizontal="center"/>
    </xf>
    <xf numFmtId="9" fontId="17" fillId="0" borderId="20" applyAlignment="1" pivotButton="0" quotePrefix="0" xfId="3">
      <alignment horizontal="center"/>
    </xf>
    <xf numFmtId="0" fontId="43" fillId="3" borderId="20" applyAlignment="1" pivotButton="0" quotePrefix="0" xfId="0">
      <alignment horizontal="center"/>
    </xf>
    <xf numFmtId="1" fontId="11" fillId="0" borderId="16" applyAlignment="1" pivotButton="0" quotePrefix="0" xfId="0">
      <alignment horizontal="center"/>
    </xf>
    <xf numFmtId="165" fontId="0" fillId="0" borderId="12" pivotButton="0" quotePrefix="0" xfId="2"/>
    <xf numFmtId="1" fontId="0" fillId="2" borderId="13" pivotButton="0" quotePrefix="0" xfId="0"/>
    <xf numFmtId="1" fontId="0" fillId="2" borderId="12" pivotButton="0" quotePrefix="0" xfId="0"/>
    <xf numFmtId="2" fontId="0" fillId="2" borderId="12" pivotButton="0" quotePrefix="0" xfId="0"/>
    <xf numFmtId="165" fontId="0" fillId="2" borderId="12" pivotButton="0" quotePrefix="0" xfId="2"/>
    <xf numFmtId="10" fontId="0" fillId="2" borderId="83" pivotButton="0" quotePrefix="0" xfId="3"/>
    <xf numFmtId="1" fontId="0" fillId="2" borderId="12" pivotButton="0" quotePrefix="0" xfId="3"/>
    <xf numFmtId="0" fontId="5" fillId="0" borderId="49" applyAlignment="1" pivotButton="0" quotePrefix="0" xfId="0">
      <alignment wrapText="1"/>
    </xf>
    <xf numFmtId="165" fontId="0" fillId="0" borderId="12" pivotButton="0" quotePrefix="0" xfId="2"/>
    <xf numFmtId="165" fontId="0" fillId="0" borderId="73" pivotButton="0" quotePrefix="0" xfId="0"/>
    <xf numFmtId="165" fontId="0" fillId="0" borderId="12" pivotButton="0" quotePrefix="0" xfId="0"/>
    <xf numFmtId="175" fontId="0" fillId="2" borderId="13" pivotButton="0" quotePrefix="0" xfId="3"/>
    <xf numFmtId="165" fontId="0" fillId="0" borderId="13" pivotButton="0" quotePrefix="0" xfId="0"/>
    <xf numFmtId="165" fontId="0" fillId="2" borderId="73" pivotButton="0" quotePrefix="0" xfId="0"/>
    <xf numFmtId="165" fontId="0" fillId="0" borderId="82" pivotButton="0" quotePrefix="0" xfId="0"/>
    <xf numFmtId="1" fontId="0" fillId="2" borderId="0" pivotButton="0" quotePrefix="0" xfId="3"/>
    <xf numFmtId="175" fontId="0" fillId="2" borderId="2" pivotButton="0" quotePrefix="0" xfId="3"/>
    <xf numFmtId="167" fontId="0" fillId="2" borderId="61" applyAlignment="1" pivotButton="0" quotePrefix="0" xfId="1">
      <alignment horizontal="center"/>
    </xf>
    <xf numFmtId="165" fontId="41" fillId="0" borderId="54" applyAlignment="1" pivotButton="0" quotePrefix="0" xfId="0">
      <alignment horizontal="center"/>
    </xf>
    <xf numFmtId="165" fontId="41" fillId="0" borderId="60" applyAlignment="1" pivotButton="0" quotePrefix="0" xfId="0">
      <alignment horizontal="center"/>
    </xf>
    <xf numFmtId="175" fontId="41" fillId="2" borderId="57" applyAlignment="1" pivotButton="0" quotePrefix="0" xfId="0">
      <alignment horizontal="center"/>
    </xf>
    <xf numFmtId="165" fontId="1" fillId="2" borderId="54" applyAlignment="1" pivotButton="0" quotePrefix="0" xfId="0">
      <alignment horizontal="center"/>
    </xf>
    <xf numFmtId="175" fontId="11" fillId="6" borderId="0" pivotButton="0" quotePrefix="0" xfId="3"/>
    <xf numFmtId="175" fontId="11" fillId="6" borderId="20" pivotButton="0" quotePrefix="0" xfId="3"/>
    <xf numFmtId="165" fontId="43" fillId="14" borderId="84" applyAlignment="1" pivotButton="0" quotePrefix="0" xfId="2">
      <alignment horizontal="right"/>
    </xf>
    <xf numFmtId="165" fontId="28" fillId="14" borderId="84" applyAlignment="1" pivotButton="0" quotePrefix="0" xfId="2">
      <alignment horizontal="right"/>
    </xf>
    <xf numFmtId="165" fontId="17" fillId="14" borderId="6" applyAlignment="1" pivotButton="0" quotePrefix="0" xfId="2">
      <alignment horizontal="right"/>
    </xf>
    <xf numFmtId="165" fontId="43" fillId="14" borderId="85" applyAlignment="1" pivotButton="0" quotePrefix="0" xfId="2">
      <alignment horizontal="right"/>
    </xf>
    <xf numFmtId="165" fontId="28" fillId="14" borderId="85" applyAlignment="1" pivotButton="0" quotePrefix="0" xfId="2">
      <alignment horizontal="right"/>
    </xf>
    <xf numFmtId="165" fontId="17" fillId="14" borderId="17" applyAlignment="1" pivotButton="0" quotePrefix="0" xfId="2">
      <alignment horizontal="right"/>
    </xf>
    <xf numFmtId="165" fontId="41" fillId="2" borderId="60" applyAlignment="1" pivotButton="0" quotePrefix="0" xfId="0">
      <alignment horizontal="center"/>
    </xf>
    <xf numFmtId="165" fontId="47" fillId="0" borderId="50" applyAlignment="1" pivotButton="0" quotePrefix="0" xfId="0">
      <alignment horizontal="center"/>
    </xf>
    <xf numFmtId="167" fontId="11" fillId="0" borderId="12" applyAlignment="1" pivotButton="0" quotePrefix="0" xfId="0">
      <alignment horizontal="right" vertical="center"/>
    </xf>
    <xf numFmtId="173" fontId="11" fillId="0" borderId="12" pivotButton="0" quotePrefix="0" xfId="0"/>
    <xf numFmtId="174" fontId="37" fillId="10" borderId="12" applyAlignment="1" pivotButton="0" quotePrefix="0" xfId="0">
      <alignment horizontal="right"/>
    </xf>
    <xf numFmtId="0" fontId="11" fillId="0" borderId="12" pivotButton="0" quotePrefix="0" xfId="0"/>
    <xf numFmtId="174" fontId="12" fillId="0" borderId="12" pivotButton="0" quotePrefix="0" xfId="0"/>
    <xf numFmtId="43" fontId="11" fillId="0" borderId="12" applyAlignment="1" pivotButton="0" quotePrefix="0" xfId="1">
      <alignment horizontal="right" vertical="center"/>
    </xf>
    <xf numFmtId="0" fontId="39" fillId="7" borderId="0" applyAlignment="1" pivotButton="0" quotePrefix="0" xfId="0">
      <alignment horizontal="right"/>
    </xf>
    <xf numFmtId="0" fontId="30" fillId="4" borderId="4" applyAlignment="1" pivotButton="0" quotePrefix="0" xfId="0">
      <alignment horizontal="right" vertical="center"/>
    </xf>
    <xf numFmtId="0" fontId="31" fillId="4" borderId="5" applyAlignment="1" pivotButton="0" quotePrefix="0" xfId="0">
      <alignment horizontal="center" vertical="center"/>
    </xf>
    <xf numFmtId="0" fontId="31" fillId="4" borderId="6" applyAlignment="1" pivotButton="0" quotePrefix="0" xfId="0">
      <alignment horizontal="center" vertical="center"/>
    </xf>
    <xf numFmtId="0" fontId="34" fillId="0" borderId="7" applyAlignment="1" pivotButton="0" quotePrefix="0" xfId="0">
      <alignment horizontal="left"/>
    </xf>
    <xf numFmtId="0" fontId="31" fillId="0" borderId="8" applyAlignment="1" pivotButton="0" quotePrefix="0" xfId="0">
      <alignment horizontal="center"/>
    </xf>
    <xf numFmtId="167" fontId="0" fillId="0" borderId="8" pivotButton="0" quotePrefix="0" xfId="1"/>
    <xf numFmtId="172" fontId="17" fillId="2" borderId="48" pivotButton="0" quotePrefix="0" xfId="2"/>
    <xf numFmtId="0" fontId="35" fillId="0" borderId="7" applyAlignment="1" pivotButton="0" quotePrefix="0" xfId="0">
      <alignment horizontal="right" vertical="top"/>
    </xf>
    <xf numFmtId="9" fontId="36" fillId="0" borderId="8" pivotButton="0" quotePrefix="0" xfId="3"/>
    <xf numFmtId="172" fontId="11" fillId="2" borderId="47" applyAlignment="1" pivotButton="0" quotePrefix="0" xfId="2">
      <alignment horizontal="right"/>
    </xf>
    <xf numFmtId="172" fontId="11" fillId="2" borderId="48" pivotButton="0" quotePrefix="0" xfId="2"/>
    <xf numFmtId="0" fontId="33" fillId="10" borderId="9" applyAlignment="1" pivotButton="0" quotePrefix="0" xfId="0">
      <alignment horizontal="right"/>
    </xf>
    <xf numFmtId="174" fontId="33" fillId="10" borderId="10" applyAlignment="1" pivotButton="0" quotePrefix="0" xfId="0">
      <alignment horizontal="right"/>
    </xf>
    <xf numFmtId="174" fontId="33" fillId="10" borderId="11" applyAlignment="1" pivotButton="0" quotePrefix="0" xfId="0">
      <alignment horizontal="right"/>
    </xf>
    <xf numFmtId="0" fontId="11" fillId="6" borderId="0" pivotButton="0" quotePrefix="0" xfId="3"/>
    <xf numFmtId="165" fontId="5" fillId="6" borderId="2" applyAlignment="1" pivotButton="0" quotePrefix="0" xfId="2">
      <alignment horizontal="right" wrapText="1"/>
    </xf>
    <xf numFmtId="165" fontId="5" fillId="6" borderId="16" applyAlignment="1" pivotButton="0" quotePrefix="0" xfId="2">
      <alignment horizontal="right" wrapText="1"/>
    </xf>
    <xf numFmtId="175" fontId="11" fillId="0" borderId="0" pivotButton="0" quotePrefix="0" xfId="0"/>
    <xf numFmtId="165" fontId="41" fillId="3" borderId="20" pivotButton="0" quotePrefix="0" xfId="2"/>
    <xf numFmtId="10" fontId="21" fillId="2" borderId="66" applyAlignment="1" pivotButton="0" quotePrefix="0" xfId="3">
      <alignment horizontal="center"/>
    </xf>
    <xf numFmtId="10" fontId="47" fillId="2" borderId="66" applyAlignment="1" pivotButton="0" quotePrefix="0" xfId="3">
      <alignment horizontal="center"/>
    </xf>
    <xf numFmtId="43" fontId="21" fillId="2" borderId="60" applyAlignment="1" pivotButton="0" quotePrefix="0" xfId="1">
      <alignment horizontal="center"/>
    </xf>
    <xf numFmtId="1" fontId="5" fillId="6" borderId="2" applyAlignment="1" pivotButton="0" quotePrefix="0" xfId="0">
      <alignment horizontal="right" wrapText="1"/>
    </xf>
    <xf numFmtId="1" fontId="5" fillId="6" borderId="16" applyAlignment="1" pivotButton="0" quotePrefix="0" xfId="0">
      <alignment horizontal="right" wrapText="1"/>
    </xf>
    <xf numFmtId="0" fontId="8" fillId="0" borderId="0" applyAlignment="1" pivotButton="0" quotePrefix="0" xfId="0">
      <alignment horizontal="center"/>
    </xf>
    <xf numFmtId="14" fontId="8" fillId="0" borderId="0" applyAlignment="1" pivotButton="0" quotePrefix="0" xfId="0">
      <alignment horizontal="center"/>
    </xf>
    <xf numFmtId="43" fontId="0" fillId="0" borderId="0" pivotButton="0" quotePrefix="0" xfId="1"/>
    <xf numFmtId="1" fontId="5" fillId="0" borderId="0" applyAlignment="1" pivotButton="0" quotePrefix="0" xfId="0">
      <alignment horizontal="right" wrapText="1"/>
    </xf>
    <xf numFmtId="175" fontId="19" fillId="3" borderId="0" pivotButton="0" quotePrefix="0" xfId="3"/>
    <xf numFmtId="165" fontId="21" fillId="0" borderId="60" applyAlignment="1" pivotButton="0" quotePrefix="0" xfId="0">
      <alignment horizontal="center"/>
    </xf>
    <xf numFmtId="0" fontId="0" fillId="4" borderId="4" pivotButton="0" quotePrefix="0" xfId="0"/>
    <xf numFmtId="0" fontId="10" fillId="4" borderId="6" applyAlignment="1" pivotButton="0" quotePrefix="0" xfId="0">
      <alignment horizontal="center"/>
    </xf>
    <xf numFmtId="0" fontId="8" fillId="4" borderId="7" pivotButton="0" quotePrefix="0" xfId="0"/>
    <xf numFmtId="14" fontId="8" fillId="4" borderId="8" applyAlignment="1" pivotButton="0" quotePrefix="0" xfId="0">
      <alignment horizontal="center"/>
    </xf>
    <xf numFmtId="0" fontId="5" fillId="0" borderId="7" applyAlignment="1" pivotButton="0" quotePrefix="0" xfId="0">
      <alignment horizontal="left" wrapText="1"/>
    </xf>
    <xf numFmtId="0" fontId="5" fillId="0" borderId="47" applyAlignment="1" pivotButton="0" quotePrefix="0" xfId="0">
      <alignment horizontal="left" wrapText="1"/>
    </xf>
    <xf numFmtId="43" fontId="5" fillId="0" borderId="7" applyAlignment="1" pivotButton="0" quotePrefix="0" xfId="1">
      <alignment horizontal="left" wrapText="1"/>
    </xf>
    <xf numFmtId="43" fontId="18" fillId="2" borderId="47" applyAlignment="1" pivotButton="0" quotePrefix="0" xfId="0">
      <alignment horizontal="right"/>
    </xf>
    <xf numFmtId="0" fontId="14" fillId="2" borderId="7" applyAlignment="1" pivotButton="0" quotePrefix="0" xfId="0">
      <alignment horizontal="right"/>
    </xf>
    <xf numFmtId="0" fontId="18" fillId="2" borderId="7" applyAlignment="1" pivotButton="0" quotePrefix="0" xfId="0">
      <alignment horizontal="right"/>
    </xf>
    <xf numFmtId="0" fontId="24" fillId="2" borderId="86" applyAlignment="1" pivotButton="0" quotePrefix="0" xfId="0">
      <alignment horizontal="left"/>
    </xf>
    <xf numFmtId="165" fontId="41" fillId="0" borderId="50" applyAlignment="1" pivotButton="0" quotePrefix="0" xfId="0">
      <alignment horizontal="center"/>
    </xf>
    <xf numFmtId="43" fontId="20" fillId="3" borderId="0" pivotButton="0" quotePrefix="0" xfId="1"/>
    <xf numFmtId="175" fontId="11" fillId="6" borderId="0" pivotButton="0" quotePrefix="0" xfId="3"/>
    <xf numFmtId="164" fontId="44" fillId="3" borderId="0" applyAlignment="1" pivotButton="0" quotePrefix="0" xfId="0">
      <alignment horizontal="right" wrapText="1"/>
    </xf>
    <xf numFmtId="164" fontId="27" fillId="3" borderId="0" applyAlignment="1" pivotButton="0" quotePrefix="0" xfId="0">
      <alignment horizontal="right" wrapText="1"/>
    </xf>
    <xf numFmtId="165" fontId="27" fillId="3" borderId="2" applyAlignment="1" pivotButton="0" quotePrefix="0" xfId="2">
      <alignment horizontal="right" wrapText="1"/>
    </xf>
    <xf numFmtId="165" fontId="29" fillId="0" borderId="0" pivotButton="0" quotePrefix="0" xfId="0"/>
    <xf numFmtId="165" fontId="29" fillId="3" borderId="3" pivotButton="0" quotePrefix="0" xfId="0"/>
    <xf numFmtId="164" fontId="27" fillId="3" borderId="2" applyAlignment="1" pivotButton="0" quotePrefix="0" xfId="0">
      <alignment horizontal="right" wrapText="1"/>
    </xf>
    <xf numFmtId="43" fontId="0" fillId="0" borderId="1" pivotButton="0" quotePrefix="0" xfId="1"/>
    <xf numFmtId="0" fontId="58" fillId="0" borderId="4" applyAlignment="1" pivotButton="0" quotePrefix="0" xfId="0">
      <alignment horizontal="center" vertical="center"/>
    </xf>
    <xf numFmtId="0" fontId="58" fillId="0" borderId="5" applyAlignment="1" pivotButton="0" quotePrefix="0" xfId="0">
      <alignment horizontal="center" vertical="center"/>
    </xf>
    <xf numFmtId="0" fontId="58" fillId="0" borderId="6" applyAlignment="1" pivotButton="0" quotePrefix="0" xfId="0">
      <alignment horizontal="center" vertical="center"/>
    </xf>
    <xf numFmtId="0" fontId="58" fillId="0" borderId="7" applyAlignment="1" pivotButton="0" quotePrefix="0" xfId="0">
      <alignment horizontal="center" vertical="center"/>
    </xf>
    <xf numFmtId="0" fontId="58" fillId="0" borderId="0" applyAlignment="1" pivotButton="0" quotePrefix="0" xfId="0">
      <alignment horizontal="center" vertical="center"/>
    </xf>
    <xf numFmtId="0" fontId="58" fillId="0" borderId="8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/>
    </xf>
    <xf numFmtId="0" fontId="46" fillId="0" borderId="4" applyAlignment="1" pivotButton="0" quotePrefix="0" xfId="0">
      <alignment horizontal="center"/>
    </xf>
    <xf numFmtId="0" fontId="46" fillId="0" borderId="5" applyAlignment="1" pivotButton="0" quotePrefix="0" xfId="0">
      <alignment horizontal="center"/>
    </xf>
    <xf numFmtId="0" fontId="46" fillId="0" borderId="6" applyAlignment="1" pivotButton="0" quotePrefix="0" xfId="0">
      <alignment horizontal="center"/>
    </xf>
    <xf numFmtId="180" fontId="31" fillId="4" borderId="72" applyAlignment="1" pivotButton="0" quotePrefix="0" xfId="0">
      <alignment horizontal="center"/>
    </xf>
    <xf numFmtId="180" fontId="31" fillId="4" borderId="71" applyAlignment="1" pivotButton="0" quotePrefix="0" xfId="0">
      <alignment horizontal="center"/>
    </xf>
    <xf numFmtId="180" fontId="31" fillId="4" borderId="70" applyAlignment="1" pivotButton="0" quotePrefix="0" xfId="0">
      <alignment horizontal="center"/>
    </xf>
    <xf numFmtId="0" fontId="49" fillId="0" borderId="22" applyAlignment="1" pivotButton="0" quotePrefix="0" xfId="0">
      <alignment horizontal="center" wrapText="1"/>
    </xf>
    <xf numFmtId="0" fontId="49" fillId="0" borderId="0" applyAlignment="1" pivotButton="0" quotePrefix="0" xfId="0">
      <alignment horizontal="center" wrapText="1"/>
    </xf>
    <xf numFmtId="0" fontId="49" fillId="0" borderId="28" applyAlignment="1" pivotButton="0" quotePrefix="0" xfId="0">
      <alignment horizontal="center" vertical="center" wrapText="1"/>
    </xf>
    <xf numFmtId="0" fontId="49" fillId="0" borderId="1" applyAlignment="1" pivotButton="0" quotePrefix="0" xfId="0">
      <alignment horizontal="center" vertical="center" wrapText="1"/>
    </xf>
    <xf numFmtId="0" fontId="49" fillId="0" borderId="25" applyAlignment="1" pivotButton="0" quotePrefix="0" xfId="0">
      <alignment horizontal="center" wrapText="1"/>
    </xf>
    <xf numFmtId="0" fontId="49" fillId="0" borderId="5" applyAlignment="1" pivotButton="0" quotePrefix="0" xfId="0">
      <alignment horizontal="center" wrapText="1"/>
    </xf>
    <xf numFmtId="0" fontId="49" fillId="0" borderId="26" applyAlignment="1" pivotButton="0" quotePrefix="0" xfId="0">
      <alignment horizontal="center" wrapText="1"/>
    </xf>
    <xf numFmtId="0" fontId="49" fillId="0" borderId="3" applyAlignment="1" pivotButton="0" quotePrefix="0" xfId="0">
      <alignment horizontal="center" wrapText="1"/>
    </xf>
    <xf numFmtId="0" fontId="49" fillId="0" borderId="23" applyAlignment="1" pivotButton="0" quotePrefix="0" xfId="0">
      <alignment horizontal="center" wrapText="1"/>
    </xf>
    <xf numFmtId="0" fontId="49" fillId="0" borderId="2" applyAlignment="1" pivotButton="0" quotePrefix="0" xfId="0">
      <alignment horizontal="center" wrapText="1"/>
    </xf>
    <xf numFmtId="0" fontId="49" fillId="2" borderId="26" applyAlignment="1" pivotButton="0" quotePrefix="0" xfId="0">
      <alignment horizontal="right" wrapText="1"/>
    </xf>
    <xf numFmtId="0" fontId="49" fillId="2" borderId="3" applyAlignment="1" pivotButton="0" quotePrefix="0" xfId="0">
      <alignment horizontal="right" wrapText="1"/>
    </xf>
    <xf numFmtId="0" fontId="49" fillId="0" borderId="53" applyAlignment="1" pivotButton="0" quotePrefix="0" xfId="0">
      <alignment horizontal="center" wrapText="1"/>
    </xf>
    <xf numFmtId="0" fontId="49" fillId="0" borderId="27" applyAlignment="1" pivotButton="0" quotePrefix="0" xfId="0">
      <alignment horizontal="center" wrapText="1"/>
    </xf>
    <xf numFmtId="0" fontId="49" fillId="2" borderId="23" applyAlignment="1" pivotButton="0" quotePrefix="0" xfId="0">
      <alignment horizontal="right" wrapText="1"/>
    </xf>
    <xf numFmtId="0" fontId="49" fillId="2" borderId="2" applyAlignment="1" pivotButton="0" quotePrefix="0" xfId="0">
      <alignment horizontal="right" wrapText="1"/>
    </xf>
    <xf numFmtId="0" fontId="49" fillId="0" borderId="28" applyAlignment="1" pivotButton="0" quotePrefix="0" xfId="0">
      <alignment horizontal="center" wrapText="1"/>
    </xf>
    <xf numFmtId="0" fontId="49" fillId="0" borderId="1" applyAlignment="1" pivotButton="0" quotePrefix="0" xfId="0">
      <alignment horizontal="center" wrapText="1"/>
    </xf>
    <xf numFmtId="174" fontId="33" fillId="10" borderId="0" applyAlignment="1" pivotButton="0" quotePrefix="0" xfId="0">
      <alignment horizontal="right"/>
    </xf>
    <xf numFmtId="174" fontId="33" fillId="10" borderId="8" applyAlignment="1" pivotButton="0" quotePrefix="0" xfId="0">
      <alignment horizontal="right"/>
    </xf>
    <xf numFmtId="174" fontId="34" fillId="0" borderId="0" pivotButton="0" quotePrefix="0" xfId="0"/>
    <xf numFmtId="174" fontId="34" fillId="0" borderId="8" pivotButton="0" quotePrefix="0" xfId="0"/>
    <xf numFmtId="174" fontId="33" fillId="10" borderId="10" applyAlignment="1" pivotButton="0" quotePrefix="0" xfId="0">
      <alignment horizontal="right"/>
    </xf>
    <xf numFmtId="174" fontId="33" fillId="10" borderId="11" applyAlignment="1" pivotButton="0" quotePrefix="0" xfId="0">
      <alignment horizontal="right"/>
    </xf>
    <xf numFmtId="0" fontId="58" fillId="0" borderId="79" applyAlignment="1" pivotButton="0" quotePrefix="0" xfId="0">
      <alignment horizontal="center" vertical="center"/>
    </xf>
    <xf numFmtId="174" fontId="33" fillId="10" borderId="12" applyAlignment="1" pivotButton="0" quotePrefix="0" xfId="0">
      <alignment horizontal="right"/>
    </xf>
    <xf numFmtId="174" fontId="34" fillId="0" borderId="12" pivotButton="0" quotePrefix="0" xfId="0"/>
    <xf numFmtId="165" fontId="43" fillId="14" borderId="78" applyAlignment="1" pivotButton="0" quotePrefix="0" xfId="2">
      <alignment horizontal="right"/>
    </xf>
    <xf numFmtId="165" fontId="43" fillId="14" borderId="77" applyAlignment="1" pivotButton="0" quotePrefix="0" xfId="2">
      <alignment horizontal="right"/>
    </xf>
    <xf numFmtId="165" fontId="43" fillId="14" borderId="85" applyAlignment="1" pivotButton="0" quotePrefix="0" xfId="2">
      <alignment horizontal="right"/>
    </xf>
    <xf numFmtId="165" fontId="43" fillId="14" borderId="84" applyAlignment="1" pivotButton="0" quotePrefix="0" xfId="2">
      <alignment horizontal="right"/>
    </xf>
    <xf numFmtId="165" fontId="43" fillId="14" borderId="75" applyAlignment="1" pivotButton="0" quotePrefix="0" xfId="2">
      <alignment horizontal="right"/>
    </xf>
    <xf numFmtId="165" fontId="28" fillId="14" borderId="78" applyAlignment="1" pivotButton="0" quotePrefix="0" xfId="2">
      <alignment horizontal="right"/>
    </xf>
    <xf numFmtId="165" fontId="28" fillId="14" borderId="77" applyAlignment="1" pivotButton="0" quotePrefix="0" xfId="2">
      <alignment horizontal="right"/>
    </xf>
    <xf numFmtId="165" fontId="28" fillId="14" borderId="85" applyAlignment="1" pivotButton="0" quotePrefix="0" xfId="2">
      <alignment horizontal="right"/>
    </xf>
    <xf numFmtId="165" fontId="28" fillId="14" borderId="84" applyAlignment="1" pivotButton="0" quotePrefix="0" xfId="2">
      <alignment horizontal="right"/>
    </xf>
    <xf numFmtId="165" fontId="28" fillId="14" borderId="75" applyAlignment="1" pivotButton="0" quotePrefix="0" xfId="2">
      <alignment horizontal="right"/>
    </xf>
    <xf numFmtId="165" fontId="17" fillId="14" borderId="5" applyAlignment="1" pivotButton="0" quotePrefix="0" xfId="2">
      <alignment horizontal="right"/>
    </xf>
    <xf numFmtId="165" fontId="17" fillId="14" borderId="4" applyAlignment="1" pivotButton="0" quotePrefix="0" xfId="2">
      <alignment horizontal="right"/>
    </xf>
    <xf numFmtId="165" fontId="17" fillId="14" borderId="17" applyAlignment="1" pivotButton="0" quotePrefix="0" xfId="2">
      <alignment horizontal="right"/>
    </xf>
    <xf numFmtId="165" fontId="17" fillId="14" borderId="6" applyAlignment="1" pivotButton="0" quotePrefix="0" xfId="2">
      <alignment horizontal="right"/>
    </xf>
    <xf numFmtId="165" fontId="17" fillId="14" borderId="79" applyAlignment="1" pivotButton="0" quotePrefix="0" xfId="2">
      <alignment horizontal="right"/>
    </xf>
    <xf numFmtId="165" fontId="8" fillId="4" borderId="9" applyAlignment="1" pivotButton="0" quotePrefix="0" xfId="0">
      <alignment horizontal="right"/>
    </xf>
    <xf numFmtId="165" fontId="8" fillId="4" borderId="10" applyAlignment="1" pivotButton="0" quotePrefix="0" xfId="0">
      <alignment horizontal="right"/>
    </xf>
    <xf numFmtId="165" fontId="8" fillId="4" borderId="74" applyAlignment="1" pivotButton="0" quotePrefix="0" xfId="0">
      <alignment horizontal="right"/>
    </xf>
    <xf numFmtId="165" fontId="45" fillId="4" borderId="9" applyAlignment="1" pivotButton="0" quotePrefix="0" xfId="0">
      <alignment horizontal="right"/>
    </xf>
    <xf numFmtId="165" fontId="45" fillId="4" borderId="0" applyAlignment="1" pivotButton="0" quotePrefix="0" xfId="0">
      <alignment horizontal="right"/>
    </xf>
    <xf numFmtId="165" fontId="45" fillId="4" borderId="12" applyAlignment="1" pivotButton="0" quotePrefix="0" xfId="0">
      <alignment horizontal="right"/>
    </xf>
    <xf numFmtId="165" fontId="8" fillId="4" borderId="0" applyAlignment="1" pivotButton="0" quotePrefix="0" xfId="0">
      <alignment horizontal="right"/>
    </xf>
    <xf numFmtId="165" fontId="8" fillId="4" borderId="12" applyAlignment="1" pivotButton="0" quotePrefix="0" xfId="0">
      <alignment horizontal="right"/>
    </xf>
    <xf numFmtId="178" fontId="8" fillId="4" borderId="5" applyAlignment="1" pivotButton="0" quotePrefix="0" xfId="0">
      <alignment horizontal="right"/>
    </xf>
    <xf numFmtId="178" fontId="8" fillId="4" borderId="0" applyAlignment="1" pivotButton="0" quotePrefix="0" xfId="0">
      <alignment horizontal="right"/>
    </xf>
    <xf numFmtId="178" fontId="8" fillId="4" borderId="12" applyAlignment="1" pivotButton="0" quotePrefix="0" xfId="0">
      <alignment horizontal="right"/>
    </xf>
    <xf numFmtId="165" fontId="0" fillId="0" borderId="0" pivotButton="0" quotePrefix="0" xfId="0"/>
    <xf numFmtId="165" fontId="8" fillId="4" borderId="4" applyAlignment="1" pivotButton="0" quotePrefix="0" xfId="2">
      <alignment horizontal="right"/>
    </xf>
    <xf numFmtId="165" fontId="8" fillId="4" borderId="5" applyAlignment="1" pivotButton="0" quotePrefix="0" xfId="2">
      <alignment horizontal="right"/>
    </xf>
    <xf numFmtId="0" fontId="46" fillId="0" borderId="79" applyAlignment="1" pivotButton="0" quotePrefix="0" xfId="0">
      <alignment horizontal="center"/>
    </xf>
    <xf numFmtId="174" fontId="37" fillId="10" borderId="0" applyAlignment="1" pivotButton="0" quotePrefix="0" xfId="0">
      <alignment horizontal="right"/>
    </xf>
    <xf numFmtId="174" fontId="37" fillId="10" borderId="12" applyAlignment="1" pivotButton="0" quotePrefix="0" xfId="0">
      <alignment horizontal="right"/>
    </xf>
    <xf numFmtId="174" fontId="39" fillId="7" borderId="0" applyAlignment="1" pivotButton="0" quotePrefix="0" xfId="0">
      <alignment horizontal="right"/>
    </xf>
    <xf numFmtId="174" fontId="37" fillId="10" borderId="30" applyAlignment="1" pivotButton="0" quotePrefix="0" xfId="0">
      <alignment horizontal="right"/>
    </xf>
    <xf numFmtId="174" fontId="39" fillId="7" borderId="30" applyAlignment="1" pivotButton="0" quotePrefix="0" xfId="0">
      <alignment horizontal="right"/>
    </xf>
    <xf numFmtId="174" fontId="12" fillId="0" borderId="0" pivotButton="0" quotePrefix="0" xfId="0"/>
    <xf numFmtId="174" fontId="12" fillId="0" borderId="12" pivotButton="0" quotePrefix="0" xfId="0"/>
    <xf numFmtId="174" fontId="39" fillId="7" borderId="0" pivotButton="0" quotePrefix="0" xfId="0"/>
    <xf numFmtId="174" fontId="12" fillId="0" borderId="30" pivotButton="0" quotePrefix="0" xfId="0"/>
    <xf numFmtId="174" fontId="39" fillId="7" borderId="30" pivotButton="0" quotePrefix="0" xfId="0"/>
    <xf numFmtId="174" fontId="15" fillId="7" borderId="0" applyAlignment="1" pivotButton="0" quotePrefix="0" xfId="0">
      <alignment horizontal="right"/>
    </xf>
    <xf numFmtId="174" fontId="33" fillId="10" borderId="30" applyAlignment="1" pivotButton="0" quotePrefix="0" xfId="0">
      <alignment horizontal="right"/>
    </xf>
    <xf numFmtId="174" fontId="15" fillId="7" borderId="30" applyAlignment="1" pivotButton="0" quotePrefix="0" xfId="0">
      <alignment horizontal="right"/>
    </xf>
    <xf numFmtId="165" fontId="8" fillId="4" borderId="17" applyAlignment="1" pivotButton="0" quotePrefix="0" xfId="2">
      <alignment horizontal="right"/>
    </xf>
    <xf numFmtId="165" fontId="8" fillId="4" borderId="34" applyAlignment="1" pivotButton="0" quotePrefix="0" xfId="2">
      <alignment horizontal="right"/>
    </xf>
    <xf numFmtId="165" fontId="8" fillId="4" borderId="33" applyAlignment="1" pivotButton="0" quotePrefix="0" xfId="2">
      <alignment horizontal="right"/>
    </xf>
    <xf numFmtId="165" fontId="8" fillId="4" borderId="18" applyAlignment="1" pivotButton="0" quotePrefix="0" xfId="0">
      <alignment horizontal="right"/>
    </xf>
    <xf numFmtId="165" fontId="8" fillId="4" borderId="35" applyAlignment="1" pivotButton="0" quotePrefix="0" xfId="0">
      <alignment horizontal="right"/>
    </xf>
    <xf numFmtId="165" fontId="8" fillId="4" borderId="32" applyAlignment="1" pivotButton="0" quotePrefix="0" xfId="0">
      <alignment horizontal="right"/>
    </xf>
    <xf numFmtId="165" fontId="11" fillId="0" borderId="2" pivotButton="0" quotePrefix="0" xfId="0"/>
    <xf numFmtId="165" fontId="28" fillId="0" borderId="16" pivotButton="0" quotePrefix="0" xfId="0"/>
    <xf numFmtId="165" fontId="28" fillId="0" borderId="2" pivotButton="0" quotePrefix="0" xfId="0"/>
    <xf numFmtId="165" fontId="11" fillId="0" borderId="16" pivotButton="0" quotePrefix="0" xfId="0"/>
    <xf numFmtId="165" fontId="11" fillId="0" borderId="0" pivotButton="0" quotePrefix="0" xfId="0"/>
    <xf numFmtId="165" fontId="11" fillId="0" borderId="20" pivotButton="0" quotePrefix="0" xfId="0"/>
    <xf numFmtId="165" fontId="18" fillId="0" borderId="0" pivotButton="0" quotePrefix="0" xfId="2"/>
    <xf numFmtId="165" fontId="18" fillId="0" borderId="20" pivotButton="0" quotePrefix="0" xfId="2"/>
    <xf numFmtId="165" fontId="18" fillId="2" borderId="0" pivotButton="0" quotePrefix="0" xfId="2"/>
    <xf numFmtId="165" fontId="18" fillId="2" borderId="20" pivotButton="0" quotePrefix="0" xfId="2"/>
    <xf numFmtId="165" fontId="47" fillId="0" borderId="0" pivotButton="0" quotePrefix="0" xfId="2"/>
    <xf numFmtId="165" fontId="47" fillId="0" borderId="20" pivotButton="0" quotePrefix="0" xfId="2"/>
    <xf numFmtId="165" fontId="47" fillId="2" borderId="0" pivotButton="0" quotePrefix="0" xfId="2"/>
    <xf numFmtId="165" fontId="47" fillId="2" borderId="20" pivotButton="0" quotePrefix="0" xfId="2"/>
    <xf numFmtId="175" fontId="18" fillId="0" borderId="0" pivotButton="0" quotePrefix="0" xfId="3"/>
    <xf numFmtId="175" fontId="19" fillId="3" borderId="0" pivotButton="0" quotePrefix="0" xfId="3"/>
    <xf numFmtId="175" fontId="18" fillId="2" borderId="0" pivotButton="0" quotePrefix="0" xfId="3"/>
    <xf numFmtId="175" fontId="18" fillId="2" borderId="20" pivotButton="0" quotePrefix="0" xfId="3"/>
    <xf numFmtId="175" fontId="41" fillId="0" borderId="0" pivotButton="0" quotePrefix="0" xfId="3"/>
    <xf numFmtId="175" fontId="41" fillId="0" borderId="20" pivotButton="0" quotePrefix="0" xfId="3"/>
    <xf numFmtId="175" fontId="41" fillId="2" borderId="0" pivotButton="0" quotePrefix="0" xfId="3"/>
    <xf numFmtId="175" fontId="41" fillId="2" borderId="20" pivotButton="0" quotePrefix="0" xfId="3"/>
    <xf numFmtId="177" fontId="18" fillId="0" borderId="0" pivotButton="0" quotePrefix="0" xfId="3"/>
    <xf numFmtId="177" fontId="18" fillId="0" borderId="0" pivotButton="0" quotePrefix="0" xfId="2"/>
    <xf numFmtId="177" fontId="18" fillId="0" borderId="20" pivotButton="0" quotePrefix="0" xfId="2"/>
    <xf numFmtId="177" fontId="18" fillId="2" borderId="0" pivotButton="0" quotePrefix="0" xfId="2"/>
    <xf numFmtId="177" fontId="18" fillId="2" borderId="20" pivotButton="0" quotePrefix="0" xfId="2"/>
    <xf numFmtId="178" fontId="18" fillId="0" borderId="0" pivotButton="0" quotePrefix="0" xfId="2"/>
    <xf numFmtId="178" fontId="18" fillId="0" borderId="20" pivotButton="0" quotePrefix="0" xfId="2"/>
    <xf numFmtId="178" fontId="18" fillId="2" borderId="0" pivotButton="0" quotePrefix="0" xfId="2"/>
    <xf numFmtId="178" fontId="18" fillId="2" borderId="20" pivotButton="0" quotePrefix="0" xfId="2"/>
    <xf numFmtId="174" fontId="24" fillId="2" borderId="15" pivotButton="0" quotePrefix="0" xfId="0"/>
    <xf numFmtId="174" fontId="24" fillId="2" borderId="19" pivotButton="0" quotePrefix="0" xfId="0"/>
    <xf numFmtId="176" fontId="0" fillId="0" borderId="0" pivotButton="0" quotePrefix="0" xfId="0"/>
    <xf numFmtId="175" fontId="0" fillId="0" borderId="0" pivotButton="0" quotePrefix="0" xfId="3"/>
    <xf numFmtId="175" fontId="24" fillId="2" borderId="15" pivotButton="0" quotePrefix="0" xfId="3"/>
    <xf numFmtId="175" fontId="24" fillId="2" borderId="19" pivotButton="0" quotePrefix="0" xfId="3"/>
    <xf numFmtId="165" fontId="11" fillId="0" borderId="3" pivotButton="0" quotePrefix="0" xfId="0"/>
    <xf numFmtId="165" fontId="11" fillId="0" borderId="14" pivotButton="0" quotePrefix="0" xfId="0"/>
    <xf numFmtId="165" fontId="11" fillId="4" borderId="0" pivotButton="0" quotePrefix="0" xfId="0"/>
    <xf numFmtId="165" fontId="11" fillId="4" borderId="20" pivotButton="0" quotePrefix="0" xfId="0"/>
    <xf numFmtId="165" fontId="0" fillId="0" borderId="20" pivotButton="0" quotePrefix="0" xfId="0"/>
    <xf numFmtId="165" fontId="11" fillId="6" borderId="0" pivotButton="0" quotePrefix="0" xfId="0"/>
    <xf numFmtId="165" fontId="11" fillId="6" borderId="20" pivotButton="0" quotePrefix="0" xfId="0"/>
    <xf numFmtId="175" fontId="11" fillId="6" borderId="0" pivotButton="0" quotePrefix="0" xfId="3"/>
    <xf numFmtId="175" fontId="11" fillId="6" borderId="20" pivotButton="0" quotePrefix="0" xfId="3"/>
    <xf numFmtId="175" fontId="11" fillId="0" borderId="0" pivotButton="0" quotePrefix="0" xfId="0"/>
    <xf numFmtId="168" fontId="5" fillId="0" borderId="0" applyAlignment="1" pivotButton="0" quotePrefix="0" xfId="0">
      <alignment horizontal="right" wrapText="1"/>
    </xf>
    <xf numFmtId="168" fontId="5" fillId="0" borderId="20" applyAlignment="1" pivotButton="0" quotePrefix="0" xfId="0">
      <alignment horizontal="right" wrapText="1"/>
    </xf>
    <xf numFmtId="165" fontId="29" fillId="3" borderId="0" pivotButton="0" quotePrefix="0" xfId="0"/>
    <xf numFmtId="165" fontId="11" fillId="0" borderId="1" pivotButton="0" quotePrefix="0" xfId="0"/>
    <xf numFmtId="165" fontId="5" fillId="6" borderId="2" applyAlignment="1" pivotButton="0" quotePrefix="0" xfId="2">
      <alignment horizontal="right" wrapText="1"/>
    </xf>
    <xf numFmtId="165" fontId="5" fillId="6" borderId="16" applyAlignment="1" pivotButton="0" quotePrefix="0" xfId="2">
      <alignment horizontal="right" wrapText="1"/>
    </xf>
    <xf numFmtId="165" fontId="27" fillId="3" borderId="2" applyAlignment="1" pivotButton="0" quotePrefix="0" xfId="2">
      <alignment horizontal="right" wrapText="1"/>
    </xf>
    <xf numFmtId="165" fontId="29" fillId="0" borderId="0" pivotButton="0" quotePrefix="0" xfId="0"/>
    <xf numFmtId="165" fontId="29" fillId="3" borderId="3" pivotButton="0" quotePrefix="0" xfId="0"/>
    <xf numFmtId="165" fontId="41" fillId="13" borderId="0" pivotButton="0" quotePrefix="0" xfId="0"/>
    <xf numFmtId="165" fontId="41" fillId="13" borderId="20" pivotButton="0" quotePrefix="0" xfId="0"/>
    <xf numFmtId="165" fontId="29" fillId="3" borderId="20" pivotButton="0" quotePrefix="0" xfId="0"/>
    <xf numFmtId="165" fontId="43" fillId="3" borderId="0" pivotButton="0" quotePrefix="0" xfId="0"/>
    <xf numFmtId="165" fontId="0" fillId="0" borderId="2" pivotButton="0" quotePrefix="0" xfId="0"/>
    <xf numFmtId="165" fontId="0" fillId="0" borderId="16" pivotButton="0" quotePrefix="0" xfId="0"/>
    <xf numFmtId="165" fontId="0" fillId="0" borderId="1" pivotButton="0" quotePrefix="0" xfId="0"/>
    <xf numFmtId="165" fontId="0" fillId="0" borderId="29" pivotButton="0" quotePrefix="0" xfId="0"/>
    <xf numFmtId="179" fontId="29" fillId="3" borderId="40" applyAlignment="1" pivotButton="0" quotePrefix="0" xfId="0">
      <alignment horizontal="center"/>
    </xf>
    <xf numFmtId="179" fontId="29" fillId="3" borderId="37" applyAlignment="1" pivotButton="0" quotePrefix="0" xfId="0">
      <alignment horizontal="center"/>
    </xf>
    <xf numFmtId="179" fontId="29" fillId="3" borderId="41" applyAlignment="1" pivotButton="0" quotePrefix="0" xfId="0">
      <alignment horizontal="center"/>
    </xf>
    <xf numFmtId="165" fontId="0" fillId="0" borderId="36" pivotButton="0" quotePrefix="0" xfId="2"/>
    <xf numFmtId="165" fontId="0" fillId="0" borderId="0" pivotButton="0" quotePrefix="0" xfId="2"/>
    <xf numFmtId="165" fontId="0" fillId="0" borderId="20" pivotButton="0" quotePrefix="0" xfId="2"/>
    <xf numFmtId="165" fontId="41" fillId="3" borderId="0" pivotButton="0" quotePrefix="0" xfId="2"/>
    <xf numFmtId="165" fontId="41" fillId="3" borderId="20" pivotButton="0" quotePrefix="0" xfId="2"/>
    <xf numFmtId="165" fontId="0" fillId="0" borderId="38" pivotButton="0" quotePrefix="0" xfId="2"/>
    <xf numFmtId="165" fontId="0" fillId="0" borderId="1" pivotButton="0" quotePrefix="0" xfId="2"/>
    <xf numFmtId="165" fontId="0" fillId="0" borderId="29" pivotButton="0" quotePrefix="0" xfId="2"/>
    <xf numFmtId="180" fontId="31" fillId="4" borderId="88" applyAlignment="1" pivotButton="0" quotePrefix="0" xfId="0">
      <alignment horizontal="center"/>
    </xf>
    <xf numFmtId="165" fontId="0" fillId="0" borderId="62" pivotButton="0" quotePrefix="0" xfId="2"/>
    <xf numFmtId="165" fontId="0" fillId="0" borderId="12" pivotButton="0" quotePrefix="0" xfId="2"/>
    <xf numFmtId="165" fontId="0" fillId="0" borderId="61" pivotButton="0" quotePrefix="0" xfId="2"/>
    <xf numFmtId="165" fontId="21" fillId="0" borderId="60" applyAlignment="1" pivotButton="0" quotePrefix="0" xfId="0">
      <alignment horizontal="center"/>
    </xf>
    <xf numFmtId="165" fontId="47" fillId="0" borderId="60" applyAlignment="1" pivotButton="0" quotePrefix="0" xfId="0">
      <alignment horizontal="center"/>
    </xf>
    <xf numFmtId="165" fontId="0" fillId="2" borderId="62" pivotButton="0" quotePrefix="0" xfId="2"/>
    <xf numFmtId="165" fontId="0" fillId="2" borderId="12" pivotButton="0" quotePrefix="0" xfId="2"/>
    <xf numFmtId="165" fontId="0" fillId="2" borderId="0" pivotButton="0" quotePrefix="0" xfId="2"/>
    <xf numFmtId="165" fontId="0" fillId="2" borderId="61" pivotButton="0" quotePrefix="0" xfId="2"/>
    <xf numFmtId="165" fontId="0" fillId="2" borderId="60" applyAlignment="1" pivotButton="0" quotePrefix="0" xfId="0">
      <alignment horizontal="center"/>
    </xf>
    <xf numFmtId="165" fontId="41" fillId="2" borderId="60" applyAlignment="1" pivotButton="0" quotePrefix="0" xfId="0">
      <alignment horizontal="center"/>
    </xf>
    <xf numFmtId="165" fontId="5" fillId="0" borderId="63" applyAlignment="1" pivotButton="0" quotePrefix="0" xfId="0">
      <alignment horizontal="center" wrapText="1"/>
    </xf>
    <xf numFmtId="165" fontId="0" fillId="0" borderId="60" applyAlignment="1" pivotButton="0" quotePrefix="0" xfId="0">
      <alignment horizontal="center"/>
    </xf>
    <xf numFmtId="165" fontId="41" fillId="0" borderId="60" applyAlignment="1" pivotButton="0" quotePrefix="0" xfId="0">
      <alignment horizontal="center"/>
    </xf>
    <xf numFmtId="165" fontId="0" fillId="0" borderId="56" pivotButton="0" quotePrefix="0" xfId="0"/>
    <xf numFmtId="165" fontId="0" fillId="0" borderId="73" pivotButton="0" quotePrefix="0" xfId="0"/>
    <xf numFmtId="165" fontId="0" fillId="0" borderId="3" pivotButton="0" quotePrefix="0" xfId="0"/>
    <xf numFmtId="165" fontId="0" fillId="0" borderId="55" pivotButton="0" quotePrefix="0" xfId="0"/>
    <xf numFmtId="165" fontId="41" fillId="0" borderId="54" applyAlignment="1" pivotButton="0" quotePrefix="0" xfId="0">
      <alignment horizontal="center"/>
    </xf>
    <xf numFmtId="165" fontId="0" fillId="0" borderId="62" pivotButton="0" quotePrefix="0" xfId="0"/>
    <xf numFmtId="165" fontId="0" fillId="0" borderId="12" pivotButton="0" quotePrefix="0" xfId="0"/>
    <xf numFmtId="165" fontId="0" fillId="0" borderId="61" pivotButton="0" quotePrefix="0" xfId="0"/>
    <xf numFmtId="165" fontId="0" fillId="2" borderId="59" pivotButton="0" quotePrefix="0" xfId="0"/>
    <xf numFmtId="175" fontId="0" fillId="2" borderId="13" pivotButton="0" quotePrefix="0" xfId="3"/>
    <xf numFmtId="175" fontId="0" fillId="2" borderId="2" pivotButton="0" quotePrefix="0" xfId="3"/>
    <xf numFmtId="165" fontId="0" fillId="2" borderId="2" pivotButton="0" quotePrefix="0" xfId="0"/>
    <xf numFmtId="165" fontId="0" fillId="2" borderId="58" pivotButton="0" quotePrefix="0" xfId="0"/>
    <xf numFmtId="175" fontId="0" fillId="2" borderId="58" pivotButton="0" quotePrefix="0" xfId="3"/>
    <xf numFmtId="175" fontId="41" fillId="2" borderId="57" applyAlignment="1" pivotButton="0" quotePrefix="0" xfId="0">
      <alignment horizontal="center"/>
    </xf>
    <xf numFmtId="165" fontId="0" fillId="0" borderId="54" applyAlignment="1" pivotButton="0" quotePrefix="0" xfId="0">
      <alignment horizontal="center"/>
    </xf>
    <xf numFmtId="165" fontId="0" fillId="0" borderId="59" pivotButton="0" quotePrefix="0" xfId="0"/>
    <xf numFmtId="165" fontId="0" fillId="0" borderId="13" pivotButton="0" quotePrefix="0" xfId="0"/>
    <xf numFmtId="165" fontId="0" fillId="0" borderId="58" pivotButton="0" quotePrefix="0" xfId="0"/>
    <xf numFmtId="165" fontId="0" fillId="0" borderId="57" applyAlignment="1" pivotButton="0" quotePrefix="0" xfId="0">
      <alignment horizontal="center"/>
    </xf>
    <xf numFmtId="165" fontId="0" fillId="2" borderId="56" pivotButton="0" quotePrefix="0" xfId="0"/>
    <xf numFmtId="165" fontId="0" fillId="2" borderId="73" pivotButton="0" quotePrefix="0" xfId="0"/>
    <xf numFmtId="165" fontId="0" fillId="2" borderId="3" pivotButton="0" quotePrefix="0" xfId="0"/>
    <xf numFmtId="165" fontId="0" fillId="2" borderId="55" pivotButton="0" quotePrefix="0" xfId="0"/>
    <xf numFmtId="165" fontId="1" fillId="2" borderId="54" applyAlignment="1" pivotButton="0" quotePrefix="0" xfId="0">
      <alignment horizontal="center"/>
    </xf>
    <xf numFmtId="165" fontId="0" fillId="0" borderId="52" pivotButton="0" quotePrefix="0" xfId="0"/>
    <xf numFmtId="165" fontId="0" fillId="0" borderId="82" pivotButton="0" quotePrefix="0" xfId="0"/>
    <xf numFmtId="165" fontId="0" fillId="0" borderId="27" pivotButton="0" quotePrefix="0" xfId="0"/>
    <xf numFmtId="165" fontId="0" fillId="0" borderId="27" pivotButton="0" quotePrefix="0" xfId="2"/>
    <xf numFmtId="165" fontId="0" fillId="0" borderId="51" pivotButton="0" quotePrefix="0" xfId="0"/>
    <xf numFmtId="165" fontId="41" fillId="0" borderId="50" applyAlignment="1" pivotButton="0" quotePrefix="0" xfId="0">
      <alignment horizontal="center"/>
    </xf>
    <xf numFmtId="165" fontId="47" fillId="0" borderId="5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</cellXfs>
  <cellStyles count="8">
    <cellStyle name="Normal" xfId="0" builtinId="0"/>
    <cellStyle name="Comma" xfId="1" builtinId="3"/>
    <cellStyle name="Currency" xfId="2" builtinId="4"/>
    <cellStyle name="Percent" xfId="3" builtinId="5"/>
    <cellStyle name="Normal 2" xfId="4"/>
    <cellStyle name="Normal 3" xfId="5"/>
    <cellStyle name="Normal 4" xfId="6"/>
    <cellStyle name="Normal 5" xfId="7"/>
  </cellStyles>
  <dxfs count="1">
    <dxf>
      <font>
        <color theme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pivotCacheDefinition" Target="/xl/pivotCache/pivotCacheDefinition1.xml" Id="rId21"/><Relationship Type="http://schemas.openxmlformats.org/officeDocument/2006/relationships/pivotCacheDefinition" Target="/xl/pivotCache/pivotCacheDefinition2.xml" Id="rId22"/><Relationship Type="http://schemas.openxmlformats.org/officeDocument/2006/relationships/pivotCacheDefinition" Target="/xl/pivotCache/pivotCacheDefinition3.xml" Id="rId23"/><Relationship Type="http://schemas.openxmlformats.org/officeDocument/2006/relationships/pivotCacheDefinition" Target="/xl/pivotCache/pivotCacheDefinition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 b="0"/>
              <a:t>Cash</a:t>
            </a:r>
            <a:r>
              <a:rPr lang="en-US" b="0" baseline="0"/>
              <a:t xml:space="preserve"> Position 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9158659356062168"/>
          <y val="0.07888291551053785"/>
          <w val="0.8911934589547024"/>
          <h val="0.6867044373709305"/>
        </manualLayout>
      </layout>
      <areaChart>
        <grouping val="standard"/>
        <varyColors val="0"/>
        <ser>
          <idx val="1"/>
          <order val="0"/>
          <tx>
            <v>Expenses</v>
          </tx>
          <spPr>
            <a:solidFill xmlns:a="http://schemas.openxmlformats.org/drawingml/2006/main">
              <a:schemeClr val="accent3">
                <a:shade val="86000"/>
              </a:schemeClr>
            </a:solidFill>
            <a:ln xmlns:a="http://schemas.openxmlformats.org/drawingml/2006/main">
              <a:prstDash val="solid"/>
            </a:ln>
          </spPr>
          <cat>
            <numRef>
              <f>('Monthly Detail'!$P$4:$AE$4,'Monthly Detail'!$AR$4:$CY$4)</f>
              <numCache>
                <formatCode>m/d/yyyy</formatCode>
                <ptCount val="72"/>
                <pt idx="0">
                  <v>45322</v>
                </pt>
                <pt idx="1">
                  <v>45351</v>
                </pt>
                <pt idx="2">
                  <v>45382</v>
                </pt>
                <pt idx="3">
                  <v>45412</v>
                </pt>
                <pt idx="4">
                  <v>45443</v>
                </pt>
                <pt idx="5">
                  <v>45473</v>
                </pt>
                <pt idx="6">
                  <v>45504</v>
                </pt>
                <pt idx="7">
                  <v>45535</v>
                </pt>
                <pt idx="8">
                  <v>45565</v>
                </pt>
                <pt idx="9">
                  <v>45596</v>
                </pt>
                <pt idx="10">
                  <v>45626</v>
                </pt>
                <pt idx="11">
                  <v>45657</v>
                </pt>
                <pt idx="12">
                  <v>46053</v>
                </pt>
                <pt idx="13">
                  <v>46081</v>
                </pt>
                <pt idx="14">
                  <v>46112</v>
                </pt>
                <pt idx="15">
                  <v>46142</v>
                </pt>
                <pt idx="16">
                  <v>46173</v>
                </pt>
                <pt idx="17">
                  <v>46203</v>
                </pt>
                <pt idx="18">
                  <v>46234</v>
                </pt>
                <pt idx="19">
                  <v>46265</v>
                </pt>
                <pt idx="20">
                  <v>46295</v>
                </pt>
                <pt idx="21">
                  <v>46326</v>
                </pt>
                <pt idx="22">
                  <v>46356</v>
                </pt>
                <pt idx="23">
                  <v>46387</v>
                </pt>
                <pt idx="24">
                  <v>46418</v>
                </pt>
                <pt idx="25">
                  <v>46446</v>
                </pt>
                <pt idx="26">
                  <v>46477</v>
                </pt>
                <pt idx="27">
                  <v>46507</v>
                </pt>
                <pt idx="28">
                  <v>46538</v>
                </pt>
                <pt idx="29">
                  <v>46568</v>
                </pt>
                <pt idx="30">
                  <v>46599</v>
                </pt>
                <pt idx="31">
                  <v>46630</v>
                </pt>
                <pt idx="32">
                  <v>46660</v>
                </pt>
                <pt idx="33">
                  <v>46691</v>
                </pt>
                <pt idx="34">
                  <v>46721</v>
                </pt>
                <pt idx="35">
                  <v>46752</v>
                </pt>
                <pt idx="36">
                  <v>46783</v>
                </pt>
                <pt idx="37">
                  <v>46812</v>
                </pt>
                <pt idx="38">
                  <v>46843</v>
                </pt>
                <pt idx="39">
                  <v>46873</v>
                </pt>
                <pt idx="40">
                  <v>46904</v>
                </pt>
                <pt idx="41">
                  <v>46934</v>
                </pt>
                <pt idx="42">
                  <v>46965</v>
                </pt>
                <pt idx="43">
                  <v>46996</v>
                </pt>
                <pt idx="44">
                  <v>47026</v>
                </pt>
                <pt idx="45">
                  <v>47057</v>
                </pt>
                <pt idx="46">
                  <v>47087</v>
                </pt>
                <pt idx="47">
                  <v>47118</v>
                </pt>
                <pt idx="48">
                  <v>47149</v>
                </pt>
                <pt idx="49">
                  <v>47177</v>
                </pt>
                <pt idx="50">
                  <v>47208</v>
                </pt>
                <pt idx="51">
                  <v>47238</v>
                </pt>
                <pt idx="52">
                  <v>47269</v>
                </pt>
                <pt idx="53">
                  <v>47299</v>
                </pt>
                <pt idx="54">
                  <v>47330</v>
                </pt>
                <pt idx="55">
                  <v>47361</v>
                </pt>
                <pt idx="56">
                  <v>47391</v>
                </pt>
                <pt idx="57">
                  <v>47422</v>
                </pt>
                <pt idx="58">
                  <v>47452</v>
                </pt>
                <pt idx="59">
                  <v>47483</v>
                </pt>
                <pt idx="60">
                  <v>47514</v>
                </pt>
                <pt idx="61">
                  <v>47542</v>
                </pt>
                <pt idx="62">
                  <v>47573</v>
                </pt>
                <pt idx="63">
                  <v>47603</v>
                </pt>
                <pt idx="64">
                  <v>47634</v>
                </pt>
                <pt idx="65">
                  <v>47664</v>
                </pt>
                <pt idx="66">
                  <v>47695</v>
                </pt>
                <pt idx="67">
                  <v>47726</v>
                </pt>
                <pt idx="68">
                  <v>47756</v>
                </pt>
                <pt idx="69">
                  <v>47787</v>
                </pt>
                <pt idx="70">
                  <v>47817</v>
                </pt>
                <pt idx="71">
                  <v>47848</v>
                </pt>
              </numCache>
            </numRef>
          </cat>
          <val>
            <numRef>
              <f>'Monthly Detail'!$Q$106:$AE$106</f>
            </numRef>
          </val>
        </ser>
        <ser>
          <idx val="2"/>
          <order val="2"/>
          <tx>
            <v>Cash Balance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solidFill>
                <a:sysClr val="windowText" lastClr="000000"/>
              </a:solidFill>
              <a:prstDash val="solid"/>
            </a:ln>
          </spPr>
          <cat>
            <numLit>
              <formatCode>General</formatCode>
              <ptCount val="24"/>
              <pt idx="0">
                <v>45322</v>
              </pt>
              <pt idx="1">
                <v>45351</v>
              </pt>
              <pt idx="2">
                <v>45382</v>
              </pt>
              <pt idx="3">
                <v>45412</v>
              </pt>
              <pt idx="4">
                <v>45443</v>
              </pt>
              <pt idx="5">
                <v>45473</v>
              </pt>
              <pt idx="6">
                <v>45504</v>
              </pt>
              <pt idx="7">
                <v>45535</v>
              </pt>
              <pt idx="8">
                <v>45565</v>
              </pt>
              <pt idx="9">
                <v>45596</v>
              </pt>
              <pt idx="10">
                <v>45626</v>
              </pt>
              <pt idx="11">
                <v>45657</v>
              </pt>
              <pt idx="12">
                <v>45688</v>
              </pt>
              <pt idx="13">
                <v>45716</v>
              </pt>
              <pt idx="14">
                <v>45747</v>
              </pt>
              <pt idx="15">
                <v>45777</v>
              </pt>
              <pt idx="16">
                <v>45808</v>
              </pt>
              <pt idx="17">
                <v>45838</v>
              </pt>
              <pt idx="18">
                <v>45869</v>
              </pt>
              <pt idx="19">
                <v>45900</v>
              </pt>
              <pt idx="20">
                <v>45930</v>
              </pt>
              <pt idx="21">
                <v>45961</v>
              </pt>
              <pt idx="22">
                <v>45991</v>
              </pt>
              <pt idx="23">
                <v>46022</v>
              </pt>
            </numLit>
          </cat>
          <val>
            <numRef>
              <f>'Monthly Detail'!$T$131:$AK$131</f>
              <numCache>
                <formatCode>_("$"* #,##0.00_);_("$"* \(#,##0.00\);_("$"* "-"??_);_(@_)</formatCode>
                <ptCount val="18"/>
                <pt idx="0">
                  <v>0</v>
                </pt>
                <pt idx="1">
                  <v>0</v>
                </pt>
                <pt idx="2">
                  <v>5000</v>
                </pt>
                <pt idx="3">
                  <v>4875</v>
                </pt>
                <pt idx="4">
                  <v>4570.45</v>
                </pt>
                <pt idx="5">
                  <v>4345.76</v>
                </pt>
                <pt idx="6">
                  <v>2901</v>
                </pt>
                <pt idx="7">
                  <v>2229.152842226937</v>
                </pt>
                <pt idx="8">
                  <v>5345.791697298923</v>
                </pt>
                <pt idx="9">
                  <v>5917.257749153847</v>
                </pt>
                <pt idx="10">
                  <v>8561.020785694905</v>
                </pt>
                <pt idx="11">
                  <v>10812.67504086979</v>
                </pt>
                <pt idx="12">
                  <v>11330.27552743593</v>
                </pt>
                <pt idx="13">
                  <v>14753.69528685625</v>
                </pt>
                <pt idx="14">
                  <v>16496.92684295661</v>
                </pt>
                <pt idx="15">
                  <v>20368.33192267072</v>
                </pt>
                <pt idx="16">
                  <v>21327.34591603873</v>
                </pt>
                <pt idx="17">
                  <v>23518.56279243289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barChart>
        <barDir val="col"/>
        <grouping val="clustered"/>
        <varyColors val="0"/>
        <ser>
          <idx val="3"/>
          <order val="0"/>
          <tx>
            <v>Net Income</v>
          </tx>
          <spPr>
            <a:solidFill xmlns:a="http://schemas.openxmlformats.org/drawingml/2006/main">
              <a:schemeClr val="bg2">
                <a:lumMod val="50000"/>
              </a:schemeClr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'Monthly Detail'!$T$4:$AQ$4</f>
              <numCache>
                <formatCode>m/d/yyyy</formatCode>
                <ptCount val="24"/>
                <pt idx="0">
                  <v>45322</v>
                </pt>
                <pt idx="1">
                  <v>45351</v>
                </pt>
                <pt idx="2">
                  <v>45382</v>
                </pt>
                <pt idx="3">
                  <v>45412</v>
                </pt>
                <pt idx="4">
                  <v>45443</v>
                </pt>
                <pt idx="5">
                  <v>45473</v>
                </pt>
                <pt idx="6">
                  <v>45504</v>
                </pt>
                <pt idx="7">
                  <v>45535</v>
                </pt>
                <pt idx="8">
                  <v>45565</v>
                </pt>
                <pt idx="9">
                  <v>45596</v>
                </pt>
                <pt idx="10">
                  <v>45626</v>
                </pt>
                <pt idx="11">
                  <v>45657</v>
                </pt>
                <pt idx="12">
                  <v>45688</v>
                </pt>
                <pt idx="13">
                  <v>45716</v>
                </pt>
                <pt idx="14">
                  <v>45747</v>
                </pt>
                <pt idx="15">
                  <v>45777</v>
                </pt>
                <pt idx="16">
                  <v>45808</v>
                </pt>
                <pt idx="17">
                  <v>45838</v>
                </pt>
                <pt idx="18">
                  <v>45869</v>
                </pt>
                <pt idx="19">
                  <v>45900</v>
                </pt>
                <pt idx="20">
                  <v>45930</v>
                </pt>
                <pt idx="21">
                  <v>45961</v>
                </pt>
                <pt idx="22">
                  <v>45991</v>
                </pt>
                <pt idx="23">
                  <v>46022</v>
                </pt>
              </numCache>
            </numRef>
          </cat>
          <val>
            <numRef>
              <f>'Monthly Detail'!$T$115:$AK$115</f>
              <numCache>
                <formatCode>_("$"* #,##0.00_);_("$"* \(#,##0.00\);_("$"* "-"??_);_(@_)</formatCode>
                <ptCount val="18"/>
                <pt idx="0">
                  <v>0</v>
                </pt>
                <pt idx="1">
                  <v>0</v>
                </pt>
                <pt idx="2">
                  <v>-300</v>
                </pt>
                <pt idx="3">
                  <v>391.25</v>
                </pt>
                <pt idx="4">
                  <v>58.36999999999995</v>
                </pt>
                <pt idx="5">
                  <v>1709.87</v>
                </pt>
                <pt idx="6">
                  <v>-163.0400000000009</v>
                </pt>
                <pt idx="7">
                  <v>2635.611571161354</v>
                </pt>
                <pt idx="8">
                  <v>1443.44403229562</v>
                </pt>
                <pt idx="9">
                  <v>2619.770376394161</v>
                </pt>
                <pt idx="10">
                  <v>2227.661595027981</v>
                </pt>
                <pt idx="11">
                  <v>1835.5528136618</v>
                </pt>
                <pt idx="12">
                  <v>3215.434439126521</v>
                </pt>
                <pt idx="13">
                  <v>2431.216876394161</v>
                </pt>
                <pt idx="14">
                  <v>3215.434439126521</v>
                </pt>
                <pt idx="15">
                  <v>1646.9993136618</v>
                </pt>
                <pt idx="16">
                  <v>2431.216876394161</v>
                </pt>
                <pt idx="17">
                  <v>2431.216876394161</v>
                </pt>
              </numCache>
            </numRef>
          </val>
        </ser>
        <ser>
          <idx val="4"/>
          <order val="1"/>
          <tx>
            <v>Total Income</v>
          </tx>
          <spPr>
            <a:solidFill xmlns:a="http://schemas.openxmlformats.org/drawingml/2006/main">
              <a:schemeClr val="bg2">
                <a:lumMod val="75000"/>
              </a:schemeClr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('Monthly Detail'!$P$4:$AE$4,'Monthly Detail'!$AR$4:$CY$4)</f>
              <numCache>
                <formatCode>m/d/yyyy</formatCode>
                <ptCount val="72"/>
                <pt idx="0">
                  <v>45322</v>
                </pt>
                <pt idx="1">
                  <v>45351</v>
                </pt>
                <pt idx="2">
                  <v>45382</v>
                </pt>
                <pt idx="3">
                  <v>45412</v>
                </pt>
                <pt idx="4">
                  <v>45443</v>
                </pt>
                <pt idx="5">
                  <v>45473</v>
                </pt>
                <pt idx="6">
                  <v>45504</v>
                </pt>
                <pt idx="7">
                  <v>45535</v>
                </pt>
                <pt idx="8">
                  <v>45565</v>
                </pt>
                <pt idx="9">
                  <v>45596</v>
                </pt>
                <pt idx="10">
                  <v>45626</v>
                </pt>
                <pt idx="11">
                  <v>45657</v>
                </pt>
                <pt idx="12">
                  <v>46053</v>
                </pt>
                <pt idx="13">
                  <v>46081</v>
                </pt>
                <pt idx="14">
                  <v>46112</v>
                </pt>
                <pt idx="15">
                  <v>46142</v>
                </pt>
                <pt idx="16">
                  <v>46173</v>
                </pt>
                <pt idx="17">
                  <v>46203</v>
                </pt>
                <pt idx="18">
                  <v>46234</v>
                </pt>
                <pt idx="19">
                  <v>46265</v>
                </pt>
                <pt idx="20">
                  <v>46295</v>
                </pt>
                <pt idx="21">
                  <v>46326</v>
                </pt>
                <pt idx="22">
                  <v>46356</v>
                </pt>
                <pt idx="23">
                  <v>46387</v>
                </pt>
                <pt idx="24">
                  <v>46418</v>
                </pt>
                <pt idx="25">
                  <v>46446</v>
                </pt>
                <pt idx="26">
                  <v>46477</v>
                </pt>
                <pt idx="27">
                  <v>46507</v>
                </pt>
                <pt idx="28">
                  <v>46538</v>
                </pt>
                <pt idx="29">
                  <v>46568</v>
                </pt>
                <pt idx="30">
                  <v>46599</v>
                </pt>
                <pt idx="31">
                  <v>46630</v>
                </pt>
                <pt idx="32">
                  <v>46660</v>
                </pt>
                <pt idx="33">
                  <v>46691</v>
                </pt>
                <pt idx="34">
                  <v>46721</v>
                </pt>
                <pt idx="35">
                  <v>46752</v>
                </pt>
                <pt idx="36">
                  <v>46783</v>
                </pt>
                <pt idx="37">
                  <v>46812</v>
                </pt>
                <pt idx="38">
                  <v>46843</v>
                </pt>
                <pt idx="39">
                  <v>46873</v>
                </pt>
                <pt idx="40">
                  <v>46904</v>
                </pt>
                <pt idx="41">
                  <v>46934</v>
                </pt>
                <pt idx="42">
                  <v>46965</v>
                </pt>
                <pt idx="43">
                  <v>46996</v>
                </pt>
                <pt idx="44">
                  <v>47026</v>
                </pt>
                <pt idx="45">
                  <v>47057</v>
                </pt>
                <pt idx="46">
                  <v>47087</v>
                </pt>
                <pt idx="47">
                  <v>47118</v>
                </pt>
                <pt idx="48">
                  <v>47149</v>
                </pt>
                <pt idx="49">
                  <v>47177</v>
                </pt>
                <pt idx="50">
                  <v>47208</v>
                </pt>
                <pt idx="51">
                  <v>47238</v>
                </pt>
                <pt idx="52">
                  <v>47269</v>
                </pt>
                <pt idx="53">
                  <v>47299</v>
                </pt>
                <pt idx="54">
                  <v>47330</v>
                </pt>
                <pt idx="55">
                  <v>47361</v>
                </pt>
                <pt idx="56">
                  <v>47391</v>
                </pt>
                <pt idx="57">
                  <v>47422</v>
                </pt>
                <pt idx="58">
                  <v>47452</v>
                </pt>
                <pt idx="59">
                  <v>47483</v>
                </pt>
                <pt idx="60">
                  <v>47514</v>
                </pt>
                <pt idx="61">
                  <v>47542</v>
                </pt>
                <pt idx="62">
                  <v>47573</v>
                </pt>
                <pt idx="63">
                  <v>47603</v>
                </pt>
                <pt idx="64">
                  <v>47634</v>
                </pt>
                <pt idx="65">
                  <v>47664</v>
                </pt>
                <pt idx="66">
                  <v>47695</v>
                </pt>
                <pt idx="67">
                  <v>47726</v>
                </pt>
                <pt idx="68">
                  <v>47756</v>
                </pt>
                <pt idx="69">
                  <v>47787</v>
                </pt>
                <pt idx="70">
                  <v>47817</v>
                </pt>
                <pt idx="71">
                  <v>47848</v>
                </pt>
              </numCache>
            </numRef>
          </cat>
          <val>
            <numRef>
              <f>'Monthly Detail'!$T$24:$AK$24</f>
              <numCache>
                <formatCode>_("$"* #,##0.00_);_("$"* \(#,##0.00\);_("$"* "-"??_);_(@_)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391.25</v>
                </pt>
                <pt idx="4">
                  <v>521</v>
                </pt>
                <pt idx="5">
                  <v>2417</v>
                </pt>
                <pt idx="6">
                  <v>6871.52</v>
                </pt>
                <pt idx="7">
                  <v>5016.833333333333</v>
                </pt>
                <pt idx="8">
                  <v>3750</v>
                </pt>
                <pt idx="9">
                  <v>5000</v>
                </pt>
                <pt idx="10">
                  <v>4583.333333333334</v>
                </pt>
                <pt idx="11">
                  <v>4166.666666666667</v>
                </pt>
                <pt idx="12">
                  <v>5833.333333333334</v>
                </pt>
                <pt idx="13">
                  <v>5000</v>
                </pt>
                <pt idx="14">
                  <v>5833.333333333334</v>
                </pt>
                <pt idx="15">
                  <v>4166.666666666667</v>
                </pt>
                <pt idx="16">
                  <v>5000</v>
                </pt>
                <pt idx="17">
                  <v>5000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26245648"/>
        <axId val="2026246064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2026245648"/>
        <scaling>
          <orientation val="minMax"/>
        </scaling>
        <delete val="0"/>
        <axPos val="b"/>
        <numFmt formatCode="[$-409]mmm\-yy;@" sourceLinked="0"/>
        <majorTickMark val="out"/>
        <minorTickMark val="none"/>
        <tickLblPos val="low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18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6246064"/>
        <crosses val="autoZero"/>
        <auto val="1"/>
        <lblAlgn val="ctr"/>
        <lblOffset val="100"/>
        <tickLblSkip val="3"/>
        <noMultiLvlLbl val="0"/>
      </catAx>
      <valAx>
        <axId val="2026246064"/>
        <scaling>
          <orientation val="minMax"/>
        </scaling>
        <delete val="0"/>
        <axPos val="l"/>
        <numFmt formatCode="&quot;$&quot;* #,##0_€;[Red]\(&quot;$&quot;* #,##0_€\)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62456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areaChart>
        <grouping val="standard"/>
        <varyColors val="0"/>
        <ser>
          <idx val="0"/>
          <order val="0"/>
          <tx>
            <strRef>
              <f>'2024 Overview'!$B$33</f>
              <strCache>
                <ptCount val="1"/>
                <pt idx="0">
                  <v>Liquid Cash Balance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 w="19050">
              <a:solidFill>
                <a:schemeClr val="tx1"/>
              </a:solidFill>
              <a:prstDash val="solid"/>
            </a:ln>
          </spPr>
          <cat>
            <strRef>
              <f>'2024 Overview'!$C$10:$N$10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'2024 Overview'!$C$33:$N$33</f>
              <numCache>
                <formatCode>_("$"* #,##0.00_);_("$"* \(#,##0.00\);_("$"* "-"??_);_(@_)</formatCode>
                <ptCount val="12"/>
                <pt idx="0">
                  <v>0</v>
                </pt>
                <pt idx="1">
                  <v>0</v>
                </pt>
                <pt idx="2">
                  <v>5000</v>
                </pt>
                <pt idx="3">
                  <v>4875</v>
                </pt>
                <pt idx="4">
                  <v>4570.45</v>
                </pt>
                <pt idx="5">
                  <v>4345.76</v>
                </pt>
                <pt idx="6">
                  <v>2901</v>
                </pt>
                <pt idx="7">
                  <v>2229.152842226937</v>
                </pt>
                <pt idx="8">
                  <v>5345.791697298923</v>
                </pt>
                <pt idx="9">
                  <v>5917.257749153847</v>
                </pt>
                <pt idx="10">
                  <v>8561.020785694905</v>
                </pt>
                <pt idx="11">
                  <v>10812.67504086979</v>
                </pt>
              </numCache>
            </numRef>
          </val>
        </ser>
        <ser>
          <idx val="1"/>
          <order val="1"/>
          <tx>
            <strRef>
              <f>'2024 Overview'!$B$32</f>
              <strCache>
                <ptCount val="1"/>
                <pt idx="0">
                  <v>Operating Cash Balance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 w="15875">
              <a:solidFill>
                <a:schemeClr val="tx1"/>
              </a:solidFill>
              <a:prstDash val="solid"/>
            </a:ln>
          </spPr>
          <cat>
            <strRef>
              <f>'2024 Overview'!$C$10:$N$10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'2024 Overview'!$C$32:$N$32</f>
              <numCache>
                <formatCode>_("$"* #,##0.00_);_("$"* \(#,##0.00\);_("$"* "-"??_);_(@_)</formatCode>
                <ptCount val="12"/>
                <pt idx="0">
                  <v>0</v>
                </pt>
                <pt idx="1">
                  <v>0</v>
                </pt>
                <pt idx="2">
                  <v>5000</v>
                </pt>
                <pt idx="3">
                  <v>4875</v>
                </pt>
                <pt idx="4">
                  <v>4570.45</v>
                </pt>
                <pt idx="5">
                  <v>4345.76</v>
                </pt>
                <pt idx="6">
                  <v>2901</v>
                </pt>
                <pt idx="7">
                  <v>2229.152842226937</v>
                </pt>
                <pt idx="8">
                  <v>5345.791697298923</v>
                </pt>
                <pt idx="9">
                  <v>5917.257749153847</v>
                </pt>
                <pt idx="10">
                  <v>8561.020785694905</v>
                </pt>
                <pt idx="11">
                  <v>10812.67504086979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barChart>
        <barDir val="col"/>
        <grouping val="clustered"/>
        <varyColors val="0"/>
        <ser>
          <idx val="2"/>
          <order val="2"/>
          <tx>
            <strRef>
              <f>'2024 Overview'!$B$29</f>
              <strCache>
                <ptCount val="1"/>
                <pt idx="0">
                  <v xml:space="preserve"> Net Income </v>
                </pt>
              </strCache>
            </strRef>
          </tx>
          <spPr>
            <a:solidFill xmlns:a="http://schemas.openxmlformats.org/drawingml/2006/main">
              <a:schemeClr val="bg2">
                <a:lumMod val="50000"/>
              </a:schemeClr>
            </a:solidFill>
            <a:ln xmlns:a="http://schemas.openxmlformats.org/drawingml/2006/main"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'2024 Overview'!$C$10:$N$10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'2024 Overview'!$C$29:$N$29</f>
              <numCache>
                <formatCode>_("$"* #,##0_);_("$"* \(#,##0\);_("$"* "-"??_);_(@_)</formatCode>
                <ptCount val="12"/>
                <pt idx="0">
                  <v>0</v>
                </pt>
                <pt idx="1">
                  <v>0</v>
                </pt>
                <pt idx="2">
                  <v>-300</v>
                </pt>
                <pt idx="3">
                  <v>391.25</v>
                </pt>
                <pt idx="4">
                  <v>58.36999999999995</v>
                </pt>
                <pt idx="5">
                  <v>2209.87</v>
                </pt>
                <pt idx="6">
                  <v>5573.959999999999</v>
                </pt>
                <pt idx="7">
                  <v>-1685.535</v>
                </pt>
                <pt idx="8">
                  <v>-1685.535</v>
                </pt>
                <pt idx="9">
                  <v>-1685.535</v>
                </pt>
                <pt idx="10">
                  <v>-1685.535</v>
                </pt>
                <pt idx="11">
                  <v>-1685.535</v>
                </pt>
              </numCache>
            </numRef>
          </val>
        </ser>
        <ser>
          <idx val="3"/>
          <order val="2"/>
          <tx>
            <strRef>
              <f>'2024 Overview'!$B$14</f>
              <strCache>
                <ptCount val="1"/>
                <pt idx="0">
                  <v xml:space="preserve"> Total Income </v>
                </pt>
              </strCache>
            </strRef>
          </tx>
          <spPr>
            <a:solidFill xmlns:a="http://schemas.openxmlformats.org/drawingml/2006/main">
              <a:schemeClr val="bg2">
                <a:lumMod val="75000"/>
              </a:schemeClr>
            </a:solidFill>
            <a:ln xmlns:a="http://schemas.openxmlformats.org/drawingml/2006/main"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'2024 Overview'!$C$10:$N$10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'2024 Overview'!$C$14:$N$14</f>
              <numCache>
                <formatCode>_("$"* #,##0_);_("$"* \(#,##0\);_("$"* "-"??_);_(@_)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391.25</v>
                </pt>
                <pt idx="4">
                  <v>521</v>
                </pt>
                <pt idx="5">
                  <v>2417</v>
                </pt>
                <pt idx="6">
                  <v>6871.52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3418911"/>
        <axId val="1908237535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1834189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08237535"/>
        <crosses val="autoZero"/>
        <auto val="1"/>
        <lblAlgn val="ctr"/>
        <lblOffset val="100"/>
        <noMultiLvlLbl val="0"/>
      </catAx>
      <valAx>
        <axId val="1908237535"/>
        <scaling>
          <orientation val="minMax"/>
        </scaling>
        <delete val="0"/>
        <axPos val="l"/>
        <numFmt formatCode="_(&quot;$&quot;* #,##0.00_);_(&quot;$&quot;* \(#,##0.00\);_(&quot;$&quot;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3418911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tc={735C9239-FB8A-4B36-9D20-C68BC4D2B976}</author>
    <author>tc={701A54C3-1B46-4893-BC62-B2EFF266C055}</author>
    <author>tc={7B363865-6F1A-4F5B-82C0-37EDEDBA789D}</author>
  </authors>
  <commentList>
    <comment ref="K8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L80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W173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$400 Owner Contribution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>
    <from>
      <col>13</col>
      <colOff>186579</colOff>
      <row>6</row>
      <rowOff>118111</rowOff>
    </from>
    <to>
      <col>24</col>
      <colOff>310403</colOff>
      <row>25</row>
      <rowOff>167079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95608</colOff>
      <row>41</row>
      <rowOff>160020</rowOff>
    </from>
    <to>
      <col>15</col>
      <colOff>747621</colOff>
      <row>58</row>
      <rowOff>3349924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5</col>
      <colOff>180976</colOff>
      <row>0</row>
      <rowOff>76201</rowOff>
    </from>
    <to>
      <col>11</col>
      <colOff>173354</colOff>
      <row>8</row>
      <rowOff>104775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362576" y="76201"/>
          <a:ext cx="1552574" cy="15525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4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jordan lee" refreshedDate="44895.9301931713" createdVersion="8" refreshedVersion="8" minRefreshableVersion="3" recordCount="40" r:id="rId1">
  <cacheSource type="worksheet">
    <worksheetSource ref="A1:K41" sheet="October"/>
  </cacheSource>
  <cacheFields count="11">
    <cacheField name="Student" uniqueList="1" numFmtId="0" sqlType="0" hierarchy="0" level="0" databaseField="1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uniqueList="1" numFmtId="16" sqlType="0" hierarchy="0" level="0" databaseField="1">
      <sharedItems count="0" containsDate="1" containsNonDate="0" containsSemiMixedTypes="0" containsString="0" minDate="2022-10-02T00:00:00" maxDate="2022-11-01T00:00:00"/>
    </cacheField>
    <cacheField name="Hours" uniqueList="1" numFmtId="0" sqlType="0" hierarchy="0" level="0" databaseField="1">
      <sharedItems count="0" containsNumber="1" containsSemiMixedTypes="0" containsString="0" minValue="0.5" maxValue="5"/>
    </cacheField>
    <cacheField name="Rate ($/hr)" uniqueList="1" numFmtId="0" sqlType="0" hierarchy="0" level="0" databaseField="1">
      <sharedItems count="0" containsInteger="1" containsNumber="1" containsSemiMixedTypes="0" containsString="0" minValue="50" maxValue="60"/>
    </cacheField>
    <cacheField name="Coin" uniqueList="1" numFmtId="0" sqlType="0" hierarchy="0" level="0" databaseField="1">
      <sharedItems count="0" containsNumber="1" containsSemiMixedTypes="0" containsString="0" minValue="25" maxValue="175"/>
    </cacheField>
    <cacheField name="Billed?" uniqueList="1" numFmtId="0" sqlType="0" hierarchy="0" level="0" databaseField="1">
      <sharedItems count="0"/>
    </cacheField>
    <cacheField name="Received payment?" uniqueList="1" numFmtId="0" sqlType="0" hierarchy="0" level="0" databaseField="1">
      <sharedItems count="0"/>
    </cacheField>
    <cacheField name="Topic" uniqueList="1" numFmtId="0" sqlType="0" hierarchy="0" level="0" databaseField="1">
      <sharedItems count="0"/>
    </cacheField>
    <cacheField name="Tip?" uniqueList="1" numFmtId="0" sqlType="0" hierarchy="0" level="0" databaseField="1">
      <sharedItems count="0"/>
    </cacheField>
    <cacheField name="Paid via invoice?" uniqueList="1" numFmtId="0" sqlType="0" hierarchy="0" level="0" databaseField="1">
      <sharedItems count="0"/>
    </cacheField>
    <cacheField name="Totals" uniqueList="1" numFmtId="0" sqlType="0" hierarchy="0" level="0" databaseField="1">
      <sharedItems count="0" containsNumber="1" containsSemiMixedTypes="0" containsString="0" minValue="25" maxValue="25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jordan lee" refreshedDate="44895.92983055556" createdVersion="8" refreshedVersion="8" minRefreshableVersion="3" recordCount="15" r:id="rId1">
  <cacheSource type="worksheet">
    <worksheetSource ref="A1:J16" sheet="September"/>
  </cacheSource>
  <cacheFields count="10">
    <cacheField name="Student" uniqueList="1" numFmtId="0" sqlType="0" hierarchy="0" level="0" databaseField="1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uniqueList="1" numFmtId="16" sqlType="0" hierarchy="0" level="0" databaseField="1">
      <sharedItems count="0" containsDate="1" containsNonDate="0" containsSemiMixedTypes="0" containsString="0" minDate="2022-09-18T00:00:00" maxDate="2022-09-29T00:00:00"/>
    </cacheField>
    <cacheField name="Hours" uniqueList="1" numFmtId="0" sqlType="0" hierarchy="0" level="0" databaseField="1">
      <sharedItems count="0" containsNumber="1" containsSemiMixedTypes="0" containsString="0" minValue="0.5" maxValue="2"/>
    </cacheField>
    <cacheField name="Rate ($/hr)" uniqueList="1" numFmtId="0" sqlType="0" hierarchy="0" level="0" databaseField="1">
      <sharedItems count="0" containsInteger="1" containsNumber="1" containsSemiMixedTypes="0" containsString="0" minValue="50" maxValue="100"/>
    </cacheField>
    <cacheField name="Coin" uniqueList="1" numFmtId="0" sqlType="0" hierarchy="0" level="0" databaseField="1">
      <sharedItems count="0" containsInteger="1" containsNumber="1" containsSemiMixedTypes="0" containsString="0" minValue="25" maxValue="100"/>
    </cacheField>
    <cacheField name="Billed?" uniqueList="1" numFmtId="0" sqlType="0" hierarchy="0" level="0" databaseField="1">
      <sharedItems count="0"/>
    </cacheField>
    <cacheField name="Received payment?" uniqueList="1" numFmtId="0" sqlType="0" hierarchy="0" level="0" databaseField="1">
      <sharedItems count="0"/>
    </cacheField>
    <cacheField name="Topic" uniqueList="1" numFmtId="0" sqlType="0" hierarchy="0" level="0" databaseField="1">
      <sharedItems count="0"/>
    </cacheField>
    <cacheField name="Tip?" uniqueList="1" numFmtId="0" sqlType="0" hierarchy="0" level="0" databaseField="1">
      <sharedItems count="0" containsBlank="1" containsInteger="1" containsMixedTypes="1" containsNumber="1" minValue="25" maxValue="25"/>
    </cacheField>
    <cacheField name="Totals" uniqueList="1" numFmtId="0" sqlType="0" hierarchy="0" level="0" databaseField="1">
      <sharedItems count="0" containsBlank="1" containsInteger="1" containsNumber="1" containsString="0" minValue="50" maxValue="10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jordan lee" refreshedDate="44895.92856608796" createdVersion="8" refreshedVersion="8" minRefreshableVersion="3" recordCount="6" r:id="rId1">
  <cacheSource type="worksheet">
    <worksheetSource ref="A1:J7" sheet="August"/>
  </cacheSource>
  <cacheFields count="10">
    <cacheField name="Student" uniqueList="1" numFmtId="0" sqlType="0" hierarchy="0" level="0" databaseField="1">
      <sharedItems count="5">
        <s v="Caroline Frey"/>
        <s v="Nicolette Batori"/>
        <s v="Maddie Wilson"/>
        <s v="Sujay Penugonda"/>
        <s v="Matthew Aasen"/>
      </sharedItems>
    </cacheField>
    <cacheField name="Date" uniqueList="1" numFmtId="14" sqlType="0" hierarchy="0" level="0" databaseField="1">
      <sharedItems count="0" containsDate="1" containsNonDate="0" containsSemiMixedTypes="0" containsString="0" minDate="2022-08-20T00:00:00" maxDate="2022-08-24T00:00:00"/>
    </cacheField>
    <cacheField name="Hours" uniqueList="1" numFmtId="0" sqlType="0" hierarchy="0" level="0" databaseField="1">
      <sharedItems count="0" containsNumber="1" containsSemiMixedTypes="0" containsString="0" minValue="0.5" maxValue="2"/>
    </cacheField>
    <cacheField name="Rate ($/hr)" uniqueList="1" numFmtId="0" sqlType="0" hierarchy="0" level="0" databaseField="1">
      <sharedItems count="0" containsInteger="1" containsNumber="1" containsSemiMixedTypes="0" containsString="0" minValue="50" maxValue="50"/>
    </cacheField>
    <cacheField name="Coin" uniqueList="1" numFmtId="0" sqlType="0" hierarchy="0" level="0" databaseField="1">
      <sharedItems count="0" containsInteger="1" containsNumber="1" containsSemiMixedTypes="0" containsString="0" minValue="25" maxValue="100"/>
    </cacheField>
    <cacheField name="Billed?" uniqueList="1" numFmtId="0" sqlType="0" hierarchy="0" level="0" databaseField="1">
      <sharedItems count="0"/>
    </cacheField>
    <cacheField name="Received payment?" uniqueList="1" numFmtId="0" sqlType="0" hierarchy="0" level="0" databaseField="1">
      <sharedItems count="0"/>
    </cacheField>
    <cacheField name="Topic" uniqueList="1" numFmtId="0" sqlType="0" hierarchy="0" level="0" databaseField="1">
      <sharedItems count="0"/>
    </cacheField>
    <cacheField name="Tip?" uniqueList="1" numFmtId="0" sqlType="0" hierarchy="0" level="0" databaseField="1">
      <sharedItems count="0" containsBlank="1" containsInteger="1" containsNumber="1" containsString="0" minValue="0" maxValue="10"/>
    </cacheField>
    <cacheField name="Totals" uniqueList="1" numFmtId="0" sqlType="0" hierarchy="0" level="0" databaseField="1">
      <sharedItems count="0" containsInteger="1" containsNumber="1" containsSemiMixedTypes="0" containsString="0" minValue="25" maxValue="10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efreshedBy="jordan lee" refreshedDate="44910.78434560185" createdVersion="8" refreshedVersion="8" minRefreshableVersion="3" recordCount="24" r:id="rId1">
  <cacheSource type="worksheet">
    <worksheetSource ref="A1:K25" sheet="November"/>
  </cacheSource>
  <cacheFields count="11">
    <cacheField name="Student" uniqueList="1" numFmtId="0" sqlType="0" hierarchy="0" level="0" databaseField="1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uniqueList="1" numFmtId="16" sqlType="0" hierarchy="0" level="0" databaseField="1">
      <sharedItems count="0" containsDate="1" containsNonDate="0" containsSemiMixedTypes="0" containsString="0" minDate="2022-11-03T00:00:00" maxDate="2022-12-01T00:00:00"/>
    </cacheField>
    <cacheField name="Hours" uniqueList="1" numFmtId="0" sqlType="0" hierarchy="0" level="0" databaseField="1">
      <sharedItems count="0" containsNumber="1" containsSemiMixedTypes="0" containsString="0" minValue="0.5" maxValue="2"/>
    </cacheField>
    <cacheField name="Rate ($/hr)" uniqueList="1" numFmtId="0" sqlType="0" hierarchy="0" level="0" databaseField="1">
      <sharedItems count="0" containsInteger="1" containsNumber="1" containsSemiMixedTypes="0" containsString="0" minValue="50" maxValue="60"/>
    </cacheField>
    <cacheField name="Coin" uniqueList="1" numFmtId="0" sqlType="0" hierarchy="0" level="0" databaseField="1">
      <sharedItems count="0" containsNumber="1" containsSemiMixedTypes="0" containsString="0" minValue="30" maxValue="100"/>
    </cacheField>
    <cacheField name="Billed?" uniqueList="1" numFmtId="0" sqlType="0" hierarchy="0" level="0" databaseField="1">
      <sharedItems count="0"/>
    </cacheField>
    <cacheField name="Received payment?" uniqueList="1" numFmtId="0" sqlType="0" hierarchy="0" level="0" databaseField="1">
      <sharedItems count="0"/>
    </cacheField>
    <cacheField name="Topic" uniqueList="1" numFmtId="0" sqlType="0" hierarchy="0" level="0" databaseField="1">
      <sharedItems count="0"/>
    </cacheField>
    <cacheField name="Tip?" uniqueList="1" numFmtId="0" sqlType="0" hierarchy="0" level="0" databaseField="1">
      <sharedItems count="0" containsBlank="1"/>
    </cacheField>
    <cacheField name="Paid via invoice?" uniqueList="1" numFmtId="0" sqlType="0" hierarchy="0" level="0" databaseField="1">
      <sharedItems count="0"/>
    </cacheField>
    <cacheField name="Totals" uniqueList="1" numFmtId="0" sqlType="0" hierarchy="0" level="0" databaseField="1">
      <sharedItems count="0" containsNumber="1" containsSemiMixedTypes="0" containsString="0" minValue="30" maxValue="100"/>
    </cacheField>
  </cacheFields>
</pivotCacheDefinition>
</file>

<file path=xl/pivotCache/pivotCacheRecords1.xml><?xml version="1.0" encoding="utf-8"?>
<pivotCacheRecords xmlns="http://schemas.openxmlformats.org/spreadsheetml/2006/main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2.xml><?xml version="1.0" encoding="utf-8"?>
<pivotCacheRecords xmlns="http://schemas.openxmlformats.org/spreadsheetml/2006/main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4.xml><?xml version="1.0" encoding="utf-8"?>
<pivotCacheRecords xmlns="http://schemas.openxmlformats.org/spreadsheetml/2006/main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4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3" cacheId="2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O18:Q36" firstHeaderRow="0" firstDataRow="1" firstDataCol="1"/>
  <pivotFields count="11">
    <pivotField axis="axisRow" showDropDowns="1" compact="1" outline="1" subtotalTop="1" dragToRow="1" dragToCol="1" dragToPage="1" dragToData="1" dragOff="1" showAll="0" topAutoShow="1" itemPageCount="10" sortType="manual" defaultSubtotal="1">
      <items count="1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efault" sd="1"/>
      </items>
    </pivotField>
    <pivotField showDropDowns="1" compact="1" numFmtId="16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Hours" fld="2" subtotal="sum" showDataAs="normal" baseField="0" baseItem="0"/>
    <dataField name="Sum of Coin" fld="4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26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O10:Q20" firstHeaderRow="0" firstDataRow="1" firstDataCol="1"/>
  <pivotFields count="10"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1" x="5"/>
        <item t="data" sd="1" x="2"/>
        <item t="data" sd="1" x="7"/>
        <item t="data" sd="1" x="3"/>
        <item t="data" sd="1" x="4"/>
        <item t="data" sd="1" x="1"/>
        <item t="data" sd="1" x="6"/>
        <item t="data" sd="1" x="0"/>
        <item t="data" sd="1" x="8"/>
        <item t="default" sd="1"/>
      </items>
    </pivotField>
    <pivotField showDropDowns="1" compact="1" numFmtId="16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Hours" fld="2" subtotal="sum" showDataAs="normal" baseField="0" baseItem="0"/>
    <dataField name="Sum of Coin" fld="4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25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O5:Q11" firstHeaderRow="0" firstDataRow="1" firstDataCol="1"/>
  <pivotFields count="10"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2"/>
        <item t="data" sd="1" x="4"/>
        <item t="data" sd="1" x="1"/>
        <item t="data" sd="1" x="3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Hours" fld="2" subtotal="sum" showDataAs="normal" baseField="0" baseItem="0"/>
    <dataField name="Sum of Coin" fld="4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3" cacheId="28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R2:T14" firstHeaderRow="0" firstDataRow="1" firstDataCol="1"/>
  <pivotFields count="11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showDropDowns="1" compact="1" numFmtId="16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Hours" fld="2" subtotal="sum" showDataAs="normal" baseField="0" baseItem="0"/>
    <dataField name="Sum of Coin" fld="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12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_rels/sheet13.xml.rels><Relationships xmlns="http://schemas.openxmlformats.org/package/2006/relationships"><Relationship Type="http://schemas.openxmlformats.org/officeDocument/2006/relationships/pivotTable" Target="/xl/pivotTables/pivotTable3.xml" Id="rId1"/></Relationships>
</file>

<file path=xl/worksheets/_rels/sheet19.xml.rels><Relationships xmlns="http://schemas.openxmlformats.org/package/2006/relationships"><Relationship Type="http://schemas.openxmlformats.org/officeDocument/2006/relationships/pivotTable" Target="/xl/pivotTables/pivotTable4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B2" sqref="B2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zoomScaleNormal="100" workbookViewId="0">
      <selection activeCell="A2" sqref="A2"/>
    </sheetView>
  </sheetViews>
  <sheetFormatPr baseColWidth="8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baseColWidth="8" defaultColWidth="9.140625" defaultRowHeight="15"/>
  <cols>
    <col width="17.28515625" bestFit="1" customWidth="1" style="32" min="1" max="1"/>
    <col width="7.42578125" bestFit="1" customWidth="1" style="32" min="2" max="2"/>
    <col width="8.42578125" bestFit="1" customWidth="1" style="32" min="3" max="3"/>
    <col width="12.85546875" bestFit="1" customWidth="1" style="32" min="4" max="4"/>
    <col width="7.28515625" bestFit="1" customWidth="1" style="32" min="5" max="5"/>
    <col width="31.5703125" bestFit="1" customWidth="1" style="32" min="6" max="6"/>
    <col width="21" bestFit="1" customWidth="1" style="32" min="7" max="7"/>
    <col width="43.28515625" bestFit="1" customWidth="1" style="32" min="8" max="8"/>
    <col width="7" bestFit="1" customWidth="1" style="32" min="9" max="9"/>
    <col width="106.140625" bestFit="1" customWidth="1" style="32" min="10" max="10"/>
    <col width="8.5703125" bestFit="1" customWidth="1" style="32" min="11" max="11"/>
    <col width="9.140625" customWidth="1" style="32" min="12" max="13"/>
    <col width="39.140625" bestFit="1" customWidth="1" style="32" min="14" max="14"/>
    <col width="17.28515625" bestFit="1" customWidth="1" style="32" min="15" max="15"/>
    <col width="12.7109375" bestFit="1" customWidth="1" style="32" min="16" max="16"/>
    <col width="11.5703125" bestFit="1" customWidth="1" style="32" min="17" max="17"/>
    <col width="9.140625" customWidth="1" style="32" min="18" max="16384"/>
  </cols>
  <sheetData>
    <row r="1">
      <c r="A1" s="32" t="inlineStr">
        <is>
          <t>Student</t>
        </is>
      </c>
      <c r="B1" s="32" t="inlineStr">
        <is>
          <t>Date</t>
        </is>
      </c>
      <c r="C1" s="32" t="inlineStr">
        <is>
          <t>Hours</t>
        </is>
      </c>
      <c r="D1" s="32" t="inlineStr">
        <is>
          <t>Rate ($/hr)</t>
        </is>
      </c>
      <c r="E1" s="32" t="inlineStr">
        <is>
          <t>Coin</t>
        </is>
      </c>
      <c r="F1" s="32" t="inlineStr">
        <is>
          <t>Billed?</t>
        </is>
      </c>
      <c r="G1" s="32" t="inlineStr">
        <is>
          <t>Received payment?</t>
        </is>
      </c>
      <c r="H1" s="32" t="inlineStr">
        <is>
          <t>Topic</t>
        </is>
      </c>
      <c r="I1" s="32" t="inlineStr">
        <is>
          <t>Tip?</t>
        </is>
      </c>
      <c r="J1" s="33" t="inlineStr">
        <is>
          <t>Paid via invoice?</t>
        </is>
      </c>
      <c r="K1" s="32" t="inlineStr">
        <is>
          <t>Totals</t>
        </is>
      </c>
    </row>
    <row r="2">
      <c r="A2" s="34" t="inlineStr">
        <is>
          <t>Abby Owen</t>
        </is>
      </c>
      <c r="B2" s="35" t="n">
        <v>44836</v>
      </c>
      <c r="C2" s="34" t="n">
        <v>1</v>
      </c>
      <c r="D2" s="34" t="n">
        <v>50</v>
      </c>
      <c r="E2" s="34" t="n">
        <v>50</v>
      </c>
      <c r="F2" s="34" t="inlineStr">
        <is>
          <t>Yes</t>
        </is>
      </c>
      <c r="G2" s="34" t="inlineStr">
        <is>
          <t>Yes</t>
        </is>
      </c>
      <c r="H2" s="34" t="inlineStr">
        <is>
          <t>Math (general homework)</t>
        </is>
      </c>
      <c r="I2" s="34" t="inlineStr">
        <is>
          <t>No</t>
        </is>
      </c>
      <c r="J2" s="36" t="inlineStr">
        <is>
          <t>No</t>
        </is>
      </c>
      <c r="K2" s="34" t="n">
        <v>50</v>
      </c>
      <c r="N2" s="32" t="inlineStr">
        <is>
          <t>BALANCED</t>
        </is>
      </c>
    </row>
    <row r="3">
      <c r="A3" s="34" t="inlineStr">
        <is>
          <t>Abby Owen</t>
        </is>
      </c>
      <c r="B3" s="35" t="n">
        <v>44846</v>
      </c>
      <c r="C3" s="34" t="n">
        <v>2</v>
      </c>
      <c r="D3" s="34" t="n">
        <v>50</v>
      </c>
      <c r="E3" s="34" t="n">
        <v>100</v>
      </c>
      <c r="F3" s="34" t="inlineStr">
        <is>
          <t>Yes</t>
        </is>
      </c>
      <c r="G3" s="34" t="inlineStr">
        <is>
          <t>Yes</t>
        </is>
      </c>
      <c r="H3" s="34" t="inlineStr">
        <is>
          <t>Algebra 2</t>
        </is>
      </c>
      <c r="I3" s="34" t="inlineStr">
        <is>
          <t>No</t>
        </is>
      </c>
      <c r="J3" s="34" t="inlineStr">
        <is>
          <t>YES</t>
        </is>
      </c>
      <c r="K3" s="34" t="n">
        <v>100</v>
      </c>
    </row>
    <row r="4">
      <c r="A4" s="34" t="inlineStr">
        <is>
          <t>Abby Owen</t>
        </is>
      </c>
      <c r="B4" s="35" t="n">
        <v>44858</v>
      </c>
      <c r="C4" s="34" t="n">
        <v>1</v>
      </c>
      <c r="D4" s="34" t="n">
        <v>50</v>
      </c>
      <c r="E4" s="34" t="n">
        <v>50</v>
      </c>
      <c r="F4" s="34" t="inlineStr">
        <is>
          <t>Yes</t>
        </is>
      </c>
      <c r="G4" s="34" t="inlineStr">
        <is>
          <t>Yes</t>
        </is>
      </c>
      <c r="H4" s="34" t="inlineStr">
        <is>
          <t>Emergency Math Lab</t>
        </is>
      </c>
      <c r="I4" s="34" t="inlineStr">
        <is>
          <t>No</t>
        </is>
      </c>
      <c r="J4" s="34" t="inlineStr">
        <is>
          <t>YES</t>
        </is>
      </c>
      <c r="K4" s="34" t="n">
        <v>50</v>
      </c>
    </row>
    <row r="5">
      <c r="A5" s="34" t="inlineStr">
        <is>
          <t>Abby Owen</t>
        </is>
      </c>
      <c r="B5" s="35" t="n">
        <v>44859</v>
      </c>
      <c r="C5" s="34" t="n">
        <v>0.75</v>
      </c>
      <c r="D5" s="34" t="n">
        <v>50</v>
      </c>
      <c r="E5" s="34" t="n">
        <v>37.5</v>
      </c>
      <c r="F5" s="34" t="inlineStr">
        <is>
          <t>Yes</t>
        </is>
      </c>
      <c r="G5" s="34" t="inlineStr">
        <is>
          <t>Yes</t>
        </is>
      </c>
      <c r="H5" s="34" t="inlineStr">
        <is>
          <t>Logarithmic Functions Review</t>
        </is>
      </c>
      <c r="I5" s="34" t="inlineStr">
        <is>
          <t>No</t>
        </is>
      </c>
      <c r="J5" s="34" t="inlineStr">
        <is>
          <t>YES</t>
        </is>
      </c>
      <c r="K5" s="34" t="n">
        <v>37.5</v>
      </c>
    </row>
    <row r="6">
      <c r="A6" s="34" t="inlineStr">
        <is>
          <t>Abby Owen</t>
        </is>
      </c>
      <c r="B6" s="35" t="n">
        <v>44861</v>
      </c>
      <c r="C6" s="34" t="n">
        <v>1</v>
      </c>
      <c r="D6" s="34" t="n">
        <v>50</v>
      </c>
      <c r="E6" s="34" t="n">
        <v>50</v>
      </c>
      <c r="F6" s="34" t="inlineStr">
        <is>
          <t>Yes</t>
        </is>
      </c>
      <c r="G6" s="34" t="inlineStr">
        <is>
          <t>Yes</t>
        </is>
      </c>
      <c r="H6" s="34" t="inlineStr">
        <is>
          <t>Precalc - Exponentials and Logs</t>
        </is>
      </c>
      <c r="I6" s="34" t="inlineStr">
        <is>
          <t>No</t>
        </is>
      </c>
      <c r="J6" s="34" t="inlineStr">
        <is>
          <t>YES</t>
        </is>
      </c>
      <c r="K6" s="34" t="n">
        <v>50</v>
      </c>
    </row>
    <row r="7">
      <c r="A7" s="34" t="inlineStr">
        <is>
          <t>Addison O'Connor</t>
        </is>
      </c>
      <c r="B7" s="35" t="n">
        <v>44849</v>
      </c>
      <c r="C7" s="34" t="n">
        <v>1</v>
      </c>
      <c r="D7" s="34" t="n">
        <v>60</v>
      </c>
      <c r="E7" s="34" t="n">
        <v>60</v>
      </c>
      <c r="F7" s="34" t="inlineStr">
        <is>
          <t>Yes</t>
        </is>
      </c>
      <c r="G7" s="34" t="inlineStr">
        <is>
          <t>Yes</t>
        </is>
      </c>
      <c r="H7" s="34" t="inlineStr">
        <is>
          <t>Choreography Review</t>
        </is>
      </c>
      <c r="I7" s="34" t="inlineStr">
        <is>
          <t>No</t>
        </is>
      </c>
      <c r="J7" s="34" t="inlineStr">
        <is>
          <t>YES</t>
        </is>
      </c>
      <c r="K7" s="34" t="n">
        <v>60</v>
      </c>
    </row>
    <row r="8">
      <c r="A8" s="34" t="inlineStr">
        <is>
          <t>Caroline Frey</t>
        </is>
      </c>
      <c r="B8" s="35" t="n">
        <v>44852</v>
      </c>
      <c r="C8" s="34" t="n">
        <v>3.5</v>
      </c>
      <c r="D8" s="34" t="n">
        <v>50</v>
      </c>
      <c r="E8" s="34" t="n">
        <v>175</v>
      </c>
      <c r="F8" s="34" t="inlineStr">
        <is>
          <t>Yes</t>
        </is>
      </c>
      <c r="G8" s="34" t="inlineStr">
        <is>
          <t>Yes</t>
        </is>
      </c>
      <c r="H8" s="34" t="inlineStr">
        <is>
          <t>TN and CoC Essay Supplement Finalization</t>
        </is>
      </c>
      <c r="I8" s="34" t="inlineStr">
        <is>
          <t>Yes</t>
        </is>
      </c>
      <c r="J8" s="34" t="inlineStr">
        <is>
          <t>No - Venmo b/c tip; sent to personal account but transferred accordingly (sent to Eric and Eric venmo'd business acc)</t>
        </is>
      </c>
      <c r="K8" s="34" t="n">
        <v>200</v>
      </c>
    </row>
    <row r="9">
      <c r="A9" s="34" t="inlineStr">
        <is>
          <t>Caroline Frey</t>
        </is>
      </c>
      <c r="B9" s="35" t="n">
        <v>44857</v>
      </c>
      <c r="C9" s="34" t="n">
        <v>1</v>
      </c>
      <c r="D9" s="34" t="n">
        <v>50</v>
      </c>
      <c r="E9" s="34" t="n">
        <v>50</v>
      </c>
      <c r="F9" s="34" t="inlineStr">
        <is>
          <t>Yes</t>
        </is>
      </c>
      <c r="G9" s="34" t="inlineStr">
        <is>
          <t>Yes</t>
        </is>
      </c>
      <c r="H9" s="34" t="inlineStr">
        <is>
          <t>Bama Honors Appliation</t>
        </is>
      </c>
      <c r="I9" s="34" t="inlineStr">
        <is>
          <t>No</t>
        </is>
      </c>
      <c r="J9" s="34" t="inlineStr">
        <is>
          <t>No - venmo b/c tip</t>
        </is>
      </c>
      <c r="K9" s="34" t="n">
        <v>50</v>
      </c>
    </row>
    <row r="10">
      <c r="A10" s="34" t="inlineStr">
        <is>
          <t>Claire Cecotti</t>
        </is>
      </c>
      <c r="B10" s="35" t="n">
        <v>44837</v>
      </c>
      <c r="C10" s="34" t="n">
        <v>1</v>
      </c>
      <c r="D10" s="34" t="n">
        <v>50</v>
      </c>
      <c r="E10" s="34" t="n">
        <v>50</v>
      </c>
      <c r="F10" s="34" t="inlineStr">
        <is>
          <t>Yes</t>
        </is>
      </c>
      <c r="G10" s="34" t="inlineStr">
        <is>
          <t>Yes</t>
        </is>
      </c>
      <c r="H10" s="34" t="inlineStr">
        <is>
          <t>SAT Math, Piecewise Functions Test</t>
        </is>
      </c>
      <c r="I10" s="34" t="inlineStr">
        <is>
          <t>No</t>
        </is>
      </c>
      <c r="J10" s="34" t="inlineStr">
        <is>
          <t>YES</t>
        </is>
      </c>
      <c r="K10" s="34" t="n">
        <v>50</v>
      </c>
    </row>
    <row r="11">
      <c r="A11" s="34" t="inlineStr">
        <is>
          <t>Elle Mishler</t>
        </is>
      </c>
      <c r="B11" s="35" t="n">
        <v>44842</v>
      </c>
      <c r="C11" s="34" t="n">
        <v>1</v>
      </c>
      <c r="D11" s="34" t="n">
        <v>60</v>
      </c>
      <c r="E11" s="34" t="n">
        <v>60</v>
      </c>
      <c r="F11" s="34" t="inlineStr">
        <is>
          <t>Yes</t>
        </is>
      </c>
      <c r="G11" s="34" t="inlineStr">
        <is>
          <t>Yes</t>
        </is>
      </c>
      <c r="H11" s="34" t="inlineStr">
        <is>
          <t>Algebra 1</t>
        </is>
      </c>
      <c r="I11" s="34" t="inlineStr">
        <is>
          <t>No</t>
        </is>
      </c>
      <c r="J11" s="34" t="inlineStr">
        <is>
          <t>YES</t>
        </is>
      </c>
      <c r="K11" s="34" t="n">
        <v>60</v>
      </c>
    </row>
    <row r="12">
      <c r="A12" s="34" t="inlineStr">
        <is>
          <t>Elle Mishler</t>
        </is>
      </c>
      <c r="B12" s="35" t="n">
        <v>44846</v>
      </c>
      <c r="C12" s="34" t="n">
        <v>1</v>
      </c>
      <c r="D12" s="34" t="n">
        <v>60</v>
      </c>
      <c r="E12" s="34" t="n">
        <v>60</v>
      </c>
      <c r="F12" s="34" t="inlineStr">
        <is>
          <t>Yes</t>
        </is>
      </c>
      <c r="G12" s="34" t="inlineStr">
        <is>
          <t>Yes</t>
        </is>
      </c>
      <c r="H12" s="34" t="inlineStr">
        <is>
          <t>Algebra 1</t>
        </is>
      </c>
      <c r="I12" s="34" t="inlineStr">
        <is>
          <t>No</t>
        </is>
      </c>
      <c r="J12" s="34" t="inlineStr">
        <is>
          <t>YES</t>
        </is>
      </c>
      <c r="K12" s="34" t="n">
        <v>60</v>
      </c>
    </row>
    <row r="13">
      <c r="A13" s="34" t="inlineStr">
        <is>
          <t>Elle Mishler</t>
        </is>
      </c>
      <c r="B13" s="35" t="n">
        <v>44853</v>
      </c>
      <c r="C13" s="34" t="n">
        <v>1.25</v>
      </c>
      <c r="D13" s="34" t="n">
        <v>60</v>
      </c>
      <c r="E13" s="34" t="n">
        <v>75</v>
      </c>
      <c r="F13" s="34" t="inlineStr">
        <is>
          <t>Yes</t>
        </is>
      </c>
      <c r="G13" s="34" t="inlineStr">
        <is>
          <t>Yes</t>
        </is>
      </c>
      <c r="H13" s="34" t="inlineStr">
        <is>
          <t>Algebra 1 Review</t>
        </is>
      </c>
      <c r="I13" s="34" t="inlineStr">
        <is>
          <t>No</t>
        </is>
      </c>
      <c r="J13" s="34" t="inlineStr">
        <is>
          <t>YES</t>
        </is>
      </c>
      <c r="K13" s="34" t="n">
        <v>75</v>
      </c>
    </row>
    <row r="14">
      <c r="A14" s="34" t="inlineStr">
        <is>
          <t>Gabby Bagot</t>
        </is>
      </c>
      <c r="B14" s="35" t="n">
        <v>44856</v>
      </c>
      <c r="C14" s="34" t="n">
        <v>1</v>
      </c>
      <c r="D14" s="34" t="n">
        <v>60</v>
      </c>
      <c r="E14" s="34" t="n">
        <v>60</v>
      </c>
      <c r="F14" s="34" t="inlineStr">
        <is>
          <t>Yes</t>
        </is>
      </c>
      <c r="G14" s="34" t="inlineStr">
        <is>
          <t>Yes</t>
        </is>
      </c>
      <c r="H14" s="34" t="inlineStr">
        <is>
          <t>Algebra 1</t>
        </is>
      </c>
      <c r="I14" s="34" t="inlineStr">
        <is>
          <t>No</t>
        </is>
      </c>
      <c r="J14" s="34" t="inlineStr">
        <is>
          <t>YES</t>
        </is>
      </c>
      <c r="K14" s="34" t="n">
        <v>60</v>
      </c>
      <c r="N14" s="32" t="inlineStr">
        <is>
          <t>*Sujay 21 Oct, 23 Oct, 29 Oct, and 30 Oct were all billed together.</t>
        </is>
      </c>
    </row>
    <row r="15">
      <c r="A15" s="34" t="inlineStr">
        <is>
          <t>Julia Cecotti</t>
        </is>
      </c>
      <c r="B15" s="35" t="n">
        <v>44845</v>
      </c>
      <c r="C15" s="34" t="n">
        <v>1</v>
      </c>
      <c r="D15" s="34" t="n">
        <v>50</v>
      </c>
      <c r="E15" s="34" t="n">
        <v>50</v>
      </c>
      <c r="F15" s="34" t="inlineStr">
        <is>
          <t>Yes</t>
        </is>
      </c>
      <c r="G15" s="34" t="inlineStr">
        <is>
          <t>Yes</t>
        </is>
      </c>
      <c r="H15" s="34" t="inlineStr">
        <is>
          <t>Precalc - piecewise functions</t>
        </is>
      </c>
      <c r="I15" s="34" t="inlineStr">
        <is>
          <t>No</t>
        </is>
      </c>
      <c r="J15" s="34" t="inlineStr">
        <is>
          <t>YES</t>
        </is>
      </c>
      <c r="K15" s="34" t="n">
        <v>50</v>
      </c>
    </row>
    <row r="16">
      <c r="A16" s="34" t="inlineStr">
        <is>
          <t>Julia Cecotti</t>
        </is>
      </c>
      <c r="B16" s="35" t="n">
        <v>44851</v>
      </c>
      <c r="C16" s="34" t="n">
        <v>1.5</v>
      </c>
      <c r="D16" s="34" t="n">
        <v>50</v>
      </c>
      <c r="E16" s="34" t="n">
        <v>75</v>
      </c>
      <c r="F16" s="34" t="inlineStr">
        <is>
          <t>Yes</t>
        </is>
      </c>
      <c r="G16" s="34" t="inlineStr">
        <is>
          <t>Yes</t>
        </is>
      </c>
      <c r="H16" s="34" t="inlineStr">
        <is>
          <t>Limits and Discontinuity</t>
        </is>
      </c>
      <c r="I16" s="34" t="inlineStr">
        <is>
          <t>No</t>
        </is>
      </c>
      <c r="J16" s="34" t="inlineStr">
        <is>
          <t>YES</t>
        </is>
      </c>
      <c r="K16" s="34" t="n">
        <v>75</v>
      </c>
    </row>
    <row r="17">
      <c r="A17" s="34" t="inlineStr">
        <is>
          <t>Kathryn Oakford</t>
        </is>
      </c>
      <c r="B17" s="35" t="n">
        <v>44851</v>
      </c>
      <c r="C17" s="34" t="n">
        <v>1.5</v>
      </c>
      <c r="D17" s="34" t="n">
        <v>50</v>
      </c>
      <c r="E17" s="34" t="n">
        <v>75</v>
      </c>
      <c r="F17" s="34" t="inlineStr">
        <is>
          <t>Yes</t>
        </is>
      </c>
      <c r="G17" s="34" t="inlineStr">
        <is>
          <t>Yes</t>
        </is>
      </c>
      <c r="H17" s="34" t="inlineStr">
        <is>
          <t>Business Calculus</t>
        </is>
      </c>
      <c r="I17" s="34" t="inlineStr">
        <is>
          <t>No</t>
        </is>
      </c>
      <c r="J17" s="34" t="inlineStr">
        <is>
          <t>YES</t>
        </is>
      </c>
      <c r="K17" s="34" t="n">
        <v>75</v>
      </c>
    </row>
    <row r="18">
      <c r="A18" s="34" t="inlineStr">
        <is>
          <t>Kathryn Oakford</t>
        </is>
      </c>
      <c r="B18" s="35" t="n">
        <v>44857</v>
      </c>
      <c r="C18" s="34" t="n">
        <v>1.5</v>
      </c>
      <c r="D18" s="34" t="n">
        <v>50</v>
      </c>
      <c r="E18" s="34" t="n">
        <v>75</v>
      </c>
      <c r="F18" s="34" t="inlineStr">
        <is>
          <t>Yes</t>
        </is>
      </c>
      <c r="G18" s="34" t="inlineStr">
        <is>
          <t>Yes</t>
        </is>
      </c>
      <c r="H18" s="34" t="inlineStr">
        <is>
          <t>Business Calculus</t>
        </is>
      </c>
      <c r="I18" s="34" t="inlineStr">
        <is>
          <t>No</t>
        </is>
      </c>
      <c r="J18" s="34" t="inlineStr">
        <is>
          <t>YES</t>
        </is>
      </c>
      <c r="K18" s="34" t="n">
        <v>75</v>
      </c>
      <c r="O18" s="42" t="inlineStr">
        <is>
          <t>Row Labels</t>
        </is>
      </c>
      <c r="P18" t="inlineStr">
        <is>
          <t>Sum of Hours</t>
        </is>
      </c>
      <c r="Q18" t="inlineStr">
        <is>
          <t>Sum of Coin</t>
        </is>
      </c>
    </row>
    <row r="19">
      <c r="A19" s="34" t="inlineStr">
        <is>
          <t>Kaylie Thompson</t>
        </is>
      </c>
      <c r="B19" s="35" t="n">
        <v>44836</v>
      </c>
      <c r="C19" s="34" t="n">
        <v>1.5</v>
      </c>
      <c r="D19" s="34" t="n">
        <v>50</v>
      </c>
      <c r="E19" s="34" t="n">
        <v>75</v>
      </c>
      <c r="F19" s="34" t="inlineStr">
        <is>
          <t>Yes</t>
        </is>
      </c>
      <c r="G19" s="34" t="inlineStr">
        <is>
          <t>Yes</t>
        </is>
      </c>
      <c r="H19" s="34" t="inlineStr">
        <is>
          <t>Common App Finalizaiton</t>
        </is>
      </c>
      <c r="I19" s="34" t="inlineStr">
        <is>
          <t>No</t>
        </is>
      </c>
      <c r="J19" s="36" t="inlineStr">
        <is>
          <t>No</t>
        </is>
      </c>
      <c r="K19" s="34" t="n">
        <v>75</v>
      </c>
      <c r="O19" s="43" t="inlineStr">
        <is>
          <t>Abby Owen</t>
        </is>
      </c>
      <c r="P19" t="n">
        <v>5.75</v>
      </c>
      <c r="Q19" t="n">
        <v>287.5</v>
      </c>
    </row>
    <row r="20">
      <c r="A20" s="34" t="inlineStr">
        <is>
          <t>Maddie Wilson</t>
        </is>
      </c>
      <c r="B20" s="35" t="n">
        <v>44836</v>
      </c>
      <c r="C20" s="34" t="n">
        <v>2</v>
      </c>
      <c r="D20" s="34" t="n">
        <v>50</v>
      </c>
      <c r="E20" s="34" t="n">
        <v>100</v>
      </c>
      <c r="F20" s="34" t="inlineStr">
        <is>
          <t>Yes</t>
        </is>
      </c>
      <c r="G20" s="34" t="inlineStr">
        <is>
          <t>Yes</t>
        </is>
      </c>
      <c r="H20" s="34" t="inlineStr">
        <is>
          <t>ACT Math</t>
        </is>
      </c>
      <c r="I20" s="34" t="inlineStr">
        <is>
          <t>No</t>
        </is>
      </c>
      <c r="J20" s="36" t="inlineStr">
        <is>
          <t>No</t>
        </is>
      </c>
      <c r="K20" s="34" t="n">
        <v>100</v>
      </c>
      <c r="O20" s="43" t="inlineStr">
        <is>
          <t>Addison O'Connor</t>
        </is>
      </c>
      <c r="P20" t="n">
        <v>1</v>
      </c>
      <c r="Q20" t="n">
        <v>60</v>
      </c>
    </row>
    <row r="21" ht="14.25" customHeight="1">
      <c r="A21" s="34" t="inlineStr">
        <is>
          <t>Maddie Wilson</t>
        </is>
      </c>
      <c r="B21" s="35" t="n">
        <v>44854</v>
      </c>
      <c r="C21" s="34" t="n">
        <v>1.5</v>
      </c>
      <c r="D21" s="34" t="n">
        <v>50</v>
      </c>
      <c r="E21" s="34" t="n">
        <v>75</v>
      </c>
      <c r="F21" s="34" t="inlineStr">
        <is>
          <t>Yes</t>
        </is>
      </c>
      <c r="G21" s="34" t="inlineStr">
        <is>
          <t>Yes</t>
        </is>
      </c>
      <c r="H21" s="34" t="inlineStr">
        <is>
          <t>ACT Math</t>
        </is>
      </c>
      <c r="I21" s="34" t="inlineStr">
        <is>
          <t>No</t>
        </is>
      </c>
      <c r="J21" s="34" t="inlineStr">
        <is>
          <t>No - received via PayPal and Transferred</t>
        </is>
      </c>
      <c r="K21" s="34" t="n">
        <v>75</v>
      </c>
      <c r="O21" s="43" t="inlineStr">
        <is>
          <t>Caroline Frey</t>
        </is>
      </c>
      <c r="P21" t="n">
        <v>4.5</v>
      </c>
      <c r="Q21" t="n">
        <v>225</v>
      </c>
    </row>
    <row r="22">
      <c r="A22" s="34" t="inlineStr">
        <is>
          <t>Maddox Rogers</t>
        </is>
      </c>
      <c r="B22" s="35" t="n">
        <v>44847</v>
      </c>
      <c r="C22" s="34" t="n">
        <v>2</v>
      </c>
      <c r="D22" s="34" t="n">
        <v>50</v>
      </c>
      <c r="E22" s="34" t="n">
        <v>100</v>
      </c>
      <c r="F22" s="34" t="inlineStr">
        <is>
          <t>Yes</t>
        </is>
      </c>
      <c r="G22" s="34" t="inlineStr">
        <is>
          <t>Yes</t>
        </is>
      </c>
      <c r="H22" s="34" t="inlineStr">
        <is>
          <t>College Essay</t>
        </is>
      </c>
      <c r="I22" s="34" t="inlineStr">
        <is>
          <t>No</t>
        </is>
      </c>
      <c r="J22" s="34" t="inlineStr">
        <is>
          <t>YES</t>
        </is>
      </c>
      <c r="K22" s="34" t="n">
        <v>100</v>
      </c>
      <c r="O22" s="43" t="inlineStr">
        <is>
          <t>Claire Cecotti</t>
        </is>
      </c>
      <c r="P22" t="n">
        <v>1</v>
      </c>
      <c r="Q22" t="n">
        <v>50</v>
      </c>
    </row>
    <row r="23">
      <c r="A23" s="34" t="inlineStr">
        <is>
          <t>Naura Peters</t>
        </is>
      </c>
      <c r="B23" s="35" t="n">
        <v>44856</v>
      </c>
      <c r="C23" s="34" t="n">
        <v>0.5</v>
      </c>
      <c r="D23" s="34" t="n">
        <v>60</v>
      </c>
      <c r="E23" s="34" t="n">
        <v>30</v>
      </c>
      <c r="F23" s="34" t="inlineStr">
        <is>
          <t>Yes</t>
        </is>
      </c>
      <c r="G23" s="34" t="inlineStr">
        <is>
          <t>Yes</t>
        </is>
      </c>
      <c r="H23" s="34" t="inlineStr">
        <is>
          <t>Private lesson</t>
        </is>
      </c>
      <c r="I23" s="34" t="inlineStr">
        <is>
          <t>No</t>
        </is>
      </c>
      <c r="J23" s="34" t="inlineStr">
        <is>
          <t>YES</t>
        </is>
      </c>
      <c r="K23" s="34" t="n">
        <v>30</v>
      </c>
      <c r="O23" s="43" t="inlineStr">
        <is>
          <t>Elle Mishler</t>
        </is>
      </c>
      <c r="P23" t="n">
        <v>3.25</v>
      </c>
      <c r="Q23" t="n">
        <v>195</v>
      </c>
    </row>
    <row r="24">
      <c r="A24" s="34" t="inlineStr">
        <is>
          <t>Nicolette Batori</t>
        </is>
      </c>
      <c r="B24" s="35" t="n">
        <v>44857</v>
      </c>
      <c r="C24" s="34" t="n">
        <v>2</v>
      </c>
      <c r="D24" s="34" t="n">
        <v>50</v>
      </c>
      <c r="E24" s="34" t="n">
        <v>100</v>
      </c>
      <c r="F24" s="34" t="inlineStr">
        <is>
          <t>Yes</t>
        </is>
      </c>
      <c r="G24" s="34" t="inlineStr">
        <is>
          <t>Yes</t>
        </is>
      </c>
      <c r="H24" s="34" t="inlineStr">
        <is>
          <t>AP Test Advice, Volunteering advice, SAT Math</t>
        </is>
      </c>
      <c r="I24" s="34" t="inlineStr">
        <is>
          <t>No</t>
        </is>
      </c>
      <c r="J24" s="34" t="inlineStr">
        <is>
          <t>YES</t>
        </is>
      </c>
      <c r="K24" s="34" t="n">
        <v>100</v>
      </c>
      <c r="O24" s="43" t="inlineStr">
        <is>
          <t>Gabby Bagot</t>
        </is>
      </c>
      <c r="P24" t="n">
        <v>1</v>
      </c>
      <c r="Q24" t="n">
        <v>60</v>
      </c>
    </row>
    <row r="25">
      <c r="A25" s="34" t="inlineStr">
        <is>
          <t>Nicolette Batori</t>
        </is>
      </c>
      <c r="B25" s="35" t="n">
        <v>44863</v>
      </c>
      <c r="C25" s="34" t="n">
        <v>1</v>
      </c>
      <c r="D25" s="34" t="n">
        <v>50</v>
      </c>
      <c r="E25" s="34" t="n">
        <v>50</v>
      </c>
      <c r="F25" s="34" t="inlineStr">
        <is>
          <t>Yes</t>
        </is>
      </c>
      <c r="G25" s="34" t="inlineStr">
        <is>
          <t>Yes</t>
        </is>
      </c>
      <c r="H25" s="34" t="inlineStr">
        <is>
          <t>SAT Math</t>
        </is>
      </c>
      <c r="I25" s="34" t="inlineStr">
        <is>
          <t>No</t>
        </is>
      </c>
      <c r="J25" s="34" t="inlineStr">
        <is>
          <t>YES</t>
        </is>
      </c>
      <c r="K25" s="34" t="n">
        <v>50</v>
      </c>
      <c r="O25" s="43" t="inlineStr">
        <is>
          <t>Julia Cecotti</t>
        </is>
      </c>
      <c r="P25" t="n">
        <v>2.5</v>
      </c>
      <c r="Q25" t="n">
        <v>125</v>
      </c>
    </row>
    <row r="26">
      <c r="A26" s="34" t="inlineStr">
        <is>
          <t>Nicolette Batori</t>
        </is>
      </c>
      <c r="B26" s="35" t="n">
        <v>44865</v>
      </c>
      <c r="C26" s="34" t="n">
        <v>1</v>
      </c>
      <c r="D26" s="34" t="n">
        <v>50</v>
      </c>
      <c r="E26" s="34" t="n">
        <v>50</v>
      </c>
      <c r="F26" s="34" t="inlineStr">
        <is>
          <t>Yes</t>
        </is>
      </c>
      <c r="G26" s="34" t="inlineStr">
        <is>
          <t>Yes</t>
        </is>
      </c>
      <c r="H26" s="34" t="inlineStr">
        <is>
          <t>SAT Math</t>
        </is>
      </c>
      <c r="I26" s="34" t="inlineStr">
        <is>
          <t>No</t>
        </is>
      </c>
      <c r="J26" s="34" t="inlineStr">
        <is>
          <t>YES</t>
        </is>
      </c>
      <c r="K26" s="34" t="n">
        <v>50</v>
      </c>
      <c r="O26" s="43" t="inlineStr">
        <is>
          <t>Kathryn Oakford</t>
        </is>
      </c>
      <c r="P26" t="n">
        <v>3</v>
      </c>
      <c r="Q26" t="n">
        <v>150</v>
      </c>
    </row>
    <row r="27">
      <c r="A27" s="34" t="inlineStr">
        <is>
          <t>Rohan Skanda</t>
        </is>
      </c>
      <c r="B27" s="35" t="n">
        <v>44838</v>
      </c>
      <c r="C27" s="34" t="n">
        <v>1</v>
      </c>
      <c r="D27" s="34" t="n">
        <v>50</v>
      </c>
      <c r="E27" s="34" t="n">
        <v>50</v>
      </c>
      <c r="F27" s="34" t="inlineStr">
        <is>
          <t>Yes</t>
        </is>
      </c>
      <c r="G27" s="34" t="inlineStr">
        <is>
          <t>Yes</t>
        </is>
      </c>
      <c r="H27" s="34" t="inlineStr">
        <is>
          <t>AOS Integrated Math + Science</t>
        </is>
      </c>
      <c r="I27" s="34" t="inlineStr">
        <is>
          <t>No</t>
        </is>
      </c>
      <c r="J27" s="34" t="inlineStr">
        <is>
          <t>YES</t>
        </is>
      </c>
      <c r="K27" s="34" t="n">
        <v>50</v>
      </c>
      <c r="O27" s="43" t="inlineStr">
        <is>
          <t>Kaylie Thompson</t>
        </is>
      </c>
      <c r="P27" t="n">
        <v>1.5</v>
      </c>
      <c r="Q27" t="n">
        <v>75</v>
      </c>
    </row>
    <row r="28">
      <c r="A28" s="34" t="inlineStr">
        <is>
          <t>Rohan Skanda</t>
        </is>
      </c>
      <c r="B28" s="35" t="n">
        <v>44840</v>
      </c>
      <c r="C28" s="34" t="n">
        <v>2</v>
      </c>
      <c r="D28" s="34" t="n">
        <v>50</v>
      </c>
      <c r="E28" s="34" t="n">
        <v>100</v>
      </c>
      <c r="F28" s="34" t="inlineStr">
        <is>
          <t>Yes</t>
        </is>
      </c>
      <c r="G28" s="34" t="inlineStr">
        <is>
          <t>Yes</t>
        </is>
      </c>
      <c r="H28" s="34" t="inlineStr">
        <is>
          <t>AOS Integrated Math + Science</t>
        </is>
      </c>
      <c r="I28" s="34" t="inlineStr">
        <is>
          <t>No</t>
        </is>
      </c>
      <c r="J28" s="34" t="inlineStr">
        <is>
          <t>YES</t>
        </is>
      </c>
      <c r="K28" s="34" t="n">
        <v>100</v>
      </c>
      <c r="O28" s="43" t="inlineStr">
        <is>
          <t>Maddie Wilson</t>
        </is>
      </c>
      <c r="P28" t="n">
        <v>3.5</v>
      </c>
      <c r="Q28" t="n">
        <v>175</v>
      </c>
    </row>
    <row r="29">
      <c r="A29" s="34" t="inlineStr">
        <is>
          <t>Rohan Skanda</t>
        </is>
      </c>
      <c r="B29" s="35" t="n">
        <v>44851</v>
      </c>
      <c r="C29" s="34" t="n">
        <v>1.5</v>
      </c>
      <c r="D29" s="34" t="n">
        <v>50</v>
      </c>
      <c r="E29" s="34" t="n">
        <v>75</v>
      </c>
      <c r="F29" s="34" t="inlineStr">
        <is>
          <t>Yes</t>
        </is>
      </c>
      <c r="G29" s="34" t="inlineStr">
        <is>
          <t>Yes</t>
        </is>
      </c>
      <c r="H29" s="34" t="inlineStr">
        <is>
          <t>Math and Physics Review</t>
        </is>
      </c>
      <c r="I29" s="34" t="inlineStr">
        <is>
          <t>No</t>
        </is>
      </c>
      <c r="J29" s="34" t="inlineStr">
        <is>
          <t>YES</t>
        </is>
      </c>
      <c r="K29" s="34" t="n">
        <v>75</v>
      </c>
      <c r="O29" s="43" t="inlineStr">
        <is>
          <t>Maddox Rogers</t>
        </is>
      </c>
      <c r="P29" t="n">
        <v>2</v>
      </c>
      <c r="Q29" t="n">
        <v>100</v>
      </c>
    </row>
    <row r="30">
      <c r="A30" s="34" t="inlineStr">
        <is>
          <t>Rohan Skanda</t>
        </is>
      </c>
      <c r="B30" s="35" t="n">
        <v>44857</v>
      </c>
      <c r="C30" s="34" t="n">
        <v>1</v>
      </c>
      <c r="D30" s="34" t="n">
        <v>50</v>
      </c>
      <c r="E30" s="34" t="n">
        <v>75</v>
      </c>
      <c r="F30" s="34" t="inlineStr">
        <is>
          <t>Yes</t>
        </is>
      </c>
      <c r="G30" s="34" t="inlineStr">
        <is>
          <t>Yes</t>
        </is>
      </c>
      <c r="H30" s="34" t="inlineStr">
        <is>
          <t>AOS Integrated Math + Science</t>
        </is>
      </c>
      <c r="I30" s="34" t="inlineStr">
        <is>
          <t>No</t>
        </is>
      </c>
      <c r="J30" s="34" t="inlineStr">
        <is>
          <t>YES</t>
        </is>
      </c>
      <c r="K30" s="34" t="n">
        <v>75</v>
      </c>
      <c r="O30" s="43" t="inlineStr">
        <is>
          <t>Naura Peters</t>
        </is>
      </c>
      <c r="P30" t="n">
        <v>0.5</v>
      </c>
      <c r="Q30" t="n">
        <v>30</v>
      </c>
    </row>
    <row r="31">
      <c r="A31" s="34" t="inlineStr">
        <is>
          <t>Rohan Skanda</t>
        </is>
      </c>
      <c r="B31" s="35" t="n">
        <v>44858</v>
      </c>
      <c r="C31" s="34" t="n">
        <v>1</v>
      </c>
      <c r="D31" s="34" t="n">
        <v>50</v>
      </c>
      <c r="E31" s="34" t="n">
        <v>50</v>
      </c>
      <c r="F31" s="34" t="inlineStr">
        <is>
          <t>Yes</t>
        </is>
      </c>
      <c r="G31" s="34" t="inlineStr">
        <is>
          <t>Yes</t>
        </is>
      </c>
      <c r="H31" s="34" t="inlineStr">
        <is>
          <t>AOS Integrated Math + Science</t>
        </is>
      </c>
      <c r="I31" s="34" t="inlineStr">
        <is>
          <t>No</t>
        </is>
      </c>
      <c r="J31" s="34" t="inlineStr">
        <is>
          <t>YES</t>
        </is>
      </c>
      <c r="K31" s="34" t="n">
        <v>50</v>
      </c>
      <c r="O31" s="43" t="inlineStr">
        <is>
          <t>Nicolette Batori</t>
        </is>
      </c>
      <c r="P31" t="n">
        <v>4</v>
      </c>
      <c r="Q31" t="n">
        <v>200</v>
      </c>
    </row>
    <row r="32">
      <c r="A32" s="34" t="inlineStr">
        <is>
          <t>Rohan Skanda</t>
        </is>
      </c>
      <c r="B32" s="35" t="n">
        <v>44859</v>
      </c>
      <c r="C32" s="34" t="n">
        <v>1</v>
      </c>
      <c r="D32" s="34" t="n">
        <v>50</v>
      </c>
      <c r="E32" s="34" t="n">
        <v>50</v>
      </c>
      <c r="F32" s="34" t="inlineStr">
        <is>
          <t>Yes</t>
        </is>
      </c>
      <c r="G32" s="34" t="inlineStr">
        <is>
          <t>Yes</t>
        </is>
      </c>
      <c r="H32" s="34" t="inlineStr">
        <is>
          <t>AOS Integrated Math + Science</t>
        </is>
      </c>
      <c r="I32" s="34" t="inlineStr">
        <is>
          <t>No</t>
        </is>
      </c>
      <c r="J32" s="34" t="inlineStr">
        <is>
          <t>YES</t>
        </is>
      </c>
      <c r="K32" s="34" t="n">
        <v>50</v>
      </c>
      <c r="O32" s="43" t="inlineStr">
        <is>
          <t>Rohan Skanda</t>
        </is>
      </c>
      <c r="P32" t="n">
        <v>8.75</v>
      </c>
      <c r="Q32" t="n">
        <v>462.5</v>
      </c>
    </row>
    <row r="33">
      <c r="A33" s="34" t="inlineStr">
        <is>
          <t>Rohan Skanda</t>
        </is>
      </c>
      <c r="B33" s="35" t="n">
        <v>44860</v>
      </c>
      <c r="C33" s="34" t="n">
        <v>1.25</v>
      </c>
      <c r="D33" s="34" t="n">
        <v>50</v>
      </c>
      <c r="E33" s="34" t="n">
        <v>62.5</v>
      </c>
      <c r="F33" s="34" t="inlineStr">
        <is>
          <t>Yes</t>
        </is>
      </c>
      <c r="G33" s="34" t="inlineStr">
        <is>
          <t>Yes</t>
        </is>
      </c>
      <c r="H33" s="34" t="inlineStr">
        <is>
          <t>AOS Integrated Math + Science</t>
        </is>
      </c>
      <c r="I33" s="34" t="inlineStr">
        <is>
          <t>No</t>
        </is>
      </c>
      <c r="J33" s="34" t="inlineStr">
        <is>
          <t>YES</t>
        </is>
      </c>
      <c r="K33" s="34" t="n">
        <v>62.5</v>
      </c>
      <c r="O33" s="43" t="inlineStr">
        <is>
          <t>Sienna Cormier</t>
        </is>
      </c>
      <c r="P33" t="n">
        <v>1.5</v>
      </c>
      <c r="Q33" t="n">
        <v>75</v>
      </c>
    </row>
    <row r="34">
      <c r="A34" s="34" t="inlineStr">
        <is>
          <t>Sienna Cormier</t>
        </is>
      </c>
      <c r="B34" s="35" t="n">
        <v>44846</v>
      </c>
      <c r="C34" s="34" t="n">
        <v>1.5</v>
      </c>
      <c r="D34" s="34" t="n">
        <v>50</v>
      </c>
      <c r="E34" s="34" t="n">
        <v>75</v>
      </c>
      <c r="F34" s="34" t="inlineStr">
        <is>
          <t>Yes</t>
        </is>
      </c>
      <c r="G34" s="34" t="inlineStr">
        <is>
          <t>Yes</t>
        </is>
      </c>
      <c r="H34" s="34" t="inlineStr">
        <is>
          <t>Geometry</t>
        </is>
      </c>
      <c r="I34" s="34" t="inlineStr">
        <is>
          <t>No</t>
        </is>
      </c>
      <c r="J34" s="34" t="inlineStr">
        <is>
          <t>YES</t>
        </is>
      </c>
      <c r="K34" s="34" t="n">
        <v>75</v>
      </c>
      <c r="O34" s="43" t="inlineStr">
        <is>
          <t>Sophia Gonzales</t>
        </is>
      </c>
      <c r="P34" t="n">
        <v>2</v>
      </c>
      <c r="Q34" t="n">
        <v>120</v>
      </c>
    </row>
    <row r="35">
      <c r="A35" s="34" t="inlineStr">
        <is>
          <t>Sophia Gonzales</t>
        </is>
      </c>
      <c r="B35" s="35" t="n">
        <v>44860</v>
      </c>
      <c r="C35" s="34" t="n">
        <v>1</v>
      </c>
      <c r="D35" s="34" t="n">
        <v>60</v>
      </c>
      <c r="E35" s="34" t="n">
        <v>60</v>
      </c>
      <c r="F35" s="34" t="inlineStr">
        <is>
          <t>Yes (folded into next-day invoice)</t>
        </is>
      </c>
      <c r="G35" s="34" t="inlineStr">
        <is>
          <t>Yes</t>
        </is>
      </c>
      <c r="H35" s="34" t="inlineStr">
        <is>
          <t>Physics</t>
        </is>
      </c>
      <c r="I35" s="34" t="inlineStr">
        <is>
          <t>No</t>
        </is>
      </c>
      <c r="J35" s="34" t="inlineStr">
        <is>
          <t>YES</t>
        </is>
      </c>
      <c r="K35" s="34" t="n">
        <v>60</v>
      </c>
      <c r="O35" s="43" t="inlineStr">
        <is>
          <t>Sujay Penugonda</t>
        </is>
      </c>
      <c r="P35" t="n">
        <v>11.5</v>
      </c>
      <c r="Q35" t="n">
        <v>450</v>
      </c>
    </row>
    <row r="36">
      <c r="A36" s="34" t="inlineStr">
        <is>
          <t>Sophia Gonzales</t>
        </is>
      </c>
      <c r="B36" s="35" t="n">
        <v>44861</v>
      </c>
      <c r="C36" s="34" t="n">
        <v>1</v>
      </c>
      <c r="D36" s="34" t="n">
        <v>60</v>
      </c>
      <c r="E36" s="34" t="n">
        <v>60</v>
      </c>
      <c r="F36" s="34" t="inlineStr">
        <is>
          <t>Yes</t>
        </is>
      </c>
      <c r="G36" s="34" t="inlineStr">
        <is>
          <t>Yes</t>
        </is>
      </c>
      <c r="H36" s="34" t="inlineStr">
        <is>
          <t>Physics</t>
        </is>
      </c>
      <c r="I36" s="34" t="inlineStr">
        <is>
          <t>No</t>
        </is>
      </c>
      <c r="J36" s="34" t="inlineStr">
        <is>
          <t>YES</t>
        </is>
      </c>
      <c r="K36" s="34" t="n">
        <v>60</v>
      </c>
      <c r="O36" s="43" t="inlineStr">
        <is>
          <t>Grand Total</t>
        </is>
      </c>
      <c r="P36" t="n">
        <v>57.25</v>
      </c>
      <c r="Q36" t="n">
        <v>2840</v>
      </c>
    </row>
    <row r="37">
      <c r="A37" s="34" t="inlineStr">
        <is>
          <t>Sujay Penugonda</t>
        </is>
      </c>
      <c r="B37" s="35" t="n">
        <v>44840</v>
      </c>
      <c r="C37" s="34" t="n">
        <v>1.5</v>
      </c>
      <c r="D37" s="34" t="n">
        <v>50</v>
      </c>
      <c r="E37" s="34" t="n">
        <v>75</v>
      </c>
      <c r="F37" s="34" t="inlineStr">
        <is>
          <t>Yes</t>
        </is>
      </c>
      <c r="G37" s="34" t="inlineStr">
        <is>
          <t>Yes</t>
        </is>
      </c>
      <c r="H37" s="34" t="inlineStr">
        <is>
          <t>Supplemental Essays</t>
        </is>
      </c>
      <c r="I37" s="34" t="inlineStr">
        <is>
          <t>No</t>
        </is>
      </c>
      <c r="J37" s="34" t="inlineStr">
        <is>
          <t>YES</t>
        </is>
      </c>
      <c r="K37" s="34" t="n">
        <v>75</v>
      </c>
    </row>
    <row r="38">
      <c r="A38" s="34" t="inlineStr">
        <is>
          <t>Sujay Penugonda</t>
        </is>
      </c>
      <c r="B38" s="35" t="n">
        <v>44855</v>
      </c>
      <c r="C38" s="34" t="n">
        <v>2</v>
      </c>
      <c r="D38" s="34" t="n">
        <v>50</v>
      </c>
      <c r="E38" s="34" t="n">
        <v>100</v>
      </c>
      <c r="F38" s="34" t="inlineStr">
        <is>
          <t>Yes</t>
        </is>
      </c>
      <c r="G38" s="34" t="inlineStr">
        <is>
          <t>Yes</t>
        </is>
      </c>
      <c r="H38" s="34" t="inlineStr">
        <is>
          <t>College Essay</t>
        </is>
      </c>
      <c r="I38" s="34" t="inlineStr">
        <is>
          <t>No</t>
        </is>
      </c>
      <c r="J38" s="34" t="inlineStr">
        <is>
          <t>YES</t>
        </is>
      </c>
      <c r="K38" s="34" t="n">
        <v>100</v>
      </c>
    </row>
    <row r="39">
      <c r="A39" s="34" t="inlineStr">
        <is>
          <t>Sujay Penugonda</t>
        </is>
      </c>
      <c r="B39" s="35" t="n">
        <v>44857</v>
      </c>
      <c r="C39" s="34" t="n">
        <v>0.5</v>
      </c>
      <c r="D39" s="34" t="n">
        <v>50</v>
      </c>
      <c r="E39" s="34" t="n">
        <v>25</v>
      </c>
      <c r="F39" s="34" t="inlineStr">
        <is>
          <t>No</t>
        </is>
      </c>
      <c r="G39" s="34" t="inlineStr">
        <is>
          <t>Yes</t>
        </is>
      </c>
      <c r="H39" s="34" t="inlineStr">
        <is>
          <t>College Essay</t>
        </is>
      </c>
      <c r="I39" s="34" t="inlineStr">
        <is>
          <t>No</t>
        </is>
      </c>
      <c r="J39" s="34" t="inlineStr">
        <is>
          <t>YES</t>
        </is>
      </c>
      <c r="K39" s="34" t="n">
        <v>25</v>
      </c>
    </row>
    <row r="40">
      <c r="A40" s="34" t="inlineStr">
        <is>
          <t>Sujay Penugonda</t>
        </is>
      </c>
      <c r="B40" s="35" t="n">
        <v>44863</v>
      </c>
      <c r="C40" s="34" t="n">
        <v>5</v>
      </c>
      <c r="D40" s="34" t="n">
        <v>50</v>
      </c>
      <c r="E40" s="34" t="n">
        <v>125</v>
      </c>
      <c r="F40" s="34" t="inlineStr">
        <is>
          <t>Yes</t>
        </is>
      </c>
      <c r="G40" s="34" t="inlineStr">
        <is>
          <t>Yes</t>
        </is>
      </c>
      <c r="H40" s="34" t="inlineStr">
        <is>
          <t>College Essay</t>
        </is>
      </c>
      <c r="I40" s="34" t="inlineStr">
        <is>
          <t>No</t>
        </is>
      </c>
      <c r="J40" s="34" t="inlineStr">
        <is>
          <t>YES</t>
        </is>
      </c>
      <c r="K40" s="34" t="n">
        <v>250</v>
      </c>
    </row>
    <row r="41">
      <c r="A41" s="34" t="inlineStr">
        <is>
          <t>Sujay Penugonda</t>
        </is>
      </c>
      <c r="B41" s="35" t="n">
        <v>44864</v>
      </c>
      <c r="C41" s="34" t="n">
        <v>2.5</v>
      </c>
      <c r="D41" s="34" t="n">
        <v>50</v>
      </c>
      <c r="E41" s="34" t="n">
        <v>125</v>
      </c>
      <c r="F41" s="34" t="inlineStr">
        <is>
          <t>Yes</t>
        </is>
      </c>
      <c r="G41" s="34" t="inlineStr">
        <is>
          <t>Yes</t>
        </is>
      </c>
      <c r="H41" s="34" t="inlineStr">
        <is>
          <t>College Essay</t>
        </is>
      </c>
      <c r="I41" s="34" t="inlineStr">
        <is>
          <t>No</t>
        </is>
      </c>
      <c r="J41" s="34" t="inlineStr">
        <is>
          <t>No - asked to send via Zelle. Transferred from personal to biz immediately.</t>
        </is>
      </c>
      <c r="K41" s="34" t="n">
        <v>125</v>
      </c>
    </row>
    <row r="42">
      <c r="B42" s="37" t="n"/>
    </row>
    <row r="43">
      <c r="B43" s="37" t="n"/>
      <c r="K43" s="32">
        <f>SUM(K2:K41)</f>
        <v/>
      </c>
    </row>
  </sheetData>
  <autoFilter ref="A1:K41">
    <sortState ref="A2:K41">
      <sortCondition ref="A1:A41"/>
    </sortState>
  </autoFilter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baseColWidth="8" defaultColWidth="9.140625" defaultRowHeight="15"/>
  <cols>
    <col width="16.28515625" bestFit="1" customWidth="1" style="32" min="1" max="1"/>
    <col width="7" bestFit="1" customWidth="1" style="32" min="2" max="2"/>
    <col width="6.140625" bestFit="1" customWidth="1" style="32" min="3" max="3"/>
    <col width="10.5703125" bestFit="1" customWidth="1" style="32" min="4" max="4"/>
    <col width="5" bestFit="1" customWidth="1" style="32" min="5" max="5"/>
    <col width="7.140625" bestFit="1" customWidth="1" style="32" min="6" max="6"/>
    <col width="38.5703125" bestFit="1" customWidth="1" style="32" min="7" max="7"/>
    <col width="27.140625" bestFit="1" customWidth="1" style="32" min="8" max="8"/>
    <col width="4.7109375" bestFit="1" customWidth="1" style="32" min="9" max="9"/>
    <col width="6.28515625" bestFit="1" customWidth="1" style="32" min="10" max="10"/>
    <col width="9.140625" customWidth="1" style="32" min="11" max="14"/>
    <col width="16.28515625" bestFit="1" customWidth="1" style="32" min="15" max="15"/>
    <col width="12.7109375" bestFit="1" customWidth="1" style="32" min="16" max="16"/>
    <col width="11.5703125" bestFit="1" customWidth="1" style="32" min="17" max="17"/>
    <col width="9.140625" customWidth="1" style="32" min="18" max="16384"/>
  </cols>
  <sheetData>
    <row r="1">
      <c r="A1" s="32" t="inlineStr">
        <is>
          <t>Student</t>
        </is>
      </c>
      <c r="B1" s="32" t="inlineStr">
        <is>
          <t>Date</t>
        </is>
      </c>
      <c r="C1" s="32" t="inlineStr">
        <is>
          <t>Hours</t>
        </is>
      </c>
      <c r="D1" s="32" t="inlineStr">
        <is>
          <t>Rate ($/hr)</t>
        </is>
      </c>
      <c r="E1" s="32" t="inlineStr">
        <is>
          <t>Coin</t>
        </is>
      </c>
      <c r="F1" s="32" t="inlineStr">
        <is>
          <t>Billed?</t>
        </is>
      </c>
      <c r="G1" s="32" t="inlineStr">
        <is>
          <t>Received payment?</t>
        </is>
      </c>
      <c r="H1" s="32" t="inlineStr">
        <is>
          <t>Topic</t>
        </is>
      </c>
      <c r="I1" s="32" t="inlineStr">
        <is>
          <t>Tip?</t>
        </is>
      </c>
      <c r="J1" s="32" t="inlineStr">
        <is>
          <t>Totals</t>
        </is>
      </c>
    </row>
    <row r="2">
      <c r="A2" s="38" t="inlineStr">
        <is>
          <t>Rohan Skanda</t>
        </is>
      </c>
      <c r="B2" s="39" t="n">
        <v>44822</v>
      </c>
      <c r="C2" s="38" t="n">
        <v>1</v>
      </c>
      <c r="D2" s="38" t="n">
        <v>50</v>
      </c>
      <c r="E2" s="38" t="n">
        <v>50</v>
      </c>
      <c r="F2" s="38" t="inlineStr">
        <is>
          <t>Yes</t>
        </is>
      </c>
      <c r="G2" s="38" t="inlineStr">
        <is>
          <t>Yes</t>
        </is>
      </c>
      <c r="H2" s="38" t="inlineStr">
        <is>
          <t>AOS Math/Science</t>
        </is>
      </c>
      <c r="I2" s="38" t="inlineStr">
        <is>
          <t>No</t>
        </is>
      </c>
      <c r="J2" s="38" t="n">
        <v>50</v>
      </c>
      <c r="M2" s="32" t="inlineStr">
        <is>
          <t>BALANCED</t>
        </is>
      </c>
    </row>
    <row r="3">
      <c r="A3" s="38" t="inlineStr">
        <is>
          <t>Maddie Wilson</t>
        </is>
      </c>
      <c r="B3" s="39" t="n">
        <v>44822</v>
      </c>
      <c r="C3" s="38" t="n">
        <v>2</v>
      </c>
      <c r="D3" s="38" t="n">
        <v>50</v>
      </c>
      <c r="E3" s="38" t="n">
        <v>100</v>
      </c>
      <c r="F3" s="38" t="inlineStr">
        <is>
          <t>Yes</t>
        </is>
      </c>
      <c r="G3" s="38" t="inlineStr">
        <is>
          <t>Yes</t>
        </is>
      </c>
      <c r="H3" s="38" t="inlineStr">
        <is>
          <t>College Essay</t>
        </is>
      </c>
      <c r="I3" s="38" t="inlineStr">
        <is>
          <t>No</t>
        </is>
      </c>
      <c r="J3" s="38" t="n">
        <v>100</v>
      </c>
    </row>
    <row r="4">
      <c r="A4" s="38" t="inlineStr">
        <is>
          <t>Caroline Frey</t>
        </is>
      </c>
      <c r="B4" s="39" t="n">
        <v>44822</v>
      </c>
      <c r="C4" s="38" t="n">
        <v>1.5</v>
      </c>
      <c r="D4" s="38" t="n">
        <v>50</v>
      </c>
      <c r="E4" s="38" t="n">
        <v>75</v>
      </c>
      <c r="F4" s="38" t="inlineStr">
        <is>
          <t>Yes</t>
        </is>
      </c>
      <c r="G4" s="38" t="inlineStr">
        <is>
          <t>Yes</t>
        </is>
      </c>
      <c r="H4" s="38" t="inlineStr">
        <is>
          <t>College Supplemental Essays</t>
        </is>
      </c>
      <c r="I4" s="38" t="n">
        <v>25</v>
      </c>
      <c r="J4" s="38" t="n">
        <v>100</v>
      </c>
    </row>
    <row r="5">
      <c r="A5" s="38" t="inlineStr">
        <is>
          <t>Kathryn Oakford</t>
        </is>
      </c>
      <c r="B5" s="39" t="n">
        <v>44822</v>
      </c>
      <c r="C5" s="38" t="n">
        <v>1.5</v>
      </c>
      <c r="D5" s="38" t="n">
        <v>50</v>
      </c>
      <c r="E5" s="38" t="n">
        <v>75</v>
      </c>
      <c r="F5" s="38" t="inlineStr">
        <is>
          <t>Yes</t>
        </is>
      </c>
      <c r="G5" s="38" t="inlineStr">
        <is>
          <t>Yes</t>
        </is>
      </c>
      <c r="H5" s="38" t="inlineStr">
        <is>
          <t>Business Calc</t>
        </is>
      </c>
      <c r="I5" s="38" t="inlineStr">
        <is>
          <t>No</t>
        </is>
      </c>
      <c r="J5" s="38" t="n">
        <v>75</v>
      </c>
    </row>
    <row r="6">
      <c r="A6" s="38" t="inlineStr">
        <is>
          <t>Kaylie Thompson</t>
        </is>
      </c>
      <c r="B6" s="39" t="n">
        <v>44822</v>
      </c>
      <c r="C6" s="38" t="n">
        <v>1.5</v>
      </c>
      <c r="D6" s="38" t="n">
        <v>50</v>
      </c>
      <c r="E6" s="38" t="n">
        <v>75</v>
      </c>
      <c r="F6" s="38" t="inlineStr">
        <is>
          <t>Yes</t>
        </is>
      </c>
      <c r="G6" s="38" t="inlineStr">
        <is>
          <t>Yes</t>
        </is>
      </c>
      <c r="H6" s="38" t="inlineStr">
        <is>
          <t>College Essay</t>
        </is>
      </c>
      <c r="I6" s="38" t="inlineStr">
        <is>
          <t>No</t>
        </is>
      </c>
      <c r="J6" s="38" t="n">
        <v>75</v>
      </c>
    </row>
    <row r="7">
      <c r="A7" s="38" t="inlineStr">
        <is>
          <t>Abby Owen</t>
        </is>
      </c>
      <c r="B7" s="39" t="n">
        <v>44823</v>
      </c>
      <c r="C7" s="38" t="n">
        <v>2</v>
      </c>
      <c r="D7" s="38" t="n">
        <v>50</v>
      </c>
      <c r="E7" s="38" t="n">
        <v>100</v>
      </c>
      <c r="F7" s="38" t="inlineStr">
        <is>
          <t>Yes</t>
        </is>
      </c>
      <c r="G7" s="38" t="inlineStr">
        <is>
          <t>Yes</t>
        </is>
      </c>
      <c r="H7" s="38" t="inlineStr">
        <is>
          <t>Math Practice for Quiz</t>
        </is>
      </c>
      <c r="I7" s="38" t="inlineStr">
        <is>
          <t>No</t>
        </is>
      </c>
      <c r="J7" s="38" t="n">
        <v>100</v>
      </c>
    </row>
    <row r="8">
      <c r="A8" s="38" t="inlineStr">
        <is>
          <t>Kathryn Oakford</t>
        </is>
      </c>
      <c r="B8" s="39" t="n">
        <v>44823</v>
      </c>
      <c r="C8" s="38" t="n">
        <v>1</v>
      </c>
      <c r="D8" s="38" t="n">
        <v>50</v>
      </c>
      <c r="E8" s="38" t="n">
        <v>50</v>
      </c>
      <c r="F8" s="38" t="inlineStr">
        <is>
          <t>Yes</t>
        </is>
      </c>
      <c r="G8" s="38" t="inlineStr">
        <is>
          <t>Yes</t>
        </is>
      </c>
      <c r="H8" s="38" t="inlineStr">
        <is>
          <t>Business Calc</t>
        </is>
      </c>
      <c r="I8" s="38" t="inlineStr">
        <is>
          <t>No</t>
        </is>
      </c>
      <c r="J8" s="38" t="n">
        <v>50</v>
      </c>
    </row>
    <row r="9">
      <c r="A9" s="38" t="inlineStr">
        <is>
          <t>Maddie Wilson</t>
        </is>
      </c>
      <c r="B9" s="39" t="n">
        <v>44826</v>
      </c>
      <c r="C9" s="38" t="n">
        <v>1</v>
      </c>
      <c r="D9" s="38" t="n">
        <v>50</v>
      </c>
      <c r="E9" s="38" t="n">
        <v>50</v>
      </c>
      <c r="F9" s="38" t="inlineStr">
        <is>
          <t>Yes</t>
        </is>
      </c>
      <c r="G9" s="38" t="inlineStr">
        <is>
          <t>Yes</t>
        </is>
      </c>
      <c r="H9" s="38" t="inlineStr">
        <is>
          <t>ACT Math, NHS Essay</t>
        </is>
      </c>
      <c r="I9" s="38" t="inlineStr">
        <is>
          <t>No</t>
        </is>
      </c>
      <c r="J9" s="38" t="n">
        <v>50</v>
      </c>
    </row>
    <row r="10">
      <c r="A10" s="38" t="inlineStr">
        <is>
          <t>Mckenzie Frey</t>
        </is>
      </c>
      <c r="B10" s="39" t="n">
        <v>44827</v>
      </c>
      <c r="C10" s="38" t="n">
        <v>0.5</v>
      </c>
      <c r="D10" s="38" t="n">
        <v>50</v>
      </c>
      <c r="E10" s="38" t="n">
        <v>25</v>
      </c>
      <c r="F10" s="38" t="inlineStr">
        <is>
          <t>No</t>
        </is>
      </c>
      <c r="G10" s="38" t="inlineStr">
        <is>
          <t>Yes (accounted for in October w Caroline)</t>
        </is>
      </c>
      <c r="H10" s="38" t="inlineStr">
        <is>
          <t>PR/Project Planning</t>
        </is>
      </c>
      <c r="I10" s="38" t="n"/>
      <c r="J10" s="38" t="n"/>
      <c r="O10" s="42" t="inlineStr">
        <is>
          <t>Row Labels</t>
        </is>
      </c>
      <c r="P10" t="inlineStr">
        <is>
          <t>Sum of Hours</t>
        </is>
      </c>
      <c r="Q10" t="inlineStr">
        <is>
          <t>Sum of Coin</t>
        </is>
      </c>
    </row>
    <row r="11">
      <c r="A11" s="38" t="inlineStr">
        <is>
          <t>Maddie Wilson</t>
        </is>
      </c>
      <c r="B11" s="39" t="n">
        <v>44827</v>
      </c>
      <c r="C11" s="38" t="n">
        <v>1</v>
      </c>
      <c r="D11" s="38" t="n">
        <v>50</v>
      </c>
      <c r="E11" s="38" t="n">
        <v>50</v>
      </c>
      <c r="F11" s="38" t="inlineStr">
        <is>
          <t>Yes</t>
        </is>
      </c>
      <c r="G11" s="38" t="inlineStr">
        <is>
          <t>Yes</t>
        </is>
      </c>
      <c r="H11" s="38" t="inlineStr">
        <is>
          <t>NHS Essay</t>
        </is>
      </c>
      <c r="I11" s="38" t="inlineStr">
        <is>
          <t>No</t>
        </is>
      </c>
      <c r="J11" s="38" t="n">
        <v>50</v>
      </c>
      <c r="O11" s="43" t="inlineStr">
        <is>
          <t>Abby Owen</t>
        </is>
      </c>
      <c r="P11" t="n">
        <v>2</v>
      </c>
      <c r="Q11" t="n">
        <v>100</v>
      </c>
    </row>
    <row r="12">
      <c r="A12" s="38" t="inlineStr">
        <is>
          <t>Claire Cecotti</t>
        </is>
      </c>
      <c r="B12" s="39" t="n">
        <v>44829</v>
      </c>
      <c r="C12" s="38" t="n">
        <v>1</v>
      </c>
      <c r="D12" s="38" t="n">
        <v>50</v>
      </c>
      <c r="E12" s="38" t="n">
        <v>50</v>
      </c>
      <c r="F12" s="38" t="inlineStr">
        <is>
          <t>Yes</t>
        </is>
      </c>
      <c r="G12" s="38" t="inlineStr">
        <is>
          <t>Yes</t>
        </is>
      </c>
      <c r="H12" s="38" t="inlineStr">
        <is>
          <t>Algebra Review/SAT Math</t>
        </is>
      </c>
      <c r="I12" s="38" t="inlineStr">
        <is>
          <t>No</t>
        </is>
      </c>
      <c r="J12" s="38" t="n">
        <v>50</v>
      </c>
      <c r="O12" s="43" t="inlineStr">
        <is>
          <t>Caroline Frey</t>
        </is>
      </c>
      <c r="P12" t="n">
        <v>1.5</v>
      </c>
      <c r="Q12" t="n">
        <v>75</v>
      </c>
    </row>
    <row r="13">
      <c r="A13" s="38" t="inlineStr">
        <is>
          <t>Maddie Wilson</t>
        </is>
      </c>
      <c r="B13" s="39" t="n">
        <v>44829</v>
      </c>
      <c r="C13" s="38" t="n">
        <v>2</v>
      </c>
      <c r="D13" s="38" t="n">
        <v>100</v>
      </c>
      <c r="E13" s="38" t="n">
        <v>100</v>
      </c>
      <c r="F13" s="38" t="inlineStr">
        <is>
          <t>Yes</t>
        </is>
      </c>
      <c r="G13" s="38" t="inlineStr">
        <is>
          <t>Yes</t>
        </is>
      </c>
      <c r="H13" s="38" t="inlineStr">
        <is>
          <t>Supplemental Essays</t>
        </is>
      </c>
      <c r="I13" s="38" t="inlineStr">
        <is>
          <t>No</t>
        </is>
      </c>
      <c r="J13" s="38" t="n">
        <v>100</v>
      </c>
      <c r="O13" s="43" t="inlineStr">
        <is>
          <t>Claire Cecotti</t>
        </is>
      </c>
      <c r="P13" t="n">
        <v>2</v>
      </c>
      <c r="Q13" t="n">
        <v>100</v>
      </c>
    </row>
    <row r="14">
      <c r="A14" s="38" t="inlineStr">
        <is>
          <t>Sam Cormier</t>
        </is>
      </c>
      <c r="B14" s="39" t="n">
        <v>44829</v>
      </c>
      <c r="C14" s="38" t="n">
        <v>2</v>
      </c>
      <c r="D14" s="38" t="n">
        <v>100</v>
      </c>
      <c r="E14" s="38" t="n">
        <v>100</v>
      </c>
      <c r="F14" s="38" t="inlineStr">
        <is>
          <t>Yes</t>
        </is>
      </c>
      <c r="G14" s="38" t="inlineStr">
        <is>
          <t>Yes</t>
        </is>
      </c>
      <c r="H14" s="38" t="inlineStr">
        <is>
          <t>Supplemental Essays</t>
        </is>
      </c>
      <c r="I14" s="38" t="inlineStr">
        <is>
          <t>No</t>
        </is>
      </c>
      <c r="J14" s="38" t="n">
        <v>100</v>
      </c>
      <c r="O14" s="43" t="inlineStr">
        <is>
          <t>Kathryn Oakford</t>
        </is>
      </c>
      <c r="P14" t="n">
        <v>2.5</v>
      </c>
      <c r="Q14" t="n">
        <v>125</v>
      </c>
    </row>
    <row r="15">
      <c r="A15" s="38" t="inlineStr">
        <is>
          <t>Claire Cecotti</t>
        </is>
      </c>
      <c r="B15" s="39" t="n">
        <v>44830</v>
      </c>
      <c r="C15" s="38" t="n">
        <v>1</v>
      </c>
      <c r="D15" s="38" t="n">
        <v>50</v>
      </c>
      <c r="E15" s="38" t="n">
        <v>50</v>
      </c>
      <c r="F15" s="38" t="inlineStr">
        <is>
          <t>Yes</t>
        </is>
      </c>
      <c r="G15" s="38" t="inlineStr">
        <is>
          <t>Yes</t>
        </is>
      </c>
      <c r="H15" s="38" t="inlineStr">
        <is>
          <t>Algebra Review/SAT Math</t>
        </is>
      </c>
      <c r="I15" s="38" t="inlineStr">
        <is>
          <t>No</t>
        </is>
      </c>
      <c r="J15" s="38" t="n">
        <v>50</v>
      </c>
      <c r="O15" s="43" t="inlineStr">
        <is>
          <t>Kaylie Thompson</t>
        </is>
      </c>
      <c r="P15" t="n">
        <v>1.5</v>
      </c>
      <c r="Q15" t="n">
        <v>75</v>
      </c>
    </row>
    <row r="16">
      <c r="A16" s="38" t="inlineStr">
        <is>
          <t>Maddie Wilson</t>
        </is>
      </c>
      <c r="B16" s="39" t="n">
        <v>44832</v>
      </c>
      <c r="C16" s="38" t="n">
        <v>1.5</v>
      </c>
      <c r="D16" s="38" t="n">
        <v>50</v>
      </c>
      <c r="E16" s="38" t="n">
        <v>75</v>
      </c>
      <c r="F16" s="38" t="inlineStr">
        <is>
          <t>Yes</t>
        </is>
      </c>
      <c r="G16" s="38" t="inlineStr">
        <is>
          <t>Yes</t>
        </is>
      </c>
      <c r="H16" s="38" t="inlineStr">
        <is>
          <t>Supplemental Essays</t>
        </is>
      </c>
      <c r="I16" s="38" t="inlineStr">
        <is>
          <t>No</t>
        </is>
      </c>
      <c r="J16" s="38" t="n">
        <v>75</v>
      </c>
      <c r="O16" s="43" t="inlineStr">
        <is>
          <t>Maddie Wilson</t>
        </is>
      </c>
      <c r="P16" t="n">
        <v>7.5</v>
      </c>
      <c r="Q16" t="n">
        <v>375</v>
      </c>
    </row>
    <row r="17">
      <c r="B17" s="37" t="n"/>
      <c r="O17" s="43" t="inlineStr">
        <is>
          <t>Mckenzie Frey</t>
        </is>
      </c>
      <c r="P17" t="n">
        <v>0.5</v>
      </c>
      <c r="Q17" t="n">
        <v>25</v>
      </c>
    </row>
    <row r="18">
      <c r="J18" s="32">
        <f>SUM(J2:J16)</f>
        <v/>
      </c>
      <c r="O18" s="43" t="inlineStr">
        <is>
          <t>Rohan Skanda</t>
        </is>
      </c>
      <c r="P18" t="n">
        <v>1</v>
      </c>
      <c r="Q18" t="n">
        <v>50</v>
      </c>
    </row>
    <row r="19">
      <c r="O19" s="43" t="inlineStr">
        <is>
          <t>Sam Cormier</t>
        </is>
      </c>
      <c r="P19" t="n">
        <v>2</v>
      </c>
      <c r="Q19" t="n">
        <v>100</v>
      </c>
    </row>
    <row r="20">
      <c r="O20" s="43" t="inlineStr">
        <is>
          <t>Grand Total</t>
        </is>
      </c>
      <c r="P20" t="n">
        <v>20.5</v>
      </c>
      <c r="Q20" t="n">
        <v>1025</v>
      </c>
    </row>
    <row r="21"/>
    <row r="22"/>
    <row r="23"/>
    <row r="24"/>
    <row r="25"/>
    <row r="26"/>
    <row r="27"/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baseColWidth="8" defaultColWidth="9.140625" defaultRowHeight="15"/>
  <cols>
    <col width="15.140625" bestFit="1" customWidth="1" style="32" min="1" max="1"/>
    <col width="9.7109375" bestFit="1" customWidth="1" style="32" min="2" max="2"/>
    <col width="6.140625" bestFit="1" customWidth="1" style="32" min="3" max="3"/>
    <col width="9.140625" customWidth="1" style="32" min="4" max="6"/>
    <col width="18.7109375" bestFit="1" customWidth="1" style="32" min="7" max="7"/>
    <col width="9.140625" customWidth="1" style="32" min="8" max="14"/>
    <col width="16.28515625" bestFit="1" customWidth="1" style="32" min="15" max="15"/>
    <col width="12.7109375" bestFit="1" customWidth="1" style="32" min="16" max="16"/>
    <col width="11.5703125" bestFit="1" customWidth="1" style="32" min="17" max="17"/>
    <col width="9.140625" customWidth="1" style="32" min="18" max="16384"/>
  </cols>
  <sheetData>
    <row r="1">
      <c r="A1" s="32" t="inlineStr">
        <is>
          <t>Student</t>
        </is>
      </c>
      <c r="B1" s="32" t="inlineStr">
        <is>
          <t>Date</t>
        </is>
      </c>
      <c r="C1" s="32" t="inlineStr">
        <is>
          <t>Hours</t>
        </is>
      </c>
      <c r="D1" s="32" t="inlineStr">
        <is>
          <t>Rate ($/hr)</t>
        </is>
      </c>
      <c r="E1" s="32" t="inlineStr">
        <is>
          <t>Coin</t>
        </is>
      </c>
      <c r="F1" s="32" t="inlineStr">
        <is>
          <t>Billed?</t>
        </is>
      </c>
      <c r="G1" s="32" t="inlineStr">
        <is>
          <t>Received payment?</t>
        </is>
      </c>
      <c r="H1" s="32" t="inlineStr">
        <is>
          <t>Topic</t>
        </is>
      </c>
      <c r="I1" s="32" t="inlineStr">
        <is>
          <t>Tip?</t>
        </is>
      </c>
      <c r="J1" s="32" t="inlineStr">
        <is>
          <t>Totals</t>
        </is>
      </c>
    </row>
    <row r="2">
      <c r="A2" s="40" t="inlineStr">
        <is>
          <t>Caroline Frey</t>
        </is>
      </c>
      <c r="B2" s="41" t="n">
        <v>44793</v>
      </c>
      <c r="C2" s="40" t="n">
        <v>0.5</v>
      </c>
      <c r="D2" s="40" t="n">
        <v>50</v>
      </c>
      <c r="E2" s="40">
        <f>C2*D2</f>
        <v/>
      </c>
      <c r="F2" s="40" t="inlineStr">
        <is>
          <t>Yes</t>
        </is>
      </c>
      <c r="G2" s="40" t="inlineStr">
        <is>
          <t>Yes</t>
        </is>
      </c>
      <c r="H2" s="40" t="inlineStr">
        <is>
          <t>Adderal form</t>
        </is>
      </c>
      <c r="I2" s="40" t="n">
        <v>10</v>
      </c>
      <c r="J2" s="40">
        <f>E2+I2</f>
        <v/>
      </c>
    </row>
    <row r="3">
      <c r="A3" s="40" t="inlineStr">
        <is>
          <t>Nicolette Batori</t>
        </is>
      </c>
      <c r="B3" s="41" t="n">
        <v>44794</v>
      </c>
      <c r="C3" s="40" t="n">
        <v>1.5</v>
      </c>
      <c r="D3" s="40" t="n">
        <v>50</v>
      </c>
      <c r="E3" s="40">
        <f>C3*D3</f>
        <v/>
      </c>
      <c r="F3" s="40" t="inlineStr">
        <is>
          <t>No</t>
        </is>
      </c>
      <c r="G3" s="40" t="inlineStr">
        <is>
          <t>Yes</t>
        </is>
      </c>
      <c r="H3" s="40" t="inlineStr">
        <is>
          <t>SAT/ACT overview, college talk/prep</t>
        </is>
      </c>
      <c r="I3" s="40" t="n">
        <v>0</v>
      </c>
      <c r="J3" s="40">
        <f>E3+I3</f>
        <v/>
      </c>
    </row>
    <row r="4">
      <c r="A4" s="40" t="inlineStr">
        <is>
          <t>Maddie Wilson</t>
        </is>
      </c>
      <c r="B4" s="41" t="n">
        <v>44794</v>
      </c>
      <c r="C4" s="40" t="n">
        <v>1</v>
      </c>
      <c r="D4" s="40" t="n">
        <v>50</v>
      </c>
      <c r="E4" s="40">
        <f>C4*D4</f>
        <v/>
      </c>
      <c r="F4" s="40" t="inlineStr">
        <is>
          <t>No</t>
        </is>
      </c>
      <c r="G4" s="40" t="inlineStr">
        <is>
          <t>No</t>
        </is>
      </c>
      <c r="H4" s="40" t="inlineStr">
        <is>
          <t>ACT Science</t>
        </is>
      </c>
      <c r="I4" s="40" t="n"/>
      <c r="J4" s="40">
        <f>E4+I4</f>
        <v/>
      </c>
    </row>
    <row r="5">
      <c r="A5" s="40" t="inlineStr">
        <is>
          <t>Sujay Penugonda</t>
        </is>
      </c>
      <c r="B5" s="41" t="n">
        <v>44796</v>
      </c>
      <c r="C5" s="40" t="n">
        <v>2</v>
      </c>
      <c r="D5" s="40" t="n">
        <v>50</v>
      </c>
      <c r="E5" s="40">
        <f>C5*D5</f>
        <v/>
      </c>
      <c r="F5" s="40" t="inlineStr">
        <is>
          <t>Yes</t>
        </is>
      </c>
      <c r="G5" s="40" t="inlineStr">
        <is>
          <t>Yes</t>
        </is>
      </c>
      <c r="H5" s="40" t="inlineStr">
        <is>
          <t>Essay</t>
        </is>
      </c>
      <c r="I5" s="40" t="n"/>
      <c r="J5" s="40">
        <f>E5+I5</f>
        <v/>
      </c>
      <c r="O5" s="42" t="inlineStr">
        <is>
          <t>Row Labels</t>
        </is>
      </c>
      <c r="P5" t="inlineStr">
        <is>
          <t>Sum of Hours</t>
        </is>
      </c>
      <c r="Q5" t="inlineStr">
        <is>
          <t>Sum of Coin</t>
        </is>
      </c>
    </row>
    <row r="6">
      <c r="A6" s="40" t="inlineStr">
        <is>
          <t>Maddie Wilson</t>
        </is>
      </c>
      <c r="B6" s="41" t="n">
        <v>44796</v>
      </c>
      <c r="C6" s="40" t="n">
        <v>2</v>
      </c>
      <c r="D6" s="40" t="n">
        <v>50</v>
      </c>
      <c r="E6" s="40">
        <f>C6*D6</f>
        <v/>
      </c>
      <c r="F6" s="40" t="inlineStr">
        <is>
          <t>No</t>
        </is>
      </c>
      <c r="G6" s="40" t="inlineStr">
        <is>
          <t>No</t>
        </is>
      </c>
      <c r="H6" s="40" t="inlineStr">
        <is>
          <t>ACT Math, college essay</t>
        </is>
      </c>
      <c r="I6" s="40" t="n"/>
      <c r="J6" s="40">
        <f>E6+I6</f>
        <v/>
      </c>
      <c r="O6" s="43" t="inlineStr">
        <is>
          <t>Caroline Frey</t>
        </is>
      </c>
      <c r="P6" t="n">
        <v>0.5</v>
      </c>
      <c r="Q6" t="n">
        <v>25</v>
      </c>
    </row>
    <row r="7">
      <c r="A7" s="40" t="inlineStr">
        <is>
          <t>Matthew Aasen</t>
        </is>
      </c>
      <c r="B7" s="41" t="n">
        <v>44796</v>
      </c>
      <c r="C7" s="40" t="n">
        <v>0.5</v>
      </c>
      <c r="D7" s="40" t="n">
        <v>50</v>
      </c>
      <c r="E7" s="40">
        <f>C7*D7</f>
        <v/>
      </c>
      <c r="F7" s="40" t="inlineStr">
        <is>
          <t>Yes</t>
        </is>
      </c>
      <c r="G7" s="40" t="inlineStr">
        <is>
          <t>Yes</t>
        </is>
      </c>
      <c r="H7" s="40" t="inlineStr">
        <is>
          <t>2nd read common app</t>
        </is>
      </c>
      <c r="I7" s="40" t="n"/>
      <c r="J7" s="40">
        <f>E7+I7</f>
        <v/>
      </c>
      <c r="O7" s="43" t="inlineStr">
        <is>
          <t>Maddie Wilson</t>
        </is>
      </c>
      <c r="P7" t="n">
        <v>3</v>
      </c>
      <c r="Q7" t="n">
        <v>150</v>
      </c>
    </row>
    <row r="8">
      <c r="O8" s="43" t="inlineStr">
        <is>
          <t>Matthew Aasen</t>
        </is>
      </c>
      <c r="P8" t="n">
        <v>0.5</v>
      </c>
      <c r="Q8" t="n">
        <v>25</v>
      </c>
    </row>
    <row r="9">
      <c r="O9" s="43" t="inlineStr">
        <is>
          <t>Nicolette Batori</t>
        </is>
      </c>
      <c r="P9" t="n">
        <v>1.5</v>
      </c>
      <c r="Q9" t="n">
        <v>75</v>
      </c>
    </row>
    <row r="10">
      <c r="J10" s="32">
        <f>SUM(J2:J7)</f>
        <v/>
      </c>
      <c r="O10" s="43" t="inlineStr">
        <is>
          <t>Sujay Penugonda</t>
        </is>
      </c>
      <c r="P10" t="n">
        <v>2</v>
      </c>
      <c r="Q10" t="n">
        <v>100</v>
      </c>
    </row>
    <row r="11">
      <c r="O11" s="43" t="inlineStr">
        <is>
          <t>Grand Total</t>
        </is>
      </c>
      <c r="P11" t="n">
        <v>7.5</v>
      </c>
      <c r="Q11" t="n">
        <v>375</v>
      </c>
    </row>
    <row r="12">
      <c r="J12" s="32" t="inlineStr">
        <is>
          <t>BALANCED</t>
        </is>
      </c>
    </row>
    <row r="13"/>
    <row r="14"/>
    <row r="15"/>
    <row r="16"/>
    <row r="17"/>
    <row r="18"/>
    <row r="19"/>
    <row r="20"/>
    <row r="21"/>
    <row r="22"/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 fitToPage="1"/>
  </sheetPr>
  <dimension ref="A1:AF47"/>
  <sheetViews>
    <sheetView tabSelected="1" topLeftCell="A10" zoomScale="106" zoomScaleNormal="106" workbookViewId="0">
      <selection activeCell="U17" sqref="U17"/>
    </sheetView>
  </sheetViews>
  <sheetFormatPr baseColWidth="8" defaultRowHeight="15"/>
  <cols>
    <col width="20.42578125" customWidth="1" style="347" min="2" max="2"/>
    <col width="17.85546875" customWidth="1" style="347" min="3" max="3"/>
    <col width="0.28515625" customWidth="1" min="4" max="4"/>
    <col hidden="1" outlineLevel="1" width="11.140625" customWidth="1" min="5" max="6"/>
    <col collapsed="1" width="11.5703125" bestFit="1" customWidth="1" min="7" max="7"/>
    <col hidden="1" outlineLevel="1" width="11.140625" customWidth="1" min="8" max="8"/>
    <col hidden="1" outlineLevel="1" collapsed="1" width="11.140625" customWidth="1" min="9" max="10"/>
    <col hidden="1" outlineLevel="1" width="11.140625" customWidth="1" min="11" max="12"/>
    <col hidden="1" outlineLevel="1" width="11.85546875" customWidth="1" min="13" max="13"/>
    <col collapsed="1" width="11.28515625" bestFit="1" customWidth="1" min="14" max="14"/>
    <col hidden="1" width="0.5703125" customWidth="1" min="15" max="15"/>
    <col hidden="1" outlineLevel="1" width="11.85546875" customWidth="1" min="16" max="16"/>
    <col hidden="1" outlineLevel="1" width="12.42578125" customWidth="1" min="17" max="17"/>
    <col hidden="1" outlineLevel="1" collapsed="1" width="11.85546875" customWidth="1" min="18" max="18"/>
    <col hidden="1" outlineLevel="1" width="11.85546875" customWidth="1" min="19" max="20"/>
    <col collapsed="1" width="11.85546875" customWidth="1" min="21" max="21"/>
    <col outlineLevel="1" width="11.85546875" customWidth="1" min="22" max="22"/>
    <col hidden="1" outlineLevel="1" width="10.5703125" customWidth="1" min="27" max="27"/>
    <col collapsed="1" width="0.28515625" customWidth="1" min="28" max="28"/>
    <col width="16.7109375" bestFit="1" customWidth="1" min="29" max="29"/>
    <col width="15.7109375" bestFit="1" customWidth="1" min="30" max="30"/>
  </cols>
  <sheetData>
    <row r="1">
      <c r="O1" t="inlineStr">
        <is>
          <t>September 2024</t>
        </is>
      </c>
    </row>
    <row r="2"/>
    <row r="3"/>
    <row r="4"/>
    <row r="5"/>
    <row r="6"/>
    <row r="7"/>
    <row r="8"/>
    <row r="9"/>
    <row r="10"/>
    <row r="11"/>
    <row r="12"/>
    <row r="13" ht="15.75" customHeight="1" thickBot="1"/>
    <row r="14" ht="17.25" customHeight="1" thickBot="1" thickTop="1">
      <c r="B14" s="769" t="n">
        <v>45473</v>
      </c>
    </row>
    <row r="15" ht="15.75" customHeight="1" thickTop="1">
      <c r="B15" s="415" t="n"/>
      <c r="C15" s="414" t="n"/>
      <c r="D15" s="413" t="n"/>
      <c r="E15" s="171" t="n">
        <v>45412</v>
      </c>
      <c r="F15" s="171" t="n">
        <v>45443</v>
      </c>
      <c r="G15" s="411" t="inlineStr">
        <is>
          <t>Forecast</t>
        </is>
      </c>
      <c r="I15" s="411" t="inlineStr">
        <is>
          <t>Actual</t>
        </is>
      </c>
      <c r="J15" s="411" t="inlineStr">
        <is>
          <t>Actual</t>
        </is>
      </c>
      <c r="K15" s="411" t="inlineStr">
        <is>
          <t>Actual</t>
        </is>
      </c>
      <c r="L15" s="411" t="inlineStr">
        <is>
          <t>Actual</t>
        </is>
      </c>
      <c r="M15" s="411" t="inlineStr">
        <is>
          <t>Actual</t>
        </is>
      </c>
      <c r="N15" s="411" t="inlineStr">
        <is>
          <t>Actual</t>
        </is>
      </c>
      <c r="O15" s="411" t="inlineStr">
        <is>
          <t>Actual</t>
        </is>
      </c>
      <c r="Q15" s="408" t="n"/>
      <c r="R15" s="412" t="n">
        <v>45322</v>
      </c>
      <c r="S15" s="456" t="n">
        <v>45351</v>
      </c>
      <c r="T15" s="410" t="n">
        <v>45382</v>
      </c>
      <c r="U15" s="412" t="n">
        <v>45412</v>
      </c>
      <c r="V15" s="410" t="n">
        <v>45443</v>
      </c>
      <c r="W15" s="456" t="inlineStr">
        <is>
          <t>Budget</t>
        </is>
      </c>
      <c r="X15" s="410" t="n">
        <v>45504</v>
      </c>
      <c r="Y15" s="409" t="n">
        <v>45535</v>
      </c>
      <c r="Z15" s="410" t="n">
        <v>45565</v>
      </c>
      <c r="AA15" s="409" t="n">
        <v>45596</v>
      </c>
      <c r="AB15" s="410" t="n">
        <v>45626</v>
      </c>
      <c r="AC15" s="409" t="n">
        <v>45657</v>
      </c>
      <c r="AD15" s="408" t="n"/>
      <c r="AE15" s="407" t="inlineStr">
        <is>
          <t>Variance (Forecast)</t>
        </is>
      </c>
      <c r="AF15" s="406" t="inlineStr">
        <is>
          <t>Variance (Budget)</t>
        </is>
      </c>
    </row>
    <row r="16">
      <c r="B16" s="620" t="inlineStr">
        <is>
          <t>Total Income</t>
        </is>
      </c>
      <c r="E16" s="770" t="n"/>
      <c r="F16" s="771" t="n">
        <v>1666.666666666667</v>
      </c>
      <c r="G16" s="762">
        <f>+G20*50</f>
        <v/>
      </c>
      <c r="I16" s="762">
        <f>+SUMIF('Monthly Detail'!$4:$4, 'Budget to Actual'!H14,'Monthly Detail'!$24:$24)</f>
        <v/>
      </c>
      <c r="J16" s="762">
        <f>+SUMIF('Monthly Detail'!$4:$4, 'Budget to Actual'!I14,'Monthly Detail'!$24:$24)</f>
        <v/>
      </c>
      <c r="K16" s="762">
        <f>+SUMIF('Monthly Detail'!$4:$4, 'Budget to Actual'!J14,'Monthly Detail'!$24:$24)</f>
        <v/>
      </c>
      <c r="L16" s="762">
        <f>+SUMIF('Monthly Detail'!$4:$4, 'Budget to Actual'!K14,'Monthly Detail'!$24:$24)</f>
        <v/>
      </c>
      <c r="M16" s="762">
        <f>+SUMIF('Monthly Detail'!$4:$4, 'Budget to Actual'!L14,'Monthly Detail'!$24:$24)</f>
        <v/>
      </c>
      <c r="N16" s="772">
        <f>+SUMIF('Monthly Detail'!$4:$4, 'Budget to Actual'!M14,'Monthly Detail'!$24:$24)</f>
        <v/>
      </c>
      <c r="O16" s="772">
        <f>+SUMIF('Monthly Detail'!$4:$4, 'Budget to Actual'!M14,'Monthly Detail'!$24:$24)</f>
        <v/>
      </c>
      <c r="Q16" s="762" t="n"/>
      <c r="R16" s="772" t="n">
        <v>0</v>
      </c>
      <c r="S16" s="772" t="n">
        <v>500</v>
      </c>
      <c r="T16" s="772" t="n">
        <v>1666.666666666667</v>
      </c>
      <c r="U16" s="772" t="n">
        <v>2916.666666666667</v>
      </c>
      <c r="V16" s="772" t="n">
        <v>2916.666666666667</v>
      </c>
      <c r="W16" s="772" t="n">
        <v>3333.333333333333</v>
      </c>
      <c r="X16" s="772" t="n">
        <v>5000</v>
      </c>
      <c r="Y16" s="772" t="n">
        <v>5000</v>
      </c>
      <c r="Z16" s="772" t="n">
        <v>5833.333333333334</v>
      </c>
      <c r="AA16" s="772" t="n">
        <v>4166.666666666667</v>
      </c>
      <c r="AB16" s="772" t="n">
        <v>5000</v>
      </c>
      <c r="AC16" s="772" t="n">
        <v>5000</v>
      </c>
      <c r="AE16" s="773">
        <f>+N16-G16</f>
        <v/>
      </c>
      <c r="AF16" s="774">
        <f>+N16-U16</f>
        <v/>
      </c>
    </row>
    <row r="17">
      <c r="B17" s="403" t="n"/>
      <c r="C17" s="402" t="inlineStr">
        <is>
          <t># of Clients</t>
        </is>
      </c>
      <c r="D17" s="166" t="n"/>
      <c r="E17" s="401" t="n"/>
      <c r="F17" s="516" t="n">
        <v>2</v>
      </c>
      <c r="G17" s="168" t="n">
        <v>3</v>
      </c>
      <c r="I17" s="166">
        <f>+SUMIF('Monthly Detail'!$4:$4, 'Budget to Actual'!$H$14,'Monthly Detail'!26:26)</f>
        <v/>
      </c>
      <c r="J17" s="166">
        <f>+SUMIF('Monthly Detail'!$4:$4, 'Budget to Actual'!$I$14,'Monthly Detail'!26:26)</f>
        <v/>
      </c>
      <c r="K17" s="166">
        <f>+SUMIF('Monthly Detail'!$4:$4, 'Budget to Actual'!J$14,'Monthly Detail'!26:26)</f>
        <v/>
      </c>
      <c r="L17" s="166">
        <f>+SUMIF('Monthly Detail'!$4:$4, 'Budget to Actual'!K$14,'Monthly Detail'!26:26)</f>
        <v/>
      </c>
      <c r="M17" s="166">
        <f>+SUMIF('Monthly Detail'!$4:$4, 'Budget to Actual'!L$14,'Monthly Detail'!26:26)</f>
        <v/>
      </c>
      <c r="N17" s="401">
        <f>+SUMIF('Monthly Detail'!$4:$4, 'Budget to Actual'!M$14,'Monthly Detail'!26:26)</f>
        <v/>
      </c>
      <c r="O17" s="400">
        <f>+SUMIF('Monthly Detail'!$4:$4, 'Budget to Actual'!M$14,'Monthly Detail'!26:26)</f>
        <v/>
      </c>
      <c r="Q17" s="173" t="n"/>
      <c r="R17" s="400" t="n">
        <v>0</v>
      </c>
      <c r="S17" s="400" t="n">
        <v>1</v>
      </c>
      <c r="T17" s="400" t="n">
        <v>2</v>
      </c>
      <c r="U17" s="400" t="n">
        <v>3</v>
      </c>
      <c r="V17" s="400" t="n">
        <v>4</v>
      </c>
      <c r="W17" s="400" t="n">
        <v>4</v>
      </c>
      <c r="X17" s="400" t="n">
        <v>5</v>
      </c>
      <c r="Y17" s="400" t="n">
        <v>6</v>
      </c>
      <c r="Z17" s="400" t="n">
        <v>7</v>
      </c>
      <c r="AA17" s="400" t="n">
        <v>7</v>
      </c>
      <c r="AB17" s="400" t="n">
        <v>7</v>
      </c>
      <c r="AC17" s="400" t="n">
        <v>8</v>
      </c>
      <c r="AD17" s="170" t="n"/>
      <c r="AE17" s="399">
        <f>+N17-G17</f>
        <v/>
      </c>
      <c r="AF17" s="499">
        <f>+N17-U17</f>
        <v/>
      </c>
    </row>
    <row r="18">
      <c r="B18" s="397" t="n"/>
      <c r="C18" s="398" t="inlineStr">
        <is>
          <t>Net New Clients</t>
        </is>
      </c>
      <c r="D18" s="170" t="n"/>
      <c r="E18" s="396" t="n"/>
      <c r="F18" s="517" t="n">
        <v>1</v>
      </c>
      <c r="G18" s="173" t="n">
        <v>1</v>
      </c>
      <c r="I18" s="173">
        <f>+SUMIF('Monthly Detail'!$4:$4, 'Budget to Actual'!$H$14,'Monthly Detail'!27:27)</f>
        <v/>
      </c>
      <c r="J18" s="173">
        <f>+SUMIF('Monthly Detail'!$4:$4, 'Budget to Actual'!$I$14,'Monthly Detail'!27:27)</f>
        <v/>
      </c>
      <c r="K18" s="173">
        <f>+SUMIF('Monthly Detail'!$4:$4, 'Budget to Actual'!J$14,'Monthly Detail'!27:27)</f>
        <v/>
      </c>
      <c r="L18" s="173">
        <f>+SUMIF('Monthly Detail'!$4:$4, 'Budget to Actual'!K$14,'Monthly Detail'!27:27)</f>
        <v/>
      </c>
      <c r="M18" s="173">
        <f>+SUMIF('Monthly Detail'!$4:$4, 'Budget to Actual'!L$14,'Monthly Detail'!27:27)</f>
        <v/>
      </c>
      <c r="N18" s="396">
        <f>+SUMIF('Monthly Detail'!$4:$4, 'Budget to Actual'!M$14,'Monthly Detail'!27:27)</f>
        <v/>
      </c>
      <c r="O18" s="532">
        <f>+SUMIF('Monthly Detail'!$4:$4, 'Budget to Actual'!M$14,'Monthly Detail'!27:27)</f>
        <v/>
      </c>
      <c r="Q18" s="173" t="n"/>
      <c r="R18" s="395" t="n">
        <v>0</v>
      </c>
      <c r="S18" s="395" t="n">
        <v>1</v>
      </c>
      <c r="T18" s="395" t="n">
        <v>1</v>
      </c>
      <c r="U18" s="395" t="n">
        <v>1</v>
      </c>
      <c r="V18" s="395" t="n">
        <v>1</v>
      </c>
      <c r="W18" s="395" t="n">
        <v>0</v>
      </c>
      <c r="X18" s="395" t="n">
        <v>1</v>
      </c>
      <c r="Y18" s="395" t="n">
        <v>1</v>
      </c>
      <c r="Z18" s="395" t="n">
        <v>1</v>
      </c>
      <c r="AA18" s="395" t="n">
        <v>0</v>
      </c>
      <c r="AB18" s="395" t="n">
        <v>0</v>
      </c>
      <c r="AC18" s="395" t="n">
        <v>1</v>
      </c>
      <c r="AD18" s="170" t="n"/>
      <c r="AE18" s="392">
        <f>+N18-G18</f>
        <v/>
      </c>
      <c r="AF18" s="392">
        <f>+N18-U18</f>
        <v/>
      </c>
    </row>
    <row r="19">
      <c r="B19" s="391" t="n"/>
      <c r="C19" s="387" t="inlineStr">
        <is>
          <t>Hours / Day</t>
        </is>
      </c>
      <c r="D19" s="170" t="n"/>
      <c r="E19" s="394" t="n"/>
      <c r="F19" s="518" t="n">
        <v>0</v>
      </c>
      <c r="G19" s="174" t="n">
        <v>0.1739130434782609</v>
      </c>
      <c r="I19" s="174">
        <f>+SUMIF('Monthly Detail'!$4:$4, 'Budget to Actual'!$H$14,'Monthly Detail'!33:33)</f>
        <v/>
      </c>
      <c r="J19" s="174">
        <f>+SUMIF('Monthly Detail'!$4:$4, 'Budget to Actual'!$I$14,'Monthly Detail'!33:33)</f>
        <v/>
      </c>
      <c r="K19" s="174">
        <f>+SUMIF('Monthly Detail'!$4:$4, 'Budget to Actual'!J$14,'Monthly Detail'!33:33)</f>
        <v/>
      </c>
      <c r="L19" s="174">
        <f>+SUMIF('Monthly Detail'!$4:$4, 'Budget to Actual'!K$14,'Monthly Detail'!33:33)</f>
        <v/>
      </c>
      <c r="M19" s="174">
        <f>+SUMIF('Monthly Detail'!$4:$4, 'Budget to Actual'!L$14,'Monthly Detail'!33:33)</f>
        <v/>
      </c>
      <c r="N19" s="394">
        <f>+SUMIF('Monthly Detail'!$4:$4, 'Budget to Actual'!M$14,'Monthly Detail'!33:33)</f>
        <v/>
      </c>
      <c r="O19" s="393">
        <f>+SUMIF('Monthly Detail'!$4:$4, 'Budget to Actual'!M$14,'Monthly Detail'!33:33)</f>
        <v/>
      </c>
      <c r="Q19" s="174" t="n"/>
      <c r="R19" s="393" t="n">
        <v>3.636363636363636</v>
      </c>
      <c r="S19" s="393" t="n">
        <v>3.636363636363636</v>
      </c>
      <c r="T19" s="393" t="n">
        <v>3.636363636363636</v>
      </c>
      <c r="U19" s="393" t="n">
        <v>3.636363636363636</v>
      </c>
      <c r="V19" s="393" t="n">
        <v>3.636363636363636</v>
      </c>
      <c r="W19" s="393" t="n">
        <v>3.636363636363636</v>
      </c>
      <c r="X19" s="393" t="n">
        <v>3.636363636363636</v>
      </c>
      <c r="Y19" s="393" t="n">
        <v>3.636363636363636</v>
      </c>
      <c r="Z19" s="393" t="n">
        <v>3.636363636363636</v>
      </c>
      <c r="AA19" s="393" t="n">
        <v>3.636363636363636</v>
      </c>
      <c r="AB19" s="393" t="n">
        <v>3.636363636363636</v>
      </c>
      <c r="AC19" s="393" t="n">
        <v>3.636363636363636</v>
      </c>
      <c r="AD19" s="170" t="n"/>
      <c r="AE19" s="575">
        <f>+N19-G19</f>
        <v/>
      </c>
      <c r="AF19" s="392">
        <f>+N19-U19</f>
        <v/>
      </c>
    </row>
    <row r="20">
      <c r="B20" s="391" t="n"/>
      <c r="C20" s="387" t="inlineStr">
        <is>
          <t>Total Bill Hours</t>
        </is>
      </c>
      <c r="D20" s="170" t="n"/>
      <c r="E20" s="394" t="n"/>
      <c r="F20" s="518" t="n">
        <v>3.659090909090909</v>
      </c>
      <c r="G20" s="174" t="n">
        <v>10.43478260869565</v>
      </c>
      <c r="I20" s="174">
        <f>+SUMIF('Monthly Detail'!$4:$4, 'Budget to Actual'!$H$14,'Monthly Detail'!34:34)</f>
        <v/>
      </c>
      <c r="J20" s="174">
        <f>+SUMIF('Monthly Detail'!$4:$4, 'Budget to Actual'!$I$14,'Monthly Detail'!34:34)</f>
        <v/>
      </c>
      <c r="K20" s="174">
        <f>+SUMIF('Monthly Detail'!$4:$4, 'Budget to Actual'!J$14,'Monthly Detail'!34:34)</f>
        <v/>
      </c>
      <c r="L20" s="174">
        <f>+SUMIF('Monthly Detail'!$4:$4, 'Budget to Actual'!K$14,'Monthly Detail'!34:34)</f>
        <v/>
      </c>
      <c r="M20" s="174">
        <f>+SUMIF('Monthly Detail'!$4:$4, 'Budget to Actual'!L$14,'Monthly Detail'!34:34)</f>
        <v/>
      </c>
      <c r="N20" s="393">
        <f>+SUMIF('Monthly Detail'!$4:$4, 'Budget to Actual'!M$14,'Monthly Detail'!34:34)</f>
        <v/>
      </c>
      <c r="O20" s="393">
        <f>+SUMIF('Monthly Detail'!$4:$4, 'Budget to Actual'!M$14,'Monthly Detail'!34:34)</f>
        <v/>
      </c>
      <c r="Q20" s="174" t="n"/>
      <c r="R20" s="393" t="n">
        <v>0</v>
      </c>
      <c r="S20" s="393" t="n">
        <v>0</v>
      </c>
      <c r="T20" s="393" t="n">
        <v>76.36363636363636</v>
      </c>
      <c r="U20" s="393" t="n">
        <v>76.36363636363636</v>
      </c>
      <c r="V20" s="393" t="n">
        <v>80</v>
      </c>
      <c r="W20" s="393" t="n">
        <v>83.63636363636364</v>
      </c>
      <c r="X20" s="393" t="n">
        <v>72.72727272727272</v>
      </c>
      <c r="Y20" s="393" t="n">
        <v>80</v>
      </c>
      <c r="Z20" s="393" t="n">
        <v>80</v>
      </c>
      <c r="AA20" s="393" t="n">
        <v>76.36363636363636</v>
      </c>
      <c r="AB20" s="393" t="n">
        <v>83.63636363636364</v>
      </c>
      <c r="AC20" s="393" t="n">
        <v>69.09090909090909</v>
      </c>
      <c r="AD20" s="170" t="n">
        <v>69.09090909090909</v>
      </c>
      <c r="AE20" s="575">
        <f>+N20-G20</f>
        <v/>
      </c>
      <c r="AF20" s="392">
        <f>+N20-U20</f>
        <v/>
      </c>
    </row>
    <row r="21">
      <c r="B21" s="391" t="n"/>
      <c r="C21" s="387" t="inlineStr">
        <is>
          <t>Realized / Effective Bill Rate</t>
        </is>
      </c>
      <c r="D21" s="170" t="n"/>
      <c r="E21" s="775" t="n"/>
      <c r="F21" s="776" t="n">
        <v>48.57142857142858</v>
      </c>
      <c r="G21" s="777">
        <f>+G16/G20</f>
        <v/>
      </c>
      <c r="I21" s="777">
        <f>+SUMIF('Monthly Detail'!$4:$4, 'Budget to Actual'!$H$14,'Monthly Detail'!36:36)</f>
        <v/>
      </c>
      <c r="J21" s="777">
        <f>+SUMIF('Monthly Detail'!$4:$4, 'Budget to Actual'!$I$14,'Monthly Detail'!36:36)</f>
        <v/>
      </c>
      <c r="K21" s="777">
        <f>+SUMIF('Monthly Detail'!$4:$4, 'Budget to Actual'!J$14,'Monthly Detail'!36:36)</f>
        <v/>
      </c>
      <c r="L21" s="777">
        <f>+SUMIF('Monthly Detail'!$4:$4, 'Budget to Actual'!K$14,'Monthly Detail'!36:36)</f>
        <v/>
      </c>
      <c r="M21" s="777">
        <f>+SUMIF('Monthly Detail'!$4:$4, 'Budget to Actual'!L$14,'Monthly Detail'!36:36)</f>
        <v/>
      </c>
      <c r="N21" s="778">
        <f>+SUMIF('Monthly Detail'!$4:$4, 'Budget to Actual'!M$14,'Monthly Detail'!36:36)</f>
        <v/>
      </c>
      <c r="O21" s="778">
        <f>+SUMIF('Monthly Detail'!$4:$4, 'Budget to Actual'!M$14,'Monthly Detail'!36:36)</f>
        <v/>
      </c>
      <c r="Q21" s="777" t="n"/>
      <c r="R21" s="778" t="n">
        <v>0</v>
      </c>
      <c r="S21" s="778" t="n">
        <v>25</v>
      </c>
      <c r="T21" s="778" t="n">
        <v>21.82539682539683</v>
      </c>
      <c r="U21" s="778" t="n">
        <v>36.45833333333334</v>
      </c>
      <c r="V21" s="778" t="n">
        <v>34.8731884057971</v>
      </c>
      <c r="W21" s="778" t="n">
        <v>45.83333333333334</v>
      </c>
      <c r="X21" s="778" t="n">
        <v>62.5</v>
      </c>
      <c r="Y21" s="778" t="n">
        <v>62.5</v>
      </c>
      <c r="Z21" s="778" t="n">
        <v>76.3888888888889</v>
      </c>
      <c r="AA21" s="778" t="n">
        <v>49.81884057971015</v>
      </c>
      <c r="AB21" s="778" t="n">
        <v>72.36842105263158</v>
      </c>
      <c r="AC21" s="778" t="n">
        <v>72.36842105263158</v>
      </c>
      <c r="AD21" s="170" t="n"/>
      <c r="AE21" s="779">
        <f>+N21-G21</f>
        <v/>
      </c>
      <c r="AF21" s="780">
        <f>+N21-U21</f>
        <v/>
      </c>
    </row>
    <row r="22" ht="15.75" customHeight="1" thickBot="1">
      <c r="B22" s="385" t="n"/>
      <c r="C22" s="384" t="inlineStr">
        <is>
          <t>Utilization %</t>
        </is>
      </c>
      <c r="D22" s="167" t="n"/>
      <c r="E22" s="383" t="n"/>
      <c r="F22" s="520" t="n">
        <v>0.01988636363636364</v>
      </c>
      <c r="G22" s="382" t="n">
        <v>0.02173913043478261</v>
      </c>
      <c r="I22" s="382">
        <f>+SUMIF('Monthly Detail'!$4:$4, 'Budget to Actual'!$H$14,'Monthly Detail'!51:51)</f>
        <v/>
      </c>
      <c r="J22" s="382">
        <f>+SUMIF('Monthly Detail'!$4:$4, 'Budget to Actual'!$I$14,'Monthly Detail'!51:51)</f>
        <v/>
      </c>
      <c r="K22" s="382">
        <f>+SUMIF('Monthly Detail'!$4:$4, 'Budget to Actual'!J$14,'Monthly Detail'!51:51)</f>
        <v/>
      </c>
      <c r="L22" s="382">
        <f>+SUMIF('Monthly Detail'!$4:$4, 'Budget to Actual'!K$14,'Monthly Detail'!51:51)</f>
        <v/>
      </c>
      <c r="M22" s="382">
        <f>+SUMIF('Monthly Detail'!$4:$4, 'Budget to Actual'!L$14,'Monthly Detail'!51:51)</f>
        <v/>
      </c>
      <c r="N22" s="380">
        <f>+SUMIF('Monthly Detail'!$4:$4, 'Budget to Actual'!M$14,'Monthly Detail'!51:51)</f>
        <v/>
      </c>
      <c r="O22" s="380">
        <f>+SUMIF('Monthly Detail'!$4:$4, 'Budget to Actual'!M$14,'Monthly Detail'!51:51)</f>
        <v/>
      </c>
      <c r="Q22" s="381" t="n"/>
      <c r="R22" s="380" t="n">
        <v>0.4545454545454545</v>
      </c>
      <c r="S22" s="380" t="n">
        <v>0.4545454545454545</v>
      </c>
      <c r="T22" s="380" t="n">
        <v>0.4545454545454545</v>
      </c>
      <c r="U22" s="380" t="n">
        <v>0.4545454545454545</v>
      </c>
      <c r="V22" s="380" t="n">
        <v>0.4545454545454545</v>
      </c>
      <c r="W22" s="380" t="n">
        <v>0.4545454545454545</v>
      </c>
      <c r="X22" s="380" t="n">
        <v>0.4545454545454545</v>
      </c>
      <c r="Y22" s="380" t="n">
        <v>0.4545454545454545</v>
      </c>
      <c r="Z22" s="380" t="n">
        <v>0.4545454545454545</v>
      </c>
      <c r="AA22" s="380" t="n">
        <v>0.4545454545454545</v>
      </c>
      <c r="AB22" s="380" t="n">
        <v>0.4545454545454545</v>
      </c>
      <c r="AC22" s="380" t="n">
        <v>0.4545454545454545</v>
      </c>
      <c r="AD22" s="170" t="n"/>
      <c r="AE22" s="573">
        <f>+N22-G22</f>
        <v/>
      </c>
      <c r="AF22" s="574">
        <f>+N22-U22</f>
        <v/>
      </c>
    </row>
    <row r="23">
      <c r="B23" s="416" t="n"/>
      <c r="C23" s="417" t="inlineStr">
        <is>
          <t>Identified Leads</t>
        </is>
      </c>
      <c r="D23" s="170" t="n"/>
      <c r="E23" s="418" t="n"/>
      <c r="F23" s="521" t="n">
        <v>25</v>
      </c>
      <c r="G23" s="530" t="n">
        <v>25</v>
      </c>
      <c r="I23" s="381" t="n"/>
      <c r="J23" s="381" t="n"/>
      <c r="K23" s="381" t="n"/>
      <c r="L23" s="381" t="n"/>
      <c r="M23" s="381" t="n"/>
      <c r="N23" s="419" t="n"/>
      <c r="O23" s="458">
        <f>+SUMIF('New Sales Forecast'!$2:$2, 'Budget to Actual'!$B$14, 'New Sales Forecast'!4:4)</f>
        <v/>
      </c>
      <c r="Q23" s="381" t="n"/>
      <c r="R23" s="455" t="n">
        <v>12</v>
      </c>
      <c r="S23" s="455" t="n">
        <v>10</v>
      </c>
      <c r="T23" s="455" t="n">
        <v>17</v>
      </c>
      <c r="U23" s="455" t="n">
        <v>25</v>
      </c>
      <c r="V23" s="455" t="n">
        <v>25</v>
      </c>
      <c r="W23" s="455" t="n">
        <v>25</v>
      </c>
      <c r="X23" s="455" t="n">
        <v>30</v>
      </c>
      <c r="Y23" s="455" t="n">
        <v>30</v>
      </c>
      <c r="Z23" s="455" t="n">
        <v>30</v>
      </c>
      <c r="AA23" s="455" t="n">
        <v>30</v>
      </c>
      <c r="AB23" s="455" t="n">
        <v>30</v>
      </c>
      <c r="AC23" s="455" t="n">
        <v>30</v>
      </c>
      <c r="AD23" s="170" t="n"/>
      <c r="AE23" s="500">
        <f>+N23-G23</f>
        <v/>
      </c>
      <c r="AF23" s="500">
        <f>+N23-U23</f>
        <v/>
      </c>
    </row>
    <row r="24">
      <c r="B24" s="416" t="n"/>
      <c r="C24" s="417" t="inlineStr">
        <is>
          <t>Trial</t>
        </is>
      </c>
      <c r="D24" s="170" t="n"/>
      <c r="E24" s="418" t="n"/>
      <c r="F24" s="521" t="n">
        <v>18</v>
      </c>
      <c r="G24" s="530" t="n">
        <v>11</v>
      </c>
      <c r="I24" s="381" t="n"/>
      <c r="J24" s="381" t="n"/>
      <c r="K24" s="381" t="n"/>
      <c r="L24" s="381" t="n"/>
      <c r="M24" s="381" t="n"/>
      <c r="N24" s="419" t="n"/>
      <c r="O24" s="458">
        <f>+SUMIF('New Sales Forecast'!$2:$2, 'Budget to Actual'!$B$14, 'New Sales Forecast'!5:5)</f>
        <v/>
      </c>
      <c r="Q24" s="381" t="n"/>
      <c r="R24" s="455" t="n">
        <v>2</v>
      </c>
      <c r="S24" s="455" t="n">
        <v>1</v>
      </c>
      <c r="T24" s="455" t="n">
        <v>12</v>
      </c>
      <c r="U24" s="455" t="n">
        <v>18</v>
      </c>
      <c r="V24" s="455" t="n">
        <v>18</v>
      </c>
      <c r="W24" s="455" t="n">
        <v>18</v>
      </c>
      <c r="X24" s="455" t="n">
        <v>22</v>
      </c>
      <c r="Y24" s="455" t="n">
        <v>22</v>
      </c>
      <c r="Z24" s="455" t="n">
        <v>22</v>
      </c>
      <c r="AA24" s="455" t="n">
        <v>22</v>
      </c>
      <c r="AB24" s="455" t="n">
        <v>22</v>
      </c>
      <c r="AC24" s="455" t="n">
        <v>22</v>
      </c>
      <c r="AD24" s="170" t="n"/>
      <c r="AE24" s="500">
        <f>+N24-G24</f>
        <v/>
      </c>
      <c r="AF24" s="500">
        <f>+N24-U24</f>
        <v/>
      </c>
    </row>
    <row r="25">
      <c r="B25" s="416" t="n"/>
      <c r="C25" s="417" t="inlineStr">
        <is>
          <t>Proposal</t>
        </is>
      </c>
      <c r="D25" s="170" t="n"/>
      <c r="E25" s="418" t="n"/>
      <c r="F25" s="521" t="n">
        <v>8</v>
      </c>
      <c r="G25" s="530" t="n">
        <v>5</v>
      </c>
      <c r="I25" s="381" t="n"/>
      <c r="J25" s="381" t="n"/>
      <c r="K25" s="381" t="n"/>
      <c r="L25" s="381" t="n"/>
      <c r="M25" s="381" t="n"/>
      <c r="N25" s="419" t="n"/>
      <c r="O25" s="458">
        <f>+SUMIF('New Sales Forecast'!$2:$2, 'Budget to Actual'!$B$14, 'New Sales Forecast'!6:6)</f>
        <v/>
      </c>
      <c r="Q25" s="381" t="n"/>
      <c r="R25" s="455" t="n">
        <v>1</v>
      </c>
      <c r="S25" s="455" t="n">
        <v>1</v>
      </c>
      <c r="T25" s="455" t="n">
        <v>5</v>
      </c>
      <c r="U25" s="455" t="n">
        <v>8</v>
      </c>
      <c r="V25" s="455" t="n">
        <v>8</v>
      </c>
      <c r="W25" s="455" t="n">
        <v>8</v>
      </c>
      <c r="X25" s="455" t="n">
        <v>9</v>
      </c>
      <c r="Y25" s="455" t="n">
        <v>9</v>
      </c>
      <c r="Z25" s="455" t="n">
        <v>9</v>
      </c>
      <c r="AA25" s="455" t="n">
        <v>9</v>
      </c>
      <c r="AB25" s="455" t="n">
        <v>9</v>
      </c>
      <c r="AC25" s="455" t="n">
        <v>9</v>
      </c>
      <c r="AD25" s="170" t="n"/>
      <c r="AE25" s="500">
        <f>+N25-G25</f>
        <v/>
      </c>
      <c r="AF25" s="500">
        <f>+N25-U25</f>
        <v/>
      </c>
    </row>
    <row r="26">
      <c r="B26" s="416" t="n"/>
      <c r="C26" s="417" t="inlineStr">
        <is>
          <t>Decision</t>
        </is>
      </c>
      <c r="D26" s="170" t="n"/>
      <c r="E26" s="418" t="n"/>
      <c r="F26" s="521" t="n">
        <v>2</v>
      </c>
      <c r="G26" s="530" t="n">
        <v>3</v>
      </c>
      <c r="I26" s="381" t="n"/>
      <c r="J26" s="381" t="n"/>
      <c r="K26" s="381" t="n"/>
      <c r="L26" s="381" t="n"/>
      <c r="M26" s="381" t="n"/>
      <c r="N26" s="419" t="n"/>
      <c r="O26" s="458">
        <f>+SUMIF('New Sales Forecast'!$2:$2, 'Budget to Actual'!$B$14, 'New Sales Forecast'!7:7)</f>
        <v/>
      </c>
      <c r="Q26" s="381" t="n"/>
      <c r="R26" s="455" t="n">
        <v>1</v>
      </c>
      <c r="S26" s="455" t="n">
        <v>1</v>
      </c>
      <c r="T26" s="455" t="n">
        <v>1</v>
      </c>
      <c r="U26" s="455" t="n">
        <v>2</v>
      </c>
      <c r="V26" s="455" t="n">
        <v>2</v>
      </c>
      <c r="W26" s="455" t="n">
        <v>2</v>
      </c>
      <c r="X26" s="455" t="n">
        <v>3</v>
      </c>
      <c r="Y26" s="455" t="n">
        <v>3</v>
      </c>
      <c r="Z26" s="455" t="n">
        <v>3</v>
      </c>
      <c r="AA26" s="455" t="n">
        <v>3</v>
      </c>
      <c r="AB26" s="455" t="n">
        <v>3</v>
      </c>
      <c r="AC26" s="455" t="n">
        <v>3</v>
      </c>
      <c r="AD26" s="170" t="n"/>
      <c r="AE26" s="500">
        <f>+N26-G26</f>
        <v/>
      </c>
      <c r="AF26" s="500">
        <f>+N26-U26</f>
        <v/>
      </c>
    </row>
    <row r="27" ht="15.75" customHeight="1" thickBot="1">
      <c r="B27" s="416" t="n"/>
      <c r="C27" s="417" t="inlineStr">
        <is>
          <t>Contract Hits</t>
        </is>
      </c>
      <c r="D27" s="170" t="n"/>
      <c r="E27" s="418" t="n"/>
      <c r="F27" s="521" t="n">
        <v>1</v>
      </c>
      <c r="G27" s="530" t="n">
        <v>1</v>
      </c>
      <c r="I27" s="381" t="n"/>
      <c r="J27" s="381" t="n"/>
      <c r="K27" s="381" t="n"/>
      <c r="L27" s="381" t="n"/>
      <c r="M27" s="381" t="n"/>
      <c r="N27" s="419" t="n"/>
      <c r="O27" s="458">
        <f>+SUMIF('New Sales Forecast'!$2:$2, 'Budget to Actual'!$B$14, 'New Sales Forecast'!8:8)</f>
        <v/>
      </c>
      <c r="Q27" s="381" t="n"/>
      <c r="R27" s="455" t="n">
        <v>0</v>
      </c>
      <c r="S27" s="455" t="n">
        <v>1</v>
      </c>
      <c r="T27" s="455" t="n">
        <v>1</v>
      </c>
      <c r="U27" s="455" t="n">
        <v>1</v>
      </c>
      <c r="V27" s="455" t="n">
        <v>1</v>
      </c>
      <c r="W27" s="455" t="n">
        <v>1</v>
      </c>
      <c r="X27" s="455" t="n">
        <v>1</v>
      </c>
      <c r="Y27" s="455" t="n">
        <v>1</v>
      </c>
      <c r="Z27" s="455" t="n">
        <v>1</v>
      </c>
      <c r="AA27" s="455" t="n">
        <v>1</v>
      </c>
      <c r="AB27" s="455" t="n">
        <v>1</v>
      </c>
      <c r="AC27" s="455" t="n">
        <v>1</v>
      </c>
      <c r="AD27" s="170" t="n"/>
      <c r="AE27" s="500">
        <f>+N27-G27</f>
        <v/>
      </c>
      <c r="AF27" s="500">
        <f>+N27-U27</f>
        <v/>
      </c>
    </row>
    <row r="28">
      <c r="B28" s="622" t="inlineStr">
        <is>
          <t>Expenses</t>
        </is>
      </c>
      <c r="C28" s="87" t="n"/>
      <c r="D28" s="225" t="n"/>
      <c r="E28" s="379" t="n"/>
      <c r="F28" s="522" t="n"/>
      <c r="G28" s="225" t="n"/>
      <c r="I28" s="225" t="n"/>
      <c r="J28" s="225" t="n"/>
      <c r="K28" s="225" t="n"/>
      <c r="L28" s="225" t="n"/>
      <c r="M28" s="225" t="n"/>
      <c r="N28" s="378" t="n"/>
      <c r="O28" s="378" t="n"/>
      <c r="Q28" s="374" t="n"/>
      <c r="R28" s="378" t="n"/>
      <c r="S28" s="378" t="n"/>
      <c r="T28" s="378" t="n"/>
      <c r="U28" s="378" t="n"/>
      <c r="V28" s="378" t="n"/>
      <c r="W28" s="378" t="n"/>
      <c r="X28" s="378" t="n"/>
      <c r="Y28" s="378" t="n"/>
      <c r="Z28" s="378" t="n"/>
      <c r="AA28" s="378" t="n"/>
      <c r="AB28" s="378" t="n"/>
      <c r="AC28" s="378" t="n"/>
      <c r="AD28" s="374" t="n"/>
      <c r="AE28" s="781" t="n"/>
      <c r="AF28" s="781" t="n"/>
    </row>
    <row r="29">
      <c r="B29" s="618" t="inlineStr">
        <is>
          <t>Events</t>
        </is>
      </c>
      <c r="D29" s="374" t="n"/>
      <c r="E29" s="376" t="n"/>
      <c r="F29" s="771" t="n">
        <v>0</v>
      </c>
      <c r="G29" s="762" t="n">
        <v>0</v>
      </c>
      <c r="I29" s="374" t="n"/>
      <c r="J29" s="374" t="n"/>
      <c r="K29" s="374" t="n"/>
      <c r="L29" s="374" t="n"/>
      <c r="M29" s="374" t="n"/>
      <c r="N29" s="375" t="n"/>
      <c r="O29" s="772">
        <f>+SUMIF('Monthly Detail'!$4:$4, 'Budget to Actual'!B$14,'Monthly Detail'!76:76)</f>
        <v/>
      </c>
      <c r="Q29" s="374" t="n"/>
      <c r="R29" s="772" t="n">
        <v>0</v>
      </c>
      <c r="S29" s="772" t="n">
        <v>0</v>
      </c>
      <c r="T29" s="772" t="n">
        <v>0</v>
      </c>
      <c r="U29" s="772" t="n">
        <v>0</v>
      </c>
      <c r="V29" s="772" t="n">
        <v>0</v>
      </c>
      <c r="W29" s="772" t="n">
        <v>0</v>
      </c>
      <c r="X29" s="772" t="n">
        <v>0</v>
      </c>
      <c r="Y29" s="772" t="n">
        <v>0</v>
      </c>
      <c r="Z29" s="772" t="n">
        <v>0</v>
      </c>
      <c r="AA29" s="772" t="n">
        <v>0</v>
      </c>
      <c r="AB29" s="772" t="n">
        <v>0</v>
      </c>
      <c r="AC29" s="772" t="n">
        <v>0</v>
      </c>
      <c r="AD29" s="374" t="n"/>
      <c r="AE29" s="782">
        <f>+N29-G29</f>
        <v/>
      </c>
      <c r="AF29" s="782">
        <f>+N29-U29</f>
        <v/>
      </c>
    </row>
    <row r="30">
      <c r="B30" s="618" t="inlineStr">
        <is>
          <t>Office Supplies</t>
        </is>
      </c>
      <c r="E30" s="770" t="n"/>
      <c r="F30" s="771" t="n">
        <v>19.99</v>
      </c>
      <c r="G30" s="762" t="n">
        <v>19.99</v>
      </c>
      <c r="I30" s="762">
        <f>+SUMIF('Monthly Detail'!$4:$4, 'Budget to Actual'!$H$14,'Monthly Detail'!74:74)</f>
        <v/>
      </c>
      <c r="J30" s="762">
        <f>+SUMIF('Monthly Detail'!$4:$4, 'Budget to Actual'!I$14,'Monthly Detail'!74:74)</f>
        <v/>
      </c>
      <c r="K30" s="762">
        <f>+SUMIF('Monthly Detail'!$4:$4, 'Budget to Actual'!J$14,'Monthly Detail'!74:74)</f>
        <v/>
      </c>
      <c r="L30" s="762">
        <f>+SUMIF('Monthly Detail'!$4:$4, 'Budget to Actual'!K$14,'Monthly Detail'!74:74)</f>
        <v/>
      </c>
      <c r="M30" s="762">
        <f>+SUMIF('Monthly Detail'!$4:$4, 'Budget to Actual'!L$14,'Monthly Detail'!74:74)</f>
        <v/>
      </c>
      <c r="N30" s="772">
        <f>+SUMIF('Monthly Detail'!$4:$4, 'Budget to Actual'!M$14,'Monthly Detail'!74:74)</f>
        <v/>
      </c>
      <c r="O30" s="772">
        <f>+SUMIF('Monthly Detail'!$4:$4, 'Budget to Actual'!M$14,'Monthly Detail'!74:74)</f>
        <v/>
      </c>
      <c r="Q30" s="762" t="n"/>
      <c r="R30" s="772" t="n">
        <v>6.08</v>
      </c>
      <c r="S30" s="772" t="n">
        <v>2.026666666666667</v>
      </c>
      <c r="T30" s="772" t="n">
        <v>2.026666666666667</v>
      </c>
      <c r="U30" s="772" t="n">
        <v>2.026666666666667</v>
      </c>
      <c r="V30" s="772" t="n">
        <v>2.026666666666667</v>
      </c>
      <c r="W30" s="772" t="n">
        <v>2.026666666666667</v>
      </c>
      <c r="X30" s="772" t="n">
        <v>2.026666666666667</v>
      </c>
      <c r="Y30" s="772" t="n">
        <v>2.026666666666667</v>
      </c>
      <c r="Z30" s="772" t="n">
        <v>2.026666666666667</v>
      </c>
      <c r="AA30" s="772" t="n">
        <v>2.026666666666667</v>
      </c>
      <c r="AB30" s="772" t="n">
        <v>2.026666666666667</v>
      </c>
      <c r="AC30" s="772" t="n">
        <v>2.026666666666667</v>
      </c>
      <c r="AE30" s="782">
        <f>+N30-G30</f>
        <v/>
      </c>
      <c r="AF30" s="782">
        <f>+N30-U30</f>
        <v/>
      </c>
    </row>
    <row r="31">
      <c r="B31" s="618" t="inlineStr">
        <is>
          <t>Software/Apps</t>
        </is>
      </c>
      <c r="E31" s="770" t="n"/>
      <c r="F31" s="771" t="n">
        <v>96.04000000000001</v>
      </c>
      <c r="G31" s="762" t="n">
        <v>80.73</v>
      </c>
      <c r="I31" s="762">
        <f>+SUMIF('Monthly Detail'!$4:$4, 'Budget to Actual'!$H$14,'Monthly Detail'!78:78)</f>
        <v/>
      </c>
      <c r="J31" s="762">
        <f>+SUMIF('Monthly Detail'!$4:$4, 'Budget to Actual'!I$14,'Monthly Detail'!78:78)</f>
        <v/>
      </c>
      <c r="K31" s="762">
        <f>+SUMIF('Monthly Detail'!$4:$4, 'Budget to Actual'!J$14,'Monthly Detail'!78:78)</f>
        <v/>
      </c>
      <c r="L31" s="762">
        <f>+SUMIF('Monthly Detail'!$4:$4, 'Budget to Actual'!K$14,'Monthly Detail'!78:78)</f>
        <v/>
      </c>
      <c r="M31" s="762">
        <f>+SUMIF('Monthly Detail'!$4:$4, 'Budget to Actual'!L$14,'Monthly Detail'!78:78)</f>
        <v/>
      </c>
      <c r="N31" s="772">
        <f>+SUMIF('Monthly Detail'!$4:$4, 'Budget to Actual'!M$14,'Monthly Detail'!78:78)</f>
        <v/>
      </c>
      <c r="O31" s="772">
        <f>+SUMIF('Monthly Detail'!$4:$4, 'Budget to Actual'!M$14,'Monthly Detail'!78:78)</f>
        <v/>
      </c>
      <c r="Q31" s="762" t="n"/>
      <c r="R31" s="772" t="n">
        <v>60</v>
      </c>
      <c r="S31" s="772" t="n">
        <v>60</v>
      </c>
      <c r="T31" s="772" t="n">
        <v>60</v>
      </c>
      <c r="U31" s="772" t="n">
        <v>60</v>
      </c>
      <c r="V31" s="772" t="n">
        <v>60</v>
      </c>
      <c r="W31" s="772" t="n">
        <v>60</v>
      </c>
      <c r="X31" s="772" t="n">
        <v>60</v>
      </c>
      <c r="Y31" s="772" t="n">
        <v>60</v>
      </c>
      <c r="Z31" s="772" t="n">
        <v>60</v>
      </c>
      <c r="AA31" s="772" t="n">
        <v>60</v>
      </c>
      <c r="AB31" s="772" t="n">
        <v>60</v>
      </c>
      <c r="AC31" s="772" t="n">
        <v>60</v>
      </c>
      <c r="AE31" s="782">
        <f>+N31-G31</f>
        <v/>
      </c>
      <c r="AF31" s="782">
        <f>+N31-U31</f>
        <v/>
      </c>
    </row>
    <row r="32">
      <c r="B32" s="618" t="inlineStr">
        <is>
          <t>Travel</t>
        </is>
      </c>
      <c r="E32" s="770" t="n"/>
      <c r="F32" s="771" t="n">
        <v>81.06999999999999</v>
      </c>
      <c r="G32" s="762" t="n">
        <v>400</v>
      </c>
      <c r="I32" s="762">
        <f>+SUMIF('Monthly Detail'!$4:$4, 'Budget to Actual'!$H$14,'Monthly Detail'!79:79)</f>
        <v/>
      </c>
      <c r="J32" s="762">
        <f>+SUMIF('Monthly Detail'!$4:$4, 'Budget to Actual'!I$14,'Monthly Detail'!79:79)</f>
        <v/>
      </c>
      <c r="K32" s="762">
        <f>+SUMIF('Monthly Detail'!$4:$4, 'Budget to Actual'!J$14,'Monthly Detail'!79:79)</f>
        <v/>
      </c>
      <c r="L32" s="762">
        <f>+SUMIF('Monthly Detail'!$4:$4, 'Budget to Actual'!K$14,'Monthly Detail'!79:79)</f>
        <v/>
      </c>
      <c r="M32" s="762">
        <f>+SUMIF('Monthly Detail'!$4:$4, 'Budget to Actual'!L$14,'Monthly Detail'!79:79)</f>
        <v/>
      </c>
      <c r="N32" s="772">
        <f>+SUMIF('Monthly Detail'!$4:$4, 'Budget to Actual'!M$14,'Monthly Detail'!79:79)</f>
        <v/>
      </c>
      <c r="O32" s="772">
        <f>+SUMIF('Monthly Detail'!$4:$4, 'Budget to Actual'!M$14,'Monthly Detail'!79:79)</f>
        <v/>
      </c>
      <c r="Q32" s="762" t="n"/>
      <c r="R32" s="772" t="n">
        <v>0</v>
      </c>
      <c r="S32" s="772" t="n">
        <v>0</v>
      </c>
      <c r="T32" s="772" t="n"/>
      <c r="U32" s="772" t="n"/>
      <c r="V32" s="772" t="n"/>
      <c r="W32" s="772" t="n">
        <v>1000</v>
      </c>
      <c r="X32" s="772" t="n"/>
      <c r="Y32" s="772" t="n"/>
      <c r="Z32" s="772" t="n"/>
      <c r="AA32" s="772" t="n"/>
      <c r="AB32" s="772" t="n"/>
      <c r="AC32" s="772" t="n"/>
      <c r="AE32" s="783">
        <f>+N32-G32</f>
        <v/>
      </c>
      <c r="AF32" s="783">
        <f>+N32-U32</f>
        <v/>
      </c>
    </row>
    <row r="33">
      <c r="B33" s="618" t="inlineStr">
        <is>
          <t>Business Licenses</t>
        </is>
      </c>
      <c r="E33" s="770" t="n"/>
      <c r="F33" s="771" t="n">
        <v>0</v>
      </c>
      <c r="G33" s="762" t="n">
        <v>0</v>
      </c>
      <c r="I33" s="762">
        <f>+SUMIF('Monthly Detail'!$4:$4, 'Budget to Actual'!$H$14,'Monthly Detail'!80:80)</f>
        <v/>
      </c>
      <c r="J33" s="762">
        <f>+SUMIF('Monthly Detail'!$4:$4, 'Budget to Actual'!I$14,'Monthly Detail'!80:80)</f>
        <v/>
      </c>
      <c r="K33" s="762">
        <f>+SUMIF('Monthly Detail'!$4:$4, 'Budget to Actual'!J$14,'Monthly Detail'!80:80)</f>
        <v/>
      </c>
      <c r="L33" s="762">
        <f>+SUMIF('Monthly Detail'!$4:$4, 'Budget to Actual'!K$14,'Monthly Detail'!80:80)</f>
        <v/>
      </c>
      <c r="M33" s="762">
        <f>+SUMIF('Monthly Detail'!$4:$4, 'Budget to Actual'!L$14,'Monthly Detail'!80:80)</f>
        <v/>
      </c>
      <c r="N33" s="772">
        <f>+SUMIF('Monthly Detail'!$4:$4, 'Budget to Actual'!M$14,'Monthly Detail'!80:80)</f>
        <v/>
      </c>
      <c r="O33" s="772">
        <f>+SUMIF('Monthly Detail'!$4:$4, 'Budget to Actual'!M$14,'Monthly Detail'!80:80)</f>
        <v/>
      </c>
      <c r="Q33" s="762" t="n"/>
      <c r="R33" s="772" t="n"/>
      <c r="S33" s="772" t="n">
        <v>99</v>
      </c>
      <c r="T33" s="772" t="n">
        <v>0</v>
      </c>
      <c r="U33" s="772" t="n">
        <v>0</v>
      </c>
      <c r="V33" s="772" t="n">
        <v>0</v>
      </c>
      <c r="W33" s="772" t="n">
        <v>0</v>
      </c>
      <c r="X33" s="772" t="n">
        <v>0</v>
      </c>
      <c r="Y33" s="772" t="n">
        <v>0</v>
      </c>
      <c r="Z33" s="772" t="n">
        <v>0</v>
      </c>
      <c r="AA33" s="772" t="n">
        <v>0</v>
      </c>
      <c r="AB33" s="772" t="n">
        <v>0</v>
      </c>
      <c r="AC33" s="772" t="n">
        <v>0</v>
      </c>
      <c r="AE33" s="782">
        <f>+N33-G33</f>
        <v/>
      </c>
      <c r="AF33" s="782">
        <f>+N33-U33</f>
        <v/>
      </c>
    </row>
    <row r="34">
      <c r="B34" s="618" t="inlineStr">
        <is>
          <t>Donations</t>
        </is>
      </c>
      <c r="E34" s="770" t="n"/>
      <c r="F34" s="771" t="n">
        <v>0</v>
      </c>
      <c r="G34" s="762" t="n">
        <v>0</v>
      </c>
      <c r="I34" s="762" t="n"/>
      <c r="J34" s="762" t="n"/>
      <c r="K34" s="762" t="n"/>
      <c r="L34" s="762" t="n"/>
      <c r="M34" s="762" t="n"/>
      <c r="N34" s="772" t="n"/>
      <c r="O34" s="772">
        <f>+SUMIF('Monthly Detail'!$4:$4, 'Budget to Actual'!B$14,'Monthly Detail'!86:86)</f>
        <v/>
      </c>
      <c r="Q34" s="762" t="n"/>
      <c r="R34" s="772" t="n"/>
      <c r="S34" s="772" t="n"/>
      <c r="T34" s="772" t="n"/>
      <c r="U34" s="772" t="n"/>
      <c r="V34" s="772" t="n">
        <v>0</v>
      </c>
      <c r="W34" s="772" t="n"/>
      <c r="X34" s="772" t="n"/>
      <c r="Y34" s="772" t="n"/>
      <c r="Z34" s="772" t="n"/>
      <c r="AA34" s="772" t="n"/>
      <c r="AB34" s="772" t="n"/>
      <c r="AC34" s="772" t="n"/>
      <c r="AE34" s="782">
        <f>+N34-G34</f>
        <v/>
      </c>
      <c r="AF34" s="782">
        <f>+N34-U34</f>
        <v/>
      </c>
    </row>
    <row r="35">
      <c r="B35" s="618" t="inlineStr">
        <is>
          <t>Legal &amp; Accounting Services</t>
        </is>
      </c>
      <c r="E35" s="770" t="n"/>
      <c r="F35" s="771" t="n">
        <v>75</v>
      </c>
      <c r="G35" s="762" t="n">
        <v>75</v>
      </c>
      <c r="I35" s="762">
        <f>+SUMIF('Monthly Detail'!$4:$4, 'Budget to Actual'!$H$14,'Monthly Detail'!81:81)</f>
        <v/>
      </c>
      <c r="J35" s="762">
        <f>+SUMIF('Monthly Detail'!$4:$4, 'Budget to Actual'!I$14,'Monthly Detail'!81:81)</f>
        <v/>
      </c>
      <c r="K35" s="762">
        <f>+SUMIF('Monthly Detail'!$4:$4, 'Budget to Actual'!J$14,'Monthly Detail'!81:81)</f>
        <v/>
      </c>
      <c r="L35" s="762">
        <f>+SUMIF('Monthly Detail'!$4:$4, 'Budget to Actual'!K$14,'Monthly Detail'!81:81)</f>
        <v/>
      </c>
      <c r="M35" s="762">
        <f>+SUMIF('Monthly Detail'!$4:$4, 'Budget to Actual'!L$14,'Monthly Detail'!81:81)</f>
        <v/>
      </c>
      <c r="N35" s="772">
        <f>+SUMIF('Monthly Detail'!$4:$4, 'Budget to Actual'!M$14,'Monthly Detail'!81:81)</f>
        <v/>
      </c>
      <c r="O35" s="772">
        <f>+SUMIF('Monthly Detail'!$4:$4, 'Budget to Actual'!M$14,'Monthly Detail'!81:81)</f>
        <v/>
      </c>
      <c r="Q35" s="762" t="n"/>
      <c r="R35" s="772" t="n">
        <v>75</v>
      </c>
      <c r="S35" s="772" t="n">
        <v>75</v>
      </c>
      <c r="T35" s="772" t="n">
        <v>75</v>
      </c>
      <c r="U35" s="772" t="n">
        <v>150</v>
      </c>
      <c r="V35" s="772" t="n">
        <v>75</v>
      </c>
      <c r="W35" s="772" t="n">
        <v>75</v>
      </c>
      <c r="X35" s="772" t="n">
        <v>150</v>
      </c>
      <c r="Y35" s="772" t="n">
        <v>75</v>
      </c>
      <c r="Z35" s="772" t="n">
        <v>75</v>
      </c>
      <c r="AA35" s="772" t="n">
        <v>150</v>
      </c>
      <c r="AB35" s="772" t="n">
        <v>75</v>
      </c>
      <c r="AC35" s="772" t="n">
        <v>75</v>
      </c>
      <c r="AE35" s="782">
        <f>+N35-G35</f>
        <v/>
      </c>
      <c r="AF35" s="782">
        <f>+N35-U35</f>
        <v/>
      </c>
    </row>
    <row r="36">
      <c r="B36" s="618" t="inlineStr">
        <is>
          <t>Meals and Entertainment</t>
        </is>
      </c>
      <c r="E36" s="770" t="n"/>
      <c r="F36" s="771" t="n">
        <v>0</v>
      </c>
      <c r="G36" s="762" t="n">
        <v>200</v>
      </c>
      <c r="I36" s="762">
        <f>+SUMIF('Monthly Detail'!$4:$4, 'Budget to Actual'!$H$14,'Monthly Detail'!82:82)</f>
        <v/>
      </c>
      <c r="J36" s="762">
        <f>+SUMIF('Monthly Detail'!$4:$4, 'Budget to Actual'!I$14,'Monthly Detail'!82:82)</f>
        <v/>
      </c>
      <c r="K36" s="762">
        <f>+SUMIF('Monthly Detail'!$4:$4, 'Budget to Actual'!J$14,'Monthly Detail'!82:82)</f>
        <v/>
      </c>
      <c r="L36" s="762">
        <f>+SUMIF('Monthly Detail'!$4:$4, 'Budget to Actual'!K$14,'Monthly Detail'!82:82)</f>
        <v/>
      </c>
      <c r="M36" s="762">
        <f>+SUMIF('Monthly Detail'!$4:$4, 'Budget to Actual'!L$14,'Monthly Detail'!82:82)</f>
        <v/>
      </c>
      <c r="N36" s="772">
        <f>+SUMIF('Monthly Detail'!$4:$4, 'Budget to Actual'!M$14,'Monthly Detail'!82:82)</f>
        <v/>
      </c>
      <c r="O36" s="772">
        <f>+SUMIF('Monthly Detail'!$4:$4, 'Budget to Actual'!M$14,'Monthly Detail'!82:82)</f>
        <v/>
      </c>
      <c r="Q36" s="762" t="n"/>
      <c r="R36" s="772" t="n">
        <v>0</v>
      </c>
      <c r="S36" s="772" t="n">
        <v>0</v>
      </c>
      <c r="T36" s="772" t="n">
        <v>0</v>
      </c>
      <c r="U36" s="772" t="n">
        <v>0</v>
      </c>
      <c r="V36" s="772" t="n">
        <v>0</v>
      </c>
      <c r="W36" s="772" t="n">
        <v>0</v>
      </c>
      <c r="X36" s="772" t="n">
        <v>0</v>
      </c>
      <c r="Y36" s="772" t="n">
        <v>0</v>
      </c>
      <c r="Z36" s="772" t="n">
        <v>0</v>
      </c>
      <c r="AA36" s="772" t="n">
        <v>0</v>
      </c>
      <c r="AB36" s="772" t="n">
        <v>0</v>
      </c>
      <c r="AC36" s="772" t="n">
        <v>0</v>
      </c>
      <c r="AE36" s="783">
        <f>+N36-G36</f>
        <v/>
      </c>
      <c r="AF36" s="782">
        <f>+N36-U36</f>
        <v/>
      </c>
    </row>
    <row r="37">
      <c r="B37" s="618" t="inlineStr">
        <is>
          <t>Memberships &amp; Subscriptions</t>
        </is>
      </c>
      <c r="E37" s="770" t="n"/>
      <c r="F37" s="771" t="n">
        <v>10</v>
      </c>
      <c r="G37" s="762" t="n">
        <v>18.25</v>
      </c>
      <c r="I37" s="762">
        <f>+SUMIF('Monthly Detail'!$4:$4, 'Budget to Actual'!$H$14,'Monthly Detail'!85:85)</f>
        <v/>
      </c>
      <c r="J37" s="762">
        <f>+SUMIF('Monthly Detail'!$4:$4, 'Budget to Actual'!I$14,'Monthly Detail'!85:85)</f>
        <v/>
      </c>
      <c r="K37" s="762">
        <f>+SUMIF('Monthly Detail'!$4:$4, 'Budget to Actual'!J$14,'Monthly Detail'!85:85)</f>
        <v/>
      </c>
      <c r="L37" s="762">
        <f>+SUMIF('Monthly Detail'!$4:$4, 'Budget to Actual'!K$14,'Monthly Detail'!85:85)</f>
        <v/>
      </c>
      <c r="M37" s="762">
        <f>+SUMIF('Monthly Detail'!$4:$4, 'Budget to Actual'!L$14,'Monthly Detail'!85:85)</f>
        <v/>
      </c>
      <c r="N37" s="772">
        <f>+SUMIF('Monthly Detail'!$4:$4, 'Budget to Actual'!M$14,'Monthly Detail'!85:85)</f>
        <v/>
      </c>
      <c r="O37" s="772">
        <f>+SUMIF('Monthly Detail'!$4:$4, 'Budget to Actual'!M$14,'Monthly Detail'!85:85)</f>
        <v/>
      </c>
      <c r="Q37" s="762" t="n"/>
      <c r="R37" s="772" t="n">
        <v>18.25</v>
      </c>
      <c r="S37" s="772" t="n">
        <v>18.25</v>
      </c>
      <c r="T37" s="772" t="n">
        <v>18.25</v>
      </c>
      <c r="U37" s="772" t="n">
        <v>18.25</v>
      </c>
      <c r="V37" s="772" t="n">
        <v>18.25</v>
      </c>
      <c r="W37" s="772" t="n">
        <v>18.25</v>
      </c>
      <c r="X37" s="772" t="n">
        <v>18.25</v>
      </c>
      <c r="Y37" s="772" t="n">
        <v>18.25</v>
      </c>
      <c r="Z37" s="772" t="n">
        <v>18.25</v>
      </c>
      <c r="AA37" s="772" t="n">
        <v>18.25</v>
      </c>
      <c r="AB37" s="772" t="n">
        <v>18.25</v>
      </c>
      <c r="AC37" s="772" t="n">
        <v>18.25</v>
      </c>
      <c r="AE37" s="782">
        <f>+N37-G37</f>
        <v/>
      </c>
      <c r="AF37" s="782">
        <f>+N37-U37</f>
        <v/>
      </c>
    </row>
    <row r="38">
      <c r="B38" s="624" t="inlineStr">
        <is>
          <t>Total Expenses</t>
        </is>
      </c>
      <c r="C38" s="5" t="n"/>
      <c r="D38" s="5" t="n"/>
      <c r="E38" s="784" t="n"/>
      <c r="F38" s="785">
        <f>SUM(F29:F37)</f>
        <v/>
      </c>
      <c r="G38" s="786" t="n">
        <v>793.97</v>
      </c>
      <c r="I38" s="786">
        <f>SUM(H30:H37)</f>
        <v/>
      </c>
      <c r="J38" s="786">
        <f>SUM(I30:I37)</f>
        <v/>
      </c>
      <c r="K38" s="786">
        <f>SUM(J30:J37)</f>
        <v/>
      </c>
      <c r="L38" s="786">
        <f>SUM(K30:K37)</f>
        <v/>
      </c>
      <c r="M38" s="786">
        <f>SUM(L30:L37)</f>
        <v/>
      </c>
      <c r="N38" s="787">
        <f>SUM(M30:M37)</f>
        <v/>
      </c>
      <c r="O38" s="787">
        <f>SUM(M30:M37)</f>
        <v/>
      </c>
      <c r="Q38" s="671" t="n"/>
      <c r="R38" s="787">
        <f>SUM(P29:P37)</f>
        <v/>
      </c>
      <c r="S38" s="787">
        <f>SUM(Q29:Q37)</f>
        <v/>
      </c>
      <c r="T38" s="787">
        <f>SUM(R29:R37)</f>
        <v/>
      </c>
      <c r="U38" s="787">
        <f>SUM(S29:S37)</f>
        <v/>
      </c>
      <c r="V38" s="787">
        <f>SUM(T29:T37)</f>
        <v/>
      </c>
      <c r="W38" s="787">
        <f>SUM(U29:U37)</f>
        <v/>
      </c>
      <c r="X38" s="787">
        <f>SUM(V29:V37)</f>
        <v/>
      </c>
      <c r="Y38" s="787">
        <f>SUM(W29:W37)</f>
        <v/>
      </c>
      <c r="Z38" s="787">
        <f>SUM(X29:X37)</f>
        <v/>
      </c>
      <c r="AA38" s="787">
        <f>SUM(Y29:Y37)</f>
        <v/>
      </c>
      <c r="AB38" s="787">
        <f>SUM(Z29:Z37)</f>
        <v/>
      </c>
      <c r="AC38" s="787">
        <f>SUM(AA29:AA37)</f>
        <v/>
      </c>
      <c r="AE38" s="788">
        <f>+N38-G38</f>
        <v/>
      </c>
      <c r="AF38" s="788">
        <f>+N38-U38</f>
        <v/>
      </c>
    </row>
    <row r="39">
      <c r="B39" s="626" t="inlineStr">
        <is>
          <t>Net Operating Income</t>
        </is>
      </c>
      <c r="C39" s="3" t="n"/>
      <c r="E39" s="789" t="n"/>
      <c r="F39" s="790">
        <f>+F16-F38</f>
        <v/>
      </c>
      <c r="G39" s="671">
        <f>+G16-G38</f>
        <v/>
      </c>
      <c r="I39" s="671">
        <f>+H16-H38</f>
        <v/>
      </c>
      <c r="J39" s="671">
        <f>+I16-I38</f>
        <v/>
      </c>
      <c r="K39" s="671">
        <f>+J16-J38</f>
        <v/>
      </c>
      <c r="L39" s="671">
        <f>+K16-K38</f>
        <v/>
      </c>
      <c r="M39" s="671">
        <f>+L16-L38</f>
        <v/>
      </c>
      <c r="N39" s="791">
        <f>+M16-M38</f>
        <v/>
      </c>
      <c r="O39" s="791">
        <f>+M16-M38</f>
        <v/>
      </c>
      <c r="Q39" s="671" t="n"/>
      <c r="R39" s="791">
        <f>+P16-P38</f>
        <v/>
      </c>
      <c r="S39" s="791">
        <f>+Q16-Q38</f>
        <v/>
      </c>
      <c r="T39" s="791">
        <f>+R16-R38</f>
        <v/>
      </c>
      <c r="U39" s="791">
        <f>+S16-S38</f>
        <v/>
      </c>
      <c r="V39" s="791">
        <f>+T16-T38</f>
        <v/>
      </c>
      <c r="W39" s="791">
        <f>+U16-U38</f>
        <v/>
      </c>
      <c r="X39" s="791">
        <f>+V16-V38</f>
        <v/>
      </c>
      <c r="Y39" s="791">
        <f>+W16-W38</f>
        <v/>
      </c>
      <c r="Z39" s="791">
        <f>+X16-X38</f>
        <v/>
      </c>
      <c r="AA39" s="791">
        <f>+Y16-Y38</f>
        <v/>
      </c>
      <c r="AB39" s="791">
        <f>+Z16-Z38</f>
        <v/>
      </c>
      <c r="AC39" s="791">
        <f>+AA16-AA38</f>
        <v/>
      </c>
      <c r="AE39" s="783">
        <f>+N39-G39</f>
        <v/>
      </c>
      <c r="AF39" s="774">
        <f>+N39-U39</f>
        <v/>
      </c>
    </row>
    <row r="40">
      <c r="B40" s="632" t="inlineStr">
        <is>
          <t>NOI%</t>
        </is>
      </c>
      <c r="C40" s="3" t="n"/>
      <c r="D40" s="166" t="n"/>
      <c r="E40" s="792" t="n"/>
      <c r="F40" s="793">
        <f>+F39/F16</f>
        <v/>
      </c>
      <c r="G40" s="794">
        <f>+G39/G16</f>
        <v/>
      </c>
      <c r="I40" s="795" t="n"/>
      <c r="J40" s="795" t="n"/>
      <c r="K40" s="795" t="n"/>
      <c r="L40" s="795" t="n"/>
      <c r="M40" s="795" t="n"/>
      <c r="N40" s="796" t="n"/>
      <c r="O40" s="797">
        <f>+N39/N16</f>
        <v/>
      </c>
      <c r="Q40" s="797">
        <f>+O39/O16</f>
        <v/>
      </c>
      <c r="R40" s="457">
        <f>+P39/P16</f>
        <v/>
      </c>
      <c r="S40" s="797">
        <f>+Q39/Q16</f>
        <v/>
      </c>
      <c r="T40" s="797">
        <f>+R39/R16</f>
        <v/>
      </c>
      <c r="U40" s="796">
        <f>+S39/S16</f>
        <v/>
      </c>
      <c r="V40" s="797">
        <f>+T39/T16</f>
        <v/>
      </c>
      <c r="W40" s="797">
        <f>+U39/U16</f>
        <v/>
      </c>
      <c r="X40" s="796">
        <f>+V39/V16</f>
        <v/>
      </c>
      <c r="Y40" s="796">
        <f>+W39/W16</f>
        <v/>
      </c>
      <c r="Z40" s="796">
        <f>+X39/X16</f>
        <v/>
      </c>
      <c r="AA40" s="796">
        <f>+Y39/Y16</f>
        <v/>
      </c>
      <c r="AB40" s="796">
        <f>+Z39/Z16</f>
        <v/>
      </c>
      <c r="AC40" s="796">
        <f>+AA39/AA16</f>
        <v/>
      </c>
      <c r="AD40" s="166" t="n"/>
      <c r="AE40" s="798">
        <f>+N40-G40</f>
        <v/>
      </c>
      <c r="AF40" s="798">
        <f>+N40-U40</f>
        <v/>
      </c>
    </row>
    <row r="41" hidden="1">
      <c r="B41" s="634" t="inlineStr">
        <is>
          <t xml:space="preserve">   Interest Income</t>
        </is>
      </c>
      <c r="E41" s="770" t="n"/>
      <c r="F41" s="771" t="n">
        <v>0</v>
      </c>
      <c r="G41" s="762" t="n">
        <v>0</v>
      </c>
      <c r="I41" s="762">
        <f>+SUMIF('Monthly Detail'!$4:$4, 'Budget to Actual'!$H$14,'Monthly Detail'!113:113)</f>
        <v/>
      </c>
      <c r="J41" s="762">
        <f>+SUMIF('Monthly Detail'!$4:$4, 'Budget to Actual'!I$14,'Monthly Detail'!113:113)</f>
        <v/>
      </c>
      <c r="K41" s="762">
        <f>+SUMIF('Monthly Detail'!$4:$4, 'Budget to Actual'!J$14,'Monthly Detail'!113:113)</f>
        <v/>
      </c>
      <c r="L41" s="762">
        <f>+SUMIF('Monthly Detail'!$4:$4, 'Budget to Actual'!K$14,'Monthly Detail'!113:113)</f>
        <v/>
      </c>
      <c r="M41" s="762">
        <f>+SUMIF('Monthly Detail'!$4:$4, 'Budget to Actual'!L$14,'Monthly Detail'!113:113)</f>
        <v/>
      </c>
      <c r="N41" s="772">
        <f>+SUMIF('Monthly Detail'!$4:$4, 'Budget to Actual'!M$14,'Monthly Detail'!113:113)</f>
        <v/>
      </c>
      <c r="O41" s="772">
        <f>+SUMIF('Monthly Detail'!$4:$4, 'Budget to Actual'!M$14,'Monthly Detail'!113:113)</f>
        <v/>
      </c>
      <c r="Q41" s="762" t="n"/>
      <c r="R41" s="772" t="n">
        <v>0</v>
      </c>
      <c r="S41" s="772" t="n">
        <v>0</v>
      </c>
      <c r="T41" s="772" t="n">
        <v>0</v>
      </c>
      <c r="U41" s="772" t="n">
        <v>0</v>
      </c>
      <c r="V41" s="772" t="n">
        <v>0</v>
      </c>
      <c r="W41" s="772" t="n">
        <v>0</v>
      </c>
      <c r="X41" s="772" t="n">
        <v>0</v>
      </c>
      <c r="Y41" s="772" t="n">
        <v>0</v>
      </c>
      <c r="Z41" s="772" t="n">
        <v>0</v>
      </c>
      <c r="AA41" s="772" t="n">
        <v>0</v>
      </c>
      <c r="AB41" s="772" t="n">
        <v>0</v>
      </c>
      <c r="AC41" s="772" t="n">
        <v>0</v>
      </c>
      <c r="AD41" t="n">
        <v>0</v>
      </c>
      <c r="AE41" s="782">
        <f>+N41-G41</f>
        <v/>
      </c>
      <c r="AF41" s="782">
        <f>+N41-U41</f>
        <v/>
      </c>
    </row>
    <row r="42" hidden="1">
      <c r="B42" s="624" t="inlineStr">
        <is>
          <t>Total Other Income</t>
        </is>
      </c>
      <c r="C42" s="5" t="n"/>
      <c r="D42" s="5" t="n"/>
      <c r="E42" s="784" t="n"/>
      <c r="F42" s="785">
        <f>+F41</f>
        <v/>
      </c>
      <c r="G42" s="786" t="n">
        <v>0</v>
      </c>
      <c r="I42" s="786">
        <f>+H41</f>
        <v/>
      </c>
      <c r="J42" s="786">
        <f>+I41</f>
        <v/>
      </c>
      <c r="K42" s="786">
        <f>+J41</f>
        <v/>
      </c>
      <c r="L42" s="786">
        <f>+K41</f>
        <v/>
      </c>
      <c r="M42" s="786">
        <f>+L41</f>
        <v/>
      </c>
      <c r="N42" s="787">
        <f>+M41</f>
        <v/>
      </c>
      <c r="O42" s="787">
        <f>+M41</f>
        <v/>
      </c>
      <c r="Q42" s="671" t="n"/>
      <c r="R42" s="787" t="n">
        <v>0</v>
      </c>
      <c r="S42" s="787" t="n">
        <v>0</v>
      </c>
      <c r="T42" s="787" t="n">
        <v>0</v>
      </c>
      <c r="U42" s="787" t="n">
        <v>0</v>
      </c>
      <c r="V42" s="787" t="n">
        <v>0</v>
      </c>
      <c r="W42" s="787" t="n">
        <v>0</v>
      </c>
      <c r="X42" s="787" t="n">
        <v>0</v>
      </c>
      <c r="Y42" s="787" t="n">
        <v>0</v>
      </c>
      <c r="Z42" s="787" t="n">
        <v>0</v>
      </c>
      <c r="AA42" s="787" t="n">
        <v>0</v>
      </c>
      <c r="AB42" s="787" t="n">
        <v>0</v>
      </c>
      <c r="AC42" s="787" t="n">
        <v>0</v>
      </c>
      <c r="AD42" t="n">
        <v>0</v>
      </c>
      <c r="AE42" s="799">
        <f>+N42-G42</f>
        <v/>
      </c>
      <c r="AF42" s="799">
        <f>+N42-U42</f>
        <v/>
      </c>
    </row>
    <row r="43">
      <c r="B43" s="626" t="inlineStr">
        <is>
          <t>Net Other Income</t>
        </is>
      </c>
      <c r="C43" s="3" t="n"/>
      <c r="D43" s="3" t="n"/>
      <c r="E43" s="800" t="n"/>
      <c r="F43" s="801">
        <f>+F42</f>
        <v/>
      </c>
      <c r="G43" s="754" t="n">
        <v>0</v>
      </c>
      <c r="I43" s="754">
        <f>+H42</f>
        <v/>
      </c>
      <c r="J43" s="754">
        <f>+I42</f>
        <v/>
      </c>
      <c r="K43" s="754">
        <f>+J42</f>
        <v/>
      </c>
      <c r="L43" s="754">
        <f>+K42</f>
        <v/>
      </c>
      <c r="M43" s="754">
        <f>+L42</f>
        <v/>
      </c>
      <c r="N43" s="802">
        <f>+M42</f>
        <v/>
      </c>
      <c r="O43" s="802">
        <f>+M42</f>
        <v/>
      </c>
      <c r="Q43" s="671" t="n"/>
      <c r="R43" s="802" t="n">
        <v>0</v>
      </c>
      <c r="S43" s="802" t="n">
        <v>0</v>
      </c>
      <c r="T43" s="802" t="n">
        <v>0</v>
      </c>
      <c r="U43" s="802" t="n">
        <v>0</v>
      </c>
      <c r="V43" s="802" t="n">
        <v>0</v>
      </c>
      <c r="W43" s="802" t="n">
        <v>0</v>
      </c>
      <c r="X43" s="802" t="n">
        <v>0</v>
      </c>
      <c r="Y43" s="802" t="n">
        <v>0</v>
      </c>
      <c r="Z43" s="802" t="n">
        <v>0</v>
      </c>
      <c r="AA43" s="802" t="n">
        <v>0</v>
      </c>
      <c r="AB43" s="802" t="n">
        <v>0</v>
      </c>
      <c r="AC43" s="802" t="n">
        <v>0</v>
      </c>
      <c r="AD43" t="n">
        <v>0</v>
      </c>
      <c r="AE43" s="803">
        <f>+N43-G43</f>
        <v/>
      </c>
      <c r="AF43" s="803">
        <f>+N43-U43</f>
        <v/>
      </c>
    </row>
    <row r="44">
      <c r="B44" s="628" t="inlineStr">
        <is>
          <t>Cash Distributions (Contribution)</t>
        </is>
      </c>
      <c r="C44" s="5" t="n"/>
      <c r="D44" s="354" t="n"/>
      <c r="E44" s="804" t="n"/>
      <c r="F44" s="805" t="n">
        <v>-490.0133333333332</v>
      </c>
      <c r="G44" s="806" t="n">
        <v>0</v>
      </c>
      <c r="I44" s="806" t="n"/>
      <c r="J44" s="806" t="n"/>
      <c r="K44" s="806" t="n"/>
      <c r="L44" s="806" t="n"/>
      <c r="M44" s="806" t="n"/>
      <c r="N44" s="807" t="n"/>
      <c r="O44" s="807" t="n">
        <v>0</v>
      </c>
      <c r="Q44" s="806" t="n"/>
      <c r="R44" s="807" t="n">
        <v>0</v>
      </c>
      <c r="S44" s="807" t="n">
        <v>0</v>
      </c>
      <c r="T44" s="807" t="n">
        <v>0</v>
      </c>
      <c r="U44" s="807" t="n">
        <v>0</v>
      </c>
      <c r="V44" s="807" t="n">
        <v>0</v>
      </c>
      <c r="W44" s="807" t="n">
        <v>0</v>
      </c>
      <c r="X44" s="807" t="n">
        <v>0</v>
      </c>
      <c r="Y44" s="807" t="n">
        <v>0</v>
      </c>
      <c r="Z44" s="807" t="n">
        <v>0</v>
      </c>
      <c r="AA44" s="807" t="n">
        <v>0</v>
      </c>
      <c r="AB44" s="807" t="n">
        <v>0</v>
      </c>
      <c r="AC44" s="807" t="n">
        <v>0</v>
      </c>
      <c r="AD44" s="354" t="n"/>
      <c r="AE44" s="808">
        <f>+N44-G44</f>
        <v/>
      </c>
      <c r="AF44" s="808">
        <f>+N44-U44</f>
        <v/>
      </c>
    </row>
    <row r="45" ht="15.75" customHeight="1" thickBot="1">
      <c r="B45" s="630" t="inlineStr">
        <is>
          <t>Net Income</t>
        </is>
      </c>
      <c r="C45" s="175" t="n"/>
      <c r="D45" s="175" t="n"/>
      <c r="E45" s="809" t="n"/>
      <c r="F45" s="810">
        <f>+F43+F39</f>
        <v/>
      </c>
      <c r="G45" s="811">
        <f>+G43+G39</f>
        <v/>
      </c>
      <c r="I45" s="812">
        <f>+H43+H39</f>
        <v/>
      </c>
      <c r="J45" s="812">
        <f>+I43+I39</f>
        <v/>
      </c>
      <c r="K45" s="812">
        <f>+J43+J39</f>
        <v/>
      </c>
      <c r="L45" s="812">
        <f>+K43+K39</f>
        <v/>
      </c>
      <c r="M45" s="812">
        <f>+L43+L39</f>
        <v/>
      </c>
      <c r="N45" s="813">
        <f>+M43+M39</f>
        <v/>
      </c>
      <c r="O45" s="813">
        <f>+M43+M39</f>
        <v/>
      </c>
      <c r="Q45" s="671" t="n"/>
      <c r="R45" s="813">
        <f>+P43+P39</f>
        <v/>
      </c>
      <c r="S45" s="813">
        <f>+Q43+Q39</f>
        <v/>
      </c>
      <c r="T45" s="813">
        <f>+R43+R39</f>
        <v/>
      </c>
      <c r="U45" s="813">
        <f>+S43+S39</f>
        <v/>
      </c>
      <c r="V45" s="813">
        <f>+T43+T39</f>
        <v/>
      </c>
      <c r="W45" s="813">
        <f>+U43+U39</f>
        <v/>
      </c>
      <c r="X45" s="813">
        <f>+V43+V39</f>
        <v/>
      </c>
      <c r="Y45" s="813">
        <f>+W43+W39</f>
        <v/>
      </c>
      <c r="Z45" s="813">
        <f>+X43+X39</f>
        <v/>
      </c>
      <c r="AA45" s="813">
        <f>+Y43+Y39</f>
        <v/>
      </c>
      <c r="AB45" s="813">
        <f>+Z43+Z39</f>
        <v/>
      </c>
      <c r="AC45" s="813">
        <f>+AA43+AA39</f>
        <v/>
      </c>
      <c r="AD45">
        <f>+AB43+AB39</f>
        <v/>
      </c>
      <c r="AE45" s="814">
        <f>+N45-G45</f>
        <v/>
      </c>
      <c r="AF45" s="815">
        <f>+N45-U45</f>
        <v/>
      </c>
    </row>
    <row r="46"/>
    <row r="47">
      <c r="B47" s="619" t="n"/>
      <c r="C47" s="619" t="n"/>
      <c r="E47" s="671" t="n"/>
      <c r="F47" s="671" t="n"/>
      <c r="G47" s="671" t="n"/>
      <c r="I47" s="762" t="n"/>
      <c r="J47" s="762" t="n"/>
      <c r="K47" s="762" t="n"/>
      <c r="L47" s="762" t="n"/>
      <c r="M47" s="762" t="n"/>
      <c r="N47" s="671" t="n"/>
      <c r="O47" s="671" t="n"/>
      <c r="Q47" s="671" t="n"/>
      <c r="R47" s="671" t="n"/>
      <c r="S47" s="671" t="n"/>
      <c r="T47" s="671" t="n"/>
      <c r="U47" s="671" t="n"/>
      <c r="V47" s="671" t="n"/>
      <c r="W47" s="671" t="n"/>
      <c r="X47" s="671" t="n"/>
      <c r="Y47" s="671" t="n"/>
      <c r="Z47" s="671" t="n"/>
      <c r="AA47" s="671" t="n"/>
      <c r="AB47" s="671" t="n"/>
      <c r="AC47" s="671" t="n"/>
      <c r="AE47" s="816" t="n"/>
      <c r="AF47" s="816" t="n"/>
    </row>
  </sheetData>
  <mergeCells count="16">
    <mergeCell ref="B44:C44"/>
    <mergeCell ref="B45:C45"/>
    <mergeCell ref="B38:C38"/>
    <mergeCell ref="B39:C39"/>
    <mergeCell ref="B40:C40"/>
    <mergeCell ref="B35:C35"/>
    <mergeCell ref="B36:C36"/>
    <mergeCell ref="B37:C37"/>
    <mergeCell ref="B42:C42"/>
    <mergeCell ref="B43:C43"/>
    <mergeCell ref="B34:C34"/>
    <mergeCell ref="B28:C28"/>
    <mergeCell ref="B29:C29"/>
    <mergeCell ref="B30:C30"/>
    <mergeCell ref="B32:C32"/>
    <mergeCell ref="B33:C33"/>
  </mergeCells>
  <pageMargins left="0.7" right="0.7" top="0.75" bottom="0.75" header="0.3" footer="0.3"/>
  <pageSetup orientation="landscape" scale="79" fitToWidth="0"/>
</worksheet>
</file>

<file path=xl/worksheets/sheet15.xml><?xml version="1.0" encoding="utf-8"?>
<worksheet xmlns="http://schemas.openxmlformats.org/spreadsheetml/2006/main">
  <sheetPr>
    <tabColor theme="7"/>
    <outlinePr summaryBelow="1" summaryRight="1"/>
    <pageSetUpPr/>
  </sheetPr>
  <dimension ref="B2:CK22"/>
  <sheetViews>
    <sheetView topLeftCell="A2" workbookViewId="0">
      <selection activeCell="I22" sqref="I22"/>
    </sheetView>
  </sheetViews>
  <sheetFormatPr baseColWidth="8" defaultRowHeight="15"/>
  <cols>
    <col width="23.5703125" bestFit="1" customWidth="1" min="3" max="3"/>
    <col width="19.140625" customWidth="1" min="4" max="4"/>
    <col hidden="1" width="1" customWidth="1" min="5" max="5"/>
    <col width="10.140625" bestFit="1" customWidth="1" min="6" max="13"/>
    <col width="9.7109375" bestFit="1" customWidth="1" min="14" max="14"/>
    <col width="10.7109375" bestFit="1" customWidth="1" min="15" max="17"/>
    <col width="9.7109375" bestFit="1" customWidth="1" min="18" max="26"/>
    <col width="10.7109375" bestFit="1" customWidth="1" min="27" max="29"/>
    <col width="9.7109375" bestFit="1" customWidth="1" min="30" max="38"/>
    <col width="10.7109375" bestFit="1" customWidth="1" min="39" max="41"/>
    <col width="9.7109375" bestFit="1" customWidth="1" min="42" max="50"/>
    <col width="10.7109375" bestFit="1" customWidth="1" min="51" max="53"/>
    <col width="9.7109375" bestFit="1" customWidth="1" min="54" max="62"/>
    <col width="10.7109375" bestFit="1" customWidth="1" min="63" max="65"/>
    <col width="9.7109375" bestFit="1" customWidth="1" min="66" max="74"/>
    <col width="10.7109375" bestFit="1" customWidth="1" min="75" max="77"/>
    <col width="9.7109375" bestFit="1" customWidth="1" min="78" max="86"/>
    <col width="10.7109375" bestFit="1" customWidth="1" min="87" max="89"/>
  </cols>
  <sheetData>
    <row r="2">
      <c r="F2" s="284" t="n">
        <v>45322</v>
      </c>
      <c r="G2" s="300" t="n">
        <v>45351</v>
      </c>
      <c r="H2" s="253" t="n">
        <v>45382</v>
      </c>
      <c r="I2" s="253" t="n">
        <v>45412</v>
      </c>
      <c r="J2" s="253" t="n">
        <v>45443</v>
      </c>
      <c r="K2" s="253" t="n">
        <v>45473</v>
      </c>
      <c r="L2" s="253" t="n">
        <v>45504</v>
      </c>
      <c r="M2" s="253" t="n">
        <v>45535</v>
      </c>
      <c r="N2" s="253" t="n">
        <v>45565</v>
      </c>
      <c r="O2" s="253" t="n">
        <v>45596</v>
      </c>
      <c r="P2" s="253" t="n">
        <v>45626</v>
      </c>
      <c r="Q2" s="253" t="n">
        <v>45657</v>
      </c>
      <c r="R2" s="253" t="n">
        <v>45688</v>
      </c>
      <c r="S2" s="253" t="n">
        <v>45716</v>
      </c>
      <c r="T2" s="253" t="n">
        <v>45747</v>
      </c>
      <c r="U2" s="253" t="n">
        <v>45777</v>
      </c>
      <c r="V2" s="253" t="n">
        <v>45808</v>
      </c>
      <c r="W2" s="253" t="n">
        <v>45838</v>
      </c>
      <c r="X2" s="253" t="n">
        <v>45869</v>
      </c>
      <c r="Y2" s="253" t="n">
        <v>45900</v>
      </c>
      <c r="Z2" s="253" t="n">
        <v>45930</v>
      </c>
      <c r="AA2" s="253" t="n">
        <v>45961</v>
      </c>
      <c r="AB2" s="253" t="n">
        <v>45991</v>
      </c>
      <c r="AC2" s="253" t="n">
        <v>46022</v>
      </c>
      <c r="AD2" s="253" t="n">
        <v>46053</v>
      </c>
      <c r="AE2" s="253" t="n">
        <v>46081</v>
      </c>
      <c r="AF2" s="253" t="n">
        <v>46112</v>
      </c>
      <c r="AG2" s="253" t="n">
        <v>46142</v>
      </c>
      <c r="AH2" s="253" t="n">
        <v>46173</v>
      </c>
      <c r="AI2" s="253" t="n">
        <v>46203</v>
      </c>
      <c r="AJ2" s="253" t="n">
        <v>46234</v>
      </c>
      <c r="AK2" s="253" t="n">
        <v>46265</v>
      </c>
      <c r="AL2" s="253" t="n">
        <v>46295</v>
      </c>
      <c r="AM2" s="253" t="n">
        <v>46326</v>
      </c>
      <c r="AN2" s="253" t="n">
        <v>46356</v>
      </c>
      <c r="AO2" s="253" t="n">
        <v>46387</v>
      </c>
      <c r="AP2" s="253" t="n">
        <v>46418</v>
      </c>
      <c r="AQ2" s="253" t="n">
        <v>46446</v>
      </c>
      <c r="AR2" s="253" t="n">
        <v>46477</v>
      </c>
      <c r="AS2" s="253" t="n">
        <v>46507</v>
      </c>
      <c r="AT2" s="253" t="n">
        <v>46538</v>
      </c>
      <c r="AU2" s="253" t="n">
        <v>46568</v>
      </c>
      <c r="AV2" s="253" t="n">
        <v>46599</v>
      </c>
      <c r="AW2" s="253" t="n">
        <v>46630</v>
      </c>
      <c r="AX2" s="253" t="n">
        <v>46660</v>
      </c>
      <c r="AY2" s="253" t="n">
        <v>46691</v>
      </c>
      <c r="AZ2" s="253" t="n">
        <v>46721</v>
      </c>
      <c r="BA2" s="253" t="n">
        <v>46752</v>
      </c>
      <c r="BB2" s="253" t="n">
        <v>46783</v>
      </c>
      <c r="BC2" s="253" t="n">
        <v>46812</v>
      </c>
      <c r="BD2" s="253" t="n">
        <v>46843</v>
      </c>
      <c r="BE2" s="253" t="n">
        <v>46873</v>
      </c>
      <c r="BF2" s="253" t="n">
        <v>46904</v>
      </c>
      <c r="BG2" s="253" t="n">
        <v>46934</v>
      </c>
      <c r="BH2" s="253" t="n">
        <v>46965</v>
      </c>
      <c r="BI2" s="253" t="n">
        <v>46996</v>
      </c>
      <c r="BJ2" s="253" t="n">
        <v>47026</v>
      </c>
      <c r="BK2" s="253" t="n">
        <v>47057</v>
      </c>
      <c r="BL2" s="253" t="n">
        <v>47087</v>
      </c>
      <c r="BM2" s="253" t="n">
        <v>47118</v>
      </c>
      <c r="BN2" s="253" t="n">
        <v>47149</v>
      </c>
      <c r="BO2" s="253" t="n">
        <v>47177</v>
      </c>
      <c r="BP2" s="253" t="n">
        <v>47208</v>
      </c>
      <c r="BQ2" s="253" t="n">
        <v>47238</v>
      </c>
      <c r="BR2" s="253" t="n">
        <v>47269</v>
      </c>
      <c r="BS2" s="253" t="n">
        <v>47299</v>
      </c>
      <c r="BT2" s="253" t="n">
        <v>47330</v>
      </c>
      <c r="BU2" s="253" t="n">
        <v>47361</v>
      </c>
      <c r="BV2" s="253" t="n">
        <v>47391</v>
      </c>
      <c r="BW2" s="253" t="n">
        <v>47422</v>
      </c>
      <c r="BX2" s="253" t="n">
        <v>47452</v>
      </c>
      <c r="BY2" s="253" t="n">
        <v>47483</v>
      </c>
      <c r="BZ2" s="253" t="n">
        <v>47514</v>
      </c>
      <c r="CA2" s="253" t="n">
        <v>47542</v>
      </c>
      <c r="CB2" s="253" t="n">
        <v>47573</v>
      </c>
      <c r="CC2" s="253" t="n">
        <v>47603</v>
      </c>
      <c r="CD2" s="253" t="n">
        <v>47634</v>
      </c>
      <c r="CE2" s="253" t="n">
        <v>47664</v>
      </c>
      <c r="CF2" s="253" t="n">
        <v>47695</v>
      </c>
      <c r="CG2" s="253" t="n">
        <v>47726</v>
      </c>
      <c r="CH2" s="253" t="n">
        <v>47756</v>
      </c>
      <c r="CI2" s="253" t="n">
        <v>47787</v>
      </c>
      <c r="CJ2" s="253" t="n">
        <v>47817</v>
      </c>
      <c r="CK2" s="254" t="n">
        <v>47848</v>
      </c>
    </row>
    <row r="3">
      <c r="D3" t="inlineStr">
        <is>
          <t>Total Adjusted Market</t>
        </is>
      </c>
      <c r="F3" s="277" t="n">
        <v>15</v>
      </c>
      <c r="G3" s="460" t="n">
        <v>15</v>
      </c>
      <c r="H3" s="460" t="n">
        <v>17</v>
      </c>
      <c r="I3" s="460" t="n">
        <v>25</v>
      </c>
      <c r="J3" s="460" t="n">
        <v>34</v>
      </c>
      <c r="K3" s="508" t="n">
        <v>27</v>
      </c>
      <c r="L3" s="346">
        <f>+K3+5</f>
        <v/>
      </c>
      <c r="M3" s="277">
        <f>+L3</f>
        <v/>
      </c>
      <c r="N3" s="277">
        <f>+M3</f>
        <v/>
      </c>
      <c r="O3" s="277">
        <f>+N3</f>
        <v/>
      </c>
      <c r="P3" s="277">
        <f>+O3</f>
        <v/>
      </c>
      <c r="Q3" s="277">
        <f>+P3</f>
        <v/>
      </c>
      <c r="R3" s="277">
        <f>+Q3+5</f>
        <v/>
      </c>
      <c r="S3" s="277">
        <f>+R3</f>
        <v/>
      </c>
      <c r="T3" s="277">
        <f>+S3</f>
        <v/>
      </c>
      <c r="U3" s="277">
        <f>+T3</f>
        <v/>
      </c>
      <c r="V3" s="277">
        <f>+U3</f>
        <v/>
      </c>
      <c r="W3" s="277">
        <f>+V3</f>
        <v/>
      </c>
      <c r="X3" s="277">
        <f>+W3+5</f>
        <v/>
      </c>
      <c r="Y3" s="277">
        <f>+X3</f>
        <v/>
      </c>
      <c r="Z3" s="277">
        <f>+Y3</f>
        <v/>
      </c>
      <c r="AA3" s="277">
        <f>+Z3</f>
        <v/>
      </c>
      <c r="AB3" s="277">
        <f>+AA3</f>
        <v/>
      </c>
      <c r="AC3" s="277">
        <f>+AB3</f>
        <v/>
      </c>
      <c r="AD3" s="277">
        <f>+AC3+5</f>
        <v/>
      </c>
      <c r="AE3" s="277">
        <f>+AD3</f>
        <v/>
      </c>
      <c r="AF3" s="277">
        <f>+AE3</f>
        <v/>
      </c>
      <c r="AG3" s="277">
        <f>+AF3</f>
        <v/>
      </c>
      <c r="AH3" s="277">
        <f>+AG3</f>
        <v/>
      </c>
      <c r="AI3" s="277">
        <f>+AH3</f>
        <v/>
      </c>
      <c r="AJ3" s="277">
        <f>+AI3+5</f>
        <v/>
      </c>
      <c r="AK3" s="277">
        <f>+AJ3</f>
        <v/>
      </c>
      <c r="AL3" s="277">
        <f>+AK3</f>
        <v/>
      </c>
      <c r="AM3" s="277">
        <f>+AL3</f>
        <v/>
      </c>
      <c r="AN3" s="277">
        <f>+AM3</f>
        <v/>
      </c>
      <c r="AO3" s="277">
        <f>+AN3</f>
        <v/>
      </c>
      <c r="AP3" s="277">
        <f>+AO3+5</f>
        <v/>
      </c>
      <c r="AQ3" s="277">
        <f>+AP3</f>
        <v/>
      </c>
      <c r="AR3" s="277">
        <f>+AQ3</f>
        <v/>
      </c>
      <c r="AS3" s="277">
        <f>+AR3</f>
        <v/>
      </c>
      <c r="AT3" s="277">
        <f>+AS3</f>
        <v/>
      </c>
      <c r="AU3" s="277">
        <f>+AT3</f>
        <v/>
      </c>
      <c r="AV3" s="277">
        <f>+AU3+5</f>
        <v/>
      </c>
      <c r="AW3" s="277">
        <f>+AV3</f>
        <v/>
      </c>
      <c r="AX3" s="277">
        <f>+AW3</f>
        <v/>
      </c>
      <c r="AY3" s="277">
        <f>+AX3</f>
        <v/>
      </c>
      <c r="AZ3" s="277">
        <f>+AY3</f>
        <v/>
      </c>
      <c r="BA3" s="277">
        <f>+AZ3</f>
        <v/>
      </c>
      <c r="BB3" s="277">
        <f>+BA3+5</f>
        <v/>
      </c>
      <c r="BC3" s="277">
        <f>+BB3</f>
        <v/>
      </c>
      <c r="BD3" s="277">
        <f>+BC3</f>
        <v/>
      </c>
      <c r="BE3" s="277">
        <f>+BD3</f>
        <v/>
      </c>
      <c r="BF3" s="277">
        <f>+BE3</f>
        <v/>
      </c>
      <c r="BG3" s="277">
        <f>+BF3</f>
        <v/>
      </c>
      <c r="BH3" s="277">
        <f>+BG3+5</f>
        <v/>
      </c>
      <c r="BI3" s="277">
        <f>+BH3</f>
        <v/>
      </c>
      <c r="BJ3" s="277">
        <f>+BI3</f>
        <v/>
      </c>
      <c r="BK3" s="277">
        <f>+BJ3</f>
        <v/>
      </c>
      <c r="BL3" s="277">
        <f>+BK3</f>
        <v/>
      </c>
      <c r="BM3" s="277">
        <f>+BL3</f>
        <v/>
      </c>
      <c r="BN3" s="277">
        <f>+BM3+5</f>
        <v/>
      </c>
      <c r="BO3" s="277">
        <f>+BN3</f>
        <v/>
      </c>
      <c r="BP3" s="277">
        <f>+BO3</f>
        <v/>
      </c>
      <c r="BQ3" s="277">
        <f>+BP3</f>
        <v/>
      </c>
      <c r="BR3" s="277">
        <f>+BQ3</f>
        <v/>
      </c>
      <c r="BS3" s="277">
        <f>+BR3</f>
        <v/>
      </c>
      <c r="BT3" s="277">
        <f>+BS3+5</f>
        <v/>
      </c>
      <c r="BU3" s="277">
        <f>+BT3</f>
        <v/>
      </c>
      <c r="BV3" s="277">
        <f>+BU3</f>
        <v/>
      </c>
      <c r="BW3" s="277">
        <f>+BV3</f>
        <v/>
      </c>
      <c r="BX3" s="277">
        <f>+BW3</f>
        <v/>
      </c>
      <c r="BY3" s="277">
        <f>+BX3</f>
        <v/>
      </c>
      <c r="BZ3" s="277">
        <f>+BY3+5</f>
        <v/>
      </c>
      <c r="CA3" s="277">
        <f>+BZ3</f>
        <v/>
      </c>
      <c r="CB3" s="277">
        <f>+CA3</f>
        <v/>
      </c>
      <c r="CC3" s="277">
        <f>+CB3</f>
        <v/>
      </c>
      <c r="CD3" s="277">
        <f>+CC3</f>
        <v/>
      </c>
      <c r="CE3" s="277">
        <f>+CD3</f>
        <v/>
      </c>
      <c r="CF3" s="277">
        <f>+CE3+5</f>
        <v/>
      </c>
      <c r="CG3" s="277">
        <f>+CF3</f>
        <v/>
      </c>
      <c r="CH3" s="277">
        <f>+CG3</f>
        <v/>
      </c>
      <c r="CI3" s="277">
        <f>+CH3</f>
        <v/>
      </c>
      <c r="CJ3" s="277">
        <f>+CI3</f>
        <v/>
      </c>
      <c r="CK3" s="277">
        <f>+CJ3</f>
        <v/>
      </c>
    </row>
    <row r="4">
      <c r="B4" s="276" t="n">
        <v>0.75</v>
      </c>
      <c r="C4" t="inlineStr">
        <is>
          <t>Identified Leads</t>
        </is>
      </c>
      <c r="F4" s="277" t="n">
        <v>12</v>
      </c>
      <c r="G4" s="277" t="n">
        <v>10</v>
      </c>
      <c r="H4" s="277">
        <f>+ROUNDDOWN(H$3*$B4, 0)</f>
        <v/>
      </c>
      <c r="I4" s="277">
        <f>+ROUNDDOWN(I$3*$B4, 0)</f>
        <v/>
      </c>
      <c r="J4" s="277" t="n">
        <v>25</v>
      </c>
      <c r="K4" s="509" t="n">
        <v>23</v>
      </c>
      <c r="L4" s="301">
        <f>+ROUNDDOWN(L$3*$B4, 0)</f>
        <v/>
      </c>
      <c r="M4" s="278">
        <f>+ROUNDDOWN(M$3*$B4, 0)</f>
        <v/>
      </c>
      <c r="N4" s="278">
        <f>+ROUNDDOWN(N$3*$B4, 0)</f>
        <v/>
      </c>
      <c r="O4" s="278">
        <f>+ROUNDDOWN(O$3*$B4, 0)</f>
        <v/>
      </c>
      <c r="P4" s="278">
        <f>+ROUNDDOWN(P$3*$B4, 0)</f>
        <v/>
      </c>
      <c r="Q4" s="278">
        <f>+ROUNDDOWN(Q$3*$B4, 0)</f>
        <v/>
      </c>
      <c r="R4" s="278">
        <f>+ROUNDDOWN(R$3*$B4, 0)</f>
        <v/>
      </c>
      <c r="S4" s="278">
        <f>+ROUNDDOWN(S$3*$B4, 0)</f>
        <v/>
      </c>
      <c r="T4" s="278">
        <f>+ROUNDDOWN(T$3*$B4, 0)</f>
        <v/>
      </c>
      <c r="U4" s="278">
        <f>+ROUNDDOWN(U$3*$B4, 0)</f>
        <v/>
      </c>
      <c r="V4" s="278">
        <f>+ROUNDDOWN(V$3*$B4, 0)</f>
        <v/>
      </c>
      <c r="W4" s="278">
        <f>+ROUNDDOWN(W$3*$B4, 0)</f>
        <v/>
      </c>
      <c r="X4" s="278">
        <f>+ROUNDDOWN(X$3*$B4, 0)</f>
        <v/>
      </c>
      <c r="Y4" s="278">
        <f>+ROUNDDOWN(Y$3*$B4, 0)</f>
        <v/>
      </c>
      <c r="Z4" s="278">
        <f>+ROUNDDOWN(Z$3*$B4, 0)</f>
        <v/>
      </c>
      <c r="AA4" s="278">
        <f>+ROUNDDOWN(AA$3*$B4, 0)</f>
        <v/>
      </c>
      <c r="AB4" s="278">
        <f>+ROUNDDOWN(AB$3*$B4, 0)</f>
        <v/>
      </c>
      <c r="AC4" s="278">
        <f>+ROUNDDOWN(AC$3*$B4, 0)</f>
        <v/>
      </c>
      <c r="AD4" s="278">
        <f>+ROUNDDOWN(AD$3*$B4, 0)</f>
        <v/>
      </c>
      <c r="AE4" s="278">
        <f>+ROUNDDOWN(AE$3*$B4, 0)</f>
        <v/>
      </c>
      <c r="AF4" s="278">
        <f>+ROUNDDOWN(AF$3*$B4, 0)</f>
        <v/>
      </c>
      <c r="AG4" s="278">
        <f>+ROUNDDOWN(AG$3*$B4, 0)</f>
        <v/>
      </c>
      <c r="AH4" s="278">
        <f>+ROUNDDOWN(AH$3*$B4, 0)</f>
        <v/>
      </c>
      <c r="AI4" s="278">
        <f>+ROUNDDOWN(AI$3*$B4, 0)</f>
        <v/>
      </c>
      <c r="AJ4" s="278">
        <f>+ROUNDDOWN(AJ$3*$B4, 0)</f>
        <v/>
      </c>
      <c r="AK4" s="278">
        <f>+ROUNDDOWN(AK$3*$B4, 0)</f>
        <v/>
      </c>
      <c r="AL4" s="278">
        <f>+ROUNDDOWN(AL$3*$B4, 0)</f>
        <v/>
      </c>
      <c r="AM4" s="278">
        <f>+ROUNDDOWN(AM$3*$B4, 0)</f>
        <v/>
      </c>
      <c r="AN4" s="278">
        <f>+ROUNDDOWN(AN$3*$B4, 0)</f>
        <v/>
      </c>
      <c r="AO4" s="278">
        <f>+ROUNDDOWN(AO$3*$B4, 0)</f>
        <v/>
      </c>
      <c r="AP4" s="278">
        <f>+ROUNDDOWN(AP$3*$B4, 0)</f>
        <v/>
      </c>
      <c r="AQ4" s="278">
        <f>+ROUNDDOWN(AQ$3*$B4, 0)</f>
        <v/>
      </c>
      <c r="AR4" s="278">
        <f>+ROUNDDOWN(AR$3*$B4, 0)</f>
        <v/>
      </c>
      <c r="AS4" s="278">
        <f>+ROUNDDOWN(AS$3*$B4, 0)</f>
        <v/>
      </c>
      <c r="AT4" s="278">
        <f>+ROUNDDOWN(AT$3*$B4, 0)</f>
        <v/>
      </c>
      <c r="AU4" s="278">
        <f>+ROUNDDOWN(AU$3*$B4, 0)</f>
        <v/>
      </c>
      <c r="AV4" s="278">
        <f>+ROUNDDOWN(AV$3*$B4, 0)</f>
        <v/>
      </c>
      <c r="AW4" s="278">
        <f>+ROUNDDOWN(AW$3*$B4, 0)</f>
        <v/>
      </c>
      <c r="AX4" s="278">
        <f>+ROUNDDOWN(AX$3*$B4, 0)</f>
        <v/>
      </c>
      <c r="AY4" s="278">
        <f>+ROUNDDOWN(AY$3*$B4, 0)</f>
        <v/>
      </c>
      <c r="AZ4" s="278">
        <f>+ROUNDDOWN(AZ$3*$B4, 0)</f>
        <v/>
      </c>
      <c r="BA4" s="278">
        <f>+ROUNDDOWN(BA$3*$B4, 0)</f>
        <v/>
      </c>
      <c r="BB4" s="278">
        <f>+ROUNDDOWN(BB$3*$B4, 0)</f>
        <v/>
      </c>
      <c r="BC4" s="278">
        <f>+ROUNDDOWN(BC$3*$B4, 0)</f>
        <v/>
      </c>
      <c r="BD4" s="278">
        <f>+ROUNDDOWN(BD$3*$B4, 0)</f>
        <v/>
      </c>
      <c r="BE4" s="278">
        <f>+ROUNDDOWN(BE$3*$B4, 0)</f>
        <v/>
      </c>
      <c r="BF4" s="278">
        <f>+ROUNDDOWN(BF$3*$B4, 0)</f>
        <v/>
      </c>
      <c r="BG4" s="278">
        <f>+ROUNDDOWN(BG$3*$B4, 0)</f>
        <v/>
      </c>
      <c r="BH4" s="278">
        <f>+ROUNDDOWN(BH$3*$B4, 0)</f>
        <v/>
      </c>
      <c r="BI4" s="278">
        <f>+ROUNDDOWN(BI$3*$B4, 0)</f>
        <v/>
      </c>
      <c r="BJ4" s="278">
        <f>+ROUNDDOWN(BJ$3*$B4, 0)</f>
        <v/>
      </c>
      <c r="BK4" s="278">
        <f>+ROUNDDOWN(BK$3*$B4, 0)</f>
        <v/>
      </c>
      <c r="BL4" s="278">
        <f>+ROUNDDOWN(BL$3*$B4, 0)</f>
        <v/>
      </c>
      <c r="BM4" s="278">
        <f>+ROUNDDOWN(BM$3*$B4, 0)</f>
        <v/>
      </c>
      <c r="BN4" s="278">
        <f>+ROUNDDOWN(BN$3*$B4, 0)</f>
        <v/>
      </c>
      <c r="BO4" s="278">
        <f>+ROUNDDOWN(BO$3*$B4, 0)</f>
        <v/>
      </c>
      <c r="BP4" s="278">
        <f>+ROUNDDOWN(BP$3*$B4, 0)</f>
        <v/>
      </c>
      <c r="BQ4" s="278">
        <f>+ROUNDDOWN(BQ$3*$B4, 0)</f>
        <v/>
      </c>
      <c r="BR4" s="278">
        <f>+ROUNDDOWN(BR$3*$B4, 0)</f>
        <v/>
      </c>
      <c r="BS4" s="278">
        <f>+ROUNDDOWN(BS$3*$B4, 0)</f>
        <v/>
      </c>
      <c r="BT4" s="278">
        <f>+ROUNDDOWN(BT$3*$B4, 0)</f>
        <v/>
      </c>
      <c r="BU4" s="278">
        <f>+ROUNDDOWN(BU$3*$B4, 0)</f>
        <v/>
      </c>
      <c r="BV4" s="278">
        <f>+ROUNDDOWN(BV$3*$B4, 0)</f>
        <v/>
      </c>
      <c r="BW4" s="278">
        <f>+ROUNDDOWN(BW$3*$B4, 0)</f>
        <v/>
      </c>
      <c r="BX4" s="278">
        <f>+ROUNDDOWN(BX$3*$B4, 0)</f>
        <v/>
      </c>
      <c r="BY4" s="278">
        <f>+ROUNDDOWN(BY$3*$B4, 0)</f>
        <v/>
      </c>
      <c r="BZ4" s="278">
        <f>+ROUNDDOWN(BZ$3*$B4, 0)</f>
        <v/>
      </c>
      <c r="CA4" s="278">
        <f>+ROUNDDOWN(CA$3*$B4, 0)</f>
        <v/>
      </c>
      <c r="CB4" s="278">
        <f>+ROUNDDOWN(CB$3*$B4, 0)</f>
        <v/>
      </c>
      <c r="CC4" s="278">
        <f>+ROUNDDOWN(CC$3*$B4, 0)</f>
        <v/>
      </c>
      <c r="CD4" s="278">
        <f>+ROUNDDOWN(CD$3*$B4, 0)</f>
        <v/>
      </c>
      <c r="CE4" s="278">
        <f>+ROUNDDOWN(CE$3*$B4, 0)</f>
        <v/>
      </c>
      <c r="CF4" s="278">
        <f>+ROUNDDOWN(CF$3*$B4, 0)</f>
        <v/>
      </c>
      <c r="CG4" s="278">
        <f>+ROUNDDOWN(CG$3*$B4, 0)</f>
        <v/>
      </c>
      <c r="CH4" s="278">
        <f>+ROUNDDOWN(CH$3*$B4, 0)</f>
        <v/>
      </c>
      <c r="CI4" s="278">
        <f>+ROUNDDOWN(CI$3*$B4, 0)</f>
        <v/>
      </c>
      <c r="CJ4" s="278">
        <f>+ROUNDDOWN(CJ$3*$B4, 0)</f>
        <v/>
      </c>
      <c r="CK4" s="278">
        <f>+ROUNDDOWN(CK$3*$B4, 0)</f>
        <v/>
      </c>
    </row>
    <row r="5">
      <c r="B5" s="276" t="n">
        <v>0.33</v>
      </c>
      <c r="C5" t="inlineStr">
        <is>
          <t>Trial</t>
        </is>
      </c>
      <c r="F5" s="277" t="n">
        <v>2</v>
      </c>
      <c r="G5" s="277" t="n">
        <v>1</v>
      </c>
      <c r="H5" s="277">
        <f>+ROUNDDOWN(H$3*$B5, 0)</f>
        <v/>
      </c>
      <c r="I5" s="277">
        <f>+ROUNDDOWN(I$3*$B5, 0)</f>
        <v/>
      </c>
      <c r="J5" s="277" t="n">
        <v>10</v>
      </c>
      <c r="K5" s="509">
        <f>+ROUNDDOWN(K$3*$B5, 0)</f>
        <v/>
      </c>
      <c r="L5" s="301">
        <f>+ROUNDDOWN(L$3*$B5, 0)</f>
        <v/>
      </c>
      <c r="M5" s="278">
        <f>+ROUNDDOWN(M$3*$B5, 0)</f>
        <v/>
      </c>
      <c r="N5" s="278">
        <f>+ROUNDDOWN(N$3*$B5, 0)</f>
        <v/>
      </c>
      <c r="O5" s="278">
        <f>+ROUNDDOWN(O$3*$B5, 0)</f>
        <v/>
      </c>
      <c r="P5" s="278">
        <f>+ROUNDDOWN(P$3*$B5, 0)</f>
        <v/>
      </c>
      <c r="Q5" s="278">
        <f>+ROUNDDOWN(Q$3*$B5, 0)</f>
        <v/>
      </c>
      <c r="R5" s="278">
        <f>+ROUNDDOWN(R$3*$B5, 0)</f>
        <v/>
      </c>
      <c r="S5" s="278">
        <f>+ROUNDDOWN(S$3*$B5, 0)</f>
        <v/>
      </c>
      <c r="T5" s="278">
        <f>+ROUNDDOWN(T$3*$B5, 0)</f>
        <v/>
      </c>
      <c r="U5" s="278">
        <f>+ROUNDDOWN(U$3*$B5, 0)</f>
        <v/>
      </c>
      <c r="V5" s="278">
        <f>+ROUNDDOWN(V$3*$B5, 0)</f>
        <v/>
      </c>
      <c r="W5" s="278">
        <f>+ROUNDDOWN(W$3*$B5, 0)</f>
        <v/>
      </c>
      <c r="X5" s="278">
        <f>+ROUNDDOWN(X$3*$B5, 0)</f>
        <v/>
      </c>
      <c r="Y5" s="278">
        <f>+ROUNDDOWN(Y$3*$B5, 0)</f>
        <v/>
      </c>
      <c r="Z5" s="278">
        <f>+ROUNDDOWN(Z$3*$B5, 0)</f>
        <v/>
      </c>
      <c r="AA5" s="278">
        <f>+ROUNDDOWN(AA$3*$B5, 0)</f>
        <v/>
      </c>
      <c r="AB5" s="278">
        <f>+ROUNDDOWN(AB$3*$B5, 0)</f>
        <v/>
      </c>
      <c r="AC5" s="278">
        <f>+ROUNDDOWN(AC$3*$B5, 0)</f>
        <v/>
      </c>
      <c r="AD5" s="278">
        <f>+ROUNDDOWN(AD$3*$B5, 0)</f>
        <v/>
      </c>
      <c r="AE5" s="278">
        <f>+ROUNDDOWN(AE$3*$B5, 0)</f>
        <v/>
      </c>
      <c r="AF5" s="278">
        <f>+ROUNDDOWN(AF$3*$B5, 0)</f>
        <v/>
      </c>
      <c r="AG5" s="278">
        <f>+ROUNDDOWN(AG$3*$B5, 0)</f>
        <v/>
      </c>
      <c r="AH5" s="278">
        <f>+ROUNDDOWN(AH$3*$B5, 0)</f>
        <v/>
      </c>
      <c r="AI5" s="278">
        <f>+ROUNDDOWN(AI$3*$B5, 0)</f>
        <v/>
      </c>
      <c r="AJ5" s="278">
        <f>+ROUNDDOWN(AJ$3*$B5, 0)</f>
        <v/>
      </c>
      <c r="AK5" s="278">
        <f>+ROUNDDOWN(AK$3*$B5, 0)</f>
        <v/>
      </c>
      <c r="AL5" s="278">
        <f>+ROUNDDOWN(AL$3*$B5, 0)</f>
        <v/>
      </c>
      <c r="AM5" s="278">
        <f>+ROUNDDOWN(AM$3*$B5, 0)</f>
        <v/>
      </c>
      <c r="AN5" s="278">
        <f>+ROUNDDOWN(AN$3*$B5, 0)</f>
        <v/>
      </c>
      <c r="AO5" s="278">
        <f>+ROUNDDOWN(AO$3*$B5, 0)</f>
        <v/>
      </c>
      <c r="AP5" s="278">
        <f>+ROUNDDOWN(AP$3*$B5, 0)</f>
        <v/>
      </c>
      <c r="AQ5" s="278">
        <f>+ROUNDDOWN(AQ$3*$B5, 0)</f>
        <v/>
      </c>
      <c r="AR5" s="278">
        <f>+ROUNDDOWN(AR$3*$B5, 0)</f>
        <v/>
      </c>
      <c r="AS5" s="278">
        <f>+ROUNDDOWN(AS$3*$B5, 0)</f>
        <v/>
      </c>
      <c r="AT5" s="278">
        <f>+ROUNDDOWN(AT$3*$B5, 0)</f>
        <v/>
      </c>
      <c r="AU5" s="278">
        <f>+ROUNDDOWN(AU$3*$B5, 0)</f>
        <v/>
      </c>
      <c r="AV5" s="278">
        <f>+ROUNDDOWN(AV$3*$B5, 0)</f>
        <v/>
      </c>
      <c r="AW5" s="278">
        <f>+ROUNDDOWN(AW$3*$B5, 0)</f>
        <v/>
      </c>
      <c r="AX5" s="278">
        <f>+ROUNDDOWN(AX$3*$B5, 0)</f>
        <v/>
      </c>
      <c r="AY5" s="278">
        <f>+ROUNDDOWN(AY$3*$B5, 0)</f>
        <v/>
      </c>
      <c r="AZ5" s="278">
        <f>+ROUNDDOWN(AZ$3*$B5, 0)</f>
        <v/>
      </c>
      <c r="BA5" s="278">
        <f>+ROUNDDOWN(BA$3*$B5, 0)</f>
        <v/>
      </c>
      <c r="BB5" s="278">
        <f>+ROUNDDOWN(BB$3*$B5, 0)</f>
        <v/>
      </c>
      <c r="BC5" s="278">
        <f>+ROUNDDOWN(BC$3*$B5, 0)</f>
        <v/>
      </c>
      <c r="BD5" s="278">
        <f>+ROUNDDOWN(BD$3*$B5, 0)</f>
        <v/>
      </c>
      <c r="BE5" s="278">
        <f>+ROUNDDOWN(BE$3*$B5, 0)</f>
        <v/>
      </c>
      <c r="BF5" s="278">
        <f>+ROUNDDOWN(BF$3*$B5, 0)</f>
        <v/>
      </c>
      <c r="BG5" s="278">
        <f>+ROUNDDOWN(BG$3*$B5, 0)</f>
        <v/>
      </c>
      <c r="BH5" s="278">
        <f>+ROUNDDOWN(BH$3*$B5, 0)</f>
        <v/>
      </c>
      <c r="BI5" s="278">
        <f>+ROUNDDOWN(BI$3*$B5, 0)</f>
        <v/>
      </c>
      <c r="BJ5" s="278">
        <f>+ROUNDDOWN(BJ$3*$B5, 0)</f>
        <v/>
      </c>
      <c r="BK5" s="278">
        <f>+ROUNDDOWN(BK$3*$B5, 0)</f>
        <v/>
      </c>
      <c r="BL5" s="278">
        <f>+ROUNDDOWN(BL$3*$B5, 0)</f>
        <v/>
      </c>
      <c r="BM5" s="278">
        <f>+ROUNDDOWN(BM$3*$B5, 0)</f>
        <v/>
      </c>
      <c r="BN5" s="278">
        <f>+ROUNDDOWN(BN$3*$B5, 0)</f>
        <v/>
      </c>
      <c r="BO5" s="278">
        <f>+ROUNDDOWN(BO$3*$B5, 0)</f>
        <v/>
      </c>
      <c r="BP5" s="278">
        <f>+ROUNDDOWN(BP$3*$B5, 0)</f>
        <v/>
      </c>
      <c r="BQ5" s="278">
        <f>+ROUNDDOWN(BQ$3*$B5, 0)</f>
        <v/>
      </c>
      <c r="BR5" s="278">
        <f>+ROUNDDOWN(BR$3*$B5, 0)</f>
        <v/>
      </c>
      <c r="BS5" s="278">
        <f>+ROUNDDOWN(BS$3*$B5, 0)</f>
        <v/>
      </c>
      <c r="BT5" s="278">
        <f>+ROUNDDOWN(BT$3*$B5, 0)</f>
        <v/>
      </c>
      <c r="BU5" s="278">
        <f>+ROUNDDOWN(BU$3*$B5, 0)</f>
        <v/>
      </c>
      <c r="BV5" s="278">
        <f>+ROUNDDOWN(BV$3*$B5, 0)</f>
        <v/>
      </c>
      <c r="BW5" s="278">
        <f>+ROUNDDOWN(BW$3*$B5, 0)</f>
        <v/>
      </c>
      <c r="BX5" s="278">
        <f>+ROUNDDOWN(BX$3*$B5, 0)</f>
        <v/>
      </c>
      <c r="BY5" s="278">
        <f>+ROUNDDOWN(BY$3*$B5, 0)</f>
        <v/>
      </c>
      <c r="BZ5" s="278">
        <f>+ROUNDDOWN(BZ$3*$B5, 0)</f>
        <v/>
      </c>
      <c r="CA5" s="278">
        <f>+ROUNDDOWN(CA$3*$B5, 0)</f>
        <v/>
      </c>
      <c r="CB5" s="278">
        <f>+ROUNDDOWN(CB$3*$B5, 0)</f>
        <v/>
      </c>
      <c r="CC5" s="278">
        <f>+ROUNDDOWN(CC$3*$B5, 0)</f>
        <v/>
      </c>
      <c r="CD5" s="278">
        <f>+ROUNDDOWN(CD$3*$B5, 0)</f>
        <v/>
      </c>
      <c r="CE5" s="278">
        <f>+ROUNDDOWN(CE$3*$B5, 0)</f>
        <v/>
      </c>
      <c r="CF5" s="278">
        <f>+ROUNDDOWN(CF$3*$B5, 0)</f>
        <v/>
      </c>
      <c r="CG5" s="278">
        <f>+ROUNDDOWN(CG$3*$B5, 0)</f>
        <v/>
      </c>
      <c r="CH5" s="278">
        <f>+ROUNDDOWN(CH$3*$B5, 0)</f>
        <v/>
      </c>
      <c r="CI5" s="278">
        <f>+ROUNDDOWN(CI$3*$B5, 0)</f>
        <v/>
      </c>
      <c r="CJ5" s="278">
        <f>+ROUNDDOWN(CJ$3*$B5, 0)</f>
        <v/>
      </c>
      <c r="CK5" s="278">
        <f>+ROUNDDOWN(CK$3*$B5, 0)</f>
        <v/>
      </c>
    </row>
    <row r="6">
      <c r="B6" s="276" t="n">
        <v>0.15</v>
      </c>
      <c r="C6" t="inlineStr">
        <is>
          <t>Proposal</t>
        </is>
      </c>
      <c r="F6" s="277" t="n">
        <v>1</v>
      </c>
      <c r="G6" s="277" t="n">
        <v>1</v>
      </c>
      <c r="H6" s="277">
        <f>+ROUNDDOWN(H$3*$B6, 0)</f>
        <v/>
      </c>
      <c r="I6" s="277">
        <f>+ROUNDDOWN(I$3*$B6, 0)</f>
        <v/>
      </c>
      <c r="J6" s="277" t="n">
        <v>4</v>
      </c>
      <c r="K6" s="509" t="n">
        <v>1</v>
      </c>
      <c r="L6" s="301">
        <f>+ROUNDDOWN(L$3*$B6, 0)</f>
        <v/>
      </c>
      <c r="M6" s="278">
        <f>+ROUNDDOWN(M$3*$B6, 0)</f>
        <v/>
      </c>
      <c r="N6" s="278">
        <f>+ROUNDDOWN(N$3*$B6, 0)</f>
        <v/>
      </c>
      <c r="O6" s="278">
        <f>+ROUNDDOWN(O$3*$B6, 0)</f>
        <v/>
      </c>
      <c r="P6" s="278">
        <f>+ROUNDDOWN(P$3*$B6, 0)</f>
        <v/>
      </c>
      <c r="Q6" s="278">
        <f>+ROUNDDOWN(Q$3*$B6, 0)</f>
        <v/>
      </c>
      <c r="R6" s="278">
        <f>+ROUNDDOWN(R$3*$B6, 0)</f>
        <v/>
      </c>
      <c r="S6" s="278">
        <f>+ROUNDDOWN(S$3*$B6, 0)</f>
        <v/>
      </c>
      <c r="T6" s="278">
        <f>+ROUNDDOWN(T$3*$B6, 0)</f>
        <v/>
      </c>
      <c r="U6" s="278">
        <f>+ROUNDDOWN(U$3*$B6, 0)</f>
        <v/>
      </c>
      <c r="V6" s="278">
        <f>+ROUNDDOWN(V$3*$B6, 0)</f>
        <v/>
      </c>
      <c r="W6" s="278">
        <f>+ROUNDDOWN(W$3*$B6, 0)</f>
        <v/>
      </c>
      <c r="X6" s="278">
        <f>+ROUNDDOWN(X$3*$B6, 0)</f>
        <v/>
      </c>
      <c r="Y6" s="278">
        <f>+ROUNDDOWN(Y$3*$B6, 0)</f>
        <v/>
      </c>
      <c r="Z6" s="278">
        <f>+ROUNDDOWN(Z$3*$B6, 0)</f>
        <v/>
      </c>
      <c r="AA6" s="278">
        <f>+ROUNDDOWN(AA$3*$B6, 0)</f>
        <v/>
      </c>
      <c r="AB6" s="278">
        <f>+ROUNDDOWN(AB$3*$B6, 0)</f>
        <v/>
      </c>
      <c r="AC6" s="278">
        <f>+ROUNDDOWN(AC$3*$B6, 0)</f>
        <v/>
      </c>
      <c r="AD6" s="278">
        <f>+ROUNDDOWN(AD$3*$B6, 0)</f>
        <v/>
      </c>
      <c r="AE6" s="278">
        <f>+ROUNDDOWN(AE$3*$B6, 0)</f>
        <v/>
      </c>
      <c r="AF6" s="278">
        <f>+ROUNDDOWN(AF$3*$B6, 0)</f>
        <v/>
      </c>
      <c r="AG6" s="278">
        <f>+ROUNDDOWN(AG$3*$B6, 0)</f>
        <v/>
      </c>
      <c r="AH6" s="278">
        <f>+ROUNDDOWN(AH$3*$B6, 0)</f>
        <v/>
      </c>
      <c r="AI6" s="278">
        <f>+ROUNDDOWN(AI$3*$B6, 0)</f>
        <v/>
      </c>
      <c r="AJ6" s="278">
        <f>+ROUNDDOWN(AJ$3*$B6, 0)</f>
        <v/>
      </c>
      <c r="AK6" s="278">
        <f>+ROUNDDOWN(AK$3*$B6, 0)</f>
        <v/>
      </c>
      <c r="AL6" s="278">
        <f>+ROUNDDOWN(AL$3*$B6, 0)</f>
        <v/>
      </c>
      <c r="AM6" s="278">
        <f>+ROUNDDOWN(AM$3*$B6, 0)</f>
        <v/>
      </c>
      <c r="AN6" s="278">
        <f>+ROUNDDOWN(AN$3*$B6, 0)</f>
        <v/>
      </c>
      <c r="AO6" s="278">
        <f>+ROUNDDOWN(AO$3*$B6, 0)</f>
        <v/>
      </c>
      <c r="AP6" s="278">
        <f>+ROUNDDOWN(AP$3*$B6, 0)</f>
        <v/>
      </c>
      <c r="AQ6" s="278">
        <f>+ROUNDDOWN(AQ$3*$B6, 0)</f>
        <v/>
      </c>
      <c r="AR6" s="278">
        <f>+ROUNDDOWN(AR$3*$B6, 0)</f>
        <v/>
      </c>
      <c r="AS6" s="278">
        <f>+ROUNDDOWN(AS$3*$B6, 0)</f>
        <v/>
      </c>
      <c r="AT6" s="278">
        <f>+ROUNDDOWN(AT$3*$B6, 0)</f>
        <v/>
      </c>
      <c r="AU6" s="278">
        <f>+ROUNDDOWN(AU$3*$B6, 0)</f>
        <v/>
      </c>
      <c r="AV6" s="278">
        <f>+ROUNDDOWN(AV$3*$B6, 0)</f>
        <v/>
      </c>
      <c r="AW6" s="278">
        <f>+ROUNDDOWN(AW$3*$B6, 0)</f>
        <v/>
      </c>
      <c r="AX6" s="278">
        <f>+ROUNDDOWN(AX$3*$B6, 0)</f>
        <v/>
      </c>
      <c r="AY6" s="278">
        <f>+ROUNDDOWN(AY$3*$B6, 0)</f>
        <v/>
      </c>
      <c r="AZ6" s="278">
        <f>+ROUNDDOWN(AZ$3*$B6, 0)</f>
        <v/>
      </c>
      <c r="BA6" s="278">
        <f>+ROUNDDOWN(BA$3*$B6, 0)</f>
        <v/>
      </c>
      <c r="BB6" s="278">
        <f>+ROUNDDOWN(BB$3*$B6, 0)</f>
        <v/>
      </c>
      <c r="BC6" s="278">
        <f>+ROUNDDOWN(BC$3*$B6, 0)</f>
        <v/>
      </c>
      <c r="BD6" s="278">
        <f>+ROUNDDOWN(BD$3*$B6, 0)</f>
        <v/>
      </c>
      <c r="BE6" s="278">
        <f>+ROUNDDOWN(BE$3*$B6, 0)</f>
        <v/>
      </c>
      <c r="BF6" s="278">
        <f>+ROUNDDOWN(BF$3*$B6, 0)</f>
        <v/>
      </c>
      <c r="BG6" s="278">
        <f>+ROUNDDOWN(BG$3*$B6, 0)</f>
        <v/>
      </c>
      <c r="BH6" s="278">
        <f>+ROUNDDOWN(BH$3*$B6, 0)</f>
        <v/>
      </c>
      <c r="BI6" s="278">
        <f>+ROUNDDOWN(BI$3*$B6, 0)</f>
        <v/>
      </c>
      <c r="BJ6" s="278">
        <f>+ROUNDDOWN(BJ$3*$B6, 0)</f>
        <v/>
      </c>
      <c r="BK6" s="278">
        <f>+ROUNDDOWN(BK$3*$B6, 0)</f>
        <v/>
      </c>
      <c r="BL6" s="278">
        <f>+ROUNDDOWN(BL$3*$B6, 0)</f>
        <v/>
      </c>
      <c r="BM6" s="278">
        <f>+ROUNDDOWN(BM$3*$B6, 0)</f>
        <v/>
      </c>
      <c r="BN6" s="278">
        <f>+ROUNDDOWN(BN$3*$B6, 0)</f>
        <v/>
      </c>
      <c r="BO6" s="278">
        <f>+ROUNDDOWN(BO$3*$B6, 0)</f>
        <v/>
      </c>
      <c r="BP6" s="278">
        <f>+ROUNDDOWN(BP$3*$B6, 0)</f>
        <v/>
      </c>
      <c r="BQ6" s="278">
        <f>+ROUNDDOWN(BQ$3*$B6, 0)</f>
        <v/>
      </c>
      <c r="BR6" s="278">
        <f>+ROUNDDOWN(BR$3*$B6, 0)</f>
        <v/>
      </c>
      <c r="BS6" s="278">
        <f>+ROUNDDOWN(BS$3*$B6, 0)</f>
        <v/>
      </c>
      <c r="BT6" s="278">
        <f>+ROUNDDOWN(BT$3*$B6, 0)</f>
        <v/>
      </c>
      <c r="BU6" s="278">
        <f>+ROUNDDOWN(BU$3*$B6, 0)</f>
        <v/>
      </c>
      <c r="BV6" s="278">
        <f>+ROUNDDOWN(BV$3*$B6, 0)</f>
        <v/>
      </c>
      <c r="BW6" s="278">
        <f>+ROUNDDOWN(BW$3*$B6, 0)</f>
        <v/>
      </c>
      <c r="BX6" s="278">
        <f>+ROUNDDOWN(BX$3*$B6, 0)</f>
        <v/>
      </c>
      <c r="BY6" s="278">
        <f>+ROUNDDOWN(BY$3*$B6, 0)</f>
        <v/>
      </c>
      <c r="BZ6" s="278">
        <f>+ROUNDDOWN(BZ$3*$B6, 0)</f>
        <v/>
      </c>
      <c r="CA6" s="278">
        <f>+ROUNDDOWN(CA$3*$B6, 0)</f>
        <v/>
      </c>
      <c r="CB6" s="278">
        <f>+ROUNDDOWN(CB$3*$B6, 0)</f>
        <v/>
      </c>
      <c r="CC6" s="278">
        <f>+ROUNDDOWN(CC$3*$B6, 0)</f>
        <v/>
      </c>
      <c r="CD6" s="278">
        <f>+ROUNDDOWN(CD$3*$B6, 0)</f>
        <v/>
      </c>
      <c r="CE6" s="278">
        <f>+ROUNDDOWN(CE$3*$B6, 0)</f>
        <v/>
      </c>
      <c r="CF6" s="278">
        <f>+ROUNDDOWN(CF$3*$B6, 0)</f>
        <v/>
      </c>
      <c r="CG6" s="278">
        <f>+ROUNDDOWN(CG$3*$B6, 0)</f>
        <v/>
      </c>
      <c r="CH6" s="278">
        <f>+ROUNDDOWN(CH$3*$B6, 0)</f>
        <v/>
      </c>
      <c r="CI6" s="278">
        <f>+ROUNDDOWN(CI$3*$B6, 0)</f>
        <v/>
      </c>
      <c r="CJ6" s="278">
        <f>+ROUNDDOWN(CJ$3*$B6, 0)</f>
        <v/>
      </c>
      <c r="CK6" s="278">
        <f>+ROUNDDOWN(CK$3*$B6, 0)</f>
        <v/>
      </c>
    </row>
    <row r="7">
      <c r="B7" s="276" t="n">
        <v>0.1</v>
      </c>
      <c r="C7" t="inlineStr">
        <is>
          <t>Decision</t>
        </is>
      </c>
      <c r="F7" s="277" t="n">
        <v>1</v>
      </c>
      <c r="G7" s="277" t="n">
        <v>1</v>
      </c>
      <c r="H7" s="277">
        <f>+ROUNDDOWN(H$3*$B7, 0)</f>
        <v/>
      </c>
      <c r="I7" s="277">
        <f>+ROUNDDOWN(I$3*$B7, 0)</f>
        <v/>
      </c>
      <c r="J7" s="277" t="n">
        <v>2</v>
      </c>
      <c r="K7" s="509" t="n">
        <v>1</v>
      </c>
      <c r="L7" s="301">
        <f>+ROUNDDOWN(L$3*$B7, 0)</f>
        <v/>
      </c>
      <c r="M7" s="278">
        <f>+ROUNDDOWN(M$3*$B7, 0)</f>
        <v/>
      </c>
      <c r="N7" s="278">
        <f>+ROUNDDOWN(N$3*$B7, 0)</f>
        <v/>
      </c>
      <c r="O7" s="278">
        <f>+ROUNDDOWN(O$3*$B7, 0)</f>
        <v/>
      </c>
      <c r="P7" s="278">
        <f>+ROUNDDOWN(P$3*$B7, 0)</f>
        <v/>
      </c>
      <c r="Q7" s="278">
        <f>+ROUNDDOWN(Q$3*$B7, 0)</f>
        <v/>
      </c>
      <c r="R7" s="278">
        <f>+ROUNDDOWN(R$3*$B7, 0)</f>
        <v/>
      </c>
      <c r="S7" s="278">
        <f>+ROUNDDOWN(S$3*$B7, 0)</f>
        <v/>
      </c>
      <c r="T7" s="278">
        <f>+ROUNDDOWN(T$3*$B7, 0)</f>
        <v/>
      </c>
      <c r="U7" s="278">
        <f>+ROUNDDOWN(U$3*$B7, 0)</f>
        <v/>
      </c>
      <c r="V7" s="278">
        <f>+ROUNDDOWN(V$3*$B7, 0)</f>
        <v/>
      </c>
      <c r="W7" s="278">
        <f>+ROUNDDOWN(W$3*$B7, 0)</f>
        <v/>
      </c>
      <c r="X7" s="278">
        <f>+ROUNDDOWN(X$3*$B7, 0)</f>
        <v/>
      </c>
      <c r="Y7" s="278">
        <f>+ROUNDDOWN(Y$3*$B7, 0)</f>
        <v/>
      </c>
      <c r="Z7" s="278">
        <f>+ROUNDDOWN(Z$3*$B7, 0)</f>
        <v/>
      </c>
      <c r="AA7" s="278">
        <f>+ROUNDDOWN(AA$3*$B7, 0)</f>
        <v/>
      </c>
      <c r="AB7" s="278">
        <f>+ROUNDDOWN(AB$3*$B7, 0)</f>
        <v/>
      </c>
      <c r="AC7" s="278">
        <f>+ROUNDDOWN(AC$3*$B7, 0)</f>
        <v/>
      </c>
      <c r="AD7" s="278">
        <f>+ROUNDDOWN(AD$3*$B7, 0)</f>
        <v/>
      </c>
      <c r="AE7" s="278">
        <f>+ROUNDDOWN(AE$3*$B7, 0)</f>
        <v/>
      </c>
      <c r="AF7" s="278">
        <f>+ROUNDDOWN(AF$3*$B7, 0)</f>
        <v/>
      </c>
      <c r="AG7" s="278">
        <f>+ROUNDDOWN(AG$3*$B7, 0)</f>
        <v/>
      </c>
      <c r="AH7" s="278">
        <f>+ROUNDDOWN(AH$3*$B7, 0)</f>
        <v/>
      </c>
      <c r="AI7" s="278">
        <f>+ROUNDDOWN(AI$3*$B7, 0)</f>
        <v/>
      </c>
      <c r="AJ7" s="278">
        <f>+ROUNDDOWN(AJ$3*$B7, 0)</f>
        <v/>
      </c>
      <c r="AK7" s="278">
        <f>+ROUNDDOWN(AK$3*$B7, 0)</f>
        <v/>
      </c>
      <c r="AL7" s="278">
        <f>+ROUNDDOWN(AL$3*$B7, 0)</f>
        <v/>
      </c>
      <c r="AM7" s="278">
        <f>+ROUNDDOWN(AM$3*$B7, 0)</f>
        <v/>
      </c>
      <c r="AN7" s="278">
        <f>+ROUNDDOWN(AN$3*$B7, 0)</f>
        <v/>
      </c>
      <c r="AO7" s="278">
        <f>+ROUNDDOWN(AO$3*$B7, 0)</f>
        <v/>
      </c>
      <c r="AP7" s="278">
        <f>+ROUNDDOWN(AP$3*$B7, 0)</f>
        <v/>
      </c>
      <c r="AQ7" s="278">
        <f>+ROUNDDOWN(AQ$3*$B7, 0)</f>
        <v/>
      </c>
      <c r="AR7" s="278">
        <f>+ROUNDDOWN(AR$3*$B7, 0)</f>
        <v/>
      </c>
      <c r="AS7" s="278">
        <f>+ROUNDDOWN(AS$3*$B7, 0)</f>
        <v/>
      </c>
      <c r="AT7" s="278">
        <f>+ROUNDDOWN(AT$3*$B7, 0)</f>
        <v/>
      </c>
      <c r="AU7" s="278">
        <f>+ROUNDDOWN(AU$3*$B7, 0)</f>
        <v/>
      </c>
      <c r="AV7" s="278">
        <f>+ROUNDDOWN(AV$3*$B7, 0)</f>
        <v/>
      </c>
      <c r="AW7" s="278">
        <f>+ROUNDDOWN(AW$3*$B7, 0)</f>
        <v/>
      </c>
      <c r="AX7" s="278">
        <f>+ROUNDDOWN(AX$3*$B7, 0)</f>
        <v/>
      </c>
      <c r="AY7" s="278">
        <f>+ROUNDDOWN(AY$3*$B7, 0)</f>
        <v/>
      </c>
      <c r="AZ7" s="278">
        <f>+ROUNDDOWN(AZ$3*$B7, 0)</f>
        <v/>
      </c>
      <c r="BA7" s="278">
        <f>+ROUNDDOWN(BA$3*$B7, 0)</f>
        <v/>
      </c>
      <c r="BB7" s="278">
        <f>+ROUNDDOWN(BB$3*$B7, 0)</f>
        <v/>
      </c>
      <c r="BC7" s="278">
        <f>+ROUNDDOWN(BC$3*$B7, 0)</f>
        <v/>
      </c>
      <c r="BD7" s="278">
        <f>+ROUNDDOWN(BD$3*$B7, 0)</f>
        <v/>
      </c>
      <c r="BE7" s="278">
        <f>+ROUNDDOWN(BE$3*$B7, 0)</f>
        <v/>
      </c>
      <c r="BF7" s="278">
        <f>+ROUNDDOWN(BF$3*$B7, 0)</f>
        <v/>
      </c>
      <c r="BG7" s="278">
        <f>+ROUNDDOWN(BG$3*$B7, 0)</f>
        <v/>
      </c>
      <c r="BH7" s="278">
        <f>+ROUNDDOWN(BH$3*$B7, 0)</f>
        <v/>
      </c>
      <c r="BI7" s="278">
        <f>+ROUNDDOWN(BI$3*$B7, 0)</f>
        <v/>
      </c>
      <c r="BJ7" s="278">
        <f>+ROUNDDOWN(BJ$3*$B7, 0)</f>
        <v/>
      </c>
      <c r="BK7" s="278">
        <f>+ROUNDDOWN(BK$3*$B7, 0)</f>
        <v/>
      </c>
      <c r="BL7" s="278">
        <f>+ROUNDDOWN(BL$3*$B7, 0)</f>
        <v/>
      </c>
      <c r="BM7" s="278">
        <f>+ROUNDDOWN(BM$3*$B7, 0)</f>
        <v/>
      </c>
      <c r="BN7" s="278">
        <f>+ROUNDDOWN(BN$3*$B7, 0)</f>
        <v/>
      </c>
      <c r="BO7" s="278">
        <f>+ROUNDDOWN(BO$3*$B7, 0)</f>
        <v/>
      </c>
      <c r="BP7" s="278">
        <f>+ROUNDDOWN(BP$3*$B7, 0)</f>
        <v/>
      </c>
      <c r="BQ7" s="278">
        <f>+ROUNDDOWN(BQ$3*$B7, 0)</f>
        <v/>
      </c>
      <c r="BR7" s="278">
        <f>+ROUNDDOWN(BR$3*$B7, 0)</f>
        <v/>
      </c>
      <c r="BS7" s="278">
        <f>+ROUNDDOWN(BS$3*$B7, 0)</f>
        <v/>
      </c>
      <c r="BT7" s="278">
        <f>+ROUNDDOWN(BT$3*$B7, 0)</f>
        <v/>
      </c>
      <c r="BU7" s="278">
        <f>+ROUNDDOWN(BU$3*$B7, 0)</f>
        <v/>
      </c>
      <c r="BV7" s="278">
        <f>+ROUNDDOWN(BV$3*$B7, 0)</f>
        <v/>
      </c>
      <c r="BW7" s="278">
        <f>+ROUNDDOWN(BW$3*$B7, 0)</f>
        <v/>
      </c>
      <c r="BX7" s="278">
        <f>+ROUNDDOWN(BX$3*$B7, 0)</f>
        <v/>
      </c>
      <c r="BY7" s="278">
        <f>+ROUNDDOWN(BY$3*$B7, 0)</f>
        <v/>
      </c>
      <c r="BZ7" s="278">
        <f>+ROUNDDOWN(BZ$3*$B7, 0)</f>
        <v/>
      </c>
      <c r="CA7" s="278">
        <f>+ROUNDDOWN(CA$3*$B7, 0)</f>
        <v/>
      </c>
      <c r="CB7" s="278">
        <f>+ROUNDDOWN(CB$3*$B7, 0)</f>
        <v/>
      </c>
      <c r="CC7" s="278">
        <f>+ROUNDDOWN(CC$3*$B7, 0)</f>
        <v/>
      </c>
      <c r="CD7" s="278">
        <f>+ROUNDDOWN(CD$3*$B7, 0)</f>
        <v/>
      </c>
      <c r="CE7" s="278">
        <f>+ROUNDDOWN(CE$3*$B7, 0)</f>
        <v/>
      </c>
      <c r="CF7" s="278">
        <f>+ROUNDDOWN(CF$3*$B7, 0)</f>
        <v/>
      </c>
      <c r="CG7" s="278">
        <f>+ROUNDDOWN(CG$3*$B7, 0)</f>
        <v/>
      </c>
      <c r="CH7" s="278">
        <f>+ROUNDDOWN(CH$3*$B7, 0)</f>
        <v/>
      </c>
      <c r="CI7" s="278">
        <f>+ROUNDDOWN(CI$3*$B7, 0)</f>
        <v/>
      </c>
      <c r="CJ7" s="278">
        <f>+ROUNDDOWN(CJ$3*$B7, 0)</f>
        <v/>
      </c>
      <c r="CK7" s="278">
        <f>+ROUNDDOWN(CK$3*$B7, 0)</f>
        <v/>
      </c>
    </row>
    <row r="8">
      <c r="B8" s="276" t="n">
        <v>0.05</v>
      </c>
      <c r="C8" t="inlineStr">
        <is>
          <t>Contract Hits</t>
        </is>
      </c>
      <c r="F8" s="277" t="n">
        <v>0</v>
      </c>
      <c r="G8" s="277" t="n">
        <v>0</v>
      </c>
      <c r="H8" s="277" t="n">
        <v>0</v>
      </c>
      <c r="I8" s="277" t="n">
        <v>1</v>
      </c>
      <c r="J8" s="277" t="n">
        <v>1</v>
      </c>
      <c r="K8" s="509" t="n">
        <v>0</v>
      </c>
      <c r="L8" s="301">
        <f>+ROUNDDOWN(L$3*$B8, 0)</f>
        <v/>
      </c>
      <c r="M8" s="278">
        <f>+ROUNDDOWN(M$3*$B8, 0)</f>
        <v/>
      </c>
      <c r="N8" s="278">
        <f>+ROUNDDOWN(N$3*$B8, 0)</f>
        <v/>
      </c>
      <c r="O8" s="278">
        <f>+ROUNDDOWN(O$3*$B8, 0)</f>
        <v/>
      </c>
      <c r="P8" s="278">
        <f>+ROUNDDOWN(P$3*$B8, 0)</f>
        <v/>
      </c>
      <c r="Q8" s="278">
        <f>+ROUNDDOWN(Q$3*$B8, 0)</f>
        <v/>
      </c>
      <c r="R8" s="278">
        <f>+ROUNDDOWN(R$3*$B8, 0)</f>
        <v/>
      </c>
      <c r="S8" s="278">
        <f>+ROUNDDOWN(S$3*$B8, 0)</f>
        <v/>
      </c>
      <c r="T8" s="278">
        <f>+ROUNDDOWN(T$3*$B8, 0)</f>
        <v/>
      </c>
      <c r="U8" s="278">
        <f>+ROUNDDOWN(U$3*$B8, 0)</f>
        <v/>
      </c>
      <c r="V8" s="278">
        <f>+ROUNDDOWN(V$3*$B8, 0)</f>
        <v/>
      </c>
      <c r="W8" s="278">
        <f>+ROUNDDOWN(W$3*$B8, 0)</f>
        <v/>
      </c>
      <c r="X8" s="278">
        <f>+ROUNDDOWN(X$3*$B8, 0)</f>
        <v/>
      </c>
      <c r="Y8" s="278">
        <f>+ROUNDDOWN(Y$3*$B8, 0)</f>
        <v/>
      </c>
      <c r="Z8" s="278">
        <f>+ROUNDDOWN(Z$3*$B8, 0)</f>
        <v/>
      </c>
      <c r="AA8" s="278">
        <f>+ROUNDDOWN(AA$3*$B8, 0)</f>
        <v/>
      </c>
      <c r="AB8" s="278">
        <f>+ROUNDDOWN(AB$3*$B8, 0)</f>
        <v/>
      </c>
      <c r="AC8" s="278">
        <f>+ROUNDDOWN(AC$3*$B8, 0)</f>
        <v/>
      </c>
      <c r="AD8" s="278">
        <f>+ROUNDDOWN(AD$3*$B8, 0)</f>
        <v/>
      </c>
      <c r="AE8" s="278">
        <f>+ROUNDDOWN(AE$3*$B8, 0)</f>
        <v/>
      </c>
      <c r="AF8" s="278">
        <f>+ROUNDDOWN(AF$3*$B8, 0)</f>
        <v/>
      </c>
      <c r="AG8" s="278">
        <f>+ROUNDDOWN(AG$3*$B8, 0)</f>
        <v/>
      </c>
      <c r="AH8" s="278">
        <f>+ROUNDDOWN(AH$3*$B8, 0)</f>
        <v/>
      </c>
      <c r="AI8" s="278">
        <f>+ROUNDDOWN(AI$3*$B8, 0)</f>
        <v/>
      </c>
      <c r="AJ8" s="278">
        <f>+ROUNDDOWN(AJ$3*$B8, 0)</f>
        <v/>
      </c>
      <c r="AK8" s="278">
        <f>+ROUNDDOWN(AK$3*$B8, 0)</f>
        <v/>
      </c>
      <c r="AL8" s="278">
        <f>+ROUNDDOWN(AL$3*$B8, 0)</f>
        <v/>
      </c>
      <c r="AM8" s="278">
        <f>+ROUNDDOWN(AM$3*$B8, 0)</f>
        <v/>
      </c>
      <c r="AN8" s="278">
        <f>+ROUNDDOWN(AN$3*$B8, 0)</f>
        <v/>
      </c>
      <c r="AO8" s="278">
        <f>+ROUNDDOWN(AO$3*$B8, 0)</f>
        <v/>
      </c>
      <c r="AP8" s="278">
        <f>+ROUNDDOWN(AP$3*$B8, 0)</f>
        <v/>
      </c>
      <c r="AQ8" s="278">
        <f>+ROUNDDOWN(AQ$3*$B8, 0)</f>
        <v/>
      </c>
      <c r="AR8" s="278">
        <f>+ROUNDDOWN(AR$3*$B8, 0)</f>
        <v/>
      </c>
      <c r="AS8" s="278">
        <f>+ROUNDDOWN(AS$3*$B8, 0)</f>
        <v/>
      </c>
      <c r="AT8" s="278">
        <f>+ROUNDDOWN(AT$3*$B8, 0)</f>
        <v/>
      </c>
      <c r="AU8" s="278">
        <f>+ROUNDDOWN(AU$3*$B8, 0)</f>
        <v/>
      </c>
      <c r="AV8" s="278">
        <f>+ROUNDDOWN(AV$3*$B8, 0)</f>
        <v/>
      </c>
      <c r="AW8" s="278">
        <f>+ROUNDDOWN(AW$3*$B8, 0)</f>
        <v/>
      </c>
      <c r="AX8" s="278">
        <f>+ROUNDDOWN(AX$3*$B8, 0)</f>
        <v/>
      </c>
      <c r="AY8" s="278">
        <f>+ROUNDDOWN(AY$3*$B8, 0)</f>
        <v/>
      </c>
      <c r="AZ8" s="278">
        <f>+ROUNDDOWN(AZ$3*$B8, 0)</f>
        <v/>
      </c>
      <c r="BA8" s="278">
        <f>+ROUNDDOWN(BA$3*$B8, 0)</f>
        <v/>
      </c>
      <c r="BB8" s="278">
        <f>+ROUNDDOWN(BB$3*$B8, 0)</f>
        <v/>
      </c>
      <c r="BC8" s="278">
        <f>+ROUNDDOWN(BC$3*$B8, 0)</f>
        <v/>
      </c>
      <c r="BD8" s="278">
        <f>+ROUNDDOWN(BD$3*$B8, 0)</f>
        <v/>
      </c>
      <c r="BE8" s="278">
        <f>+ROUNDDOWN(BE$3*$B8, 0)</f>
        <v/>
      </c>
      <c r="BF8" s="278">
        <f>+ROUNDDOWN(BF$3*$B8, 0)</f>
        <v/>
      </c>
      <c r="BG8" s="278">
        <f>+ROUNDDOWN(BG$3*$B8, 0)</f>
        <v/>
      </c>
      <c r="BH8" s="278">
        <f>+ROUNDDOWN(BH$3*$B8, 0)</f>
        <v/>
      </c>
      <c r="BI8" s="278">
        <f>+ROUNDDOWN(BI$3*$B8, 0)</f>
        <v/>
      </c>
      <c r="BJ8" s="278">
        <f>+ROUNDDOWN(BJ$3*$B8, 0)</f>
        <v/>
      </c>
      <c r="BK8" s="278">
        <f>+ROUNDDOWN(BK$3*$B8, 0)</f>
        <v/>
      </c>
      <c r="BL8" s="278">
        <f>+ROUNDDOWN(BL$3*$B8, 0)</f>
        <v/>
      </c>
      <c r="BM8" s="278">
        <f>+ROUNDDOWN(BM$3*$B8, 0)</f>
        <v/>
      </c>
      <c r="BN8" s="278">
        <f>+ROUNDDOWN(BN$3*$B8, 0)</f>
        <v/>
      </c>
      <c r="BO8" s="278">
        <f>+ROUNDDOWN(BO$3*$B8, 0)</f>
        <v/>
      </c>
      <c r="BP8" s="278">
        <f>+ROUNDDOWN(BP$3*$B8, 0)</f>
        <v/>
      </c>
      <c r="BQ8" s="278">
        <f>+ROUNDDOWN(BQ$3*$B8, 0)</f>
        <v/>
      </c>
      <c r="BR8" s="278">
        <f>+ROUNDDOWN(BR$3*$B8, 0)</f>
        <v/>
      </c>
      <c r="BS8" s="278">
        <f>+ROUNDDOWN(BS$3*$B8, 0)</f>
        <v/>
      </c>
      <c r="BT8" s="278">
        <f>+ROUNDDOWN(BT$3*$B8, 0)</f>
        <v/>
      </c>
      <c r="BU8" s="278">
        <f>+ROUNDDOWN(BU$3*$B8, 0)</f>
        <v/>
      </c>
      <c r="BV8" s="278">
        <f>+ROUNDDOWN(BV$3*$B8, 0)</f>
        <v/>
      </c>
      <c r="BW8" s="278">
        <f>+ROUNDDOWN(BW$3*$B8, 0)</f>
        <v/>
      </c>
      <c r="BX8" s="278">
        <f>+ROUNDDOWN(BX$3*$B8, 0)</f>
        <v/>
      </c>
      <c r="BY8" s="278">
        <f>+ROUNDDOWN(BY$3*$B8, 0)</f>
        <v/>
      </c>
      <c r="BZ8" s="278">
        <f>+ROUNDDOWN(BZ$3*$B8, 0)</f>
        <v/>
      </c>
      <c r="CA8" s="278">
        <f>+ROUNDDOWN(CA$3*$B8, 0)</f>
        <v/>
      </c>
      <c r="CB8" s="278">
        <f>+ROUNDDOWN(CB$3*$B8, 0)</f>
        <v/>
      </c>
      <c r="CC8" s="278">
        <f>+ROUNDDOWN(CC$3*$B8, 0)</f>
        <v/>
      </c>
      <c r="CD8" s="278">
        <f>+ROUNDDOWN(CD$3*$B8, 0)</f>
        <v/>
      </c>
      <c r="CE8" s="278">
        <f>+ROUNDDOWN(CE$3*$B8, 0)</f>
        <v/>
      </c>
      <c r="CF8" s="278">
        <f>+ROUNDDOWN(CF$3*$B8, 0)</f>
        <v/>
      </c>
      <c r="CG8" s="278">
        <f>+ROUNDDOWN(CG$3*$B8, 0)</f>
        <v/>
      </c>
      <c r="CH8" s="278">
        <f>+ROUNDDOWN(CH$3*$B8, 0)</f>
        <v/>
      </c>
      <c r="CI8" s="278">
        <f>+ROUNDDOWN(CI$3*$B8, 0)</f>
        <v/>
      </c>
      <c r="CJ8" s="278">
        <f>+ROUNDDOWN(CJ$3*$B8, 0)</f>
        <v/>
      </c>
      <c r="CK8" s="278">
        <f>+ROUNDDOWN(CK$3*$B8, 0)</f>
        <v/>
      </c>
    </row>
    <row r="9">
      <c r="F9" s="275" t="n"/>
      <c r="G9" s="275" t="n"/>
      <c r="H9" s="275" t="n"/>
      <c r="I9" s="275" t="n"/>
      <c r="J9" s="275" t="n"/>
      <c r="K9" s="510" t="n"/>
      <c r="L9" s="302" t="n"/>
      <c r="M9" s="275" t="n"/>
      <c r="N9" s="275" t="n"/>
      <c r="O9" s="275" t="n"/>
      <c r="P9" s="275" t="n"/>
      <c r="Q9" s="275" t="n"/>
      <c r="R9" s="275" t="n"/>
      <c r="S9" s="275" t="n"/>
      <c r="T9" s="275" t="n"/>
      <c r="U9" s="275" t="n"/>
      <c r="V9" s="275" t="n"/>
      <c r="W9" s="275" t="n"/>
      <c r="X9" s="275" t="n"/>
      <c r="Y9" s="275" t="n"/>
      <c r="Z9" s="275" t="n"/>
      <c r="AA9" s="275" t="n"/>
      <c r="AB9" s="275" t="n"/>
      <c r="AC9" s="275" t="n"/>
      <c r="AD9" s="275" t="n"/>
      <c r="AE9" s="275" t="n"/>
      <c r="AF9" s="275" t="n"/>
      <c r="AG9" s="275" t="n"/>
      <c r="AH9" s="275" t="n"/>
      <c r="AI9" s="275" t="n"/>
      <c r="AJ9" s="275" t="n"/>
      <c r="AK9" s="275" t="n"/>
      <c r="AL9" s="275" t="n"/>
      <c r="AM9" s="275" t="n"/>
      <c r="AN9" s="275" t="n"/>
      <c r="AO9" s="275" t="n"/>
      <c r="AP9" s="275" t="n"/>
      <c r="AQ9" s="275" t="n"/>
      <c r="AR9" s="275" t="n"/>
      <c r="AS9" s="275" t="n"/>
      <c r="AT9" s="275" t="n"/>
      <c r="AU9" s="275" t="n"/>
      <c r="AV9" s="275" t="n"/>
      <c r="AW9" s="275" t="n"/>
      <c r="AX9" s="275" t="n"/>
      <c r="AY9" s="275" t="n"/>
      <c r="AZ9" s="275" t="n"/>
      <c r="BA9" s="275" t="n"/>
      <c r="BB9" s="275" t="n"/>
      <c r="BC9" s="275" t="n"/>
      <c r="BD9" s="275" t="n"/>
      <c r="BE9" s="275" t="n"/>
      <c r="BF9" s="275" t="n"/>
      <c r="BG9" s="275" t="n"/>
      <c r="BH9" s="275" t="n"/>
      <c r="BI9" s="275" t="n"/>
      <c r="BJ9" s="275" t="n"/>
      <c r="BK9" s="275" t="n"/>
      <c r="BL9" s="275" t="n"/>
      <c r="BM9" s="275" t="n"/>
      <c r="BN9" s="275" t="n"/>
      <c r="BO9" s="275" t="n"/>
      <c r="BP9" s="275" t="n"/>
      <c r="BQ9" s="275" t="n"/>
      <c r="BR9" s="275" t="n"/>
      <c r="BS9" s="275" t="n"/>
      <c r="BT9" s="275" t="n"/>
      <c r="BU9" s="275" t="n"/>
      <c r="BV9" s="275" t="n"/>
      <c r="BW9" s="275" t="n"/>
      <c r="BX9" s="275" t="n"/>
      <c r="BY9" s="275" t="n"/>
      <c r="BZ9" s="275" t="n"/>
      <c r="CA9" s="275" t="n"/>
      <c r="CB9" s="275" t="n"/>
      <c r="CC9" s="275" t="n"/>
      <c r="CD9" s="275" t="n"/>
      <c r="CE9" s="275" t="n"/>
      <c r="CF9" s="275" t="n"/>
      <c r="CG9" s="275" t="n"/>
      <c r="CH9" s="275" t="n"/>
      <c r="CI9" s="275" t="n"/>
      <c r="CJ9" s="275" t="n"/>
      <c r="CK9" s="275" t="n"/>
    </row>
    <row r="10">
      <c r="F10" s="275" t="n"/>
      <c r="G10" s="275" t="n"/>
      <c r="H10" s="275" t="n"/>
      <c r="I10" s="275" t="n"/>
      <c r="J10" s="275" t="n"/>
      <c r="K10" s="510" t="n"/>
      <c r="L10" s="302" t="n"/>
      <c r="M10" s="275" t="n"/>
      <c r="N10" s="275" t="n"/>
      <c r="O10" s="275" t="n"/>
      <c r="P10" s="275" t="n"/>
      <c r="Q10" s="275" t="n"/>
      <c r="R10" s="275" t="n"/>
      <c r="S10" s="275" t="n"/>
      <c r="T10" s="275" t="n"/>
      <c r="U10" s="275" t="n"/>
      <c r="V10" s="275" t="n"/>
      <c r="W10" s="275" t="n"/>
      <c r="X10" s="275" t="n"/>
      <c r="Y10" s="275" t="n"/>
      <c r="Z10" s="275" t="n"/>
      <c r="AA10" s="275" t="n"/>
      <c r="AB10" s="275" t="n"/>
      <c r="AC10" s="275" t="n"/>
      <c r="AD10" s="275" t="n"/>
      <c r="AE10" s="275" t="n"/>
      <c r="AF10" s="275" t="n"/>
      <c r="AG10" s="275" t="n"/>
      <c r="AH10" s="275" t="n"/>
      <c r="AI10" s="275" t="n"/>
      <c r="AJ10" s="275" t="n"/>
      <c r="AK10" s="275" t="n"/>
      <c r="AL10" s="275" t="n"/>
      <c r="AM10" s="275" t="n"/>
      <c r="AN10" s="275" t="n"/>
      <c r="AO10" s="275" t="n"/>
      <c r="AP10" s="275" t="n"/>
      <c r="AQ10" s="275" t="n"/>
      <c r="AR10" s="275" t="n"/>
      <c r="AS10" s="275" t="n"/>
      <c r="AT10" s="275" t="n"/>
      <c r="AU10" s="275" t="n"/>
      <c r="AV10" s="275" t="n"/>
      <c r="AW10" s="275" t="n"/>
      <c r="AX10" s="275" t="n"/>
      <c r="AY10" s="275" t="n"/>
      <c r="AZ10" s="275" t="n"/>
      <c r="BA10" s="275" t="n"/>
      <c r="BB10" s="275" t="n"/>
      <c r="BC10" s="275" t="n"/>
      <c r="BD10" s="275" t="n"/>
      <c r="BE10" s="275" t="n"/>
      <c r="BF10" s="275" t="n"/>
      <c r="BG10" s="275" t="n"/>
      <c r="BH10" s="275" t="n"/>
      <c r="BI10" s="275" t="n"/>
      <c r="BJ10" s="275" t="n"/>
      <c r="BK10" s="275" t="n"/>
      <c r="BL10" s="275" t="n"/>
      <c r="BM10" s="275" t="n"/>
      <c r="BN10" s="275" t="n"/>
      <c r="BO10" s="275" t="n"/>
      <c r="BP10" s="275" t="n"/>
      <c r="BQ10" s="275" t="n"/>
      <c r="BR10" s="275" t="n"/>
      <c r="BS10" s="275" t="n"/>
      <c r="BT10" s="275" t="n"/>
      <c r="BU10" s="275" t="n"/>
      <c r="BV10" s="275" t="n"/>
      <c r="BW10" s="275" t="n"/>
      <c r="BX10" s="275" t="n"/>
      <c r="BY10" s="275" t="n"/>
      <c r="BZ10" s="275" t="n"/>
      <c r="CA10" s="275" t="n"/>
      <c r="CB10" s="275" t="n"/>
      <c r="CC10" s="275" t="n"/>
      <c r="CD10" s="275" t="n"/>
      <c r="CE10" s="275" t="n"/>
      <c r="CF10" s="275" t="n"/>
      <c r="CG10" s="275" t="n"/>
      <c r="CH10" s="275" t="n"/>
      <c r="CI10" s="275" t="n"/>
      <c r="CJ10" s="275" t="n"/>
      <c r="CK10" s="275" t="n"/>
    </row>
    <row r="11">
      <c r="C11" t="inlineStr">
        <is>
          <t>Identified Leads</t>
        </is>
      </c>
      <c r="F11" s="283">
        <f>+F4/F$3</f>
        <v/>
      </c>
      <c r="G11" s="283">
        <f>+G4/G$3</f>
        <v/>
      </c>
      <c r="H11" s="283">
        <f>+H4/H$3</f>
        <v/>
      </c>
      <c r="I11" s="283">
        <f>+I4/I$3</f>
        <v/>
      </c>
      <c r="J11" s="283">
        <f>+J4/J$3</f>
        <v/>
      </c>
      <c r="K11" s="511">
        <f>+K4/K$3</f>
        <v/>
      </c>
      <c r="L11" s="303">
        <f>+L4/L$3</f>
        <v/>
      </c>
      <c r="M11" s="283">
        <f>+M4/M$3</f>
        <v/>
      </c>
      <c r="N11" s="283">
        <f>+N4/N$3</f>
        <v/>
      </c>
      <c r="O11" s="283">
        <f>+O4/O$3</f>
        <v/>
      </c>
      <c r="P11" s="283">
        <f>+P4/P$3</f>
        <v/>
      </c>
      <c r="Q11" s="283">
        <f>+Q4/Q$3</f>
        <v/>
      </c>
      <c r="R11" s="283">
        <f>+R4/R$3</f>
        <v/>
      </c>
      <c r="S11" s="283">
        <f>+S4/S$3</f>
        <v/>
      </c>
      <c r="T11" s="283">
        <f>+T4/T$3</f>
        <v/>
      </c>
      <c r="U11" s="283">
        <f>+U4/U$3</f>
        <v/>
      </c>
      <c r="V11" s="283">
        <f>+V4/V$3</f>
        <v/>
      </c>
      <c r="W11" s="283">
        <f>+W4/W$3</f>
        <v/>
      </c>
      <c r="X11" s="283">
        <f>+X4/X$3</f>
        <v/>
      </c>
      <c r="Y11" s="283">
        <f>+Y4/Y$3</f>
        <v/>
      </c>
      <c r="Z11" s="283">
        <f>+Z4/Z$3</f>
        <v/>
      </c>
      <c r="AA11" s="283">
        <f>+AA4/AA$3</f>
        <v/>
      </c>
      <c r="AB11" s="283">
        <f>+AB4/AB$3</f>
        <v/>
      </c>
      <c r="AC11" s="283">
        <f>+AC4/AC$3</f>
        <v/>
      </c>
      <c r="AD11" s="283">
        <f>+AD4/AD$3</f>
        <v/>
      </c>
      <c r="AE11" s="283">
        <f>+AE4/AE$3</f>
        <v/>
      </c>
      <c r="AF11" s="283">
        <f>+AF4/AF$3</f>
        <v/>
      </c>
      <c r="AG11" s="283">
        <f>+AG4/AG$3</f>
        <v/>
      </c>
      <c r="AH11" s="283">
        <f>+AH4/AH$3</f>
        <v/>
      </c>
      <c r="AI11" s="283">
        <f>+AI4/AI$3</f>
        <v/>
      </c>
      <c r="AJ11" s="283">
        <f>+AJ4/AJ$3</f>
        <v/>
      </c>
      <c r="AK11" s="283">
        <f>+AK4/AK$3</f>
        <v/>
      </c>
      <c r="AL11" s="283">
        <f>+AL4/AL$3</f>
        <v/>
      </c>
      <c r="AM11" s="283">
        <f>+AM4/AM$3</f>
        <v/>
      </c>
      <c r="AN11" s="283">
        <f>+AN4/AN$3</f>
        <v/>
      </c>
      <c r="AO11" s="283">
        <f>+AO4/AO$3</f>
        <v/>
      </c>
      <c r="AP11" s="283">
        <f>+AP4/AP$3</f>
        <v/>
      </c>
      <c r="AQ11" s="283">
        <f>+AQ4/AQ$3</f>
        <v/>
      </c>
      <c r="AR11" s="283">
        <f>+AR4/AR$3</f>
        <v/>
      </c>
      <c r="AS11" s="283">
        <f>+AS4/AS$3</f>
        <v/>
      </c>
      <c r="AT11" s="283">
        <f>+AT4/AT$3</f>
        <v/>
      </c>
      <c r="AU11" s="283">
        <f>+AU4/AU$3</f>
        <v/>
      </c>
      <c r="AV11" s="283">
        <f>+AV4/AV$3</f>
        <v/>
      </c>
      <c r="AW11" s="283">
        <f>+AW4/AW$3</f>
        <v/>
      </c>
      <c r="AX11" s="283">
        <f>+AX4/AX$3</f>
        <v/>
      </c>
      <c r="AY11" s="283">
        <f>+AY4/AY$3</f>
        <v/>
      </c>
      <c r="AZ11" s="283">
        <f>+AZ4/AZ$3</f>
        <v/>
      </c>
      <c r="BA11" s="283">
        <f>+BA4/BA$3</f>
        <v/>
      </c>
      <c r="BB11" s="283">
        <f>+BB4/BB$3</f>
        <v/>
      </c>
      <c r="BC11" s="283">
        <f>+BC4/BC$3</f>
        <v/>
      </c>
      <c r="BD11" s="283">
        <f>+BD4/BD$3</f>
        <v/>
      </c>
      <c r="BE11" s="283">
        <f>+BE4/BE$3</f>
        <v/>
      </c>
      <c r="BF11" s="283">
        <f>+BF4/BF$3</f>
        <v/>
      </c>
      <c r="BG11" s="283">
        <f>+BG4/BG$3</f>
        <v/>
      </c>
      <c r="BH11" s="283">
        <f>+BH4/BH$3</f>
        <v/>
      </c>
      <c r="BI11" s="283">
        <f>+BI4/BI$3</f>
        <v/>
      </c>
      <c r="BJ11" s="283">
        <f>+BJ4/BJ$3</f>
        <v/>
      </c>
      <c r="BK11" s="283">
        <f>+BK4/BK$3</f>
        <v/>
      </c>
      <c r="BL11" s="283">
        <f>+BL4/BL$3</f>
        <v/>
      </c>
      <c r="BM11" s="283">
        <f>+BM4/BM$3</f>
        <v/>
      </c>
      <c r="BN11" s="283">
        <f>+BN4/BN$3</f>
        <v/>
      </c>
      <c r="BO11" s="283">
        <f>+BO4/BO$3</f>
        <v/>
      </c>
      <c r="BP11" s="283">
        <f>+BP4/BP$3</f>
        <v/>
      </c>
      <c r="BQ11" s="283">
        <f>+BQ4/BQ$3</f>
        <v/>
      </c>
      <c r="BR11" s="283">
        <f>+BR4/BR$3</f>
        <v/>
      </c>
      <c r="BS11" s="283">
        <f>+BS4/BS$3</f>
        <v/>
      </c>
      <c r="BT11" s="283">
        <f>+BT4/BT$3</f>
        <v/>
      </c>
      <c r="BU11" s="283">
        <f>+BU4/BU$3</f>
        <v/>
      </c>
      <c r="BV11" s="283">
        <f>+BV4/BV$3</f>
        <v/>
      </c>
      <c r="BW11" s="283">
        <f>+BW4/BW$3</f>
        <v/>
      </c>
      <c r="BX11" s="283">
        <f>+BX4/BX$3</f>
        <v/>
      </c>
      <c r="BY11" s="283">
        <f>+BY4/BY$3</f>
        <v/>
      </c>
      <c r="BZ11" s="283">
        <f>+BZ4/BZ$3</f>
        <v/>
      </c>
      <c r="CA11" s="283">
        <f>+CA4/CA$3</f>
        <v/>
      </c>
      <c r="CB11" s="283">
        <f>+CB4/CB$3</f>
        <v/>
      </c>
      <c r="CC11" s="283">
        <f>+CC4/CC$3</f>
        <v/>
      </c>
      <c r="CD11" s="283">
        <f>+CD4/CD$3</f>
        <v/>
      </c>
      <c r="CE11" s="283">
        <f>+CE4/CE$3</f>
        <v/>
      </c>
      <c r="CF11" s="283">
        <f>+CF4/CF$3</f>
        <v/>
      </c>
      <c r="CG11" s="283">
        <f>+CG4/CG$3</f>
        <v/>
      </c>
      <c r="CH11" s="283">
        <f>+CH4/CH$3</f>
        <v/>
      </c>
      <c r="CI11" s="283">
        <f>+CI4/CI$3</f>
        <v/>
      </c>
      <c r="CJ11" s="283">
        <f>+CJ4/CJ$3</f>
        <v/>
      </c>
      <c r="CK11" s="283">
        <f>+CK4/CK$3</f>
        <v/>
      </c>
    </row>
    <row r="12">
      <c r="C12" t="inlineStr">
        <is>
          <t>Trial</t>
        </is>
      </c>
      <c r="F12" s="283">
        <f>+F5/F$3</f>
        <v/>
      </c>
      <c r="G12" s="283">
        <f>+G5/G$3</f>
        <v/>
      </c>
      <c r="H12" s="283">
        <f>+H5/H$3</f>
        <v/>
      </c>
      <c r="I12" s="283">
        <f>+I5/I$3</f>
        <v/>
      </c>
      <c r="J12" s="283">
        <f>+J5/J$3</f>
        <v/>
      </c>
      <c r="K12" s="511">
        <f>+K5/K$3</f>
        <v/>
      </c>
      <c r="L12" s="303">
        <f>+L5/L$3</f>
        <v/>
      </c>
      <c r="M12" s="283">
        <f>+M5/M$3</f>
        <v/>
      </c>
      <c r="N12" s="283">
        <f>+N5/N$3</f>
        <v/>
      </c>
      <c r="O12" s="283">
        <f>+O5/O$3</f>
        <v/>
      </c>
      <c r="P12" s="283">
        <f>+P5/P$3</f>
        <v/>
      </c>
      <c r="Q12" s="283">
        <f>+Q5/Q$3</f>
        <v/>
      </c>
      <c r="R12" s="283">
        <f>+R5/R$3</f>
        <v/>
      </c>
      <c r="S12" s="283">
        <f>+S5/S$3</f>
        <v/>
      </c>
      <c r="T12" s="283">
        <f>+T5/T$3</f>
        <v/>
      </c>
      <c r="U12" s="283">
        <f>+U5/U$3</f>
        <v/>
      </c>
      <c r="V12" s="283">
        <f>+V5/V$3</f>
        <v/>
      </c>
      <c r="W12" s="283">
        <f>+W5/W$3</f>
        <v/>
      </c>
      <c r="X12" s="283">
        <f>+X5/X$3</f>
        <v/>
      </c>
      <c r="Y12" s="283">
        <f>+Y5/Y$3</f>
        <v/>
      </c>
      <c r="Z12" s="283">
        <f>+Z5/Z$3</f>
        <v/>
      </c>
      <c r="AA12" s="283">
        <f>+AA5/AA$3</f>
        <v/>
      </c>
      <c r="AB12" s="283">
        <f>+AB5/AB$3</f>
        <v/>
      </c>
      <c r="AC12" s="283">
        <f>+AC5/AC$3</f>
        <v/>
      </c>
      <c r="AD12" s="283">
        <f>+AD5/AD$3</f>
        <v/>
      </c>
      <c r="AE12" s="283">
        <f>+AE5/AE$3</f>
        <v/>
      </c>
      <c r="AF12" s="283">
        <f>+AF5/AF$3</f>
        <v/>
      </c>
      <c r="AG12" s="283">
        <f>+AG5/AG$3</f>
        <v/>
      </c>
      <c r="AH12" s="283">
        <f>+AH5/AH$3</f>
        <v/>
      </c>
      <c r="AI12" s="283">
        <f>+AI5/AI$3</f>
        <v/>
      </c>
      <c r="AJ12" s="283">
        <f>+AJ5/AJ$3</f>
        <v/>
      </c>
      <c r="AK12" s="283">
        <f>+AK5/AK$3</f>
        <v/>
      </c>
      <c r="AL12" s="283">
        <f>+AL5/AL$3</f>
        <v/>
      </c>
      <c r="AM12" s="283">
        <f>+AM5/AM$3</f>
        <v/>
      </c>
      <c r="AN12" s="283">
        <f>+AN5/AN$3</f>
        <v/>
      </c>
      <c r="AO12" s="283">
        <f>+AO5/AO$3</f>
        <v/>
      </c>
      <c r="AP12" s="283">
        <f>+AP5/AP$3</f>
        <v/>
      </c>
      <c r="AQ12" s="283">
        <f>+AQ5/AQ$3</f>
        <v/>
      </c>
      <c r="AR12" s="283">
        <f>+AR5/AR$3</f>
        <v/>
      </c>
      <c r="AS12" s="283">
        <f>+AS5/AS$3</f>
        <v/>
      </c>
      <c r="AT12" s="283">
        <f>+AT5/AT$3</f>
        <v/>
      </c>
      <c r="AU12" s="283">
        <f>+AU5/AU$3</f>
        <v/>
      </c>
      <c r="AV12" s="283">
        <f>+AV5/AV$3</f>
        <v/>
      </c>
      <c r="AW12" s="283">
        <f>+AW5/AW$3</f>
        <v/>
      </c>
      <c r="AX12" s="283">
        <f>+AX5/AX$3</f>
        <v/>
      </c>
      <c r="AY12" s="283">
        <f>+AY5/AY$3</f>
        <v/>
      </c>
      <c r="AZ12" s="283">
        <f>+AZ5/AZ$3</f>
        <v/>
      </c>
      <c r="BA12" s="283">
        <f>+BA5/BA$3</f>
        <v/>
      </c>
      <c r="BB12" s="283">
        <f>+BB5/BB$3</f>
        <v/>
      </c>
      <c r="BC12" s="283">
        <f>+BC5/BC$3</f>
        <v/>
      </c>
      <c r="BD12" s="283">
        <f>+BD5/BD$3</f>
        <v/>
      </c>
      <c r="BE12" s="283">
        <f>+BE5/BE$3</f>
        <v/>
      </c>
      <c r="BF12" s="283">
        <f>+BF5/BF$3</f>
        <v/>
      </c>
      <c r="BG12" s="283">
        <f>+BG5/BG$3</f>
        <v/>
      </c>
      <c r="BH12" s="283">
        <f>+BH5/BH$3</f>
        <v/>
      </c>
      <c r="BI12" s="283">
        <f>+BI5/BI$3</f>
        <v/>
      </c>
      <c r="BJ12" s="283">
        <f>+BJ5/BJ$3</f>
        <v/>
      </c>
      <c r="BK12" s="283">
        <f>+BK5/BK$3</f>
        <v/>
      </c>
      <c r="BL12" s="283">
        <f>+BL5/BL$3</f>
        <v/>
      </c>
      <c r="BM12" s="283">
        <f>+BM5/BM$3</f>
        <v/>
      </c>
      <c r="BN12" s="283">
        <f>+BN5/BN$3</f>
        <v/>
      </c>
      <c r="BO12" s="283">
        <f>+BO5/BO$3</f>
        <v/>
      </c>
      <c r="BP12" s="283">
        <f>+BP5/BP$3</f>
        <v/>
      </c>
      <c r="BQ12" s="283">
        <f>+BQ5/BQ$3</f>
        <v/>
      </c>
      <c r="BR12" s="283">
        <f>+BR5/BR$3</f>
        <v/>
      </c>
      <c r="BS12" s="283">
        <f>+BS5/BS$3</f>
        <v/>
      </c>
      <c r="BT12" s="283">
        <f>+BT5/BT$3</f>
        <v/>
      </c>
      <c r="BU12" s="283">
        <f>+BU5/BU$3</f>
        <v/>
      </c>
      <c r="BV12" s="283">
        <f>+BV5/BV$3</f>
        <v/>
      </c>
      <c r="BW12" s="283">
        <f>+BW5/BW$3</f>
        <v/>
      </c>
      <c r="BX12" s="283">
        <f>+BX5/BX$3</f>
        <v/>
      </c>
      <c r="BY12" s="283">
        <f>+BY5/BY$3</f>
        <v/>
      </c>
      <c r="BZ12" s="283">
        <f>+BZ5/BZ$3</f>
        <v/>
      </c>
      <c r="CA12" s="283">
        <f>+CA5/CA$3</f>
        <v/>
      </c>
      <c r="CB12" s="283">
        <f>+CB5/CB$3</f>
        <v/>
      </c>
      <c r="CC12" s="283">
        <f>+CC5/CC$3</f>
        <v/>
      </c>
      <c r="CD12" s="283">
        <f>+CD5/CD$3</f>
        <v/>
      </c>
      <c r="CE12" s="283">
        <f>+CE5/CE$3</f>
        <v/>
      </c>
      <c r="CF12" s="283">
        <f>+CF5/CF$3</f>
        <v/>
      </c>
      <c r="CG12" s="283">
        <f>+CG5/CG$3</f>
        <v/>
      </c>
      <c r="CH12" s="283">
        <f>+CH5/CH$3</f>
        <v/>
      </c>
      <c r="CI12" s="283">
        <f>+CI5/CI$3</f>
        <v/>
      </c>
      <c r="CJ12" s="283">
        <f>+CJ5/CJ$3</f>
        <v/>
      </c>
      <c r="CK12" s="283">
        <f>+CK5/CK$3</f>
        <v/>
      </c>
    </row>
    <row r="13">
      <c r="C13" t="inlineStr">
        <is>
          <t>Proposal</t>
        </is>
      </c>
      <c r="F13" s="283">
        <f>+F6/F$3</f>
        <v/>
      </c>
      <c r="G13" s="283">
        <f>+G6/G$3</f>
        <v/>
      </c>
      <c r="H13" s="283">
        <f>+H6/H$3</f>
        <v/>
      </c>
      <c r="I13" s="283">
        <f>+I6/I$3</f>
        <v/>
      </c>
      <c r="J13" s="283">
        <f>+J6/J$3</f>
        <v/>
      </c>
      <c r="K13" s="511">
        <f>+K6/K$3</f>
        <v/>
      </c>
      <c r="L13" s="303">
        <f>+L6/L$3</f>
        <v/>
      </c>
      <c r="M13" s="283">
        <f>+M6/M$3</f>
        <v/>
      </c>
      <c r="N13" s="283">
        <f>+N6/N$3</f>
        <v/>
      </c>
      <c r="O13" s="283">
        <f>+O6/O$3</f>
        <v/>
      </c>
      <c r="P13" s="283">
        <f>+P6/P$3</f>
        <v/>
      </c>
      <c r="Q13" s="283">
        <f>+Q6/Q$3</f>
        <v/>
      </c>
      <c r="R13" s="283">
        <f>+R6/R$3</f>
        <v/>
      </c>
      <c r="S13" s="283">
        <f>+S6/S$3</f>
        <v/>
      </c>
      <c r="T13" s="283">
        <f>+T6/T$3</f>
        <v/>
      </c>
      <c r="U13" s="283">
        <f>+U6/U$3</f>
        <v/>
      </c>
      <c r="V13" s="283">
        <f>+V6/V$3</f>
        <v/>
      </c>
      <c r="W13" s="283">
        <f>+W6/W$3</f>
        <v/>
      </c>
      <c r="X13" s="283">
        <f>+X6/X$3</f>
        <v/>
      </c>
      <c r="Y13" s="283">
        <f>+Y6/Y$3</f>
        <v/>
      </c>
      <c r="Z13" s="283">
        <f>+Z6/Z$3</f>
        <v/>
      </c>
      <c r="AA13" s="283">
        <f>+AA6/AA$3</f>
        <v/>
      </c>
      <c r="AB13" s="283">
        <f>+AB6/AB$3</f>
        <v/>
      </c>
      <c r="AC13" s="283">
        <f>+AC6/AC$3</f>
        <v/>
      </c>
      <c r="AD13" s="283">
        <f>+AD6/AD$3</f>
        <v/>
      </c>
      <c r="AE13" s="283">
        <f>+AE6/AE$3</f>
        <v/>
      </c>
      <c r="AF13" s="283">
        <f>+AF6/AF$3</f>
        <v/>
      </c>
      <c r="AG13" s="283">
        <f>+AG6/AG$3</f>
        <v/>
      </c>
      <c r="AH13" s="283">
        <f>+AH6/AH$3</f>
        <v/>
      </c>
      <c r="AI13" s="283">
        <f>+AI6/AI$3</f>
        <v/>
      </c>
      <c r="AJ13" s="283">
        <f>+AJ6/AJ$3</f>
        <v/>
      </c>
      <c r="AK13" s="283">
        <f>+AK6/AK$3</f>
        <v/>
      </c>
      <c r="AL13" s="283">
        <f>+AL6/AL$3</f>
        <v/>
      </c>
      <c r="AM13" s="283">
        <f>+AM6/AM$3</f>
        <v/>
      </c>
      <c r="AN13" s="283">
        <f>+AN6/AN$3</f>
        <v/>
      </c>
      <c r="AO13" s="283">
        <f>+AO6/AO$3</f>
        <v/>
      </c>
      <c r="AP13" s="283">
        <f>+AP6/AP$3</f>
        <v/>
      </c>
      <c r="AQ13" s="283">
        <f>+AQ6/AQ$3</f>
        <v/>
      </c>
      <c r="AR13" s="283">
        <f>+AR6/AR$3</f>
        <v/>
      </c>
      <c r="AS13" s="283">
        <f>+AS6/AS$3</f>
        <v/>
      </c>
      <c r="AT13" s="283">
        <f>+AT6/AT$3</f>
        <v/>
      </c>
      <c r="AU13" s="283">
        <f>+AU6/AU$3</f>
        <v/>
      </c>
      <c r="AV13" s="283">
        <f>+AV6/AV$3</f>
        <v/>
      </c>
      <c r="AW13" s="283">
        <f>+AW6/AW$3</f>
        <v/>
      </c>
      <c r="AX13" s="283">
        <f>+AX6/AX$3</f>
        <v/>
      </c>
      <c r="AY13" s="283">
        <f>+AY6/AY$3</f>
        <v/>
      </c>
      <c r="AZ13" s="283">
        <f>+AZ6/AZ$3</f>
        <v/>
      </c>
      <c r="BA13" s="283">
        <f>+BA6/BA$3</f>
        <v/>
      </c>
      <c r="BB13" s="283">
        <f>+BB6/BB$3</f>
        <v/>
      </c>
      <c r="BC13" s="283">
        <f>+BC6/BC$3</f>
        <v/>
      </c>
      <c r="BD13" s="283">
        <f>+BD6/BD$3</f>
        <v/>
      </c>
      <c r="BE13" s="283">
        <f>+BE6/BE$3</f>
        <v/>
      </c>
      <c r="BF13" s="283">
        <f>+BF6/BF$3</f>
        <v/>
      </c>
      <c r="BG13" s="283">
        <f>+BG6/BG$3</f>
        <v/>
      </c>
      <c r="BH13" s="283">
        <f>+BH6/BH$3</f>
        <v/>
      </c>
      <c r="BI13" s="283">
        <f>+BI6/BI$3</f>
        <v/>
      </c>
      <c r="BJ13" s="283">
        <f>+BJ6/BJ$3</f>
        <v/>
      </c>
      <c r="BK13" s="283">
        <f>+BK6/BK$3</f>
        <v/>
      </c>
      <c r="BL13" s="283">
        <f>+BL6/BL$3</f>
        <v/>
      </c>
      <c r="BM13" s="283">
        <f>+BM6/BM$3</f>
        <v/>
      </c>
      <c r="BN13" s="283">
        <f>+BN6/BN$3</f>
        <v/>
      </c>
      <c r="BO13" s="283">
        <f>+BO6/BO$3</f>
        <v/>
      </c>
      <c r="BP13" s="283">
        <f>+BP6/BP$3</f>
        <v/>
      </c>
      <c r="BQ13" s="283">
        <f>+BQ6/BQ$3</f>
        <v/>
      </c>
      <c r="BR13" s="283">
        <f>+BR6/BR$3</f>
        <v/>
      </c>
      <c r="BS13" s="283">
        <f>+BS6/BS$3</f>
        <v/>
      </c>
      <c r="BT13" s="283">
        <f>+BT6/BT$3</f>
        <v/>
      </c>
      <c r="BU13" s="283">
        <f>+BU6/BU$3</f>
        <v/>
      </c>
      <c r="BV13" s="283">
        <f>+BV6/BV$3</f>
        <v/>
      </c>
      <c r="BW13" s="283">
        <f>+BW6/BW$3</f>
        <v/>
      </c>
      <c r="BX13" s="283">
        <f>+BX6/BX$3</f>
        <v/>
      </c>
      <c r="BY13" s="283">
        <f>+BY6/BY$3</f>
        <v/>
      </c>
      <c r="BZ13" s="283">
        <f>+BZ6/BZ$3</f>
        <v/>
      </c>
      <c r="CA13" s="283">
        <f>+CA6/CA$3</f>
        <v/>
      </c>
      <c r="CB13" s="283">
        <f>+CB6/CB$3</f>
        <v/>
      </c>
      <c r="CC13" s="283">
        <f>+CC6/CC$3</f>
        <v/>
      </c>
      <c r="CD13" s="283">
        <f>+CD6/CD$3</f>
        <v/>
      </c>
      <c r="CE13" s="283">
        <f>+CE6/CE$3</f>
        <v/>
      </c>
      <c r="CF13" s="283">
        <f>+CF6/CF$3</f>
        <v/>
      </c>
      <c r="CG13" s="283">
        <f>+CG6/CG$3</f>
        <v/>
      </c>
      <c r="CH13" s="283">
        <f>+CH6/CH$3</f>
        <v/>
      </c>
      <c r="CI13" s="283">
        <f>+CI6/CI$3</f>
        <v/>
      </c>
      <c r="CJ13" s="283">
        <f>+CJ6/CJ$3</f>
        <v/>
      </c>
      <c r="CK13" s="283">
        <f>+CK6/CK$3</f>
        <v/>
      </c>
    </row>
    <row r="14">
      <c r="C14" t="inlineStr">
        <is>
          <t>Decision</t>
        </is>
      </c>
      <c r="F14" s="283">
        <f>+F7/F$3</f>
        <v/>
      </c>
      <c r="G14" s="283">
        <f>+G7/G$3</f>
        <v/>
      </c>
      <c r="H14" s="283">
        <f>+H7/H$3</f>
        <v/>
      </c>
      <c r="I14" s="283">
        <f>+I7/I$3</f>
        <v/>
      </c>
      <c r="J14" s="283">
        <f>+J7/J$3</f>
        <v/>
      </c>
      <c r="K14" s="511">
        <f>+K7/K$3</f>
        <v/>
      </c>
      <c r="L14" s="303">
        <f>+L7/L$3</f>
        <v/>
      </c>
      <c r="M14" s="283">
        <f>+M7/M$3</f>
        <v/>
      </c>
      <c r="N14" s="283">
        <f>+N7/N$3</f>
        <v/>
      </c>
      <c r="O14" s="283">
        <f>+O7/O$3</f>
        <v/>
      </c>
      <c r="P14" s="283">
        <f>+P7/P$3</f>
        <v/>
      </c>
      <c r="Q14" s="283">
        <f>+Q7/Q$3</f>
        <v/>
      </c>
      <c r="R14" s="283">
        <f>+R7/R$3</f>
        <v/>
      </c>
      <c r="S14" s="283">
        <f>+S7/S$3</f>
        <v/>
      </c>
      <c r="T14" s="283">
        <f>+T7/T$3</f>
        <v/>
      </c>
      <c r="U14" s="283">
        <f>+U7/U$3</f>
        <v/>
      </c>
      <c r="V14" s="283">
        <f>+V7/V$3</f>
        <v/>
      </c>
      <c r="W14" s="283">
        <f>+W7/W$3</f>
        <v/>
      </c>
      <c r="X14" s="283">
        <f>+X7/X$3</f>
        <v/>
      </c>
      <c r="Y14" s="283">
        <f>+Y7/Y$3</f>
        <v/>
      </c>
      <c r="Z14" s="283">
        <f>+Z7/Z$3</f>
        <v/>
      </c>
      <c r="AA14" s="283">
        <f>+AA7/AA$3</f>
        <v/>
      </c>
      <c r="AB14" s="283">
        <f>+AB7/AB$3</f>
        <v/>
      </c>
      <c r="AC14" s="283">
        <f>+AC7/AC$3</f>
        <v/>
      </c>
      <c r="AD14" s="283">
        <f>+AD7/AD$3</f>
        <v/>
      </c>
      <c r="AE14" s="283">
        <f>+AE7/AE$3</f>
        <v/>
      </c>
      <c r="AF14" s="283">
        <f>+AF7/AF$3</f>
        <v/>
      </c>
      <c r="AG14" s="283">
        <f>+AG7/AG$3</f>
        <v/>
      </c>
      <c r="AH14" s="283">
        <f>+AH7/AH$3</f>
        <v/>
      </c>
      <c r="AI14" s="283">
        <f>+AI7/AI$3</f>
        <v/>
      </c>
      <c r="AJ14" s="283">
        <f>+AJ7/AJ$3</f>
        <v/>
      </c>
      <c r="AK14" s="283">
        <f>+AK7/AK$3</f>
        <v/>
      </c>
      <c r="AL14" s="283">
        <f>+AL7/AL$3</f>
        <v/>
      </c>
      <c r="AM14" s="283">
        <f>+AM7/AM$3</f>
        <v/>
      </c>
      <c r="AN14" s="283">
        <f>+AN7/AN$3</f>
        <v/>
      </c>
      <c r="AO14" s="283">
        <f>+AO7/AO$3</f>
        <v/>
      </c>
      <c r="AP14" s="283">
        <f>+AP7/AP$3</f>
        <v/>
      </c>
      <c r="AQ14" s="283">
        <f>+AQ7/AQ$3</f>
        <v/>
      </c>
      <c r="AR14" s="283">
        <f>+AR7/AR$3</f>
        <v/>
      </c>
      <c r="AS14" s="283">
        <f>+AS7/AS$3</f>
        <v/>
      </c>
      <c r="AT14" s="283">
        <f>+AT7/AT$3</f>
        <v/>
      </c>
      <c r="AU14" s="283">
        <f>+AU7/AU$3</f>
        <v/>
      </c>
      <c r="AV14" s="283">
        <f>+AV7/AV$3</f>
        <v/>
      </c>
      <c r="AW14" s="283">
        <f>+AW7/AW$3</f>
        <v/>
      </c>
      <c r="AX14" s="283">
        <f>+AX7/AX$3</f>
        <v/>
      </c>
      <c r="AY14" s="283">
        <f>+AY7/AY$3</f>
        <v/>
      </c>
      <c r="AZ14" s="283">
        <f>+AZ7/AZ$3</f>
        <v/>
      </c>
      <c r="BA14" s="283">
        <f>+BA7/BA$3</f>
        <v/>
      </c>
      <c r="BB14" s="283">
        <f>+BB7/BB$3</f>
        <v/>
      </c>
      <c r="BC14" s="283">
        <f>+BC7/BC$3</f>
        <v/>
      </c>
      <c r="BD14" s="283">
        <f>+BD7/BD$3</f>
        <v/>
      </c>
      <c r="BE14" s="283">
        <f>+BE7/BE$3</f>
        <v/>
      </c>
      <c r="BF14" s="283">
        <f>+BF7/BF$3</f>
        <v/>
      </c>
      <c r="BG14" s="283">
        <f>+BG7/BG$3</f>
        <v/>
      </c>
      <c r="BH14" s="283">
        <f>+BH7/BH$3</f>
        <v/>
      </c>
      <c r="BI14" s="283">
        <f>+BI7/BI$3</f>
        <v/>
      </c>
      <c r="BJ14" s="283">
        <f>+BJ7/BJ$3</f>
        <v/>
      </c>
      <c r="BK14" s="283">
        <f>+BK7/BK$3</f>
        <v/>
      </c>
      <c r="BL14" s="283">
        <f>+BL7/BL$3</f>
        <v/>
      </c>
      <c r="BM14" s="283">
        <f>+BM7/BM$3</f>
        <v/>
      </c>
      <c r="BN14" s="283">
        <f>+BN7/BN$3</f>
        <v/>
      </c>
      <c r="BO14" s="283">
        <f>+BO7/BO$3</f>
        <v/>
      </c>
      <c r="BP14" s="283">
        <f>+BP7/BP$3</f>
        <v/>
      </c>
      <c r="BQ14" s="283">
        <f>+BQ7/BQ$3</f>
        <v/>
      </c>
      <c r="BR14" s="283">
        <f>+BR7/BR$3</f>
        <v/>
      </c>
      <c r="BS14" s="283">
        <f>+BS7/BS$3</f>
        <v/>
      </c>
      <c r="BT14" s="283">
        <f>+BT7/BT$3</f>
        <v/>
      </c>
      <c r="BU14" s="283">
        <f>+BU7/BU$3</f>
        <v/>
      </c>
      <c r="BV14" s="283">
        <f>+BV7/BV$3</f>
        <v/>
      </c>
      <c r="BW14" s="283">
        <f>+BW7/BW$3</f>
        <v/>
      </c>
      <c r="BX14" s="283">
        <f>+BX7/BX$3</f>
        <v/>
      </c>
      <c r="BY14" s="283">
        <f>+BY7/BY$3</f>
        <v/>
      </c>
      <c r="BZ14" s="283">
        <f>+BZ7/BZ$3</f>
        <v/>
      </c>
      <c r="CA14" s="283">
        <f>+CA7/CA$3</f>
        <v/>
      </c>
      <c r="CB14" s="283">
        <f>+CB7/CB$3</f>
        <v/>
      </c>
      <c r="CC14" s="283">
        <f>+CC7/CC$3</f>
        <v/>
      </c>
      <c r="CD14" s="283">
        <f>+CD7/CD$3</f>
        <v/>
      </c>
      <c r="CE14" s="283">
        <f>+CE7/CE$3</f>
        <v/>
      </c>
      <c r="CF14" s="283">
        <f>+CF7/CF$3</f>
        <v/>
      </c>
      <c r="CG14" s="283">
        <f>+CG7/CG$3</f>
        <v/>
      </c>
      <c r="CH14" s="283">
        <f>+CH7/CH$3</f>
        <v/>
      </c>
      <c r="CI14" s="283">
        <f>+CI7/CI$3</f>
        <v/>
      </c>
      <c r="CJ14" s="283">
        <f>+CJ7/CJ$3</f>
        <v/>
      </c>
      <c r="CK14" s="283">
        <f>+CK7/CK$3</f>
        <v/>
      </c>
    </row>
    <row r="15">
      <c r="C15" t="inlineStr">
        <is>
          <t>Contract Hit Rate</t>
        </is>
      </c>
      <c r="F15" s="283">
        <f>+F8/F$3</f>
        <v/>
      </c>
      <c r="G15" s="283">
        <f>+G8/G$3</f>
        <v/>
      </c>
      <c r="H15" s="283">
        <f>+H8/H$3</f>
        <v/>
      </c>
      <c r="I15" s="283">
        <f>+I8/I$3</f>
        <v/>
      </c>
      <c r="J15" s="283">
        <f>+J8/J$3</f>
        <v/>
      </c>
      <c r="K15" s="511">
        <f>+K8/K$3</f>
        <v/>
      </c>
      <c r="L15" s="303">
        <f>+L8/L$3</f>
        <v/>
      </c>
      <c r="M15" s="283">
        <f>+M8/M$3</f>
        <v/>
      </c>
      <c r="N15" s="283">
        <f>+N8/N$3</f>
        <v/>
      </c>
      <c r="O15" s="283">
        <f>+O8/O$3</f>
        <v/>
      </c>
      <c r="P15" s="283">
        <f>+P8/P$3</f>
        <v/>
      </c>
      <c r="Q15" s="283">
        <f>+Q8/Q$3</f>
        <v/>
      </c>
      <c r="R15" s="283">
        <f>+R8/R$3</f>
        <v/>
      </c>
      <c r="S15" s="283">
        <f>+S8/S$3</f>
        <v/>
      </c>
      <c r="T15" s="283">
        <f>+T8/T$3</f>
        <v/>
      </c>
      <c r="U15" s="283">
        <f>+U8/U$3</f>
        <v/>
      </c>
      <c r="V15" s="283">
        <f>+V8/V$3</f>
        <v/>
      </c>
      <c r="W15" s="283">
        <f>+W8/W$3</f>
        <v/>
      </c>
      <c r="X15" s="283">
        <f>+X8/X$3</f>
        <v/>
      </c>
      <c r="Y15" s="283">
        <f>+Y8/Y$3</f>
        <v/>
      </c>
      <c r="Z15" s="283">
        <f>+Z8/Z$3</f>
        <v/>
      </c>
      <c r="AA15" s="283">
        <f>+AA8/AA$3</f>
        <v/>
      </c>
      <c r="AB15" s="283">
        <f>+AB8/AB$3</f>
        <v/>
      </c>
      <c r="AC15" s="283">
        <f>+AC8/AC$3</f>
        <v/>
      </c>
      <c r="AD15" s="283">
        <f>+AD8/AD$3</f>
        <v/>
      </c>
      <c r="AE15" s="283">
        <f>+AE8/AE$3</f>
        <v/>
      </c>
      <c r="AF15" s="283">
        <f>+AF8/AF$3</f>
        <v/>
      </c>
      <c r="AG15" s="283">
        <f>+AG8/AG$3</f>
        <v/>
      </c>
      <c r="AH15" s="283">
        <f>+AH8/AH$3</f>
        <v/>
      </c>
      <c r="AI15" s="283">
        <f>+AI8/AI$3</f>
        <v/>
      </c>
      <c r="AJ15" s="283">
        <f>+AJ8/AJ$3</f>
        <v/>
      </c>
      <c r="AK15" s="283">
        <f>+AK8/AK$3</f>
        <v/>
      </c>
      <c r="AL15" s="283">
        <f>+AL8/AL$3</f>
        <v/>
      </c>
      <c r="AM15" s="283">
        <f>+AM8/AM$3</f>
        <v/>
      </c>
      <c r="AN15" s="283">
        <f>+AN8/AN$3</f>
        <v/>
      </c>
      <c r="AO15" s="283">
        <f>+AO8/AO$3</f>
        <v/>
      </c>
      <c r="AP15" s="283">
        <f>+AP8/AP$3</f>
        <v/>
      </c>
      <c r="AQ15" s="283">
        <f>+AQ8/AQ$3</f>
        <v/>
      </c>
      <c r="AR15" s="283">
        <f>+AR8/AR$3</f>
        <v/>
      </c>
      <c r="AS15" s="283">
        <f>+AS8/AS$3</f>
        <v/>
      </c>
      <c r="AT15" s="283">
        <f>+AT8/AT$3</f>
        <v/>
      </c>
      <c r="AU15" s="283">
        <f>+AU8/AU$3</f>
        <v/>
      </c>
      <c r="AV15" s="283">
        <f>+AV8/AV$3</f>
        <v/>
      </c>
      <c r="AW15" s="283">
        <f>+AW8/AW$3</f>
        <v/>
      </c>
      <c r="AX15" s="283">
        <f>+AX8/AX$3</f>
        <v/>
      </c>
      <c r="AY15" s="283">
        <f>+AY8/AY$3</f>
        <v/>
      </c>
      <c r="AZ15" s="283">
        <f>+AZ8/AZ$3</f>
        <v/>
      </c>
      <c r="BA15" s="283">
        <f>+BA8/BA$3</f>
        <v/>
      </c>
      <c r="BB15" s="283">
        <f>+BB8/BB$3</f>
        <v/>
      </c>
      <c r="BC15" s="283">
        <f>+BC8/BC$3</f>
        <v/>
      </c>
      <c r="BD15" s="283">
        <f>+BD8/BD$3</f>
        <v/>
      </c>
      <c r="BE15" s="283">
        <f>+BE8/BE$3</f>
        <v/>
      </c>
      <c r="BF15" s="283">
        <f>+BF8/BF$3</f>
        <v/>
      </c>
      <c r="BG15" s="283">
        <f>+BG8/BG$3</f>
        <v/>
      </c>
      <c r="BH15" s="283">
        <f>+BH8/BH$3</f>
        <v/>
      </c>
      <c r="BI15" s="283">
        <f>+BI8/BI$3</f>
        <v/>
      </c>
      <c r="BJ15" s="283">
        <f>+BJ8/BJ$3</f>
        <v/>
      </c>
      <c r="BK15" s="283">
        <f>+BK8/BK$3</f>
        <v/>
      </c>
      <c r="BL15" s="283">
        <f>+BL8/BL$3</f>
        <v/>
      </c>
      <c r="BM15" s="283">
        <f>+BM8/BM$3</f>
        <v/>
      </c>
      <c r="BN15" s="283">
        <f>+BN8/BN$3</f>
        <v/>
      </c>
      <c r="BO15" s="283">
        <f>+BO8/BO$3</f>
        <v/>
      </c>
      <c r="BP15" s="283">
        <f>+BP8/BP$3</f>
        <v/>
      </c>
      <c r="BQ15" s="283">
        <f>+BQ8/BQ$3</f>
        <v/>
      </c>
      <c r="BR15" s="283">
        <f>+BR8/BR$3</f>
        <v/>
      </c>
      <c r="BS15" s="283">
        <f>+BS8/BS$3</f>
        <v/>
      </c>
      <c r="BT15" s="283">
        <f>+BT8/BT$3</f>
        <v/>
      </c>
      <c r="BU15" s="283">
        <f>+BU8/BU$3</f>
        <v/>
      </c>
      <c r="BV15" s="283">
        <f>+BV8/BV$3</f>
        <v/>
      </c>
      <c r="BW15" s="283">
        <f>+BW8/BW$3</f>
        <v/>
      </c>
      <c r="BX15" s="283">
        <f>+BX8/BX$3</f>
        <v/>
      </c>
      <c r="BY15" s="283">
        <f>+BY8/BY$3</f>
        <v/>
      </c>
      <c r="BZ15" s="283">
        <f>+BZ8/BZ$3</f>
        <v/>
      </c>
      <c r="CA15" s="283">
        <f>+CA8/CA$3</f>
        <v/>
      </c>
      <c r="CB15" s="283">
        <f>+CB8/CB$3</f>
        <v/>
      </c>
      <c r="CC15" s="283">
        <f>+CC8/CC$3</f>
        <v/>
      </c>
      <c r="CD15" s="283">
        <f>+CD8/CD$3</f>
        <v/>
      </c>
      <c r="CE15" s="283">
        <f>+CE8/CE$3</f>
        <v/>
      </c>
      <c r="CF15" s="283">
        <f>+CF8/CF$3</f>
        <v/>
      </c>
      <c r="CG15" s="283">
        <f>+CG8/CG$3</f>
        <v/>
      </c>
      <c r="CH15" s="283">
        <f>+CH8/CH$3</f>
        <v/>
      </c>
      <c r="CI15" s="283">
        <f>+CI8/CI$3</f>
        <v/>
      </c>
      <c r="CJ15" s="283">
        <f>+CJ8/CJ$3</f>
        <v/>
      </c>
      <c r="CK15" s="283">
        <f>+CK8/CK$3</f>
        <v/>
      </c>
    </row>
    <row r="16">
      <c r="F16" s="279" t="n"/>
      <c r="G16" s="279" t="n"/>
      <c r="H16" s="279" t="n"/>
      <c r="I16" s="279" t="n"/>
      <c r="J16" s="279" t="n"/>
      <c r="K16" s="512" t="n"/>
      <c r="L16" s="304" t="n"/>
      <c r="M16" s="279" t="n"/>
      <c r="N16" s="279" t="n"/>
      <c r="O16" s="279" t="n"/>
      <c r="P16" s="279" t="n"/>
      <c r="Q16" s="279" t="n"/>
      <c r="R16" s="279" t="n"/>
      <c r="S16" s="279" t="n"/>
      <c r="T16" s="279" t="n"/>
      <c r="U16" s="279" t="n"/>
      <c r="V16" s="279" t="n"/>
      <c r="W16" s="279" t="n"/>
      <c r="X16" s="279" t="n"/>
      <c r="Y16" s="279" t="n"/>
      <c r="Z16" s="279" t="n"/>
      <c r="AA16" s="279" t="n"/>
      <c r="AB16" s="279" t="n"/>
      <c r="AC16" s="279" t="n"/>
      <c r="AD16" s="279" t="n"/>
      <c r="AE16" s="279" t="n"/>
      <c r="AF16" s="279" t="n"/>
      <c r="AG16" s="279" t="n"/>
      <c r="AH16" s="279" t="n"/>
      <c r="AI16" s="279" t="n"/>
      <c r="AJ16" s="279" t="n"/>
      <c r="AK16" s="279" t="n"/>
      <c r="AL16" s="279" t="n"/>
      <c r="AM16" s="279" t="n"/>
      <c r="AN16" s="279" t="n"/>
      <c r="AO16" s="279" t="n"/>
      <c r="AP16" s="279" t="n"/>
      <c r="AQ16" s="279" t="n"/>
      <c r="AR16" s="279" t="n"/>
      <c r="AS16" s="279" t="n"/>
      <c r="AT16" s="279" t="n"/>
      <c r="AU16" s="279" t="n"/>
      <c r="AV16" s="279" t="n"/>
      <c r="AW16" s="279" t="n"/>
      <c r="AX16" s="279" t="n"/>
      <c r="AY16" s="279" t="n"/>
      <c r="AZ16" s="279" t="n"/>
      <c r="BA16" s="279" t="n"/>
      <c r="BB16" s="279" t="n"/>
      <c r="BC16" s="279" t="n"/>
      <c r="BD16" s="279" t="n"/>
      <c r="BE16" s="279" t="n"/>
      <c r="BF16" s="279" t="n"/>
      <c r="BG16" s="279" t="n"/>
      <c r="BH16" s="279" t="n"/>
      <c r="BI16" s="279" t="n"/>
      <c r="BJ16" s="279" t="n"/>
      <c r="BK16" s="279" t="n"/>
      <c r="BL16" s="279" t="n"/>
      <c r="BM16" s="279" t="n"/>
      <c r="BN16" s="279" t="n"/>
      <c r="BO16" s="279" t="n"/>
      <c r="BP16" s="279" t="n"/>
      <c r="BQ16" s="279" t="n"/>
      <c r="BR16" s="279" t="n"/>
      <c r="BS16" s="279" t="n"/>
      <c r="BT16" s="279" t="n"/>
      <c r="BU16" s="279" t="n"/>
      <c r="BV16" s="279" t="n"/>
      <c r="BW16" s="279" t="n"/>
      <c r="BX16" s="279" t="n"/>
      <c r="BY16" s="279" t="n"/>
      <c r="BZ16" s="279" t="n"/>
      <c r="CA16" s="279" t="n"/>
      <c r="CB16" s="279" t="n"/>
      <c r="CC16" s="279" t="n"/>
      <c r="CD16" s="279" t="n"/>
      <c r="CE16" s="279" t="n"/>
      <c r="CF16" s="279" t="n"/>
      <c r="CG16" s="279" t="n"/>
      <c r="CH16" s="279" t="n"/>
      <c r="CI16" s="279" t="n"/>
      <c r="CJ16" s="279" t="n"/>
      <c r="CK16" s="279" t="n"/>
    </row>
    <row r="17">
      <c r="C17" s="263" t="inlineStr">
        <is>
          <t>Systems Audit Service</t>
        </is>
      </c>
      <c r="F17" s="277" t="n">
        <v>0</v>
      </c>
      <c r="G17" s="277" t="n">
        <v>0</v>
      </c>
      <c r="H17" s="277" t="n">
        <v>0</v>
      </c>
      <c r="I17" s="277" t="n">
        <v>0</v>
      </c>
      <c r="J17" s="277" t="n">
        <v>1</v>
      </c>
      <c r="K17" s="509">
        <f>+IF(SUM(H17:J17)&lt;=0, K8, 0)</f>
        <v/>
      </c>
      <c r="L17" s="301">
        <f>+IF(SUM(I17:K17)&lt;=0, L8, 0)</f>
        <v/>
      </c>
      <c r="M17" s="285">
        <f>+IF(SUM(J17:L17)&lt;=0, M8, 0)</f>
        <v/>
      </c>
      <c r="N17" s="285">
        <f>+IF(SUM(K17:M17)&lt;=0, N8, 0)</f>
        <v/>
      </c>
      <c r="O17" s="285">
        <f>+IF(SUM(L17:N17)&lt;=0, O8, 0)</f>
        <v/>
      </c>
      <c r="P17" s="285">
        <f>+IF(SUM(M17:O17)&lt;=0, P8, 0)</f>
        <v/>
      </c>
      <c r="Q17" s="285">
        <f>+IF(SUM(N17:P17)&lt;=0, Q8, 0)</f>
        <v/>
      </c>
      <c r="R17" s="285">
        <f>+IF(SUM(O17:Q17)&lt;=0, R8, 0)</f>
        <v/>
      </c>
      <c r="S17" s="285">
        <f>+IF(SUM(P17:R17)&lt;=0, S8, 0)</f>
        <v/>
      </c>
      <c r="T17" s="285">
        <f>+IF(SUM(Q17:S17)&lt;=0, T8, 0)</f>
        <v/>
      </c>
      <c r="U17" s="285">
        <f>+IF(SUM(R17:T17)&lt;=0, U8, 0)</f>
        <v/>
      </c>
      <c r="V17" s="285">
        <f>+IF(SUM(S17:U17)&lt;=0, V8, 0)</f>
        <v/>
      </c>
      <c r="W17" s="285">
        <f>+IF(SUM(T17:V17)&lt;=0, W8, 0)</f>
        <v/>
      </c>
      <c r="X17" s="285">
        <f>+IF(SUM(U17:W17)&lt;=0, X8, 0)</f>
        <v/>
      </c>
      <c r="Y17" s="285">
        <f>+IF(SUM(V17:X17)&lt;=0, Y8, 0)</f>
        <v/>
      </c>
      <c r="Z17" s="285">
        <f>+IF(SUM(W17:Y17)&lt;=0, Z8, 0)</f>
        <v/>
      </c>
      <c r="AA17" s="285">
        <f>+IF(SUM(X17:Z17)&lt;=0, AA8, 0)</f>
        <v/>
      </c>
      <c r="AB17" s="285">
        <f>+IF(SUM(Y17:AA17)&lt;=0, AB8, 0)</f>
        <v/>
      </c>
      <c r="AC17" s="285">
        <f>+IF(SUM(Z17:AB17)&lt;=0, AC8, 0)</f>
        <v/>
      </c>
      <c r="AD17" s="285">
        <f>+IF(SUM(AA17:AC17)&lt;=0, AD8, 0)</f>
        <v/>
      </c>
      <c r="AE17" s="285">
        <f>+IF(SUM(AB17:AD17)&lt;=0, AE8, 0)</f>
        <v/>
      </c>
      <c r="AF17" s="285">
        <f>+IF(SUM(AC17:AE17)&lt;=0, AF8, 0)</f>
        <v/>
      </c>
      <c r="AG17" s="285">
        <f>+IF(SUM(AD17:AF17)&lt;=0, AG8, 0)</f>
        <v/>
      </c>
      <c r="AH17" s="285">
        <f>+IF(SUM(AE17:AG17)&lt;=0, AH8, 0)</f>
        <v/>
      </c>
      <c r="AI17" s="285">
        <f>+IF(SUM(AF17:AH17)&lt;=0, AI8, 0)</f>
        <v/>
      </c>
      <c r="AJ17" s="285">
        <f>+IF(SUM(AG17:AI17)&lt;=0, AJ8, 0)</f>
        <v/>
      </c>
      <c r="AK17" s="285">
        <f>+IF(SUM(AH17:AJ17)&lt;=0, AK8, 0)</f>
        <v/>
      </c>
      <c r="AL17" s="285">
        <f>+IF(SUM(AI17:AK17)&lt;=0, AL8, 0)</f>
        <v/>
      </c>
      <c r="AM17" s="285">
        <f>+IF(SUM(AJ17:AL17)&lt;=0, AM8, 0)</f>
        <v/>
      </c>
      <c r="AN17" s="285">
        <f>+IF(SUM(AK17:AM17)&lt;=0, AN8, 0)</f>
        <v/>
      </c>
      <c r="AO17" s="285">
        <f>+IF(SUM(AL17:AN17)&lt;=0, AO8, 0)</f>
        <v/>
      </c>
      <c r="AP17" s="285">
        <f>+IF(SUM(AM17:AO17)&lt;=0, AP8, 0)</f>
        <v/>
      </c>
      <c r="AQ17" s="285">
        <f>+IF(SUM(AN17:AP17)&lt;=0, AQ8, 0)</f>
        <v/>
      </c>
      <c r="AR17" s="285">
        <f>+IF(SUM(AO17:AQ17)&lt;=0, AR8, 0)</f>
        <v/>
      </c>
      <c r="AS17" s="285">
        <f>+IF(SUM(AP17:AR17)&lt;=0, AS8, 0)</f>
        <v/>
      </c>
      <c r="AT17" s="285">
        <f>+IF(SUM(AQ17:AS17)&lt;=0, AT8, 0)</f>
        <v/>
      </c>
      <c r="AU17" s="285">
        <f>+IF(SUM(AR17:AT17)&lt;=0, AU8, 0)</f>
        <v/>
      </c>
      <c r="AV17" s="285">
        <f>+IF(SUM(AS17:AU17)&lt;=0, AV8, 0)</f>
        <v/>
      </c>
      <c r="AW17" s="285">
        <f>+IF(SUM(AT17:AV17)&lt;=0, AW8, 0)</f>
        <v/>
      </c>
      <c r="AX17" s="285">
        <f>+IF(SUM(AU17:AW17)&lt;=0, AX8, 0)</f>
        <v/>
      </c>
      <c r="AY17" s="285">
        <f>+IF(SUM(AV17:AX17)&lt;=0, AY8, 0)</f>
        <v/>
      </c>
      <c r="AZ17" s="285">
        <f>+IF(SUM(AW17:AY17)&lt;=0, AZ8, 0)</f>
        <v/>
      </c>
      <c r="BA17" s="285">
        <f>+IF(SUM(AX17:AZ17)&lt;=0, BA8, 0)</f>
        <v/>
      </c>
      <c r="BB17" s="285">
        <f>+IF(SUM(AY17:BA17)&lt;=0, BB8, 0)</f>
        <v/>
      </c>
      <c r="BC17" s="285">
        <f>+IF(SUM(AZ17:BB17)&lt;=0, BC8, 0)</f>
        <v/>
      </c>
      <c r="BD17" s="285">
        <f>+IF(SUM(BA17:BC17)&lt;=0, BD8, 0)</f>
        <v/>
      </c>
      <c r="BE17" s="285">
        <f>+IF(SUM(BB17:BD17)&lt;=0, BE8, 0)</f>
        <v/>
      </c>
      <c r="BF17" s="285">
        <f>+IF(SUM(BC17:BE17)&lt;=0, BF8, 0)</f>
        <v/>
      </c>
      <c r="BG17" s="285">
        <f>+IF(SUM(BD17:BF17)&lt;=0, BG8, 0)</f>
        <v/>
      </c>
      <c r="BH17" s="285">
        <f>+IF(SUM(BE17:BG17)&lt;=0, BH8, 0)</f>
        <v/>
      </c>
      <c r="BI17" s="285">
        <f>+IF(SUM(BF17:BH17)&lt;=0, BI8, 0)</f>
        <v/>
      </c>
      <c r="BJ17" s="285">
        <f>+IF(SUM(BG17:BI17)&lt;=0, BJ8, 0)</f>
        <v/>
      </c>
      <c r="BK17" s="285">
        <f>+IF(SUM(BH17:BJ17)&lt;=0, BK8, 0)</f>
        <v/>
      </c>
      <c r="BL17" s="285">
        <f>+IF(SUM(BI17:BK17)&lt;=0, BL8, 0)</f>
        <v/>
      </c>
      <c r="BM17" s="285">
        <f>+IF(SUM(BJ17:BL17)&lt;=0, BM8, 0)</f>
        <v/>
      </c>
      <c r="BN17" s="285">
        <f>+IF(SUM(BK17:BM17)&lt;=0, BN8, 0)</f>
        <v/>
      </c>
      <c r="BO17" s="285">
        <f>+IF(SUM(BL17:BN17)&lt;=0, BO8, 0)</f>
        <v/>
      </c>
      <c r="BP17" s="285">
        <f>+IF(SUM(BM17:BO17)&lt;=0, BP8, 0)</f>
        <v/>
      </c>
      <c r="BQ17" s="285">
        <f>+IF(SUM(BN17:BP17)&lt;=0, BQ8, 0)</f>
        <v/>
      </c>
      <c r="BR17" s="285">
        <f>+IF(SUM(BO17:BQ17)&lt;=0, BR8, 0)</f>
        <v/>
      </c>
      <c r="BS17" s="285">
        <f>+IF(SUM(BP17:BR17)&lt;=0, BS8, 0)</f>
        <v/>
      </c>
      <c r="BT17" s="285">
        <f>+IF(SUM(BQ17:BS17)&lt;=0, BT8, 0)</f>
        <v/>
      </c>
      <c r="BU17" s="285">
        <f>+IF(SUM(BR17:BT17)&lt;=0, BU8, 0)</f>
        <v/>
      </c>
      <c r="BV17" s="285">
        <f>+IF(SUM(BS17:BU17)&lt;=0, BV8, 0)</f>
        <v/>
      </c>
      <c r="BW17" s="285">
        <f>+IF(SUM(BT17:BV17)&lt;=0, BW8, 0)</f>
        <v/>
      </c>
      <c r="BX17" s="285">
        <f>+IF(SUM(BU17:BW17)&lt;=0, BX8, 0)</f>
        <v/>
      </c>
      <c r="BY17" s="285">
        <f>+IF(SUM(BV17:BX17)&lt;=0, BY8, 0)</f>
        <v/>
      </c>
      <c r="BZ17" s="285">
        <f>+IF(SUM(BW17:BY17)&lt;=0, BZ8, 0)</f>
        <v/>
      </c>
      <c r="CA17" s="285">
        <f>+IF(SUM(BX17:BZ17)&lt;=0, CA8, 0)</f>
        <v/>
      </c>
      <c r="CB17" s="285">
        <f>+IF(SUM(BY17:CA17)&lt;=0, CB8, 0)</f>
        <v/>
      </c>
      <c r="CC17" s="285">
        <f>+IF(SUM(BZ17:CB17)&lt;=0, CC8, 0)</f>
        <v/>
      </c>
      <c r="CD17" s="285">
        <f>+IF(SUM(CA17:CC17)&lt;=0, CD8, 0)</f>
        <v/>
      </c>
      <c r="CE17" s="285">
        <f>+IF(SUM(CB17:CD17)&lt;=0, CE8, 0)</f>
        <v/>
      </c>
      <c r="CF17" s="285">
        <f>+IF(SUM(CC17:CE17)&lt;=0, CF8, 0)</f>
        <v/>
      </c>
      <c r="CG17" s="285">
        <f>+IF(SUM(CD17:CF17)&lt;=0, CG8, 0)</f>
        <v/>
      </c>
      <c r="CH17" s="285">
        <f>+IF(SUM(CE17:CG17)&lt;=0, CH8, 0)</f>
        <v/>
      </c>
      <c r="CI17" s="285">
        <f>+IF(SUM(CF17:CH17)&lt;=0, CI8, 0)</f>
        <v/>
      </c>
      <c r="CJ17" s="285">
        <f>+IF(SUM(CG17:CI17)&lt;=0, CJ8, 0)</f>
        <v/>
      </c>
      <c r="CK17" s="285">
        <f>+IF(SUM(CH17:CJ17)&lt;=0, CK8, 0)</f>
        <v/>
      </c>
    </row>
    <row r="18">
      <c r="C18" s="267" t="inlineStr">
        <is>
          <t>Systems Implementation</t>
        </is>
      </c>
      <c r="F18" s="277" t="n">
        <v>0</v>
      </c>
      <c r="G18" s="277" t="n">
        <v>0</v>
      </c>
      <c r="H18" s="277" t="n">
        <v>0</v>
      </c>
      <c r="I18" s="277" t="n">
        <v>0</v>
      </c>
      <c r="J18" s="277" t="n">
        <v>0</v>
      </c>
      <c r="K18" s="509">
        <f>+IF(SUM(J18:J18)&lt;=0, K8-K17, 0)</f>
        <v/>
      </c>
      <c r="L18" s="301">
        <f>+IF(SUM(K18:K18)&lt;=0, L8-L17, 0)</f>
        <v/>
      </c>
      <c r="M18" s="285">
        <f>+IF(SUM(L18:L18)&lt;=0, M8-M17, 0)</f>
        <v/>
      </c>
      <c r="N18" s="285">
        <f>+IF(SUM(M18:M18)&lt;=0, N8-N17, 0)</f>
        <v/>
      </c>
      <c r="O18" s="285">
        <f>+IF(SUM(N18:N18)&lt;=0, O8-O17, 0)</f>
        <v/>
      </c>
      <c r="P18" s="285">
        <f>+IF(SUM(O18:O18)&lt;=0, P8-P17, 0)</f>
        <v/>
      </c>
      <c r="Q18" s="285">
        <f>+IF(SUM(P18:P18)&lt;=0, Q8-Q17, 0)</f>
        <v/>
      </c>
      <c r="R18" s="285">
        <f>+IF(SUM(Q18:Q18)&lt;=0, R8-R17, 0)</f>
        <v/>
      </c>
      <c r="S18" s="285">
        <f>+IF(SUM(R18:R18)&lt;=0, S8-S17, 0)</f>
        <v/>
      </c>
      <c r="T18" s="285">
        <f>+IF(SUM(S18:S18)&lt;=0, T8-T17, 0)</f>
        <v/>
      </c>
      <c r="U18" s="285">
        <f>+IF(SUM(T18:T18)&lt;=0, U8-U17, 0)</f>
        <v/>
      </c>
      <c r="V18" s="285">
        <f>+IF(SUM(U18:U18)&lt;=0, V8-V17, 0)</f>
        <v/>
      </c>
      <c r="W18" s="285">
        <f>+IF(SUM(V18:V18)&lt;=0, W8-W17, 0)</f>
        <v/>
      </c>
      <c r="X18" s="285">
        <f>+IF(SUM(W18:W18)&lt;=0, X8-X17, 0)</f>
        <v/>
      </c>
      <c r="Y18" s="285">
        <f>+IF(SUM(X18:X18)&lt;=0, Y8-Y17, 0)</f>
        <v/>
      </c>
      <c r="Z18" s="285">
        <f>+IF(SUM(Y18:Y18)&lt;=0, Z8-Z17, 0)</f>
        <v/>
      </c>
      <c r="AA18" s="285">
        <f>+IF(SUM(Z18:Z18)&lt;=0, AA8-AA17, 0)</f>
        <v/>
      </c>
      <c r="AB18" s="285">
        <f>+IF(SUM(AA18:AA18)&lt;=0, AB8-AB17, 0)</f>
        <v/>
      </c>
      <c r="AC18" s="285">
        <f>+IF(SUM(AB18:AB18)&lt;=0, AC8-AC17, 0)</f>
        <v/>
      </c>
      <c r="AD18" s="285">
        <f>+IF(SUM(AC18:AC18)&lt;=0, AD8-AD17, 0)</f>
        <v/>
      </c>
      <c r="AE18" s="285">
        <f>+IF(SUM(AD18:AD18)&lt;=0, AE8-AE17, 0)</f>
        <v/>
      </c>
      <c r="AF18" s="285">
        <f>+IF(SUM(AE18:AE18)&lt;=0, AF8-AF17, 0)</f>
        <v/>
      </c>
      <c r="AG18" s="285">
        <f>+IF(SUM(AF18:AF18)&lt;=0, AG8-AG17, 0)</f>
        <v/>
      </c>
      <c r="AH18" s="285">
        <f>+IF(SUM(AG18:AG18)&lt;=0, AH8-AH17, 0)</f>
        <v/>
      </c>
      <c r="AI18" s="285">
        <f>+IF(SUM(AH18:AH18)&lt;=0, AI8-AI17, 0)</f>
        <v/>
      </c>
      <c r="AJ18" s="285">
        <f>+IF(SUM(AI18:AI18)&lt;=0, AJ8-AJ17, 0)</f>
        <v/>
      </c>
      <c r="AK18" s="285">
        <f>+IF(SUM(AJ18:AJ18)&lt;=0, AK8-AK17, 0)</f>
        <v/>
      </c>
      <c r="AL18" s="285">
        <f>+IF(SUM(AK18:AK18)&lt;=0, AL8-AL17, 0)</f>
        <v/>
      </c>
      <c r="AM18" s="285">
        <f>+IF(SUM(AL18:AL18)&lt;=0, AM8-AM17, 0)</f>
        <v/>
      </c>
      <c r="AN18" s="285">
        <f>+IF(SUM(AM18:AM18)&lt;=0, AN8-AN17, 0)</f>
        <v/>
      </c>
      <c r="AO18" s="285">
        <f>+IF(SUM(AN18:AN18)&lt;=0, AO8-AO17, 0)</f>
        <v/>
      </c>
      <c r="AP18" s="285">
        <f>+IF(SUM(AO18:AO18)&lt;=0, AP8-AP17, 0)</f>
        <v/>
      </c>
      <c r="AQ18" s="285">
        <f>+IF(SUM(AP18:AP18)&lt;=0, AQ8-AQ17, 0)</f>
        <v/>
      </c>
      <c r="AR18" s="285">
        <f>+IF(SUM(AQ18:AQ18)&lt;=0, AR8-AR17, 0)</f>
        <v/>
      </c>
      <c r="AS18" s="285">
        <f>+IF(SUM(AR18:AR18)&lt;=0, AS8-AS17, 0)</f>
        <v/>
      </c>
      <c r="AT18" s="285">
        <f>+IF(SUM(AS18:AS18)&lt;=0, AT8-AT17, 0)</f>
        <v/>
      </c>
      <c r="AU18" s="285">
        <f>+IF(SUM(AT18:AT18)&lt;=0, AU8-AU17, 0)</f>
        <v/>
      </c>
      <c r="AV18" s="285">
        <f>+IF(SUM(AU18:AU18)&lt;=0, AV8-AV17, 0)</f>
        <v/>
      </c>
      <c r="AW18" s="285">
        <f>+IF(SUM(AV18:AV18)&lt;=0, AW8-AW17, 0)</f>
        <v/>
      </c>
      <c r="AX18" s="285">
        <f>+IF(SUM(AW18:AW18)&lt;=0, AX8-AX17, 0)</f>
        <v/>
      </c>
      <c r="AY18" s="285">
        <f>+IF(SUM(AX18:AX18)&lt;=0, AY8-AY17, 0)</f>
        <v/>
      </c>
      <c r="AZ18" s="285">
        <f>+IF(SUM(AY18:AY18)&lt;=0, AZ8-AZ17, 0)</f>
        <v/>
      </c>
      <c r="BA18" s="285">
        <f>+IF(SUM(AZ18:AZ18)&lt;=0, BA8-BA17, 0)</f>
        <v/>
      </c>
      <c r="BB18" s="285">
        <f>+IF(SUM(BA18:BA18)&lt;=0, BB8-BB17, 0)</f>
        <v/>
      </c>
      <c r="BC18" s="285">
        <f>+IF(SUM(BB18:BB18)&lt;=0, BC8-BC17, 0)</f>
        <v/>
      </c>
      <c r="BD18" s="285">
        <f>+IF(SUM(BC18:BC18)&lt;=0, BD8-BD17, 0)</f>
        <v/>
      </c>
      <c r="BE18" s="285">
        <f>+IF(SUM(BD18:BD18)&lt;=0, BE8-BE17, 0)</f>
        <v/>
      </c>
      <c r="BF18" s="285">
        <f>+IF(SUM(BE18:BE18)&lt;=0, BF8-BF17, 0)</f>
        <v/>
      </c>
      <c r="BG18" s="285">
        <f>+IF(SUM(BF18:BF18)&lt;=0, BG8-BG17, 0)</f>
        <v/>
      </c>
      <c r="BH18" s="285">
        <f>+IF(SUM(BG18:BG18)&lt;=0, BH8-BH17, 0)</f>
        <v/>
      </c>
      <c r="BI18" s="285">
        <f>+IF(SUM(BH18:BH18)&lt;=0, BI8-BI17, 0)</f>
        <v/>
      </c>
      <c r="BJ18" s="285">
        <f>+IF(SUM(BI18:BI18)&lt;=0, BJ8-BJ17, 0)</f>
        <v/>
      </c>
      <c r="BK18" s="285">
        <f>+IF(SUM(BJ18:BJ18)&lt;=0, BK8-BK17, 0)</f>
        <v/>
      </c>
      <c r="BL18" s="285">
        <f>+IF(SUM(BK18:BK18)&lt;=0, BL8-BL17, 0)</f>
        <v/>
      </c>
      <c r="BM18" s="285">
        <f>+IF(SUM(BL18:BL18)&lt;=0, BM8-BM17, 0)</f>
        <v/>
      </c>
      <c r="BN18" s="285">
        <f>+IF(SUM(BM18:BM18)&lt;=0, BN8-BN17, 0)</f>
        <v/>
      </c>
      <c r="BO18" s="285">
        <f>+IF(SUM(BN18:BN18)&lt;=0, BO8-BO17, 0)</f>
        <v/>
      </c>
      <c r="BP18" s="285">
        <f>+IF(SUM(BO18:BO18)&lt;=0, BP8-BP17, 0)</f>
        <v/>
      </c>
      <c r="BQ18" s="285">
        <f>+IF(SUM(BP18:BP18)&lt;=0, BQ8-BQ17, 0)</f>
        <v/>
      </c>
      <c r="BR18" s="285">
        <f>+IF(SUM(BQ18:BQ18)&lt;=0, BR8-BR17, 0)</f>
        <v/>
      </c>
      <c r="BS18" s="285">
        <f>+IF(SUM(BR18:BR18)&lt;=0, BS8-BS17, 0)</f>
        <v/>
      </c>
      <c r="BT18" s="285">
        <f>+IF(SUM(BS18:BS18)&lt;=0, BT8-BT17, 0)</f>
        <v/>
      </c>
      <c r="BU18" s="285">
        <f>+IF(SUM(BT18:BT18)&lt;=0, BU8-BU17, 0)</f>
        <v/>
      </c>
      <c r="BV18" s="285">
        <f>+IF(SUM(BU18:BU18)&lt;=0, BV8-BV17, 0)</f>
        <v/>
      </c>
      <c r="BW18" s="285">
        <f>+IF(SUM(BV18:BV18)&lt;=0, BW8-BW17, 0)</f>
        <v/>
      </c>
      <c r="BX18" s="285">
        <f>+IF(SUM(BW18:BW18)&lt;=0, BX8-BX17, 0)</f>
        <v/>
      </c>
      <c r="BY18" s="285">
        <f>+IF(SUM(BX18:BX18)&lt;=0, BY8-BY17, 0)</f>
        <v/>
      </c>
      <c r="BZ18" s="285">
        <f>+IF(SUM(BY18:BY18)&lt;=0, BZ8-BZ17, 0)</f>
        <v/>
      </c>
      <c r="CA18" s="285">
        <f>+IF(SUM(BZ18:BZ18)&lt;=0, CA8-CA17, 0)</f>
        <v/>
      </c>
      <c r="CB18" s="285">
        <f>+IF(SUM(CA18:CA18)&lt;=0, CB8-CB17, 0)</f>
        <v/>
      </c>
      <c r="CC18" s="285">
        <f>+IF(SUM(CB18:CB18)&lt;=0, CC8-CC17, 0)</f>
        <v/>
      </c>
      <c r="CD18" s="285">
        <f>+IF(SUM(CC18:CC18)&lt;=0, CD8-CD17, 0)</f>
        <v/>
      </c>
      <c r="CE18" s="285">
        <f>+IF(SUM(CD18:CD18)&lt;=0, CE8-CE17, 0)</f>
        <v/>
      </c>
      <c r="CF18" s="285">
        <f>+IF(SUM(CE18:CE18)&lt;=0, CF8-CF17, 0)</f>
        <v/>
      </c>
      <c r="CG18" s="285">
        <f>+IF(SUM(CF18:CF18)&lt;=0, CG8-CG17, 0)</f>
        <v/>
      </c>
      <c r="CH18" s="285">
        <f>+IF(SUM(CG18:CG18)&lt;=0, CH8-CH17, 0)</f>
        <v/>
      </c>
      <c r="CI18" s="285">
        <f>+IF(SUM(CH18:CH18)&lt;=0, CI8-CI17, 0)</f>
        <v/>
      </c>
      <c r="CJ18" s="285">
        <f>+IF(SUM(CI18:CI18)&lt;=0, CJ8-CJ17, 0)</f>
        <v/>
      </c>
      <c r="CK18" s="285">
        <f>+IF(SUM(CJ18:CJ18)&lt;=0, CK8-CK17, 0)</f>
        <v/>
      </c>
    </row>
    <row r="19">
      <c r="C19" s="267" t="inlineStr">
        <is>
          <t>Program Development</t>
        </is>
      </c>
      <c r="F19" s="277" t="n">
        <v>0</v>
      </c>
      <c r="G19" s="277" t="n">
        <v>0</v>
      </c>
      <c r="H19" s="277" t="n">
        <v>0</v>
      </c>
      <c r="I19" s="277" t="n">
        <v>0</v>
      </c>
      <c r="J19" s="277" t="n">
        <v>0</v>
      </c>
      <c r="K19" s="509">
        <f>+IF(SUM(I19:J19)&lt;=0, K8-SUM(K17:K18), 0)</f>
        <v/>
      </c>
      <c r="L19" s="301">
        <f>+IF(SUM(J19:K19)&lt;=0, L8-SUM(L17:L18), 0)</f>
        <v/>
      </c>
      <c r="M19" s="285">
        <f>+IF(SUM(K19:L19)&lt;=0, M8-SUM(M17:M18), 0)</f>
        <v/>
      </c>
      <c r="N19" s="285">
        <f>+IF(SUM(L19:M19)&lt;=0, N8-SUM(N17:N18), 0)</f>
        <v/>
      </c>
      <c r="O19" s="285">
        <f>+IF(SUM(M19:N19)&lt;=0, O8-SUM(O17:O18), 0)</f>
        <v/>
      </c>
      <c r="P19" s="285">
        <f>+IF(SUM(N19:O19)&lt;=0, P8-SUM(P17:P18), 0)</f>
        <v/>
      </c>
      <c r="Q19" s="285">
        <f>+IF(SUM(O19:P19)&lt;=0, Q8-SUM(Q17:Q18), 0)</f>
        <v/>
      </c>
      <c r="R19" s="285">
        <f>+IF(SUM(P19:Q19)&lt;=0, R8-SUM(R17:R18), 0)</f>
        <v/>
      </c>
      <c r="S19" s="285">
        <f>+IF(SUM(Q19:R19)&lt;=0, S8-SUM(S17:S18), 0)</f>
        <v/>
      </c>
      <c r="T19" s="285">
        <f>+IF(SUM(R19:S19)&lt;=0, T8-SUM(T17:T18), 0)</f>
        <v/>
      </c>
      <c r="U19" s="285">
        <f>+IF(SUM(S19:T19)&lt;=0, U8-SUM(U17:U18), 0)</f>
        <v/>
      </c>
      <c r="V19" s="285">
        <f>+IF(SUM(T19:U19)&lt;=0, V8-SUM(V17:V18), 0)</f>
        <v/>
      </c>
      <c r="W19" s="285">
        <f>+IF(SUM(U19:V19)&lt;=0, W8-SUM(W17:W18), 0)</f>
        <v/>
      </c>
      <c r="X19" s="285">
        <f>+IF(SUM(V19:W19)&lt;=0, X8-SUM(X17:X18), 0)</f>
        <v/>
      </c>
      <c r="Y19" s="285">
        <f>+IF(SUM(W19:X19)&lt;=0, Y8-SUM(Y17:Y18), 0)</f>
        <v/>
      </c>
      <c r="Z19" s="285">
        <f>+IF(SUM(X19:Y19)&lt;=0, Z8-SUM(Z17:Z18), 0)</f>
        <v/>
      </c>
      <c r="AA19" s="285">
        <f>+IF(SUM(Y19:Z19)&lt;=0, AA8-SUM(AA17:AA18), 0)</f>
        <v/>
      </c>
      <c r="AB19" s="285">
        <f>+IF(SUM(Z19:AA19)&lt;=0, AB8-SUM(AB17:AB18), 0)</f>
        <v/>
      </c>
      <c r="AC19" s="285">
        <f>+IF(SUM(AA19:AB19)&lt;=0, AC8-SUM(AC17:AC18), 0)</f>
        <v/>
      </c>
      <c r="AD19" s="285">
        <f>+IF(SUM(AB19:AC19)&lt;=0, AD8-SUM(AD17:AD18), 0)</f>
        <v/>
      </c>
      <c r="AE19" s="285">
        <f>+IF(SUM(AC19:AD19)&lt;=0, AE8-SUM(AE17:AE18), 0)</f>
        <v/>
      </c>
      <c r="AF19" s="285">
        <f>+IF(SUM(AD19:AE19)&lt;=0, AF8-SUM(AF17:AF18), 0)</f>
        <v/>
      </c>
      <c r="AG19" s="285">
        <f>+IF(SUM(AE19:AF19)&lt;=0, AG8-SUM(AG17:AG18), 0)</f>
        <v/>
      </c>
      <c r="AH19" s="285">
        <f>+IF(SUM(AF19:AG19)&lt;=0, AH8-SUM(AH17:AH18), 0)</f>
        <v/>
      </c>
      <c r="AI19" s="285">
        <f>+IF(SUM(AG19:AH19)&lt;=0, AI8-SUM(AI17:AI18), 0)</f>
        <v/>
      </c>
      <c r="AJ19" s="285">
        <f>+IF(SUM(AH19:AI19)&lt;=0, AJ8-SUM(AJ17:AJ18), 0)</f>
        <v/>
      </c>
      <c r="AK19" s="285">
        <f>+IF(SUM(AI19:AJ19)&lt;=0, AK8-SUM(AK17:AK18), 0)</f>
        <v/>
      </c>
      <c r="AL19" s="285">
        <f>+IF(SUM(AJ19:AK19)&lt;=0, AL8-SUM(AL17:AL18), 0)</f>
        <v/>
      </c>
      <c r="AM19" s="285">
        <f>+IF(SUM(AK19:AL19)&lt;=0, AM8-SUM(AM17:AM18), 0)</f>
        <v/>
      </c>
      <c r="AN19" s="285">
        <f>+IF(SUM(AL19:AM19)&lt;=0, AN8-SUM(AN17:AN18), 0)</f>
        <v/>
      </c>
      <c r="AO19" s="285">
        <f>+IF(SUM(AM19:AN19)&lt;=0, AO8-SUM(AO17:AO18), 0)</f>
        <v/>
      </c>
      <c r="AP19" s="285">
        <f>+IF(SUM(AN19:AO19)&lt;=0, AP8-SUM(AP17:AP18), 0)</f>
        <v/>
      </c>
      <c r="AQ19" s="285">
        <f>+IF(SUM(AO19:AP19)&lt;=0, AQ8-SUM(AQ17:AQ18), 0)</f>
        <v/>
      </c>
      <c r="AR19" s="285">
        <f>+IF(SUM(AP19:AQ19)&lt;=0, AR8-SUM(AR17:AR18), 0)</f>
        <v/>
      </c>
      <c r="AS19" s="285">
        <f>+IF(SUM(AQ19:AR19)&lt;=0, AS8-SUM(AS17:AS18), 0)</f>
        <v/>
      </c>
      <c r="AT19" s="285">
        <f>+IF(SUM(AR19:AS19)&lt;=0, AT8-SUM(AT17:AT18), 0)</f>
        <v/>
      </c>
      <c r="AU19" s="285">
        <f>+IF(SUM(AS19:AT19)&lt;=0, AU8-SUM(AU17:AU18), 0)</f>
        <v/>
      </c>
      <c r="AV19" s="285">
        <f>+IF(SUM(AT19:AU19)&lt;=0, AV8-SUM(AV17:AV18), 0)</f>
        <v/>
      </c>
      <c r="AW19" s="285">
        <f>+IF(SUM(AU19:AV19)&lt;=0, AW8-SUM(AW17:AW18), 0)</f>
        <v/>
      </c>
      <c r="AX19" s="285">
        <f>+IF(SUM(AV19:AW19)&lt;=0, AX8-SUM(AX17:AX18), 0)</f>
        <v/>
      </c>
      <c r="AY19" s="285">
        <f>+IF(SUM(AW19:AX19)&lt;=0, AY8-SUM(AY17:AY18), 0)</f>
        <v/>
      </c>
      <c r="AZ19" s="285">
        <f>+IF(SUM(AX19:AY19)&lt;=0, AZ8-SUM(AZ17:AZ18), 0)</f>
        <v/>
      </c>
      <c r="BA19" s="285">
        <f>+IF(SUM(AY19:AZ19)&lt;=0, BA8-SUM(BA17:BA18), 0)</f>
        <v/>
      </c>
      <c r="BB19" s="285">
        <f>+IF(SUM(AZ19:BA19)&lt;=0, BB8-SUM(BB17:BB18), 0)</f>
        <v/>
      </c>
      <c r="BC19" s="285">
        <f>+IF(SUM(BA19:BB19)&lt;=0, BC8-SUM(BC17:BC18), 0)</f>
        <v/>
      </c>
      <c r="BD19" s="285">
        <f>+IF(SUM(BB19:BC19)&lt;=0, BD8-SUM(BD17:BD18), 0)</f>
        <v/>
      </c>
      <c r="BE19" s="285">
        <f>+IF(SUM(BC19:BD19)&lt;=0, BE8-SUM(BE17:BE18), 0)</f>
        <v/>
      </c>
      <c r="BF19" s="285">
        <f>+IF(SUM(BD19:BE19)&lt;=0, BF8-SUM(BF17:BF18), 0)</f>
        <v/>
      </c>
      <c r="BG19" s="285">
        <f>+IF(SUM(BE19:BF19)&lt;=0, BG8-SUM(BG17:BG18), 0)</f>
        <v/>
      </c>
      <c r="BH19" s="285">
        <f>+IF(SUM(BF19:BG19)&lt;=0, BH8-SUM(BH17:BH18), 0)</f>
        <v/>
      </c>
      <c r="BI19" s="285">
        <f>+IF(SUM(BG19:BH19)&lt;=0, BI8-SUM(BI17:BI18), 0)</f>
        <v/>
      </c>
      <c r="BJ19" s="285">
        <f>+IF(SUM(BH19:BI19)&lt;=0, BJ8-SUM(BJ17:BJ18), 0)</f>
        <v/>
      </c>
      <c r="BK19" s="285">
        <f>+IF(SUM(BI19:BJ19)&lt;=0, BK8-SUM(BK17:BK18), 0)</f>
        <v/>
      </c>
      <c r="BL19" s="285">
        <f>+IF(SUM(BJ19:BK19)&lt;=0, BL8-SUM(BL17:BL18), 0)</f>
        <v/>
      </c>
      <c r="BM19" s="285">
        <f>+IF(SUM(BK19:BL19)&lt;=0, BM8-SUM(BM17:BM18), 0)</f>
        <v/>
      </c>
      <c r="BN19" s="285">
        <f>+IF(SUM(BL19:BM19)&lt;=0, BN8-SUM(BN17:BN18), 0)</f>
        <v/>
      </c>
      <c r="BO19" s="285">
        <f>+IF(SUM(BM19:BN19)&lt;=0, BO8-SUM(BO17:BO18), 0)</f>
        <v/>
      </c>
      <c r="BP19" s="285">
        <f>+IF(SUM(BN19:BO19)&lt;=0, BP8-SUM(BP17:BP18), 0)</f>
        <v/>
      </c>
      <c r="BQ19" s="285">
        <f>+IF(SUM(BO19:BP19)&lt;=0, BQ8-SUM(BQ17:BQ18), 0)</f>
        <v/>
      </c>
      <c r="BR19" s="285">
        <f>+IF(SUM(BP19:BQ19)&lt;=0, BR8-SUM(BR17:BR18), 0)</f>
        <v/>
      </c>
      <c r="BS19" s="285">
        <f>+IF(SUM(BQ19:BR19)&lt;=0, BS8-SUM(BS17:BS18), 0)</f>
        <v/>
      </c>
      <c r="BT19" s="285">
        <f>+IF(SUM(BR19:BS19)&lt;=0, BT8-SUM(BT17:BT18), 0)</f>
        <v/>
      </c>
      <c r="BU19" s="285">
        <f>+IF(SUM(BS19:BT19)&lt;=0, BU8-SUM(BU17:BU18), 0)</f>
        <v/>
      </c>
      <c r="BV19" s="285">
        <f>+IF(SUM(BT19:BU19)&lt;=0, BV8-SUM(BV17:BV18), 0)</f>
        <v/>
      </c>
      <c r="BW19" s="285">
        <f>+IF(SUM(BU19:BV19)&lt;=0, BW8-SUM(BW17:BW18), 0)</f>
        <v/>
      </c>
      <c r="BX19" s="285">
        <f>+IF(SUM(BV19:BW19)&lt;=0, BX8-SUM(BX17:BX18), 0)</f>
        <v/>
      </c>
      <c r="BY19" s="285">
        <f>+IF(SUM(BW19:BX19)&lt;=0, BY8-SUM(BY17:BY18), 0)</f>
        <v/>
      </c>
      <c r="BZ19" s="285">
        <f>+IF(SUM(BX19:BY19)&lt;=0, BZ8-SUM(BZ17:BZ18), 0)</f>
        <v/>
      </c>
      <c r="CA19" s="285">
        <f>+IF(SUM(BY19:BZ19)&lt;=0, CA8-SUM(CA17:CA18), 0)</f>
        <v/>
      </c>
      <c r="CB19" s="285">
        <f>+IF(SUM(BZ19:CA19)&lt;=0, CB8-SUM(CB17:CB18), 0)</f>
        <v/>
      </c>
      <c r="CC19" s="285">
        <f>+IF(SUM(CA19:CB19)&lt;=0, CC8-SUM(CC17:CC18), 0)</f>
        <v/>
      </c>
      <c r="CD19" s="285">
        <f>+IF(SUM(CB19:CC19)&lt;=0, CD8-SUM(CD17:CD18), 0)</f>
        <v/>
      </c>
      <c r="CE19" s="285">
        <f>+IF(SUM(CC19:CD19)&lt;=0, CE8-SUM(CE17:CE18), 0)</f>
        <v/>
      </c>
      <c r="CF19" s="285">
        <f>+IF(SUM(CD19:CE19)&lt;=0, CF8-SUM(CF17:CF18), 0)</f>
        <v/>
      </c>
      <c r="CG19" s="285">
        <f>+IF(SUM(CE19:CF19)&lt;=0, CG8-SUM(CG17:CG18), 0)</f>
        <v/>
      </c>
      <c r="CH19" s="285">
        <f>+IF(SUM(CF19:CG19)&lt;=0, CH8-SUM(CH17:CH18), 0)</f>
        <v/>
      </c>
      <c r="CI19" s="285">
        <f>+IF(SUM(CG19:CH19)&lt;=0, CI8-SUM(CI17:CI18), 0)</f>
        <v/>
      </c>
      <c r="CJ19" s="285">
        <f>+IF(SUM(CH19:CI19)&lt;=0, CJ8-SUM(CJ17:CJ18), 0)</f>
        <v/>
      </c>
      <c r="CK19" s="285">
        <f>+IF(SUM(CI19:CJ19)&lt;=0, CK8-SUM(CK17:CK18), 0)</f>
        <v/>
      </c>
    </row>
    <row r="20">
      <c r="C20" s="267" t="inlineStr">
        <is>
          <t>Handouts</t>
        </is>
      </c>
      <c r="F20" s="277" t="n">
        <v>0</v>
      </c>
      <c r="G20" s="277" t="n">
        <v>0</v>
      </c>
      <c r="H20" s="462" t="n">
        <v>0</v>
      </c>
      <c r="I20" s="462" t="n">
        <v>1</v>
      </c>
      <c r="J20" s="462">
        <f>+IF(SUM(H20:I20)&lt;=0, J8-SUM(J17:J19), 0)</f>
        <v/>
      </c>
      <c r="K20" s="513">
        <f>+IF(SUM(I20:J20)&lt;=0, K8-SUM(K17:K19), 0)</f>
        <v/>
      </c>
      <c r="L20" s="461">
        <f>+IF(SUM(J20:K20)&lt;=0, L8-SUM(L17:L19), 0)</f>
        <v/>
      </c>
      <c r="M20" s="286">
        <f>+IF(SUM(K20:L20)&lt;=0, M8-SUM(M17:M19), 0)</f>
        <v/>
      </c>
      <c r="N20" s="286">
        <f>+IF(SUM(L20:M20)&lt;=0, N8-SUM(N17:N19), 0)</f>
        <v/>
      </c>
      <c r="O20" s="286">
        <f>+IF(SUM(M20:N20)&lt;=0, O8-SUM(O17:O19), 0)</f>
        <v/>
      </c>
      <c r="P20" s="286">
        <f>+IF(SUM(N20:O20)&lt;=0, P8-SUM(P17:P19), 0)</f>
        <v/>
      </c>
      <c r="Q20" s="286">
        <f>+IF(SUM(O20:P20)&lt;=0, Q8-SUM(Q17:Q19), 0)</f>
        <v/>
      </c>
      <c r="R20" s="286">
        <f>+IF(SUM(P20:Q20)&lt;=0, R8-SUM(R17:R19), 0)</f>
        <v/>
      </c>
      <c r="S20" s="286">
        <f>+IF(SUM(Q20:R20)&lt;=0, S8-SUM(S17:S19), 0)</f>
        <v/>
      </c>
      <c r="T20" s="286">
        <f>+IF(SUM(R20:S20)&lt;=0, T8-SUM(T17:T19), 0)</f>
        <v/>
      </c>
      <c r="U20" s="286">
        <f>+IF(SUM(S20:T20)&lt;=0, U8-SUM(U17:U19), 0)</f>
        <v/>
      </c>
      <c r="V20" s="286">
        <f>+IF(SUM(T20:U20)&lt;=0, V8-SUM(V17:V19), 0)</f>
        <v/>
      </c>
      <c r="W20" s="286">
        <f>+IF(SUM(U20:V20)&lt;=0, W8-SUM(W17:W19), 0)</f>
        <v/>
      </c>
      <c r="X20" s="286">
        <f>+IF(SUM(V20:W20)&lt;=0, X8-SUM(X17:X19), 0)</f>
        <v/>
      </c>
      <c r="Y20" s="286">
        <f>+IF(SUM(W20:X20)&lt;=0, Y8-SUM(Y17:Y19), 0)</f>
        <v/>
      </c>
      <c r="Z20" s="286">
        <f>+IF(SUM(X20:Y20)&lt;=0, Z8-SUM(Z17:Z19), 0)</f>
        <v/>
      </c>
      <c r="AA20" s="286">
        <f>+IF(SUM(Y20:Z20)&lt;=0, AA8-SUM(AA17:AA19), 0)</f>
        <v/>
      </c>
      <c r="AB20" s="286">
        <f>+IF(SUM(Z20:AA20)&lt;=0, AB8-SUM(AB17:AB19), 0)</f>
        <v/>
      </c>
      <c r="AC20" s="286">
        <f>+IF(SUM(AA20:AB20)&lt;=0, AC8-SUM(AC17:AC19), 0)</f>
        <v/>
      </c>
      <c r="AD20" s="286">
        <f>+IF(SUM(AB20:AC20)&lt;=0, AD8-SUM(AD17:AD19), 0)</f>
        <v/>
      </c>
      <c r="AE20" s="286">
        <f>+IF(SUM(AC20:AD20)&lt;=0, AE8-SUM(AE17:AE19), 0)</f>
        <v/>
      </c>
      <c r="AF20" s="286">
        <f>+IF(SUM(AD20:AE20)&lt;=0, AF8-SUM(AF17:AF19), 0)</f>
        <v/>
      </c>
      <c r="AG20" s="286">
        <f>+IF(SUM(AE20:AF20)&lt;=0, AG8-SUM(AG17:AG19), 0)</f>
        <v/>
      </c>
      <c r="AH20" s="286">
        <f>+IF(SUM(AF20:AG20)&lt;=0, AH8-SUM(AH17:AH19), 0)</f>
        <v/>
      </c>
      <c r="AI20" s="286">
        <f>+IF(SUM(AG20:AH20)&lt;=0, AI8-SUM(AI17:AI19), 0)</f>
        <v/>
      </c>
      <c r="AJ20" s="286">
        <f>+IF(SUM(AH20:AI20)&lt;=0, AJ8-SUM(AJ17:AJ19), 0)</f>
        <v/>
      </c>
      <c r="AK20" s="286">
        <f>+IF(SUM(AI20:AJ20)&lt;=0, AK8-SUM(AK17:AK19), 0)</f>
        <v/>
      </c>
      <c r="AL20" s="286">
        <f>+IF(SUM(AJ20:AK20)&lt;=0, AL8-SUM(AL17:AL19), 0)</f>
        <v/>
      </c>
      <c r="AM20" s="286">
        <f>+IF(SUM(AK20:AL20)&lt;=0, AM8-SUM(AM17:AM19), 0)</f>
        <v/>
      </c>
      <c r="AN20" s="286">
        <f>+IF(SUM(AL20:AM20)&lt;=0, AN8-SUM(AN17:AN19), 0)</f>
        <v/>
      </c>
      <c r="AO20" s="286">
        <f>+IF(SUM(AM20:AN20)&lt;=0, AO8-SUM(AO17:AO19), 0)</f>
        <v/>
      </c>
      <c r="AP20" s="286">
        <f>+IF(SUM(AN20:AO20)&lt;=0, AP8-SUM(AP17:AP19), 0)</f>
        <v/>
      </c>
      <c r="AQ20" s="286">
        <f>+IF(SUM(AO20:AP20)&lt;=0, AQ8-SUM(AQ17:AQ19), 0)</f>
        <v/>
      </c>
      <c r="AR20" s="286">
        <f>+IF(SUM(AP20:AQ20)&lt;=0, AR8-SUM(AR17:AR19), 0)</f>
        <v/>
      </c>
      <c r="AS20" s="286">
        <f>+IF(SUM(AQ20:AR20)&lt;=0, AS8-SUM(AS17:AS19), 0)</f>
        <v/>
      </c>
      <c r="AT20" s="286">
        <f>+IF(SUM(AR20:AS20)&lt;=0, AT8-SUM(AT17:AT19), 0)</f>
        <v/>
      </c>
      <c r="AU20" s="286">
        <f>+IF(SUM(AS20:AT20)&lt;=0, AU8-SUM(AU17:AU19), 0)</f>
        <v/>
      </c>
      <c r="AV20" s="286">
        <f>+IF(SUM(AT20:AU20)&lt;=0, AV8-SUM(AV17:AV19), 0)</f>
        <v/>
      </c>
      <c r="AW20" s="286">
        <f>+IF(SUM(AU20:AV20)&lt;=0, AW8-SUM(AW17:AW19), 0)</f>
        <v/>
      </c>
      <c r="AX20" s="286">
        <f>+IF(SUM(AV20:AW20)&lt;=0, AX8-SUM(AX17:AX19), 0)</f>
        <v/>
      </c>
      <c r="AY20" s="286">
        <f>+IF(SUM(AW20:AX20)&lt;=0, AY8-SUM(AY17:AY19), 0)</f>
        <v/>
      </c>
      <c r="AZ20" s="286">
        <f>+IF(SUM(AX20:AY20)&lt;=0, AZ8-SUM(AZ17:AZ19), 0)</f>
        <v/>
      </c>
      <c r="BA20" s="286">
        <f>+IF(SUM(AY20:AZ20)&lt;=0, BA8-SUM(BA17:BA19), 0)</f>
        <v/>
      </c>
      <c r="BB20" s="286">
        <f>+IF(SUM(AZ20:BA20)&lt;=0, BB8-SUM(BB17:BB19), 0)</f>
        <v/>
      </c>
      <c r="BC20" s="286">
        <f>+IF(SUM(BA20:BB20)&lt;=0, BC8-SUM(BC17:BC19), 0)</f>
        <v/>
      </c>
      <c r="BD20" s="286">
        <f>+IF(SUM(BB20:BC20)&lt;=0, BD8-SUM(BD17:BD19), 0)</f>
        <v/>
      </c>
      <c r="BE20" s="286">
        <f>+IF(SUM(BC20:BD20)&lt;=0, BE8-SUM(BE17:BE19), 0)</f>
        <v/>
      </c>
      <c r="BF20" s="286">
        <f>+IF(SUM(BD20:BE20)&lt;=0, BF8-SUM(BF17:BF19), 0)</f>
        <v/>
      </c>
      <c r="BG20" s="286">
        <f>+IF(SUM(BE20:BF20)&lt;=0, BG8-SUM(BG17:BG19), 0)</f>
        <v/>
      </c>
      <c r="BH20" s="286">
        <f>+IF(SUM(BF20:BG20)&lt;=0, BH8-SUM(BH17:BH19), 0)</f>
        <v/>
      </c>
      <c r="BI20" s="286">
        <f>+IF(SUM(BG20:BH20)&lt;=0, BI8-SUM(BI17:BI19), 0)</f>
        <v/>
      </c>
      <c r="BJ20" s="286">
        <f>+IF(SUM(BH20:BI20)&lt;=0, BJ8-SUM(BJ17:BJ19), 0)</f>
        <v/>
      </c>
      <c r="BK20" s="286">
        <f>+IF(SUM(BI20:BJ20)&lt;=0, BK8-SUM(BK17:BK19), 0)</f>
        <v/>
      </c>
      <c r="BL20" s="286">
        <f>+IF(SUM(BJ20:BK20)&lt;=0, BL8-SUM(BL17:BL19), 0)</f>
        <v/>
      </c>
      <c r="BM20" s="286">
        <f>+IF(SUM(BK20:BL20)&lt;=0, BM8-SUM(BM17:BM19), 0)</f>
        <v/>
      </c>
      <c r="BN20" s="286">
        <f>+IF(SUM(BL20:BM20)&lt;=0, BN8-SUM(BN17:BN19), 0)</f>
        <v/>
      </c>
      <c r="BO20" s="286">
        <f>+IF(SUM(BM20:BN20)&lt;=0, BO8-SUM(BO17:BO19), 0)</f>
        <v/>
      </c>
      <c r="BP20" s="286">
        <f>+IF(SUM(BN20:BO20)&lt;=0, BP8-SUM(BP17:BP19), 0)</f>
        <v/>
      </c>
      <c r="BQ20" s="286">
        <f>+IF(SUM(BO20:BP20)&lt;=0, BQ8-SUM(BQ17:BQ19), 0)</f>
        <v/>
      </c>
      <c r="BR20" s="286">
        <f>+IF(SUM(BP20:BQ20)&lt;=0, BR8-SUM(BR17:BR19), 0)</f>
        <v/>
      </c>
      <c r="BS20" s="286">
        <f>+IF(SUM(BQ20:BR20)&lt;=0, BS8-SUM(BS17:BS19), 0)</f>
        <v/>
      </c>
      <c r="BT20" s="286">
        <f>+IF(SUM(BR20:BS20)&lt;=0, BT8-SUM(BT17:BT19), 0)</f>
        <v/>
      </c>
      <c r="BU20" s="286">
        <f>+IF(SUM(BS20:BT20)&lt;=0, BU8-SUM(BU17:BU19), 0)</f>
        <v/>
      </c>
      <c r="BV20" s="286">
        <f>+IF(SUM(BT20:BU20)&lt;=0, BV8-SUM(BV17:BV19), 0)</f>
        <v/>
      </c>
      <c r="BW20" s="286">
        <f>+IF(SUM(BU20:BV20)&lt;=0, BW8-SUM(BW17:BW19), 0)</f>
        <v/>
      </c>
      <c r="BX20" s="286">
        <f>+IF(SUM(BV20:BW20)&lt;=0, BX8-SUM(BX17:BX19), 0)</f>
        <v/>
      </c>
      <c r="BY20" s="286">
        <f>+IF(SUM(BW20:BX20)&lt;=0, BY8-SUM(BY17:BY19), 0)</f>
        <v/>
      </c>
      <c r="BZ20" s="286">
        <f>+IF(SUM(BX20:BY20)&lt;=0, BZ8-SUM(BZ17:BZ19), 0)</f>
        <v/>
      </c>
      <c r="CA20" s="286">
        <f>+IF(SUM(BY20:BZ20)&lt;=0, CA8-SUM(CA17:CA19), 0)</f>
        <v/>
      </c>
      <c r="CB20" s="286">
        <f>+IF(SUM(BZ20:CA20)&lt;=0, CB8-SUM(CB17:CB19), 0)</f>
        <v/>
      </c>
      <c r="CC20" s="286">
        <f>+IF(SUM(CA20:CB20)&lt;=0, CC8-SUM(CC17:CC19), 0)</f>
        <v/>
      </c>
      <c r="CD20" s="286">
        <f>+IF(SUM(CB20:CC20)&lt;=0, CD8-SUM(CD17:CD19), 0)</f>
        <v/>
      </c>
      <c r="CE20" s="286">
        <f>+IF(SUM(CC20:CD20)&lt;=0, CE8-SUM(CE17:CE19), 0)</f>
        <v/>
      </c>
      <c r="CF20" s="286">
        <f>+IF(SUM(CD20:CE20)&lt;=0, CF8-SUM(CF17:CF19), 0)</f>
        <v/>
      </c>
      <c r="CG20" s="286">
        <f>+IF(SUM(CE20:CF20)&lt;=0, CG8-SUM(CG17:CG19), 0)</f>
        <v/>
      </c>
      <c r="CH20" s="286">
        <f>+IF(SUM(CF20:CG20)&lt;=0, CH8-SUM(CH17:CH19), 0)</f>
        <v/>
      </c>
      <c r="CI20" s="286">
        <f>+IF(SUM(CG20:CH20)&lt;=0, CI8-SUM(CI17:CI19), 0)</f>
        <v/>
      </c>
      <c r="CJ20" s="286">
        <f>+IF(SUM(CH20:CI20)&lt;=0, CJ8-SUM(CJ17:CJ19), 0)</f>
        <v/>
      </c>
      <c r="CK20" s="286">
        <f>+IF(SUM(CI20:CJ20)&lt;=0, CK8-SUM(CK17:CK19), 0)</f>
        <v/>
      </c>
    </row>
    <row r="21">
      <c r="C21" s="265" t="inlineStr">
        <is>
          <t>Education</t>
        </is>
      </c>
      <c r="F21" s="277" t="n">
        <v>0</v>
      </c>
      <c r="G21" s="277" t="n">
        <v>0</v>
      </c>
      <c r="H21" s="462" t="n">
        <v>0</v>
      </c>
      <c r="I21" s="462" t="n">
        <v>0</v>
      </c>
      <c r="J21" s="462" t="n">
        <v>0</v>
      </c>
      <c r="K21" s="513">
        <f>+IF(SUM(I21:J21)&lt;=0, K8-SUM(K17:K20), 0)</f>
        <v/>
      </c>
      <c r="L21" s="461">
        <f>+IF(SUM(J21:K21)&lt;=0, L8-SUM(L17:L20), 0)</f>
        <v/>
      </c>
      <c r="M21" s="286">
        <f>+IF(SUM(K21:L21)&lt;=0, M8-SUM(M17:M20), 0)</f>
        <v/>
      </c>
      <c r="N21" s="286">
        <f>+IF(SUM(L21:M21)&lt;=0, N8-SUM(N17:N20), 0)</f>
        <v/>
      </c>
      <c r="O21" s="286">
        <f>+IF(SUM(M21:N21)&lt;=0, O8-SUM(O17:O20), 0)</f>
        <v/>
      </c>
      <c r="P21" s="286">
        <f>+IF(SUM(N21:O21)&lt;=0, P8-SUM(P17:P20), 0)</f>
        <v/>
      </c>
      <c r="Q21" s="286">
        <f>+IF(SUM(O21:P21)&lt;=0, Q8-SUM(Q17:Q20), 0)</f>
        <v/>
      </c>
      <c r="R21" s="286">
        <f>+IF(SUM(P21:Q21)&lt;=0, R8-SUM(R17:R20), 0)</f>
        <v/>
      </c>
      <c r="S21" s="286">
        <f>+IF(SUM(Q21:R21)&lt;=0, S8-SUM(S17:S20), 0)</f>
        <v/>
      </c>
      <c r="T21" s="286">
        <f>+IF(SUM(R21:S21)&lt;=0, T8-SUM(T17:T20), 0)</f>
        <v/>
      </c>
      <c r="U21" s="286">
        <f>+IF(SUM(S21:T21)&lt;=0, U8-SUM(U17:U20), 0)</f>
        <v/>
      </c>
      <c r="V21" s="286">
        <f>+IF(SUM(T21:U21)&lt;=0, V8-SUM(V17:V20), 0)</f>
        <v/>
      </c>
      <c r="W21" s="286">
        <f>+IF(SUM(U21:V21)&lt;=0, W8-SUM(W17:W20), 0)</f>
        <v/>
      </c>
      <c r="X21" s="286">
        <f>+IF(SUM(V21:W21)&lt;=0, X8-SUM(X17:X20), 0)</f>
        <v/>
      </c>
      <c r="Y21" s="286">
        <f>+IF(SUM(W21:X21)&lt;=0, Y8-SUM(Y17:Y20), 0)</f>
        <v/>
      </c>
      <c r="Z21" s="286">
        <f>+IF(SUM(X21:Y21)&lt;=0, Z8-SUM(Z17:Z20), 0)</f>
        <v/>
      </c>
      <c r="AA21" s="286">
        <f>+IF(SUM(Y21:Z21)&lt;=0, AA8-SUM(AA17:AA20), 0)</f>
        <v/>
      </c>
      <c r="AB21" s="286">
        <f>+IF(SUM(Z21:AA21)&lt;=0, AB8-SUM(AB17:AB20), 0)</f>
        <v/>
      </c>
      <c r="AC21" s="286">
        <f>+IF(SUM(AA21:AB21)&lt;=0, AC8-SUM(AC17:AC20), 0)</f>
        <v/>
      </c>
      <c r="AD21" s="286">
        <f>+IF(SUM(AB21:AC21)&lt;=0, AD8-SUM(AD17:AD20), 0)</f>
        <v/>
      </c>
      <c r="AE21" s="286">
        <f>+IF(SUM(AC21:AD21)&lt;=0, AE8-SUM(AE17:AE20), 0)</f>
        <v/>
      </c>
      <c r="AF21" s="286">
        <f>+IF(SUM(AD21:AE21)&lt;=0, AF8-SUM(AF17:AF20), 0)</f>
        <v/>
      </c>
      <c r="AG21" s="286">
        <f>+IF(SUM(AE21:AF21)&lt;=0, AG8-SUM(AG17:AG20), 0)</f>
        <v/>
      </c>
      <c r="AH21" s="286">
        <f>+IF(SUM(AF21:AG21)&lt;=0, AH8-SUM(AH17:AH20), 0)</f>
        <v/>
      </c>
      <c r="AI21" s="286">
        <f>+IF(SUM(AG21:AH21)&lt;=0, AI8-SUM(AI17:AI20), 0)</f>
        <v/>
      </c>
      <c r="AJ21" s="286">
        <f>+IF(SUM(AH21:AI21)&lt;=0, AJ8-SUM(AJ17:AJ20), 0)</f>
        <v/>
      </c>
      <c r="AK21" s="286">
        <f>+IF(SUM(AI21:AJ21)&lt;=0, AK8-SUM(AK17:AK20), 0)</f>
        <v/>
      </c>
      <c r="AL21" s="286">
        <f>+IF(SUM(AJ21:AK21)&lt;=0, AL8-SUM(AL17:AL20), 0)</f>
        <v/>
      </c>
      <c r="AM21" s="286">
        <f>+IF(SUM(AK21:AL21)&lt;=0, AM8-SUM(AM17:AM20), 0)</f>
        <v/>
      </c>
      <c r="AN21" s="286">
        <f>+IF(SUM(AL21:AM21)&lt;=0, AN8-SUM(AN17:AN20), 0)</f>
        <v/>
      </c>
      <c r="AO21" s="286">
        <f>+IF(SUM(AM21:AN21)&lt;=0, AO8-SUM(AO17:AO20), 0)</f>
        <v/>
      </c>
      <c r="AP21" s="286">
        <f>+IF(SUM(AN21:AO21)&lt;=0, AP8-SUM(AP17:AP20), 0)</f>
        <v/>
      </c>
      <c r="AQ21" s="286">
        <f>+IF(SUM(AO21:AP21)&lt;=0, AQ8-SUM(AQ17:AQ20), 0)</f>
        <v/>
      </c>
      <c r="AR21" s="286">
        <f>+IF(SUM(AP21:AQ21)&lt;=0, AR8-SUM(AR17:AR20), 0)</f>
        <v/>
      </c>
      <c r="AS21" s="286">
        <f>+IF(SUM(AQ21:AR21)&lt;=0, AS8-SUM(AS17:AS20), 0)</f>
        <v/>
      </c>
      <c r="AT21" s="286">
        <f>+IF(SUM(AR21:AS21)&lt;=0, AT8-SUM(AT17:AT20), 0)</f>
        <v/>
      </c>
      <c r="AU21" s="286">
        <f>+IF(SUM(AS21:AT21)&lt;=0, AU8-SUM(AU17:AU20), 0)</f>
        <v/>
      </c>
      <c r="AV21" s="286">
        <f>+IF(SUM(AT21:AU21)&lt;=0, AV8-SUM(AV17:AV20), 0)</f>
        <v/>
      </c>
      <c r="AW21" s="286">
        <f>+IF(SUM(AU21:AV21)&lt;=0, AW8-SUM(AW17:AW20), 0)</f>
        <v/>
      </c>
      <c r="AX21" s="286">
        <f>+IF(SUM(AV21:AW21)&lt;=0, AX8-SUM(AX17:AX20), 0)</f>
        <v/>
      </c>
      <c r="AY21" s="286">
        <f>+IF(SUM(AW21:AX21)&lt;=0, AY8-SUM(AY17:AY20), 0)</f>
        <v/>
      </c>
      <c r="AZ21" s="286">
        <f>+IF(SUM(AX21:AY21)&lt;=0, AZ8-SUM(AZ17:AZ20), 0)</f>
        <v/>
      </c>
      <c r="BA21" s="286">
        <f>+IF(SUM(AY21:AZ21)&lt;=0, BA8-SUM(BA17:BA20), 0)</f>
        <v/>
      </c>
      <c r="BB21" s="286">
        <f>+IF(SUM(AZ21:BA21)&lt;=0, BB8-SUM(BB17:BB20), 0)</f>
        <v/>
      </c>
      <c r="BC21" s="286">
        <f>+IF(SUM(BA21:BB21)&lt;=0, BC8-SUM(BC17:BC20), 0)</f>
        <v/>
      </c>
      <c r="BD21" s="286">
        <f>+IF(SUM(BB21:BC21)&lt;=0, BD8-SUM(BD17:BD20), 0)</f>
        <v/>
      </c>
      <c r="BE21" s="286">
        <f>+IF(SUM(BC21:BD21)&lt;=0, BE8-SUM(BE17:BE20), 0)</f>
        <v/>
      </c>
      <c r="BF21" s="286">
        <f>+IF(SUM(BD21:BE21)&lt;=0, BF8-SUM(BF17:BF20), 0)</f>
        <v/>
      </c>
      <c r="BG21" s="286">
        <f>+IF(SUM(BE21:BF21)&lt;=0, BG8-SUM(BG17:BG20), 0)</f>
        <v/>
      </c>
      <c r="BH21" s="286">
        <f>+IF(SUM(BF21:BG21)&lt;=0, BH8-SUM(BH17:BH20), 0)</f>
        <v/>
      </c>
      <c r="BI21" s="286">
        <f>+IF(SUM(BG21:BH21)&lt;=0, BI8-SUM(BI17:BI20), 0)</f>
        <v/>
      </c>
      <c r="BJ21" s="286">
        <f>+IF(SUM(BH21:BI21)&lt;=0, BJ8-SUM(BJ17:BJ20), 0)</f>
        <v/>
      </c>
      <c r="BK21" s="286">
        <f>+IF(SUM(BI21:BJ21)&lt;=0, BK8-SUM(BK17:BK20), 0)</f>
        <v/>
      </c>
      <c r="BL21" s="286">
        <f>+IF(SUM(BJ21:BK21)&lt;=0, BL8-SUM(BL17:BL20), 0)</f>
        <v/>
      </c>
      <c r="BM21" s="286">
        <f>+IF(SUM(BK21:BL21)&lt;=0, BM8-SUM(BM17:BM20), 0)</f>
        <v/>
      </c>
      <c r="BN21" s="286">
        <f>+IF(SUM(BL21:BM21)&lt;=0, BN8-SUM(BN17:BN20), 0)</f>
        <v/>
      </c>
      <c r="BO21" s="286">
        <f>+IF(SUM(BM21:BN21)&lt;=0, BO8-SUM(BO17:BO20), 0)</f>
        <v/>
      </c>
      <c r="BP21" s="286">
        <f>+IF(SUM(BN21:BO21)&lt;=0, BP8-SUM(BP17:BP20), 0)</f>
        <v/>
      </c>
      <c r="BQ21" s="286">
        <f>+IF(SUM(BO21:BP21)&lt;=0, BQ8-SUM(BQ17:BQ20), 0)</f>
        <v/>
      </c>
      <c r="BR21" s="286">
        <f>+IF(SUM(BP21:BQ21)&lt;=0, BR8-SUM(BR17:BR20), 0)</f>
        <v/>
      </c>
      <c r="BS21" s="286">
        <f>+IF(SUM(BQ21:BR21)&lt;=0, BS8-SUM(BS17:BS20), 0)</f>
        <v/>
      </c>
      <c r="BT21" s="286">
        <f>+IF(SUM(BR21:BS21)&lt;=0, BT8-SUM(BT17:BT20), 0)</f>
        <v/>
      </c>
      <c r="BU21" s="286">
        <f>+IF(SUM(BS21:BT21)&lt;=0, BU8-SUM(BU17:BU20), 0)</f>
        <v/>
      </c>
      <c r="BV21" s="286">
        <f>+IF(SUM(BT21:BU21)&lt;=0, BV8-SUM(BV17:BV20), 0)</f>
        <v/>
      </c>
      <c r="BW21" s="286">
        <f>+IF(SUM(BU21:BV21)&lt;=0, BW8-SUM(BW17:BW20), 0)</f>
        <v/>
      </c>
      <c r="BX21" s="286">
        <f>+IF(SUM(BV21:BW21)&lt;=0, BX8-SUM(BX17:BX20), 0)</f>
        <v/>
      </c>
      <c r="BY21" s="286">
        <f>+IF(SUM(BW21:BX21)&lt;=0, BY8-SUM(BY17:BY20), 0)</f>
        <v/>
      </c>
      <c r="BZ21" s="286">
        <f>+IF(SUM(BX21:BY21)&lt;=0, BZ8-SUM(BZ17:BZ20), 0)</f>
        <v/>
      </c>
      <c r="CA21" s="286">
        <f>+IF(SUM(BY21:BZ21)&lt;=0, CA8-SUM(CA17:CA20), 0)</f>
        <v/>
      </c>
      <c r="CB21" s="286">
        <f>+IF(SUM(BZ21:CA21)&lt;=0, CB8-SUM(CB17:CB20), 0)</f>
        <v/>
      </c>
      <c r="CC21" s="286">
        <f>+IF(SUM(CA21:CB21)&lt;=0, CC8-SUM(CC17:CC20), 0)</f>
        <v/>
      </c>
      <c r="CD21" s="286">
        <f>+IF(SUM(CB21:CC21)&lt;=0, CD8-SUM(CD17:CD20), 0)</f>
        <v/>
      </c>
      <c r="CE21" s="286">
        <f>+IF(SUM(CC21:CD21)&lt;=0, CE8-SUM(CE17:CE20), 0)</f>
        <v/>
      </c>
      <c r="CF21" s="286">
        <f>+IF(SUM(CD21:CE21)&lt;=0, CF8-SUM(CF17:CF20), 0)</f>
        <v/>
      </c>
      <c r="CG21" s="286">
        <f>+IF(SUM(CE21:CF21)&lt;=0, CG8-SUM(CG17:CG20), 0)</f>
        <v/>
      </c>
      <c r="CH21" s="286">
        <f>+IF(SUM(CF21:CG21)&lt;=0, CH8-SUM(CH17:CH20), 0)</f>
        <v/>
      </c>
      <c r="CI21" s="286">
        <f>+IF(SUM(CG21:CH21)&lt;=0, CI8-SUM(CI17:CI20), 0)</f>
        <v/>
      </c>
      <c r="CJ21" s="286">
        <f>+IF(SUM(CH21:CI21)&lt;=0, CJ8-SUM(CJ17:CJ20), 0)</f>
        <v/>
      </c>
      <c r="CK21" s="286">
        <f>+IF(SUM(CI21:CJ21)&lt;=0, CK8-SUM(CK17:CK20), 0)</f>
        <v/>
      </c>
    </row>
    <row r="22">
      <c r="D22" s="282" t="inlineStr">
        <is>
          <t>Total Client Additions</t>
        </is>
      </c>
      <c r="E22" s="3" t="n"/>
      <c r="F22" s="287">
        <f>SUM(F17:F21)</f>
        <v/>
      </c>
      <c r="G22" s="287">
        <f>SUM(G17:G21)</f>
        <v/>
      </c>
      <c r="H22" s="287">
        <f>SUM(H17:H21)</f>
        <v/>
      </c>
      <c r="I22" s="287">
        <f>SUM(I17:I21)</f>
        <v/>
      </c>
      <c r="J22" s="287">
        <f>SUM(J17:J21)</f>
        <v/>
      </c>
      <c r="K22" s="514">
        <f>SUM(K17:K21)</f>
        <v/>
      </c>
      <c r="L22" s="305">
        <f>SUM(L17:L21)</f>
        <v/>
      </c>
      <c r="M22" s="287">
        <f>SUM(M17:M21)</f>
        <v/>
      </c>
      <c r="N22" s="287">
        <f>SUM(N17:N21)</f>
        <v/>
      </c>
      <c r="O22" s="287">
        <f>SUM(O17:O21)</f>
        <v/>
      </c>
      <c r="P22" s="287">
        <f>SUM(P17:P21)</f>
        <v/>
      </c>
      <c r="Q22" s="287">
        <f>SUM(Q17:Q21)</f>
        <v/>
      </c>
      <c r="R22" s="287">
        <f>SUM(R17:R21)</f>
        <v/>
      </c>
      <c r="S22" s="287">
        <f>SUM(S17:S21)</f>
        <v/>
      </c>
      <c r="T22" s="287">
        <f>SUM(T17:T21)</f>
        <v/>
      </c>
      <c r="U22" s="287">
        <f>SUM(U17:U21)</f>
        <v/>
      </c>
      <c r="V22" s="287">
        <f>SUM(V17:V21)</f>
        <v/>
      </c>
      <c r="W22" s="287">
        <f>SUM(W17:W21)</f>
        <v/>
      </c>
      <c r="X22" s="287">
        <f>SUM(X17:X21)</f>
        <v/>
      </c>
      <c r="Y22" s="287">
        <f>SUM(Y17:Y21)</f>
        <v/>
      </c>
      <c r="Z22" s="287">
        <f>SUM(Z17:Z21)</f>
        <v/>
      </c>
      <c r="AA22" s="287">
        <f>SUM(AA17:AA21)</f>
        <v/>
      </c>
      <c r="AB22" s="287">
        <f>SUM(AB17:AB21)</f>
        <v/>
      </c>
      <c r="AC22" s="287">
        <f>SUM(AC17:AC21)</f>
        <v/>
      </c>
      <c r="AD22" s="287">
        <f>SUM(AD17:AD21)</f>
        <v/>
      </c>
      <c r="AE22" s="287">
        <f>SUM(AE17:AE21)</f>
        <v/>
      </c>
      <c r="AF22" s="287">
        <f>SUM(AF17:AF21)</f>
        <v/>
      </c>
      <c r="AG22" s="287">
        <f>SUM(AG17:AG21)</f>
        <v/>
      </c>
      <c r="AH22" s="287">
        <f>SUM(AH17:AH21)</f>
        <v/>
      </c>
      <c r="AI22" s="287">
        <f>SUM(AI17:AI21)</f>
        <v/>
      </c>
      <c r="AJ22" s="287">
        <f>SUM(AJ17:AJ21)</f>
        <v/>
      </c>
      <c r="AK22" s="287">
        <f>SUM(AK17:AK21)</f>
        <v/>
      </c>
      <c r="AL22" s="287">
        <f>SUM(AL17:AL21)</f>
        <v/>
      </c>
      <c r="AM22" s="287">
        <f>SUM(AM17:AM21)</f>
        <v/>
      </c>
      <c r="AN22" s="287">
        <f>SUM(AN17:AN21)</f>
        <v/>
      </c>
      <c r="AO22" s="287">
        <f>SUM(AO17:AO21)</f>
        <v/>
      </c>
      <c r="AP22" s="287">
        <f>SUM(AP17:AP21)</f>
        <v/>
      </c>
      <c r="AQ22" s="287">
        <f>SUM(AQ17:AQ21)</f>
        <v/>
      </c>
      <c r="AR22" s="287">
        <f>SUM(AR17:AR21)</f>
        <v/>
      </c>
      <c r="AS22" s="287">
        <f>SUM(AS17:AS21)</f>
        <v/>
      </c>
      <c r="AT22" s="287">
        <f>SUM(AT17:AT21)</f>
        <v/>
      </c>
      <c r="AU22" s="287">
        <f>SUM(AU17:AU21)</f>
        <v/>
      </c>
      <c r="AV22" s="287">
        <f>SUM(AV17:AV21)</f>
        <v/>
      </c>
      <c r="AW22" s="287">
        <f>SUM(AW17:AW21)</f>
        <v/>
      </c>
      <c r="AX22" s="287">
        <f>SUM(AX17:AX21)</f>
        <v/>
      </c>
      <c r="AY22" s="287">
        <f>SUM(AY17:AY21)</f>
        <v/>
      </c>
      <c r="AZ22" s="287">
        <f>SUM(AZ17:AZ21)</f>
        <v/>
      </c>
      <c r="BA22" s="287">
        <f>SUM(BA17:BA21)</f>
        <v/>
      </c>
      <c r="BB22" s="287">
        <f>SUM(BB17:BB21)</f>
        <v/>
      </c>
      <c r="BC22" s="287">
        <f>SUM(BC17:BC21)</f>
        <v/>
      </c>
      <c r="BD22" s="287">
        <f>SUM(BD17:BD21)</f>
        <v/>
      </c>
      <c r="BE22" s="287">
        <f>SUM(BE17:BE21)</f>
        <v/>
      </c>
      <c r="BF22" s="287">
        <f>SUM(BF17:BF21)</f>
        <v/>
      </c>
      <c r="BG22" s="287">
        <f>SUM(BG17:BG21)</f>
        <v/>
      </c>
      <c r="BH22" s="287">
        <f>SUM(BH17:BH21)</f>
        <v/>
      </c>
      <c r="BI22" s="287">
        <f>SUM(BI17:BI21)</f>
        <v/>
      </c>
      <c r="BJ22" s="287">
        <f>SUM(BJ17:BJ21)</f>
        <v/>
      </c>
      <c r="BK22" s="287">
        <f>SUM(BK17:BK21)</f>
        <v/>
      </c>
      <c r="BL22" s="287">
        <f>SUM(BL17:BL21)</f>
        <v/>
      </c>
      <c r="BM22" s="287">
        <f>SUM(BM17:BM21)</f>
        <v/>
      </c>
      <c r="BN22" s="287">
        <f>SUM(BN17:BN21)</f>
        <v/>
      </c>
      <c r="BO22" s="287">
        <f>SUM(BO17:BO21)</f>
        <v/>
      </c>
      <c r="BP22" s="287">
        <f>SUM(BP17:BP21)</f>
        <v/>
      </c>
      <c r="BQ22" s="287">
        <f>SUM(BQ17:BQ21)</f>
        <v/>
      </c>
      <c r="BR22" s="287">
        <f>SUM(BR17:BR21)</f>
        <v/>
      </c>
      <c r="BS22" s="287">
        <f>SUM(BS17:BS21)</f>
        <v/>
      </c>
      <c r="BT22" s="287">
        <f>SUM(BT17:BT21)</f>
        <v/>
      </c>
      <c r="BU22" s="287">
        <f>SUM(BU17:BU21)</f>
        <v/>
      </c>
      <c r="BV22" s="287">
        <f>SUM(BV17:BV21)</f>
        <v/>
      </c>
      <c r="BW22" s="287">
        <f>SUM(BW17:BW21)</f>
        <v/>
      </c>
      <c r="BX22" s="287">
        <f>SUM(BX17:BX21)</f>
        <v/>
      </c>
      <c r="BY22" s="287">
        <f>SUM(BY17:BY21)</f>
        <v/>
      </c>
      <c r="BZ22" s="287">
        <f>SUM(BZ17:BZ21)</f>
        <v/>
      </c>
      <c r="CA22" s="287">
        <f>SUM(CA17:CA21)</f>
        <v/>
      </c>
      <c r="CB22" s="287">
        <f>SUM(CB17:CB21)</f>
        <v/>
      </c>
      <c r="CC22" s="287">
        <f>SUM(CC17:CC21)</f>
        <v/>
      </c>
      <c r="CD22" s="287">
        <f>SUM(CD17:CD21)</f>
        <v/>
      </c>
      <c r="CE22" s="287">
        <f>SUM(CE17:CE21)</f>
        <v/>
      </c>
      <c r="CF22" s="287">
        <f>SUM(CF17:CF21)</f>
        <v/>
      </c>
      <c r="CG22" s="287">
        <f>SUM(CG17:CG21)</f>
        <v/>
      </c>
      <c r="CH22" s="287">
        <f>SUM(CH17:CH21)</f>
        <v/>
      </c>
      <c r="CI22" s="287">
        <f>SUM(CI17:CI21)</f>
        <v/>
      </c>
      <c r="CJ22" s="287">
        <f>SUM(CJ17:CJ21)</f>
        <v/>
      </c>
      <c r="CK22" s="287">
        <f>SUM(CK17:CK21)</f>
        <v/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B2:FB4"/>
  <sheetViews>
    <sheetView topLeftCell="G1" workbookViewId="0">
      <selection activeCell="G4" sqref="G4"/>
    </sheetView>
  </sheetViews>
  <sheetFormatPr baseColWidth="8" defaultRowHeight="15"/>
  <cols>
    <col width="14.5703125" bestFit="1" customWidth="1" min="3" max="3"/>
    <col width="9.5703125" bestFit="1" customWidth="1" min="8" max="9"/>
  </cols>
  <sheetData>
    <row r="2">
      <c r="H2" s="171" t="n">
        <v>45473</v>
      </c>
      <c r="I2" s="171" t="n">
        <v>45504</v>
      </c>
      <c r="J2" s="171" t="n">
        <v>45535</v>
      </c>
      <c r="K2" s="171" t="n">
        <v>45565</v>
      </c>
      <c r="L2" s="171" t="n">
        <v>45596</v>
      </c>
      <c r="M2" s="171" t="n">
        <v>45626</v>
      </c>
      <c r="N2" s="171" t="n">
        <v>45657</v>
      </c>
      <c r="O2" s="171" t="n">
        <v>45688</v>
      </c>
      <c r="P2" s="171" t="n">
        <v>45716</v>
      </c>
      <c r="Q2" s="171" t="n">
        <v>45747</v>
      </c>
      <c r="R2" s="171" t="n">
        <v>45777</v>
      </c>
      <c r="S2" s="171" t="n">
        <v>45808</v>
      </c>
      <c r="T2" s="171" t="n">
        <v>45838</v>
      </c>
      <c r="U2" s="171" t="n">
        <v>45869</v>
      </c>
      <c r="V2" s="171" t="n">
        <v>45900</v>
      </c>
      <c r="W2" s="171" t="n">
        <v>45930</v>
      </c>
      <c r="X2" s="171" t="n">
        <v>45961</v>
      </c>
      <c r="Y2" s="171" t="n">
        <v>45991</v>
      </c>
      <c r="Z2" s="171" t="n">
        <v>46022</v>
      </c>
      <c r="AA2" s="171" t="n">
        <v>46053</v>
      </c>
      <c r="AB2" s="171" t="n">
        <v>46081</v>
      </c>
      <c r="AC2" s="171" t="n">
        <v>46112</v>
      </c>
      <c r="AD2" s="171" t="n">
        <v>46142</v>
      </c>
      <c r="AE2" s="171" t="n">
        <v>46173</v>
      </c>
      <c r="AF2" s="171" t="n">
        <v>46203</v>
      </c>
      <c r="AG2" s="171" t="n">
        <v>46234</v>
      </c>
      <c r="AH2" s="171" t="n">
        <v>46265</v>
      </c>
      <c r="AI2" s="171" t="n">
        <v>46295</v>
      </c>
      <c r="AJ2" s="171" t="n">
        <v>46326</v>
      </c>
      <c r="AK2" s="171" t="n">
        <v>46356</v>
      </c>
      <c r="AL2" s="171" t="n">
        <v>46387</v>
      </c>
      <c r="AM2" s="171" t="n">
        <v>46418</v>
      </c>
      <c r="AN2" s="171" t="n">
        <v>46446</v>
      </c>
      <c r="AO2" s="171" t="n">
        <v>46477</v>
      </c>
      <c r="AP2" s="171" t="n">
        <v>46507</v>
      </c>
      <c r="AQ2" s="171" t="n">
        <v>46538</v>
      </c>
      <c r="AR2" s="171" t="n">
        <v>46568</v>
      </c>
      <c r="AS2" s="171" t="n">
        <v>46599</v>
      </c>
      <c r="AT2" s="171" t="n">
        <v>46630</v>
      </c>
      <c r="AU2" s="171" t="n">
        <v>46660</v>
      </c>
      <c r="AV2" s="171" t="n">
        <v>46691</v>
      </c>
      <c r="AW2" s="171" t="n">
        <v>46721</v>
      </c>
      <c r="AX2" s="171" t="n">
        <v>46752</v>
      </c>
      <c r="AY2" s="171" t="n">
        <v>46783</v>
      </c>
      <c r="AZ2" s="171" t="n">
        <v>46812</v>
      </c>
      <c r="BA2" s="171" t="n">
        <v>46843</v>
      </c>
      <c r="BB2" s="171" t="n">
        <v>46873</v>
      </c>
      <c r="BC2" s="171" t="n">
        <v>46904</v>
      </c>
      <c r="BD2" s="171" t="n">
        <v>46934</v>
      </c>
      <c r="BE2" s="171" t="n">
        <v>46965</v>
      </c>
      <c r="BF2" s="171" t="n">
        <v>46996</v>
      </c>
      <c r="BG2" s="171" t="n">
        <v>47026</v>
      </c>
      <c r="BH2" s="171" t="n">
        <v>47057</v>
      </c>
      <c r="BI2" s="171" t="n">
        <v>47087</v>
      </c>
      <c r="BJ2" s="171" t="n">
        <v>47118</v>
      </c>
      <c r="BK2" s="171" t="n">
        <v>47149</v>
      </c>
      <c r="BL2" s="171" t="n">
        <v>47177</v>
      </c>
      <c r="BM2" s="171" t="n">
        <v>47208</v>
      </c>
      <c r="BN2" s="171" t="n">
        <v>47238</v>
      </c>
      <c r="BO2" s="171" t="n">
        <v>47269</v>
      </c>
      <c r="BP2" s="171" t="n">
        <v>47299</v>
      </c>
      <c r="BQ2" s="171" t="n">
        <v>47330</v>
      </c>
      <c r="BR2" s="171" t="n">
        <v>47361</v>
      </c>
      <c r="BS2" s="171" t="n">
        <v>47391</v>
      </c>
      <c r="BT2" s="171" t="n">
        <v>47422</v>
      </c>
      <c r="BU2" s="171" t="n">
        <v>47452</v>
      </c>
      <c r="BV2" s="171" t="n">
        <v>47483</v>
      </c>
      <c r="BW2" s="171" t="n">
        <v>47514</v>
      </c>
      <c r="BX2" s="171" t="n">
        <v>47542</v>
      </c>
      <c r="BY2" s="171" t="n">
        <v>47573</v>
      </c>
      <c r="BZ2" s="171" t="n">
        <v>47603</v>
      </c>
      <c r="CA2" s="171" t="n">
        <v>47634</v>
      </c>
      <c r="CB2" s="171" t="n">
        <v>47664</v>
      </c>
      <c r="CC2" s="171" t="n">
        <v>47695</v>
      </c>
      <c r="CD2" s="171" t="n">
        <v>47726</v>
      </c>
      <c r="CE2" s="171" t="n">
        <v>47756</v>
      </c>
      <c r="CF2" s="171" t="n">
        <v>47787</v>
      </c>
      <c r="CG2" s="171" t="n">
        <v>47817</v>
      </c>
      <c r="CH2" s="171" t="n">
        <v>47848</v>
      </c>
      <c r="CI2" s="171" t="n">
        <v>47879</v>
      </c>
      <c r="CJ2" s="171" t="n">
        <v>47907</v>
      </c>
      <c r="CK2" s="171" t="n">
        <v>47938</v>
      </c>
      <c r="CL2" s="171" t="n">
        <v>47968</v>
      </c>
      <c r="CM2" s="171" t="n">
        <v>47999</v>
      </c>
      <c r="CN2" s="171" t="n">
        <v>48029</v>
      </c>
      <c r="CO2" s="171" t="n">
        <v>48060</v>
      </c>
      <c r="CP2" s="171" t="n">
        <v>48091</v>
      </c>
      <c r="CQ2" s="171" t="n">
        <v>48121</v>
      </c>
      <c r="CR2" s="171" t="n">
        <v>48152</v>
      </c>
      <c r="CS2" s="171" t="n">
        <v>48182</v>
      </c>
      <c r="CT2" s="171" t="n">
        <v>48213</v>
      </c>
      <c r="CU2" s="171" t="n">
        <v>48244</v>
      </c>
      <c r="CV2" s="171" t="n">
        <v>48273</v>
      </c>
      <c r="CW2" s="171" t="n">
        <v>48304</v>
      </c>
      <c r="CX2" s="171" t="n">
        <v>48334</v>
      </c>
      <c r="CY2" s="171" t="n">
        <v>48365</v>
      </c>
      <c r="CZ2" s="171" t="n">
        <v>48395</v>
      </c>
      <c r="DA2" s="171" t="n">
        <v>48426</v>
      </c>
      <c r="DB2" s="171" t="n">
        <v>48457</v>
      </c>
      <c r="DC2" s="171" t="n">
        <v>48487</v>
      </c>
      <c r="DD2" s="171" t="n">
        <v>48518</v>
      </c>
      <c r="DE2" s="171" t="n">
        <v>48548</v>
      </c>
      <c r="DF2" s="171" t="n">
        <v>48579</v>
      </c>
      <c r="DG2" s="171" t="n">
        <v>48610</v>
      </c>
      <c r="DH2" s="171" t="n">
        <v>48638</v>
      </c>
      <c r="DI2" s="171" t="n">
        <v>48669</v>
      </c>
      <c r="DJ2" s="171" t="n">
        <v>48699</v>
      </c>
      <c r="DK2" s="171" t="n">
        <v>48730</v>
      </c>
      <c r="DL2" s="171" t="n">
        <v>48760</v>
      </c>
      <c r="DM2" s="171" t="n">
        <v>48791</v>
      </c>
      <c r="DN2" s="171" t="n">
        <v>48822</v>
      </c>
      <c r="DO2" s="171" t="n">
        <v>48852</v>
      </c>
      <c r="DP2" s="171" t="n">
        <v>48883</v>
      </c>
      <c r="DQ2" s="171" t="n">
        <v>48913</v>
      </c>
      <c r="DR2" s="171" t="n">
        <v>48944</v>
      </c>
      <c r="DS2" s="171" t="n">
        <v>48975</v>
      </c>
      <c r="DT2" s="171" t="n">
        <v>49003</v>
      </c>
      <c r="DU2" s="171" t="n">
        <v>49034</v>
      </c>
      <c r="DV2" s="171" t="n">
        <v>49064</v>
      </c>
      <c r="DW2" s="171" t="n">
        <v>49095</v>
      </c>
      <c r="DX2" s="171" t="n">
        <v>49125</v>
      </c>
      <c r="DY2" s="171" t="n">
        <v>49156</v>
      </c>
      <c r="DZ2" s="171" t="n">
        <v>49187</v>
      </c>
      <c r="EA2" s="171" t="n">
        <v>49217</v>
      </c>
      <c r="EB2" s="171" t="n">
        <v>49248</v>
      </c>
      <c r="EC2" s="171" t="n">
        <v>49278</v>
      </c>
      <c r="ED2" s="171" t="n">
        <v>49309</v>
      </c>
      <c r="EE2" s="171" t="n">
        <v>49340</v>
      </c>
      <c r="EF2" s="171" t="n">
        <v>49368</v>
      </c>
      <c r="EG2" s="171" t="n">
        <v>49399</v>
      </c>
      <c r="EH2" s="171" t="n">
        <v>49429</v>
      </c>
      <c r="EI2" s="171" t="n">
        <v>49460</v>
      </c>
      <c r="EJ2" s="171" t="n">
        <v>49490</v>
      </c>
      <c r="EK2" s="171" t="n">
        <v>49521</v>
      </c>
      <c r="EL2" s="171" t="n">
        <v>49552</v>
      </c>
      <c r="EM2" s="171" t="n">
        <v>49582</v>
      </c>
      <c r="EN2" s="171" t="n">
        <v>49613</v>
      </c>
      <c r="EO2" s="171" t="n">
        <v>49643</v>
      </c>
      <c r="EP2" s="171" t="n">
        <v>49674</v>
      </c>
      <c r="EQ2" s="171" t="n">
        <v>49705</v>
      </c>
      <c r="ER2" s="171" t="n">
        <v>49734</v>
      </c>
      <c r="ES2" s="171" t="n">
        <v>49765</v>
      </c>
      <c r="ET2" s="171" t="n">
        <v>49795</v>
      </c>
      <c r="EU2" s="171" t="n">
        <v>49826</v>
      </c>
      <c r="EV2" s="171" t="n">
        <v>49856</v>
      </c>
      <c r="EW2" s="171" t="n">
        <v>49887</v>
      </c>
      <c r="EX2" s="171" t="n">
        <v>49918</v>
      </c>
      <c r="EY2" s="171" t="n">
        <v>49948</v>
      </c>
      <c r="EZ2" s="171" t="n">
        <v>49979</v>
      </c>
      <c r="FA2" s="171" t="n">
        <v>50009</v>
      </c>
      <c r="FB2" s="171" t="n">
        <v>50040</v>
      </c>
    </row>
    <row r="3">
      <c r="B3" t="inlineStr">
        <is>
          <t>Name</t>
        </is>
      </c>
      <c r="C3" t="inlineStr">
        <is>
          <t>Position</t>
        </is>
      </c>
      <c r="D3" t="inlineStr">
        <is>
          <t>Hourly Rate</t>
        </is>
      </c>
    </row>
    <row r="4">
      <c r="B4" t="inlineStr">
        <is>
          <t>Cheri Est</t>
        </is>
      </c>
      <c r="C4" t="inlineStr">
        <is>
          <t>Subsititute Tutor</t>
        </is>
      </c>
      <c r="D4" t="n">
        <v>40</v>
      </c>
      <c r="H4" s="326">
        <f>+IF(('Monthly Detail'!Y41-'Monthly Detail'!$B$38)&gt;0,('Monthly Detail'!Y41-'Monthly Detail'!$B$38)*'People Plan'!$D$4, 0)</f>
        <v/>
      </c>
      <c r="I4" s="326">
        <f>+IF(('Monthly Detail'!Z41-'Monthly Detail'!$B$38)&gt;0,('Monthly Detail'!Z41-'Monthly Detail'!$B$38)*'People Plan'!$D$4, 0)</f>
        <v/>
      </c>
      <c r="J4" s="326">
        <f>+IF(('Monthly Detail'!AA41-'Monthly Detail'!$B$38)&gt;0,('Monthly Detail'!AA41-'Monthly Detail'!$B$38)*'People Plan'!$D$4, 0)</f>
        <v/>
      </c>
      <c r="K4" s="326">
        <f>+IF(('Monthly Detail'!AB41-'Monthly Detail'!$B$38)&gt;0,('Monthly Detail'!AB41-'Monthly Detail'!$B$38)*'People Plan'!$D$4, 0)</f>
        <v/>
      </c>
      <c r="L4" s="326">
        <f>+IF(('Monthly Detail'!AC41-'Monthly Detail'!$B$38)&gt;0,('Monthly Detail'!AC41-'Monthly Detail'!$B$38)*'People Plan'!$D$4, 0)</f>
        <v/>
      </c>
      <c r="M4" s="326">
        <f>+IF(('Monthly Detail'!AD41-'Monthly Detail'!$B$38)&gt;0,('Monthly Detail'!AD41-'Monthly Detail'!$B$38)*'People Plan'!$D$4, 0)</f>
        <v/>
      </c>
      <c r="N4" s="326">
        <f>+IF(('Monthly Detail'!AE41-'Monthly Detail'!$B$38)&gt;0,('Monthly Detail'!AE41-'Monthly Detail'!$B$38)*'People Plan'!$D$4, 0)</f>
        <v/>
      </c>
      <c r="O4" s="326">
        <f>+IF(('Monthly Detail'!AF41-'Monthly Detail'!$B$38)&gt;0,('Monthly Detail'!AF41-'Monthly Detail'!$B$38)*'People Plan'!$D$4, 0)</f>
        <v/>
      </c>
      <c r="P4" s="326">
        <f>+IF(('Monthly Detail'!AG41-'Monthly Detail'!$B$38)&gt;0,('Monthly Detail'!AG41-'Monthly Detail'!$B$38)*'People Plan'!$D$4, 0)</f>
        <v/>
      </c>
      <c r="Q4" s="326">
        <f>+IF(('Monthly Detail'!AH41-'Monthly Detail'!$B$38)&gt;0,('Monthly Detail'!AH41-'Monthly Detail'!$B$38)*'People Plan'!$D$4, 0)</f>
        <v/>
      </c>
      <c r="R4" s="326">
        <f>+IF(('Monthly Detail'!AI41-'Monthly Detail'!$B$38)&gt;0,('Monthly Detail'!AI41-'Monthly Detail'!$B$38)*'People Plan'!$D$4, 0)</f>
        <v/>
      </c>
      <c r="S4" s="326">
        <f>+IF(('Monthly Detail'!AJ41-'Monthly Detail'!$B$38)&gt;0,('Monthly Detail'!AJ41-'Monthly Detail'!$B$38)*'People Plan'!$D$4, 0)</f>
        <v/>
      </c>
      <c r="T4" s="326">
        <f>+IF(('Monthly Detail'!AK41-'Monthly Detail'!$B$38)&gt;0,('Monthly Detail'!AK41-'Monthly Detail'!$B$38)*'People Plan'!$D$4, 0)</f>
        <v/>
      </c>
      <c r="U4" s="326">
        <f>+IF(('Monthly Detail'!AL41-'Monthly Detail'!$B$38)&gt;0,('Monthly Detail'!AL41-'Monthly Detail'!$B$38)*'People Plan'!$D$4, 0)</f>
        <v/>
      </c>
      <c r="V4" s="326">
        <f>+IF(('Monthly Detail'!AM41-'Monthly Detail'!$B$38)&gt;0,('Monthly Detail'!AM41-'Monthly Detail'!$B$38)*'People Plan'!$D$4, 0)</f>
        <v/>
      </c>
      <c r="W4" s="326">
        <f>+IF(('Monthly Detail'!AN41-'Monthly Detail'!$B$38)&gt;0,('Monthly Detail'!AN41-'Monthly Detail'!$B$38)*'People Plan'!$D$4, 0)</f>
        <v/>
      </c>
      <c r="X4" s="326">
        <f>+IF(('Monthly Detail'!AO41-'Monthly Detail'!$B$38)&gt;0,('Monthly Detail'!AO41-'Monthly Detail'!$B$38)*'People Plan'!$D$4, 0)</f>
        <v/>
      </c>
      <c r="Y4" s="326">
        <f>+IF(('Monthly Detail'!AP41-'Monthly Detail'!$B$38)&gt;0,('Monthly Detail'!AP41-'Monthly Detail'!$B$38)*'People Plan'!$D$4, 0)</f>
        <v/>
      </c>
      <c r="Z4" s="326">
        <f>+IF(('Monthly Detail'!AQ41-'Monthly Detail'!$B$38)&gt;0,('Monthly Detail'!AQ41-'Monthly Detail'!$B$38)*'People Plan'!$D$4, 0)</f>
        <v/>
      </c>
      <c r="AA4" s="326">
        <f>+IF(('Monthly Detail'!AR41-'Monthly Detail'!$B$38)&gt;0,('Monthly Detail'!AR41-'Monthly Detail'!$B$38)*'People Plan'!$D$4, 0)</f>
        <v/>
      </c>
      <c r="AB4" s="326">
        <f>+IF(('Monthly Detail'!AS41-'Monthly Detail'!$B$38)&gt;0,('Monthly Detail'!AS41-'Monthly Detail'!$B$38)*'People Plan'!$D$4, 0)</f>
        <v/>
      </c>
      <c r="AC4" s="326">
        <f>+IF(('Monthly Detail'!AT41-'Monthly Detail'!$B$38)&gt;0,('Monthly Detail'!AT41-'Monthly Detail'!$B$38)*'People Plan'!$D$4, 0)</f>
        <v/>
      </c>
      <c r="AD4" s="326">
        <f>+IF(('Monthly Detail'!AU41-'Monthly Detail'!$B$38)&gt;0,('Monthly Detail'!AU41-'Monthly Detail'!$B$38)*'People Plan'!$D$4, 0)</f>
        <v/>
      </c>
      <c r="AE4" s="326">
        <f>+IF(('Monthly Detail'!AV41-'Monthly Detail'!$B$38)&gt;0,('Monthly Detail'!AV41-'Monthly Detail'!$B$38)*'People Plan'!$D$4, 0)</f>
        <v/>
      </c>
      <c r="AF4" s="326">
        <f>+IF(('Monthly Detail'!AW41-'Monthly Detail'!$B$38)&gt;0,('Monthly Detail'!AW41-'Monthly Detail'!$B$38)*'People Plan'!$D$4, 0)</f>
        <v/>
      </c>
      <c r="AG4" s="326">
        <f>+IF(('Monthly Detail'!AX41-'Monthly Detail'!$B$38)&gt;0,('Monthly Detail'!AX41-'Monthly Detail'!$B$38)*'People Plan'!$D$4, 0)</f>
        <v/>
      </c>
      <c r="AH4" s="326">
        <f>+IF(('Monthly Detail'!AY41-'Monthly Detail'!$B$38)&gt;0,('Monthly Detail'!AY41-'Monthly Detail'!$B$38)*'People Plan'!$D$4, 0)</f>
        <v/>
      </c>
      <c r="AI4" s="326">
        <f>+IF(('Monthly Detail'!AZ41-'Monthly Detail'!$B$38)&gt;0,('Monthly Detail'!AZ41-'Monthly Detail'!$B$38)*'People Plan'!$D$4, 0)</f>
        <v/>
      </c>
      <c r="AJ4" s="326">
        <f>+IF(('Monthly Detail'!BA41-'Monthly Detail'!$B$38)&gt;0,('Monthly Detail'!BA41-'Monthly Detail'!$B$38)*'People Plan'!$D$4, 0)</f>
        <v/>
      </c>
      <c r="AK4" s="326">
        <f>+IF(('Monthly Detail'!BB41-'Monthly Detail'!$B$38)&gt;0,('Monthly Detail'!BB41-'Monthly Detail'!$B$38)*'People Plan'!$D$4, 0)</f>
        <v/>
      </c>
      <c r="AL4" s="326">
        <f>+IF(('Monthly Detail'!BC41-'Monthly Detail'!$B$38)&gt;0,('Monthly Detail'!BC41-'Monthly Detail'!$B$38)*'People Plan'!$D$4, 0)</f>
        <v/>
      </c>
      <c r="AM4" s="326">
        <f>+IF(('Monthly Detail'!BD41-'Monthly Detail'!$B$38)&gt;0,('Monthly Detail'!BD41-'Monthly Detail'!$B$38)*'People Plan'!$D$4, 0)</f>
        <v/>
      </c>
      <c r="AN4" s="326">
        <f>+IF(('Monthly Detail'!BE41-'Monthly Detail'!$B$38)&gt;0,('Monthly Detail'!BE41-'Monthly Detail'!$B$38)*'People Plan'!$D$4, 0)</f>
        <v/>
      </c>
      <c r="AO4" s="326">
        <f>+IF(('Monthly Detail'!BF41-'Monthly Detail'!$B$38)&gt;0,('Monthly Detail'!BF41-'Monthly Detail'!$B$38)*'People Plan'!$D$4, 0)</f>
        <v/>
      </c>
      <c r="AP4" s="326">
        <f>+IF(('Monthly Detail'!BG41-'Monthly Detail'!$B$38)&gt;0,('Monthly Detail'!BG41-'Monthly Detail'!$B$38)*'People Plan'!$D$4, 0)</f>
        <v/>
      </c>
      <c r="AQ4" s="326">
        <f>+IF(('Monthly Detail'!BH41-'Monthly Detail'!$B$38)&gt;0,('Monthly Detail'!BH41-'Monthly Detail'!$B$38)*'People Plan'!$D$4, 0)</f>
        <v/>
      </c>
      <c r="AR4" s="326">
        <f>+IF(('Monthly Detail'!BI41-'Monthly Detail'!$B$38)&gt;0,('Monthly Detail'!BI41-'Monthly Detail'!$B$38)*'People Plan'!$D$4, 0)</f>
        <v/>
      </c>
      <c r="AS4" s="326">
        <f>+IF(('Monthly Detail'!BJ41-'Monthly Detail'!$B$38)&gt;0,('Monthly Detail'!BJ41-'Monthly Detail'!$B$38)*'People Plan'!$D$4, 0)</f>
        <v/>
      </c>
      <c r="AT4" s="326">
        <f>+IF(('Monthly Detail'!BK41-'Monthly Detail'!$B$38)&gt;0,('Monthly Detail'!BK41-'Monthly Detail'!$B$38)*'People Plan'!$D$4, 0)</f>
        <v/>
      </c>
      <c r="AU4" s="326">
        <f>+IF(('Monthly Detail'!BL41-'Monthly Detail'!$B$38)&gt;0,('Monthly Detail'!BL41-'Monthly Detail'!$B$38)*'People Plan'!$D$4, 0)</f>
        <v/>
      </c>
      <c r="AV4" s="326">
        <f>+IF(('Monthly Detail'!BM41-'Monthly Detail'!$B$38)&gt;0,('Monthly Detail'!BM41-'Monthly Detail'!$B$38)*'People Plan'!$D$4, 0)</f>
        <v/>
      </c>
      <c r="AW4" s="326">
        <f>+IF(('Monthly Detail'!BN41-'Monthly Detail'!$B$38)&gt;0,('Monthly Detail'!BN41-'Monthly Detail'!$B$38)*'People Plan'!$D$4, 0)</f>
        <v/>
      </c>
      <c r="AX4" s="326">
        <f>+IF(('Monthly Detail'!BO41-'Monthly Detail'!$B$38)&gt;0,('Monthly Detail'!BO41-'Monthly Detail'!$B$38)*'People Plan'!$D$4, 0)</f>
        <v/>
      </c>
      <c r="AY4" s="326">
        <f>+IF(('Monthly Detail'!BP41-'Monthly Detail'!$B$38)&gt;0,('Monthly Detail'!BP41-'Monthly Detail'!$B$38)*'People Plan'!$D$4, 0)</f>
        <v/>
      </c>
      <c r="AZ4" s="326">
        <f>+IF(('Monthly Detail'!BQ41-'Monthly Detail'!$B$38)&gt;0,('Monthly Detail'!BQ41-'Monthly Detail'!$B$38)*'People Plan'!$D$4, 0)</f>
        <v/>
      </c>
      <c r="BA4" s="326">
        <f>+IF(('Monthly Detail'!BR41-'Monthly Detail'!$B$38)&gt;0,('Monthly Detail'!BR41-'Monthly Detail'!$B$38)*'People Plan'!$D$4, 0)</f>
        <v/>
      </c>
      <c r="BB4" s="326">
        <f>+IF(('Monthly Detail'!BS41-'Monthly Detail'!$B$38)&gt;0,('Monthly Detail'!BS41-'Monthly Detail'!$B$38)*'People Plan'!$D$4, 0)</f>
        <v/>
      </c>
      <c r="BC4" s="326">
        <f>+IF(('Monthly Detail'!BT41-'Monthly Detail'!$B$38)&gt;0,('Monthly Detail'!BT41-'Monthly Detail'!$B$38)*'People Plan'!$D$4, 0)</f>
        <v/>
      </c>
      <c r="BD4" s="326">
        <f>+IF(('Monthly Detail'!BU41-'Monthly Detail'!$B$38)&gt;0,('Monthly Detail'!BU41-'Monthly Detail'!$B$38)*'People Plan'!$D$4, 0)</f>
        <v/>
      </c>
      <c r="BE4" s="326">
        <f>+IF(('Monthly Detail'!BV41-'Monthly Detail'!$B$38)&gt;0,('Monthly Detail'!BV41-'Monthly Detail'!$B$38)*'People Plan'!$D$4, 0)</f>
        <v/>
      </c>
      <c r="BF4" s="326">
        <f>+IF(('Monthly Detail'!BW41-'Monthly Detail'!$B$38)&gt;0,('Monthly Detail'!BW41-'Monthly Detail'!$B$38)*'People Plan'!$D$4, 0)</f>
        <v/>
      </c>
      <c r="BG4" s="326">
        <f>+IF(('Monthly Detail'!BX41-'Monthly Detail'!$B$38)&gt;0,('Monthly Detail'!BX41-'Monthly Detail'!$B$38)*'People Plan'!$D$4, 0)</f>
        <v/>
      </c>
      <c r="BH4" s="326">
        <f>+IF(('Monthly Detail'!BY41-'Monthly Detail'!$B$38)&gt;0,('Monthly Detail'!BY41-'Monthly Detail'!$B$38)*'People Plan'!$D$4, 0)</f>
        <v/>
      </c>
      <c r="BI4" s="326">
        <f>+IF(('Monthly Detail'!BZ41-'Monthly Detail'!$B$38)&gt;0,('Monthly Detail'!BZ41-'Monthly Detail'!$B$38)*'People Plan'!$D$4, 0)</f>
        <v/>
      </c>
      <c r="BJ4" s="326">
        <f>+IF(('Monthly Detail'!CA41-'Monthly Detail'!$B$38)&gt;0,('Monthly Detail'!CA41-'Monthly Detail'!$B$38)*'People Plan'!$D$4, 0)</f>
        <v/>
      </c>
      <c r="BK4" s="326">
        <f>+IF(('Monthly Detail'!CB41-'Monthly Detail'!$B$38)&gt;0,('Monthly Detail'!CB41-'Monthly Detail'!$B$38)*'People Plan'!$D$4, 0)</f>
        <v/>
      </c>
      <c r="BL4" s="326">
        <f>+IF(('Monthly Detail'!CC41-'Monthly Detail'!$B$38)&gt;0,('Monthly Detail'!CC41-'Monthly Detail'!$B$38)*'People Plan'!$D$4, 0)</f>
        <v/>
      </c>
      <c r="BM4" s="326">
        <f>+IF(('Monthly Detail'!CD41-'Monthly Detail'!$B$38)&gt;0,('Monthly Detail'!CD41-'Monthly Detail'!$B$38)*'People Plan'!$D$4, 0)</f>
        <v/>
      </c>
      <c r="BN4" s="326">
        <f>+IF(('Monthly Detail'!CE41-'Monthly Detail'!$B$38)&gt;0,('Monthly Detail'!CE41-'Monthly Detail'!$B$38)*'People Plan'!$D$4, 0)</f>
        <v/>
      </c>
      <c r="BO4" s="326">
        <f>+IF(('Monthly Detail'!CF41-'Monthly Detail'!$B$38)&gt;0,('Monthly Detail'!CF41-'Monthly Detail'!$B$38)*'People Plan'!$D$4, 0)</f>
        <v/>
      </c>
      <c r="BP4" s="326">
        <f>+IF(('Monthly Detail'!CG41-'Monthly Detail'!$B$38)&gt;0,('Monthly Detail'!CG41-'Monthly Detail'!$B$38)*'People Plan'!$D$4, 0)</f>
        <v/>
      </c>
      <c r="BQ4" s="326">
        <f>+IF(('Monthly Detail'!CH41-'Monthly Detail'!$B$38)&gt;0,('Monthly Detail'!CH41-'Monthly Detail'!$B$38)*'People Plan'!$D$4, 0)</f>
        <v/>
      </c>
      <c r="BR4" s="326">
        <f>+IF(('Monthly Detail'!CI41-'Monthly Detail'!$B$38)&gt;0,('Monthly Detail'!CI41-'Monthly Detail'!$B$38)*'People Plan'!$D$4, 0)</f>
        <v/>
      </c>
      <c r="BS4" s="326">
        <f>+IF(('Monthly Detail'!CJ41-'Monthly Detail'!$B$38)&gt;0,('Monthly Detail'!CJ41-'Monthly Detail'!$B$38)*'People Plan'!$D$4, 0)</f>
        <v/>
      </c>
      <c r="BT4" s="326">
        <f>+IF(('Monthly Detail'!CK41-'Monthly Detail'!$B$38)&gt;0,('Monthly Detail'!CK41-'Monthly Detail'!$B$38)*'People Plan'!$D$4, 0)</f>
        <v/>
      </c>
      <c r="BU4" s="326">
        <f>+IF(('Monthly Detail'!CL41-'Monthly Detail'!$B$38)&gt;0,('Monthly Detail'!CL41-'Monthly Detail'!$B$38)*'People Plan'!$D$4, 0)</f>
        <v/>
      </c>
      <c r="BV4" s="326">
        <f>+IF(('Monthly Detail'!CM41-'Monthly Detail'!$B$38)&gt;0,('Monthly Detail'!CM41-'Monthly Detail'!$B$38)*'People Plan'!$D$4, 0)</f>
        <v/>
      </c>
      <c r="BW4" s="326">
        <f>+IF(('Monthly Detail'!CN41-'Monthly Detail'!$B$38)&gt;0,('Monthly Detail'!CN41-'Monthly Detail'!$B$38)*'People Plan'!$D$4, 0)</f>
        <v/>
      </c>
      <c r="BX4" s="326">
        <f>+IF(('Monthly Detail'!CO41-'Monthly Detail'!$B$38)&gt;0,('Monthly Detail'!CO41-'Monthly Detail'!$B$38)*'People Plan'!$D$4, 0)</f>
        <v/>
      </c>
      <c r="BY4" s="326">
        <f>+IF(('Monthly Detail'!CP41-'Monthly Detail'!$B$38)&gt;0,('Monthly Detail'!CP41-'Monthly Detail'!$B$38)*'People Plan'!$D$4, 0)</f>
        <v/>
      </c>
      <c r="BZ4" s="326">
        <f>+IF(('Monthly Detail'!CQ41-'Monthly Detail'!$B$38)&gt;0,('Monthly Detail'!CQ41-'Monthly Detail'!$B$38)*'People Plan'!$D$4, 0)</f>
        <v/>
      </c>
      <c r="CA4" s="326">
        <f>+IF(('Monthly Detail'!CR41-'Monthly Detail'!$B$38)&gt;0,('Monthly Detail'!CR41-'Monthly Detail'!$B$38)*'People Plan'!$D$4, 0)</f>
        <v/>
      </c>
      <c r="CB4" s="326">
        <f>+IF(('Monthly Detail'!CS41-'Monthly Detail'!$B$38)&gt;0,('Monthly Detail'!CS41-'Monthly Detail'!$B$38)*'People Plan'!$D$4, 0)</f>
        <v/>
      </c>
      <c r="CC4" s="326">
        <f>+IF(('Monthly Detail'!CT41-'Monthly Detail'!$B$38)&gt;0,('Monthly Detail'!CT41-'Monthly Detail'!$B$38)*'People Plan'!$D$4, 0)</f>
        <v/>
      </c>
      <c r="CD4" s="326">
        <f>+IF(('Monthly Detail'!CU41-'Monthly Detail'!$B$38)&gt;0,('Monthly Detail'!CU41-'Monthly Detail'!$B$38)*'People Plan'!$D$4, 0)</f>
        <v/>
      </c>
      <c r="CE4" s="326">
        <f>+IF(('Monthly Detail'!CV41-'Monthly Detail'!$B$38)&gt;0,('Monthly Detail'!CV41-'Monthly Detail'!$B$38)*'People Plan'!$D$4, 0)</f>
        <v/>
      </c>
      <c r="CF4" s="326">
        <f>+IF(('Monthly Detail'!CW41-'Monthly Detail'!$B$38)&gt;0,('Monthly Detail'!CW41-'Monthly Detail'!$B$38)*'People Plan'!$D$4, 0)</f>
        <v/>
      </c>
      <c r="CG4" s="326">
        <f>+IF(('Monthly Detail'!CX41-'Monthly Detail'!$B$38)&gt;0,('Monthly Detail'!CX41-'Monthly Detail'!$B$38)*'People Plan'!$D$4, 0)</f>
        <v/>
      </c>
      <c r="CH4" s="326">
        <f>+IF(('Monthly Detail'!CY41-'Monthly Detail'!$B$38)&gt;0,('Monthly Detail'!CY41-'Monthly Detail'!$B$38)*'People Plan'!$D$4, 0)</f>
        <v/>
      </c>
      <c r="CI4" s="326">
        <f>+IF(('Monthly Detail'!CZ41-'Monthly Detail'!$B$38)&gt;0,('Monthly Detail'!CZ41-'Monthly Detail'!$B$38)*'People Plan'!$D$4, 0)</f>
        <v/>
      </c>
      <c r="CJ4" s="326">
        <f>+IF(('Monthly Detail'!DA41-'Monthly Detail'!$B$38)&gt;0,('Monthly Detail'!DA41-'Monthly Detail'!$B$38)*'People Plan'!$D$4, 0)</f>
        <v/>
      </c>
      <c r="CK4" s="326">
        <f>+IF(('Monthly Detail'!DB41-'Monthly Detail'!$B$38)&gt;0,('Monthly Detail'!DB41-'Monthly Detail'!$B$38)*'People Plan'!$D$4, 0)</f>
        <v/>
      </c>
      <c r="CL4" s="326">
        <f>+IF(('Monthly Detail'!DC41-'Monthly Detail'!$B$38)&gt;0,('Monthly Detail'!DC41-'Monthly Detail'!$B$38)*'People Plan'!$D$4, 0)</f>
        <v/>
      </c>
      <c r="CM4" s="326">
        <f>+IF(('Monthly Detail'!DD41-'Monthly Detail'!$B$38)&gt;0,('Monthly Detail'!DD41-'Monthly Detail'!$B$38)*'People Plan'!$D$4, 0)</f>
        <v/>
      </c>
      <c r="CN4" s="326">
        <f>+IF(('Monthly Detail'!DE41-'Monthly Detail'!$B$38)&gt;0,('Monthly Detail'!DE41-'Monthly Detail'!$B$38)*'People Plan'!$D$4, 0)</f>
        <v/>
      </c>
      <c r="CO4" s="326">
        <f>+IF(('Monthly Detail'!DF41-'Monthly Detail'!$B$38)&gt;0,('Monthly Detail'!DF41-'Monthly Detail'!$B$38)*'People Plan'!$D$4, 0)</f>
        <v/>
      </c>
      <c r="CP4" s="326">
        <f>+IF(('Monthly Detail'!DG41-'Monthly Detail'!$B$38)&gt;0,('Monthly Detail'!DG41-'Monthly Detail'!$B$38)*'People Plan'!$D$4, 0)</f>
        <v/>
      </c>
      <c r="CQ4" s="326">
        <f>+IF(('Monthly Detail'!DH41-'Monthly Detail'!$B$38)&gt;0,('Monthly Detail'!DH41-'Monthly Detail'!$B$38)*'People Plan'!$D$4, 0)</f>
        <v/>
      </c>
      <c r="CR4" s="326">
        <f>+IF(('Monthly Detail'!DI41-'Monthly Detail'!$B$38)&gt;0,('Monthly Detail'!DI41-'Monthly Detail'!$B$38)*'People Plan'!$D$4, 0)</f>
        <v/>
      </c>
      <c r="CS4" s="326">
        <f>+IF(('Monthly Detail'!DJ41-'Monthly Detail'!$B$38)&gt;0,('Monthly Detail'!DJ41-'Monthly Detail'!$B$38)*'People Plan'!$D$4, 0)</f>
        <v/>
      </c>
      <c r="CT4" s="326">
        <f>+IF(('Monthly Detail'!DK41-'Monthly Detail'!$B$38)&gt;0,('Monthly Detail'!DK41-'Monthly Detail'!$B$38)*'People Plan'!$D$4, 0)</f>
        <v/>
      </c>
      <c r="CU4" s="326">
        <f>+IF(('Monthly Detail'!DL41-'Monthly Detail'!$B$38)&gt;0,('Monthly Detail'!DL41-'Monthly Detail'!$B$38)*'People Plan'!$D$4, 0)</f>
        <v/>
      </c>
      <c r="CV4" s="326">
        <f>+IF(('Monthly Detail'!DM41-'Monthly Detail'!$B$38)&gt;0,('Monthly Detail'!DM41-'Monthly Detail'!$B$38)*'People Plan'!$D$4, 0)</f>
        <v/>
      </c>
      <c r="CW4" s="326">
        <f>+IF(('Monthly Detail'!DN41-'Monthly Detail'!$B$38)&gt;0,('Monthly Detail'!DN41-'Monthly Detail'!$B$38)*'People Plan'!$D$4, 0)</f>
        <v/>
      </c>
      <c r="CX4" s="326">
        <f>+IF(('Monthly Detail'!DO41-'Monthly Detail'!$B$38)&gt;0,('Monthly Detail'!DO41-'Monthly Detail'!$B$38)*'People Plan'!$D$4, 0)</f>
        <v/>
      </c>
      <c r="CY4" s="326">
        <f>+IF(('Monthly Detail'!DP41-'Monthly Detail'!$B$38)&gt;0,('Monthly Detail'!DP41-'Monthly Detail'!$B$38)*'People Plan'!$D$4, 0)</f>
        <v/>
      </c>
      <c r="CZ4" s="326">
        <f>+IF(('Monthly Detail'!DQ41-'Monthly Detail'!$B$38)&gt;0,('Monthly Detail'!DQ41-'Monthly Detail'!$B$38)*'People Plan'!$D$4, 0)</f>
        <v/>
      </c>
      <c r="DA4" s="326">
        <f>+IF(('Monthly Detail'!DR41-'Monthly Detail'!$B$38)&gt;0,('Monthly Detail'!DR41-'Monthly Detail'!$B$38)*'People Plan'!$D$4, 0)</f>
        <v/>
      </c>
      <c r="DB4" s="326">
        <f>+IF(('Monthly Detail'!DS41-'Monthly Detail'!$B$38)&gt;0,('Monthly Detail'!DS41-'Monthly Detail'!$B$38)*'People Plan'!$D$4, 0)</f>
        <v/>
      </c>
      <c r="DC4" s="326">
        <f>+IF(('Monthly Detail'!DT41-'Monthly Detail'!$B$38)&gt;0,('Monthly Detail'!DT41-'Monthly Detail'!$B$38)*'People Plan'!$D$4, 0)</f>
        <v/>
      </c>
      <c r="DD4" s="326">
        <f>+IF(('Monthly Detail'!DU41-'Monthly Detail'!$B$38)&gt;0,('Monthly Detail'!DU41-'Monthly Detail'!$B$38)*'People Plan'!$D$4, 0)</f>
        <v/>
      </c>
      <c r="DE4" s="326">
        <f>+IF(('Monthly Detail'!DV41-'Monthly Detail'!$B$38)&gt;0,('Monthly Detail'!DV41-'Monthly Detail'!$B$38)*'People Plan'!$D$4, 0)</f>
        <v/>
      </c>
      <c r="DF4" s="326">
        <f>+IF(('Monthly Detail'!DW41-'Monthly Detail'!$B$38)&gt;0,('Monthly Detail'!DW41-'Monthly Detail'!$B$38)*'People Plan'!$D$4, 0)</f>
        <v/>
      </c>
      <c r="DG4" s="326">
        <f>+IF(('Monthly Detail'!DX41-'Monthly Detail'!$B$38)&gt;0,('Monthly Detail'!DX41-'Monthly Detail'!$B$38)*'People Plan'!$D$4, 0)</f>
        <v/>
      </c>
      <c r="DH4" s="326">
        <f>+IF(('Monthly Detail'!DY41-'Monthly Detail'!$B$38)&gt;0,('Monthly Detail'!DY41-'Monthly Detail'!$B$38)*'People Plan'!$D$4, 0)</f>
        <v/>
      </c>
      <c r="DI4" s="326">
        <f>+IF(('Monthly Detail'!DZ41-'Monthly Detail'!$B$38)&gt;0,('Monthly Detail'!DZ41-'Monthly Detail'!$B$38)*'People Plan'!$D$4, 0)</f>
        <v/>
      </c>
      <c r="DJ4" s="326">
        <f>+IF(('Monthly Detail'!EA41-'Monthly Detail'!$B$38)&gt;0,('Monthly Detail'!EA41-'Monthly Detail'!$B$38)*'People Plan'!$D$4, 0)</f>
        <v/>
      </c>
      <c r="DK4" s="326">
        <f>+IF(('Monthly Detail'!EB41-'Monthly Detail'!$B$38)&gt;0,('Monthly Detail'!EB41-'Monthly Detail'!$B$38)*'People Plan'!$D$4, 0)</f>
        <v/>
      </c>
      <c r="DL4" s="326">
        <f>+IF(('Monthly Detail'!EC41-'Monthly Detail'!$B$38)&gt;0,('Monthly Detail'!EC41-'Monthly Detail'!$B$38)*'People Plan'!$D$4, 0)</f>
        <v/>
      </c>
      <c r="DM4" s="326">
        <f>+IF(('Monthly Detail'!ED41-'Monthly Detail'!$B$38)&gt;0,('Monthly Detail'!ED41-'Monthly Detail'!$B$38)*'People Plan'!$D$4, 0)</f>
        <v/>
      </c>
      <c r="DN4" s="326">
        <f>+IF(('Monthly Detail'!EE41-'Monthly Detail'!$B$38)&gt;0,('Monthly Detail'!EE41-'Monthly Detail'!$B$38)*'People Plan'!$D$4, 0)</f>
        <v/>
      </c>
      <c r="DO4" s="326">
        <f>+IF(('Monthly Detail'!EF41-'Monthly Detail'!$B$38)&gt;0,('Monthly Detail'!EF41-'Monthly Detail'!$B$38)*'People Plan'!$D$4, 0)</f>
        <v/>
      </c>
      <c r="DP4" s="326">
        <f>+IF(('Monthly Detail'!EG41-'Monthly Detail'!$B$38)&gt;0,('Monthly Detail'!EG41-'Monthly Detail'!$B$38)*'People Plan'!$D$4, 0)</f>
        <v/>
      </c>
      <c r="DQ4" s="326">
        <f>+IF(('Monthly Detail'!EH41-'Monthly Detail'!$B$38)&gt;0,('Monthly Detail'!EH41-'Monthly Detail'!$B$38)*'People Plan'!$D$4, 0)</f>
        <v/>
      </c>
      <c r="DR4" s="326">
        <f>+IF(('Monthly Detail'!EI41-'Monthly Detail'!$B$38)&gt;0,('Monthly Detail'!EI41-'Monthly Detail'!$B$38)*'People Plan'!$D$4, 0)</f>
        <v/>
      </c>
      <c r="DS4" s="326">
        <f>+IF(('Monthly Detail'!EJ41-'Monthly Detail'!$B$38)&gt;0,('Monthly Detail'!EJ41-'Monthly Detail'!$B$38)*'People Plan'!$D$4, 0)</f>
        <v/>
      </c>
      <c r="DT4" s="326">
        <f>+IF(('Monthly Detail'!EK41-'Monthly Detail'!$B$38)&gt;0,('Monthly Detail'!EK41-'Monthly Detail'!$B$38)*'People Plan'!$D$4, 0)</f>
        <v/>
      </c>
      <c r="DU4" s="326">
        <f>+IF(('Monthly Detail'!EL41-'Monthly Detail'!$B$38)&gt;0,('Monthly Detail'!EL41-'Monthly Detail'!$B$38)*'People Plan'!$D$4, 0)</f>
        <v/>
      </c>
      <c r="DV4" s="326">
        <f>+IF(('Monthly Detail'!EM41-'Monthly Detail'!$B$38)&gt;0,('Monthly Detail'!EM41-'Monthly Detail'!$B$38)*'People Plan'!$D$4, 0)</f>
        <v/>
      </c>
      <c r="DW4" s="326">
        <f>+IF(('Monthly Detail'!EN41-'Monthly Detail'!$B$38)&gt;0,('Monthly Detail'!EN41-'Monthly Detail'!$B$38)*'People Plan'!$D$4, 0)</f>
        <v/>
      </c>
      <c r="DX4" s="326">
        <f>+IF(('Monthly Detail'!EO41-'Monthly Detail'!$B$38)&gt;0,('Monthly Detail'!EO41-'Monthly Detail'!$B$38)*'People Plan'!$D$4, 0)</f>
        <v/>
      </c>
      <c r="DY4" s="326">
        <f>+IF(('Monthly Detail'!EP41-'Monthly Detail'!$B$38)&gt;0,('Monthly Detail'!EP41-'Monthly Detail'!$B$38)*'People Plan'!$D$4, 0)</f>
        <v/>
      </c>
      <c r="DZ4" s="326">
        <f>+IF(('Monthly Detail'!EQ41-'Monthly Detail'!$B$38)&gt;0,('Monthly Detail'!EQ41-'Monthly Detail'!$B$38)*'People Plan'!$D$4, 0)</f>
        <v/>
      </c>
      <c r="EA4" s="326">
        <f>+IF(('Monthly Detail'!ER41-'Monthly Detail'!$B$38)&gt;0,('Monthly Detail'!ER41-'Monthly Detail'!$B$38)*'People Plan'!$D$4, 0)</f>
        <v/>
      </c>
      <c r="EB4" s="326">
        <f>+IF(('Monthly Detail'!ES41-'Monthly Detail'!$B$38)&gt;0,('Monthly Detail'!ES41-'Monthly Detail'!$B$38)*'People Plan'!$D$4, 0)</f>
        <v/>
      </c>
      <c r="EC4" s="326">
        <f>+IF(('Monthly Detail'!ET41-'Monthly Detail'!$B$38)&gt;0,('Monthly Detail'!ET41-'Monthly Detail'!$B$38)*'People Plan'!$D$4, 0)</f>
        <v/>
      </c>
      <c r="ED4" s="326">
        <f>+IF(('Monthly Detail'!EU41-'Monthly Detail'!$B$38)&gt;0,('Monthly Detail'!EU41-'Monthly Detail'!$B$38)*'People Plan'!$D$4, 0)</f>
        <v/>
      </c>
      <c r="EE4" s="326">
        <f>+IF(('Monthly Detail'!EV41-'Monthly Detail'!$B$38)&gt;0,('Monthly Detail'!EV41-'Monthly Detail'!$B$38)*'People Plan'!$D$4, 0)</f>
        <v/>
      </c>
      <c r="EF4" s="326">
        <f>+IF(('Monthly Detail'!EW41-'Monthly Detail'!$B$38)&gt;0,('Monthly Detail'!EW41-'Monthly Detail'!$B$38)*'People Plan'!$D$4, 0)</f>
        <v/>
      </c>
      <c r="EG4" s="326">
        <f>+IF(('Monthly Detail'!EX41-'Monthly Detail'!$B$38)&gt;0,('Monthly Detail'!EX41-'Monthly Detail'!$B$38)*'People Plan'!$D$4, 0)</f>
        <v/>
      </c>
      <c r="EH4" s="326">
        <f>+IF(('Monthly Detail'!EY41-'Monthly Detail'!$B$38)&gt;0,('Monthly Detail'!EY41-'Monthly Detail'!$B$38)*'People Plan'!$D$4, 0)</f>
        <v/>
      </c>
      <c r="EI4" s="326">
        <f>+IF(('Monthly Detail'!EZ41-'Monthly Detail'!$B$38)&gt;0,('Monthly Detail'!EZ41-'Monthly Detail'!$B$38)*'People Plan'!$D$4, 0)</f>
        <v/>
      </c>
      <c r="EJ4" s="326">
        <f>+IF(('Monthly Detail'!FA41-'Monthly Detail'!$B$38)&gt;0,('Monthly Detail'!FA41-'Monthly Detail'!$B$38)*'People Plan'!$D$4, 0)</f>
        <v/>
      </c>
      <c r="EK4" s="326">
        <f>+IF(('Monthly Detail'!FB41-'Monthly Detail'!$B$38)&gt;0,('Monthly Detail'!FB41-'Monthly Detail'!$B$38)*'People Plan'!$D$4, 0)</f>
        <v/>
      </c>
      <c r="EL4" s="326">
        <f>+IF(('Monthly Detail'!FC41-'Monthly Detail'!$B$38)&gt;0,('Monthly Detail'!FC41-'Monthly Detail'!$B$38)*'People Plan'!$D$4, 0)</f>
        <v/>
      </c>
      <c r="EM4" s="326">
        <f>+IF(('Monthly Detail'!FD41-'Monthly Detail'!$B$38)&gt;0,('Monthly Detail'!FD41-'Monthly Detail'!$B$38)*'People Plan'!$D$4, 0)</f>
        <v/>
      </c>
      <c r="EN4" s="326">
        <f>+IF(('Monthly Detail'!FE41-'Monthly Detail'!$B$38)&gt;0,('Monthly Detail'!FE41-'Monthly Detail'!$B$38)*'People Plan'!$D$4, 0)</f>
        <v/>
      </c>
      <c r="EO4" s="326">
        <f>+IF(('Monthly Detail'!FF41-'Monthly Detail'!$B$38)&gt;0,('Monthly Detail'!FF41-'Monthly Detail'!$B$38)*'People Plan'!$D$4, 0)</f>
        <v/>
      </c>
      <c r="EP4" s="326">
        <f>+IF(('Monthly Detail'!FG41-'Monthly Detail'!$B$38)&gt;0,('Monthly Detail'!FG41-'Monthly Detail'!$B$38)*'People Plan'!$D$4, 0)</f>
        <v/>
      </c>
      <c r="EQ4" s="326">
        <f>+IF(('Monthly Detail'!FH41-'Monthly Detail'!$B$38)&gt;0,('Monthly Detail'!FH41-'Monthly Detail'!$B$38)*'People Plan'!$D$4, 0)</f>
        <v/>
      </c>
      <c r="ER4" s="326">
        <f>+IF(('Monthly Detail'!FI41-'Monthly Detail'!$B$38)&gt;0,('Monthly Detail'!FI41-'Monthly Detail'!$B$38)*'People Plan'!$D$4, 0)</f>
        <v/>
      </c>
      <c r="ES4" s="326">
        <f>+IF(('Monthly Detail'!FJ41-'Monthly Detail'!$B$38)&gt;0,('Monthly Detail'!FJ41-'Monthly Detail'!$B$38)*'People Plan'!$D$4, 0)</f>
        <v/>
      </c>
      <c r="ET4" s="326">
        <f>+IF(('Monthly Detail'!FK41-'Monthly Detail'!$B$38)&gt;0,('Monthly Detail'!FK41-'Monthly Detail'!$B$38)*'People Plan'!$D$4, 0)</f>
        <v/>
      </c>
      <c r="EU4" s="326">
        <f>+IF(('Monthly Detail'!FL41-'Monthly Detail'!$B$38)&gt;0,('Monthly Detail'!FL41-'Monthly Detail'!$B$38)*'People Plan'!$D$4, 0)</f>
        <v/>
      </c>
      <c r="EV4" s="326">
        <f>+IF(('Monthly Detail'!FM41-'Monthly Detail'!$B$38)&gt;0,('Monthly Detail'!FM41-'Monthly Detail'!$B$38)*'People Plan'!$D$4, 0)</f>
        <v/>
      </c>
      <c r="EW4" s="326">
        <f>+IF(('Monthly Detail'!FN41-'Monthly Detail'!$B$38)&gt;0,('Monthly Detail'!FN41-'Monthly Detail'!$B$38)*'People Plan'!$D$4, 0)</f>
        <v/>
      </c>
      <c r="EX4" s="326">
        <f>+IF(('Monthly Detail'!FO41-'Monthly Detail'!$B$38)&gt;0,('Monthly Detail'!FO41-'Monthly Detail'!$B$38)*'People Plan'!$D$4, 0)</f>
        <v/>
      </c>
      <c r="EY4" s="326">
        <f>+IF(('Monthly Detail'!FP41-'Monthly Detail'!$B$38)&gt;0,('Monthly Detail'!FP41-'Monthly Detail'!$B$38)*'People Plan'!$D$4, 0)</f>
        <v/>
      </c>
      <c r="EZ4" s="326">
        <f>+IF(('Monthly Detail'!FQ41-'Monthly Detail'!$B$38)&gt;0,('Monthly Detail'!FQ41-'Monthly Detail'!$B$38)*'People Plan'!$D$4, 0)</f>
        <v/>
      </c>
      <c r="FA4" s="326">
        <f>+IF(('Monthly Detail'!FR41-'Monthly Detail'!$B$38)&gt;0,('Monthly Detail'!FR41-'Monthly Detail'!$B$38)*'People Plan'!$D$4, 0)</f>
        <v/>
      </c>
      <c r="FB4" s="326">
        <f>+IF(('Monthly Detail'!FS41-'Monthly Detail'!$B$38)&gt;0,('Monthly Detail'!FS41-'Monthly Detail'!$B$38)*'People Plan'!$D$4, 0)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B2:C62"/>
  <sheetViews>
    <sheetView workbookViewId="0">
      <selection activeCell="C1" sqref="C1:C1048576"/>
    </sheetView>
  </sheetViews>
  <sheetFormatPr baseColWidth="8" defaultRowHeight="15"/>
  <cols>
    <col width="10.7109375" bestFit="1" customWidth="1" min="2" max="2"/>
    <col width="14.28515625" bestFit="1" customWidth="1" min="3" max="3"/>
  </cols>
  <sheetData>
    <row r="2">
      <c r="B2" s="12" t="inlineStr">
        <is>
          <t>Holidays</t>
        </is>
      </c>
      <c r="C2" s="13" t="n"/>
    </row>
    <row r="3">
      <c r="B3" s="14" t="n">
        <v>43831</v>
      </c>
      <c r="C3" t="inlineStr">
        <is>
          <t>New Years</t>
        </is>
      </c>
    </row>
    <row r="4">
      <c r="B4" s="14" t="n">
        <v>43850</v>
      </c>
      <c r="C4" t="inlineStr">
        <is>
          <t>MLK</t>
        </is>
      </c>
    </row>
    <row r="5">
      <c r="B5" s="14" t="n">
        <v>43878</v>
      </c>
      <c r="C5" t="inlineStr">
        <is>
          <t>Presidents Day</t>
        </is>
      </c>
    </row>
    <row r="6">
      <c r="B6" s="14" t="n">
        <v>43976</v>
      </c>
      <c r="C6" t="inlineStr">
        <is>
          <t>Memorial Day</t>
        </is>
      </c>
    </row>
    <row r="7">
      <c r="B7" s="14" t="n">
        <v>44081</v>
      </c>
      <c r="C7" t="inlineStr">
        <is>
          <t>Labor Day</t>
        </is>
      </c>
    </row>
    <row r="8">
      <c r="B8" s="14" t="n">
        <v>44016</v>
      </c>
      <c r="C8" t="inlineStr">
        <is>
          <t>4th of July</t>
        </is>
      </c>
    </row>
    <row r="9">
      <c r="B9" s="14" t="n">
        <v>44161</v>
      </c>
      <c r="C9" t="inlineStr">
        <is>
          <t>Thanksgiving</t>
        </is>
      </c>
    </row>
    <row r="10">
      <c r="B10" s="14">
        <f>+B9+1</f>
        <v/>
      </c>
      <c r="C10" t="inlineStr">
        <is>
          <t>Black Friday</t>
        </is>
      </c>
    </row>
    <row r="11">
      <c r="B11" s="14" t="n">
        <v>44189</v>
      </c>
      <c r="C11" t="inlineStr">
        <is>
          <t>Christmas Eve</t>
        </is>
      </c>
    </row>
    <row r="12">
      <c r="B12" s="14">
        <f>+B11+1</f>
        <v/>
      </c>
      <c r="C12" t="inlineStr">
        <is>
          <t>Christmas</t>
        </is>
      </c>
    </row>
    <row r="13">
      <c r="B13" s="14">
        <f>+B3+366</f>
        <v/>
      </c>
      <c r="C13" t="inlineStr">
        <is>
          <t>New Years</t>
        </is>
      </c>
    </row>
    <row r="14">
      <c r="B14" s="14">
        <f>+B4+366</f>
        <v/>
      </c>
      <c r="C14" t="inlineStr">
        <is>
          <t>MLK</t>
        </is>
      </c>
    </row>
    <row r="15">
      <c r="B15" s="14">
        <f>+B5+366</f>
        <v/>
      </c>
      <c r="C15" t="inlineStr">
        <is>
          <t>Presidents Day</t>
        </is>
      </c>
    </row>
    <row r="16">
      <c r="B16" s="14">
        <f>+B6+366</f>
        <v/>
      </c>
      <c r="C16" t="inlineStr">
        <is>
          <t>Memorial Day</t>
        </is>
      </c>
    </row>
    <row r="17">
      <c r="B17" s="14">
        <f>+B7+366</f>
        <v/>
      </c>
      <c r="C17" t="inlineStr">
        <is>
          <t>Labor Day</t>
        </is>
      </c>
    </row>
    <row r="18">
      <c r="B18" s="14">
        <f>+B8+366</f>
        <v/>
      </c>
      <c r="C18" t="inlineStr">
        <is>
          <t>4th of July</t>
        </is>
      </c>
    </row>
    <row r="19">
      <c r="B19" s="14">
        <f>+B9+366</f>
        <v/>
      </c>
      <c r="C19" t="inlineStr">
        <is>
          <t>Thanksgiving</t>
        </is>
      </c>
    </row>
    <row r="20">
      <c r="B20" s="14">
        <f>+B10+366</f>
        <v/>
      </c>
      <c r="C20" t="inlineStr">
        <is>
          <t>Black Friday</t>
        </is>
      </c>
    </row>
    <row r="21">
      <c r="B21" s="14">
        <f>+B11+366</f>
        <v/>
      </c>
      <c r="C21" t="inlineStr">
        <is>
          <t>Christmas Eve</t>
        </is>
      </c>
    </row>
    <row r="22">
      <c r="B22" s="14">
        <f>+B12+366</f>
        <v/>
      </c>
      <c r="C22" t="inlineStr">
        <is>
          <t>Christmas</t>
        </is>
      </c>
    </row>
    <row r="23">
      <c r="B23" s="14">
        <f>+B13+365</f>
        <v/>
      </c>
      <c r="C23" t="inlineStr">
        <is>
          <t>New Years</t>
        </is>
      </c>
    </row>
    <row r="24">
      <c r="B24" s="14">
        <f>+B14+365</f>
        <v/>
      </c>
      <c r="C24" t="inlineStr">
        <is>
          <t>MLK</t>
        </is>
      </c>
    </row>
    <row r="25">
      <c r="B25" s="14">
        <f>+B15+365</f>
        <v/>
      </c>
      <c r="C25" t="inlineStr">
        <is>
          <t>Presidents Day</t>
        </is>
      </c>
    </row>
    <row r="26">
      <c r="B26" s="14">
        <f>+B16+365</f>
        <v/>
      </c>
      <c r="C26" t="inlineStr">
        <is>
          <t>Memorial Day</t>
        </is>
      </c>
    </row>
    <row r="27">
      <c r="B27" s="14">
        <f>+B17+365</f>
        <v/>
      </c>
      <c r="C27" t="inlineStr">
        <is>
          <t>Labor Day</t>
        </is>
      </c>
    </row>
    <row r="28">
      <c r="B28" s="14">
        <f>+B18+365</f>
        <v/>
      </c>
      <c r="C28" t="inlineStr">
        <is>
          <t>4th of July</t>
        </is>
      </c>
    </row>
    <row r="29">
      <c r="B29" s="14">
        <f>+B19+365</f>
        <v/>
      </c>
      <c r="C29" t="inlineStr">
        <is>
          <t>Thanksgiving</t>
        </is>
      </c>
    </row>
    <row r="30">
      <c r="B30" s="14">
        <f>+B20+365</f>
        <v/>
      </c>
      <c r="C30" t="inlineStr">
        <is>
          <t>Black Friday</t>
        </is>
      </c>
    </row>
    <row r="31">
      <c r="B31" s="14">
        <f>+B21+365</f>
        <v/>
      </c>
      <c r="C31" t="inlineStr">
        <is>
          <t>Christmas Eve</t>
        </is>
      </c>
    </row>
    <row r="32">
      <c r="B32" s="14">
        <f>+B22+365</f>
        <v/>
      </c>
      <c r="C32" t="inlineStr">
        <is>
          <t>Christmas</t>
        </is>
      </c>
    </row>
    <row r="33">
      <c r="B33" s="14">
        <f>+B23+365</f>
        <v/>
      </c>
      <c r="C33" t="inlineStr">
        <is>
          <t>New Years</t>
        </is>
      </c>
    </row>
    <row r="34">
      <c r="B34" s="14">
        <f>+B24+365</f>
        <v/>
      </c>
      <c r="C34" t="inlineStr">
        <is>
          <t>MLK</t>
        </is>
      </c>
    </row>
    <row r="35">
      <c r="B35" s="14">
        <f>+B25+365</f>
        <v/>
      </c>
      <c r="C35" t="inlineStr">
        <is>
          <t>Presidents Day</t>
        </is>
      </c>
    </row>
    <row r="36">
      <c r="B36" s="14">
        <f>+B26+365</f>
        <v/>
      </c>
      <c r="C36" t="inlineStr">
        <is>
          <t>Memorial Day</t>
        </is>
      </c>
    </row>
    <row r="37">
      <c r="B37" s="14">
        <f>+B27+365</f>
        <v/>
      </c>
      <c r="C37" t="inlineStr">
        <is>
          <t>Labor Day</t>
        </is>
      </c>
    </row>
    <row r="38">
      <c r="B38" s="14">
        <f>+B28+365</f>
        <v/>
      </c>
      <c r="C38" t="inlineStr">
        <is>
          <t>4th of July</t>
        </is>
      </c>
    </row>
    <row r="39">
      <c r="B39" s="14">
        <f>+B29+365</f>
        <v/>
      </c>
      <c r="C39" t="inlineStr">
        <is>
          <t>Thanksgiving</t>
        </is>
      </c>
    </row>
    <row r="40">
      <c r="B40" s="14">
        <f>+B30+365</f>
        <v/>
      </c>
      <c r="C40" t="inlineStr">
        <is>
          <t>Black Friday</t>
        </is>
      </c>
    </row>
    <row r="41">
      <c r="B41" s="14">
        <f>+B31+365</f>
        <v/>
      </c>
      <c r="C41" t="inlineStr">
        <is>
          <t>Christmas Eve</t>
        </is>
      </c>
    </row>
    <row r="42">
      <c r="B42" s="14">
        <f>+B32+365</f>
        <v/>
      </c>
      <c r="C42" t="inlineStr">
        <is>
          <t>Christmas</t>
        </is>
      </c>
    </row>
    <row r="43">
      <c r="B43" s="14">
        <f>+B33+365</f>
        <v/>
      </c>
      <c r="C43" t="inlineStr">
        <is>
          <t>New Years</t>
        </is>
      </c>
    </row>
    <row r="44">
      <c r="B44" s="14">
        <f>+B34+365</f>
        <v/>
      </c>
      <c r="C44" t="inlineStr">
        <is>
          <t>MLK</t>
        </is>
      </c>
    </row>
    <row r="45">
      <c r="B45" s="14">
        <f>+B35+365</f>
        <v/>
      </c>
      <c r="C45" t="inlineStr">
        <is>
          <t>Presidents Day</t>
        </is>
      </c>
    </row>
    <row r="46">
      <c r="B46" s="14">
        <f>+B36+365</f>
        <v/>
      </c>
      <c r="C46" t="inlineStr">
        <is>
          <t>Memorial Day</t>
        </is>
      </c>
    </row>
    <row r="47">
      <c r="B47" s="14">
        <f>+B37+365</f>
        <v/>
      </c>
      <c r="C47" t="inlineStr">
        <is>
          <t>Labor Day</t>
        </is>
      </c>
    </row>
    <row r="48">
      <c r="B48" s="14">
        <f>+B38+365</f>
        <v/>
      </c>
      <c r="C48" t="inlineStr">
        <is>
          <t>4th of July</t>
        </is>
      </c>
    </row>
    <row r="49">
      <c r="B49" s="14">
        <f>+B39+365</f>
        <v/>
      </c>
      <c r="C49" t="inlineStr">
        <is>
          <t>Thanksgiving</t>
        </is>
      </c>
    </row>
    <row r="50">
      <c r="B50" s="14">
        <f>+B40+365</f>
        <v/>
      </c>
      <c r="C50" t="inlineStr">
        <is>
          <t>Black Friday</t>
        </is>
      </c>
    </row>
    <row r="51">
      <c r="B51" s="14">
        <f>+B41+365</f>
        <v/>
      </c>
      <c r="C51" t="inlineStr">
        <is>
          <t>Christmas Eve</t>
        </is>
      </c>
    </row>
    <row r="52">
      <c r="B52" s="14">
        <f>+B42+365</f>
        <v/>
      </c>
      <c r="C52" t="inlineStr">
        <is>
          <t>Christmas</t>
        </is>
      </c>
    </row>
    <row r="53">
      <c r="B53" s="14">
        <f>+B43+365</f>
        <v/>
      </c>
      <c r="C53" t="inlineStr">
        <is>
          <t>New Years</t>
        </is>
      </c>
    </row>
    <row r="54">
      <c r="B54" s="14">
        <f>+B44+365</f>
        <v/>
      </c>
      <c r="C54" t="inlineStr">
        <is>
          <t>MLK</t>
        </is>
      </c>
    </row>
    <row r="55">
      <c r="B55" s="14">
        <f>+B45+365</f>
        <v/>
      </c>
      <c r="C55" t="inlineStr">
        <is>
          <t>Presidents Day</t>
        </is>
      </c>
    </row>
    <row r="56">
      <c r="B56" s="14">
        <f>+B46+365</f>
        <v/>
      </c>
      <c r="C56" t="inlineStr">
        <is>
          <t>Memorial Day</t>
        </is>
      </c>
    </row>
    <row r="57">
      <c r="B57" s="14">
        <f>+B47+365</f>
        <v/>
      </c>
      <c r="C57" t="inlineStr">
        <is>
          <t>Labor Day</t>
        </is>
      </c>
    </row>
    <row r="58">
      <c r="B58" s="14">
        <f>+B48+365</f>
        <v/>
      </c>
      <c r="C58" t="inlineStr">
        <is>
          <t>4th of July</t>
        </is>
      </c>
    </row>
    <row r="59">
      <c r="B59" s="14">
        <f>+B49+365</f>
        <v/>
      </c>
      <c r="C59" t="inlineStr">
        <is>
          <t>Thanksgiving</t>
        </is>
      </c>
    </row>
    <row r="60">
      <c r="B60" s="14">
        <f>+B50+365</f>
        <v/>
      </c>
      <c r="C60" t="inlineStr">
        <is>
          <t>Black Friday</t>
        </is>
      </c>
    </row>
    <row r="61">
      <c r="B61" s="14">
        <f>+B51+365</f>
        <v/>
      </c>
      <c r="C61" t="inlineStr">
        <is>
          <t>Christmas Eve</t>
        </is>
      </c>
    </row>
    <row r="62">
      <c r="B62" s="14">
        <f>+B52+365</f>
        <v/>
      </c>
      <c r="C62" t="inlineStr">
        <is>
          <t>Christmas</t>
        </is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XFD18"/>
  <sheetViews>
    <sheetView workbookViewId="0">
      <selection activeCell="C2" sqref="C2:C16"/>
    </sheetView>
  </sheetViews>
  <sheetFormatPr baseColWidth="8" defaultColWidth="8.85546875" defaultRowHeight="15"/>
  <cols>
    <col width="8.85546875" customWidth="1" style="130" min="1" max="1"/>
    <col width="12.28515625" bestFit="1" customWidth="1" style="130" min="2" max="2"/>
    <col width="8.85546875" customWidth="1" style="130" min="3" max="9"/>
    <col width="15" bestFit="1" customWidth="1" style="130" min="10" max="10"/>
    <col width="8.85546875" customWidth="1" style="130" min="11" max="16384"/>
  </cols>
  <sheetData>
    <row r="1">
      <c r="A1" s="130" t="inlineStr">
        <is>
          <t>Student</t>
        </is>
      </c>
      <c r="B1" s="130" t="inlineStr">
        <is>
          <t>Date</t>
        </is>
      </c>
      <c r="C1" s="130" t="inlineStr">
        <is>
          <t>Hours</t>
        </is>
      </c>
      <c r="D1" s="130" t="inlineStr">
        <is>
          <t>Rate ($/hr)</t>
        </is>
      </c>
      <c r="E1" s="130" t="inlineStr">
        <is>
          <t>Coin</t>
        </is>
      </c>
      <c r="F1" s="130" t="inlineStr">
        <is>
          <t>Billed?</t>
        </is>
      </c>
      <c r="G1" s="130" t="inlineStr">
        <is>
          <t>Received payment?</t>
        </is>
      </c>
      <c r="H1" s="130" t="inlineStr">
        <is>
          <t>Topic</t>
        </is>
      </c>
      <c r="I1" s="130" t="inlineStr">
        <is>
          <t>Tip?</t>
        </is>
      </c>
      <c r="J1" s="131" t="inlineStr">
        <is>
          <t>Paid via invoice?</t>
        </is>
      </c>
      <c r="K1" s="130" t="inlineStr">
        <is>
          <t>Totals</t>
        </is>
      </c>
    </row>
    <row r="2">
      <c r="A2" s="132" t="inlineStr">
        <is>
          <t>Caroline Frey</t>
        </is>
      </c>
      <c r="B2" s="132" t="inlineStr">
        <is>
          <t>Asynchronous</t>
        </is>
      </c>
      <c r="C2" s="132" t="n">
        <v>2</v>
      </c>
      <c r="D2" s="132" t="n">
        <v>50</v>
      </c>
      <c r="E2" s="132" t="n">
        <v>100</v>
      </c>
      <c r="F2" s="132" t="inlineStr">
        <is>
          <t>Yes</t>
        </is>
      </c>
      <c r="G2" s="132" t="inlineStr">
        <is>
          <t>Yes</t>
        </is>
      </c>
      <c r="H2" s="132" t="inlineStr">
        <is>
          <t>Honors College Essays</t>
        </is>
      </c>
      <c r="I2" s="132" t="n"/>
      <c r="J2" s="133" t="inlineStr">
        <is>
          <t>Venmo for Tip</t>
        </is>
      </c>
      <c r="K2" s="132" t="n">
        <v>100</v>
      </c>
    </row>
    <row r="3">
      <c r="A3" s="132" t="inlineStr">
        <is>
          <t>Elle Mishler</t>
        </is>
      </c>
      <c r="B3" s="134" t="n">
        <v>44906</v>
      </c>
      <c r="C3" s="132" t="n">
        <v>1.25</v>
      </c>
      <c r="D3" s="133" t="n">
        <v>60</v>
      </c>
      <c r="E3" s="132" t="n">
        <v>75</v>
      </c>
      <c r="F3" s="132" t="inlineStr">
        <is>
          <t>Yes</t>
        </is>
      </c>
      <c r="G3" s="132" t="inlineStr">
        <is>
          <t>Yes</t>
        </is>
      </c>
      <c r="H3" s="132" t="inlineStr">
        <is>
          <t>Algebra 1</t>
        </is>
      </c>
      <c r="I3" s="132" t="inlineStr">
        <is>
          <t>No</t>
        </is>
      </c>
      <c r="J3" s="132" t="inlineStr">
        <is>
          <t>QBA</t>
        </is>
      </c>
      <c r="K3" s="132" t="n">
        <v>75</v>
      </c>
    </row>
    <row r="4">
      <c r="A4" s="132" t="inlineStr">
        <is>
          <t>John Surles</t>
        </is>
      </c>
      <c r="B4" s="134" t="n">
        <v>44907</v>
      </c>
      <c r="C4" s="132" t="n">
        <v>1</v>
      </c>
      <c r="D4" s="133" t="n">
        <v>60</v>
      </c>
      <c r="E4" s="132" t="n">
        <v>60</v>
      </c>
      <c r="F4" s="132" t="inlineStr">
        <is>
          <t>Yes</t>
        </is>
      </c>
      <c r="G4" s="132" t="inlineStr">
        <is>
          <t>Yes</t>
        </is>
      </c>
      <c r="H4" s="132" t="inlineStr">
        <is>
          <t>Advanced Functions - Fundamental Therem of Algebra, Conjugate Theorem</t>
        </is>
      </c>
      <c r="I4" s="132" t="inlineStr">
        <is>
          <t>No</t>
        </is>
      </c>
      <c r="J4" s="132" t="inlineStr">
        <is>
          <t>QBA</t>
        </is>
      </c>
      <c r="K4" s="132" t="n">
        <v>60</v>
      </c>
    </row>
    <row r="5">
      <c r="A5" s="132" t="inlineStr">
        <is>
          <t>John Surles</t>
        </is>
      </c>
      <c r="B5" s="134" t="n">
        <v>44908</v>
      </c>
      <c r="C5" s="132" t="n">
        <v>1.5</v>
      </c>
      <c r="D5" s="133" t="n">
        <v>60</v>
      </c>
      <c r="E5" s="132" t="n">
        <v>90</v>
      </c>
      <c r="F5" s="132" t="inlineStr">
        <is>
          <t>Yes</t>
        </is>
      </c>
      <c r="G5" s="132" t="inlineStr">
        <is>
          <t>Yes</t>
        </is>
      </c>
      <c r="H5" s="132" t="inlineStr">
        <is>
          <t>Advanced Functions - Fundamental Therem of Algebra, Conjugate Theorem</t>
        </is>
      </c>
      <c r="I5" s="132" t="inlineStr">
        <is>
          <t>No</t>
        </is>
      </c>
      <c r="J5" s="132" t="inlineStr">
        <is>
          <t>QBA</t>
        </is>
      </c>
      <c r="K5" s="132" t="n">
        <v>90</v>
      </c>
    </row>
    <row r="6">
      <c r="A6" s="132" t="inlineStr">
        <is>
          <t>John Surles</t>
        </is>
      </c>
      <c r="B6" s="134" t="n">
        <v>44910</v>
      </c>
      <c r="C6" s="132" t="n">
        <v>1.5</v>
      </c>
      <c r="D6" s="132" t="n">
        <v>60</v>
      </c>
      <c r="E6" s="132" t="n">
        <v>90</v>
      </c>
      <c r="F6" s="132" t="inlineStr">
        <is>
          <t>Yes</t>
        </is>
      </c>
      <c r="G6" s="132" t="inlineStr">
        <is>
          <t>Yes</t>
        </is>
      </c>
      <c r="H6" s="132" t="inlineStr">
        <is>
          <t>Advanced Functions - Fundamental Therem of Algebra, Conjugate Theorem</t>
        </is>
      </c>
      <c r="I6" s="132" t="inlineStr">
        <is>
          <t>No</t>
        </is>
      </c>
      <c r="J6" s="132" t="inlineStr">
        <is>
          <t>QBA</t>
        </is>
      </c>
      <c r="K6" s="132" t="n">
        <v>90</v>
      </c>
    </row>
    <row r="7">
      <c r="A7" s="132" t="inlineStr">
        <is>
          <t>Leyla Aggarwal</t>
        </is>
      </c>
      <c r="B7" s="134" t="n">
        <v>44905</v>
      </c>
      <c r="C7" s="132" t="n">
        <v>1</v>
      </c>
      <c r="D7" s="133" t="n">
        <v>60</v>
      </c>
      <c r="E7" s="132" t="n">
        <v>60</v>
      </c>
      <c r="F7" s="132" t="inlineStr">
        <is>
          <t>Yes</t>
        </is>
      </c>
      <c r="G7" s="132" t="inlineStr">
        <is>
          <t>Yes</t>
        </is>
      </c>
      <c r="H7" s="132" t="inlineStr">
        <is>
          <t>Dance Private</t>
        </is>
      </c>
      <c r="I7" s="132" t="inlineStr">
        <is>
          <t>No</t>
        </is>
      </c>
      <c r="J7" s="132" t="inlineStr">
        <is>
          <t>QBA</t>
        </is>
      </c>
      <c r="K7" s="132" t="n">
        <v>60</v>
      </c>
    </row>
    <row r="8">
      <c r="A8" s="132" t="inlineStr">
        <is>
          <t>Rohan Skanda</t>
        </is>
      </c>
      <c r="B8" s="134" t="n">
        <v>44898</v>
      </c>
      <c r="C8" s="132" t="n">
        <v>1.5</v>
      </c>
      <c r="D8" s="132" t="n">
        <v>50</v>
      </c>
      <c r="E8" s="132" t="n">
        <v>75</v>
      </c>
      <c r="F8" s="132" t="inlineStr">
        <is>
          <t>Yes</t>
        </is>
      </c>
      <c r="G8" s="132" t="inlineStr">
        <is>
          <t>Yes</t>
        </is>
      </c>
      <c r="H8" s="132" t="inlineStr">
        <is>
          <t>AOS Integrated Math + Science</t>
        </is>
      </c>
      <c r="I8" s="132" t="inlineStr">
        <is>
          <t>No</t>
        </is>
      </c>
      <c r="J8" s="132" t="inlineStr">
        <is>
          <t>QBA</t>
        </is>
      </c>
      <c r="K8" s="132" t="n">
        <v>75</v>
      </c>
    </row>
    <row r="9">
      <c r="A9" s="132" t="inlineStr">
        <is>
          <t>Rohan Skanda</t>
        </is>
      </c>
      <c r="B9" s="134" t="n">
        <v>44900</v>
      </c>
      <c r="C9" s="132" t="n">
        <v>1.5</v>
      </c>
      <c r="D9" s="132" t="n">
        <v>50</v>
      </c>
      <c r="E9" s="132" t="n">
        <v>75</v>
      </c>
      <c r="F9" s="132" t="inlineStr">
        <is>
          <t>Yes</t>
        </is>
      </c>
      <c r="G9" s="132" t="inlineStr">
        <is>
          <t>Yes</t>
        </is>
      </c>
      <c r="H9" s="132" t="inlineStr">
        <is>
          <t>AOS Integrated Math + Science</t>
        </is>
      </c>
      <c r="I9" s="132" t="inlineStr">
        <is>
          <t>No</t>
        </is>
      </c>
      <c r="J9" s="132" t="inlineStr">
        <is>
          <t>QBA</t>
        </is>
      </c>
      <c r="K9" s="132" t="n">
        <v>75</v>
      </c>
    </row>
    <row r="10">
      <c r="A10" s="132" t="inlineStr">
        <is>
          <t>Rohan Skanda</t>
        </is>
      </c>
      <c r="B10" s="134" t="n">
        <v>44903</v>
      </c>
      <c r="C10" s="132" t="n">
        <v>1</v>
      </c>
      <c r="D10" s="132" t="n">
        <v>50</v>
      </c>
      <c r="E10" s="132" t="n">
        <v>50</v>
      </c>
      <c r="F10" s="132" t="inlineStr">
        <is>
          <t>Yes</t>
        </is>
      </c>
      <c r="G10" s="132" t="inlineStr">
        <is>
          <t>Yes</t>
        </is>
      </c>
      <c r="H10" s="132" t="inlineStr">
        <is>
          <t>AOS Integrated Math + Science</t>
        </is>
      </c>
      <c r="I10" s="132" t="inlineStr">
        <is>
          <t>No</t>
        </is>
      </c>
      <c r="J10" s="132" t="inlineStr">
        <is>
          <t>QBA</t>
        </is>
      </c>
      <c r="K10" s="132" t="n">
        <v>50</v>
      </c>
    </row>
    <row r="11">
      <c r="A11" s="132" t="inlineStr">
        <is>
          <t>Rohan Skanda</t>
        </is>
      </c>
      <c r="B11" s="134" t="n">
        <v>44906</v>
      </c>
      <c r="C11" s="132" t="n">
        <v>2</v>
      </c>
      <c r="D11" s="132" t="n">
        <v>50</v>
      </c>
      <c r="E11" s="132" t="n">
        <v>100</v>
      </c>
      <c r="F11" s="132" t="inlineStr">
        <is>
          <t>Yes</t>
        </is>
      </c>
      <c r="G11" s="132" t="inlineStr">
        <is>
          <t>Yes</t>
        </is>
      </c>
      <c r="H11" s="132" t="inlineStr">
        <is>
          <t>AOS Integrated Math + Science</t>
        </is>
      </c>
      <c r="I11" s="132" t="inlineStr">
        <is>
          <t>No</t>
        </is>
      </c>
      <c r="J11" s="132" t="inlineStr">
        <is>
          <t>QBA</t>
        </is>
      </c>
      <c r="K11" s="132" t="n">
        <v>100</v>
      </c>
    </row>
    <row r="12">
      <c r="A12" s="132" t="inlineStr">
        <is>
          <t>Rohan Skanda</t>
        </is>
      </c>
      <c r="B12" s="134" t="n">
        <v>44907</v>
      </c>
      <c r="C12" s="132" t="n">
        <v>1.25</v>
      </c>
      <c r="D12" s="132" t="n">
        <v>50</v>
      </c>
      <c r="E12" s="132" t="n">
        <v>62.5</v>
      </c>
      <c r="F12" s="132" t="inlineStr">
        <is>
          <t>Yes</t>
        </is>
      </c>
      <c r="G12" s="132" t="inlineStr">
        <is>
          <t>Yes</t>
        </is>
      </c>
      <c r="H12" s="132" t="inlineStr">
        <is>
          <t>AOS Integrated Math + Science</t>
        </is>
      </c>
      <c r="I12" s="132" t="inlineStr">
        <is>
          <t>No</t>
        </is>
      </c>
      <c r="J12" s="132" t="inlineStr">
        <is>
          <t>QBA</t>
        </is>
      </c>
      <c r="K12" s="132" t="n">
        <v>62.5</v>
      </c>
      <c r="XFD12" s="130" t="inlineStr">
        <is>
          <t>Yes</t>
        </is>
      </c>
    </row>
    <row r="13">
      <c r="A13" s="132" t="inlineStr">
        <is>
          <t>Rohan Skanda</t>
        </is>
      </c>
      <c r="B13" s="134" t="n">
        <v>44908</v>
      </c>
      <c r="C13" s="132" t="n">
        <v>1.5</v>
      </c>
      <c r="D13" s="132" t="n">
        <v>50</v>
      </c>
      <c r="E13" s="132" t="n">
        <v>75</v>
      </c>
      <c r="F13" s="132" t="inlineStr">
        <is>
          <t>Yes</t>
        </is>
      </c>
      <c r="G13" s="132" t="inlineStr">
        <is>
          <t>Yes</t>
        </is>
      </c>
      <c r="H13" s="132" t="inlineStr">
        <is>
          <t>AOS Integrated Math + Science</t>
        </is>
      </c>
      <c r="I13" s="132" t="inlineStr">
        <is>
          <t>No</t>
        </is>
      </c>
      <c r="J13" s="132" t="inlineStr">
        <is>
          <t>QBA</t>
        </is>
      </c>
      <c r="K13" s="132" t="n">
        <v>75</v>
      </c>
    </row>
    <row r="14">
      <c r="A14" s="132" t="inlineStr">
        <is>
          <t>Rohan Skanda</t>
        </is>
      </c>
      <c r="B14" s="134" t="n">
        <v>44909</v>
      </c>
      <c r="C14" s="132" t="n">
        <v>0.5</v>
      </c>
      <c r="D14" s="132" t="n">
        <v>50</v>
      </c>
      <c r="E14" s="132" t="n">
        <v>25</v>
      </c>
      <c r="F14" s="132" t="inlineStr">
        <is>
          <t>Yes</t>
        </is>
      </c>
      <c r="G14" s="132" t="inlineStr">
        <is>
          <t>Yes</t>
        </is>
      </c>
      <c r="H14" s="132" t="inlineStr">
        <is>
          <t>AOS Integrated Math + Science</t>
        </is>
      </c>
      <c r="I14" s="132" t="inlineStr">
        <is>
          <t>No</t>
        </is>
      </c>
      <c r="J14" s="132" t="inlineStr">
        <is>
          <t>QBA</t>
        </is>
      </c>
      <c r="K14" s="132" t="n">
        <v>25</v>
      </c>
    </row>
    <row r="15">
      <c r="A15" s="132" t="inlineStr">
        <is>
          <t>Sophia Gonzales</t>
        </is>
      </c>
      <c r="B15" s="134" t="n">
        <v>44904</v>
      </c>
      <c r="C15" s="132" t="n">
        <v>2</v>
      </c>
      <c r="D15" s="133" t="n">
        <v>60</v>
      </c>
      <c r="E15" s="132" t="n">
        <v>120</v>
      </c>
      <c r="F15" s="132" t="inlineStr">
        <is>
          <t>Yes (billed with 11-Dec invoice)</t>
        </is>
      </c>
      <c r="G15" s="132" t="inlineStr">
        <is>
          <t>Yes</t>
        </is>
      </c>
      <c r="H15" s="132" t="inlineStr">
        <is>
          <t>Physics - Centripetal force and circular motion</t>
        </is>
      </c>
      <c r="I15" s="132" t="inlineStr">
        <is>
          <t>No</t>
        </is>
      </c>
      <c r="J15" s="132" t="inlineStr">
        <is>
          <t>QBA</t>
        </is>
      </c>
      <c r="K15" s="132" t="n">
        <v>0</v>
      </c>
    </row>
    <row r="16">
      <c r="A16" s="132" t="inlineStr">
        <is>
          <t>Sophia Gonzales</t>
        </is>
      </c>
      <c r="B16" s="134" t="n">
        <v>44906</v>
      </c>
      <c r="C16" s="132" t="n">
        <v>1.25</v>
      </c>
      <c r="D16" s="133" t="n">
        <v>60</v>
      </c>
      <c r="E16" s="132" t="n">
        <v>75</v>
      </c>
      <c r="F16" s="132" t="inlineStr">
        <is>
          <t>Yes</t>
        </is>
      </c>
      <c r="G16" s="132" t="inlineStr">
        <is>
          <t>Yes</t>
        </is>
      </c>
      <c r="H16" s="132" t="inlineStr">
        <is>
          <t>Physics - Energy</t>
        </is>
      </c>
      <c r="I16" s="132" t="inlineStr">
        <is>
          <t>No</t>
        </is>
      </c>
      <c r="J16" s="132" t="inlineStr">
        <is>
          <t>QBA</t>
        </is>
      </c>
      <c r="K16" s="132" t="n">
        <v>195</v>
      </c>
    </row>
    <row r="17">
      <c r="A17" s="132" t="n"/>
      <c r="B17" s="134" t="n"/>
      <c r="C17" s="132" t="n"/>
      <c r="D17" s="132" t="n"/>
      <c r="E17" s="132" t="n"/>
      <c r="F17" s="132" t="n"/>
      <c r="G17" s="132" t="n"/>
      <c r="H17" s="132" t="n"/>
      <c r="I17" s="132" t="n"/>
      <c r="J17" s="132" t="n"/>
      <c r="K17" s="132" t="n"/>
    </row>
    <row r="18">
      <c r="A18" s="132" t="n"/>
      <c r="B18" s="132" t="n"/>
      <c r="C18" s="132" t="n"/>
      <c r="D18" s="132" t="n"/>
      <c r="E18" s="132" t="n"/>
      <c r="F18" s="132" t="n"/>
      <c r="G18" s="132" t="n"/>
      <c r="H18" s="132" t="n"/>
      <c r="I18" s="132" t="n"/>
      <c r="J18" s="132" t="n"/>
      <c r="K18" s="132">
        <f>SUM(K2:K16)</f>
        <v/>
      </c>
    </row>
  </sheetData>
  <autoFilter ref="A1:K16">
    <sortState ref="A2:K16">
      <sortCondition ref="A1:A16"/>
    </sortState>
  </autoFilter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T27"/>
  <sheetViews>
    <sheetView workbookViewId="0">
      <selection activeCell="R3" sqref="R3:R13"/>
    </sheetView>
  </sheetViews>
  <sheetFormatPr baseColWidth="8" defaultColWidth="8.85546875" defaultRowHeight="15"/>
  <cols>
    <col width="14.42578125" bestFit="1" customWidth="1" style="112" min="1" max="1"/>
    <col width="7.140625" bestFit="1" customWidth="1" style="112" min="2" max="2"/>
    <col width="8" bestFit="1" customWidth="1" style="112" min="3" max="3"/>
    <col width="12" bestFit="1" customWidth="1" style="112" min="4" max="4"/>
    <col width="6.85546875" bestFit="1" customWidth="1" style="112" min="5" max="5"/>
    <col width="8.5703125" bestFit="1" customWidth="1" style="112" min="6" max="6"/>
    <col width="19.140625" bestFit="1" customWidth="1" style="112" min="7" max="7"/>
    <col width="68.28515625" bestFit="1" customWidth="1" style="112" min="8" max="8"/>
    <col width="6.5703125" bestFit="1" customWidth="1" style="112" min="9" max="9"/>
    <col width="17.28515625" bestFit="1" customWidth="1" style="112" min="10" max="10"/>
    <col width="8.28515625" bestFit="1" customWidth="1" style="112" min="11" max="11"/>
    <col width="23.7109375" bestFit="1" customWidth="1" style="112" min="12" max="12"/>
    <col width="8.85546875" customWidth="1" style="112" min="13" max="17"/>
    <col width="14.42578125" bestFit="1" customWidth="1" style="112" min="18" max="18"/>
    <col width="12.28515625" bestFit="1" customWidth="1" style="112" min="19" max="19"/>
    <col width="11.28515625" bestFit="1" customWidth="1" style="112" min="20" max="20"/>
    <col width="8.85546875" customWidth="1" style="112" min="21" max="16384"/>
  </cols>
  <sheetData>
    <row r="1">
      <c r="A1" s="112" t="inlineStr">
        <is>
          <t>Student</t>
        </is>
      </c>
      <c r="B1" s="112" t="inlineStr">
        <is>
          <t>Date</t>
        </is>
      </c>
      <c r="C1" s="112" t="inlineStr">
        <is>
          <t>Hours</t>
        </is>
      </c>
      <c r="D1" s="112" t="inlineStr">
        <is>
          <t>Rate ($/hr)</t>
        </is>
      </c>
      <c r="E1" s="112" t="inlineStr">
        <is>
          <t>Coin</t>
        </is>
      </c>
      <c r="F1" s="112" t="inlineStr">
        <is>
          <t>Billed?</t>
        </is>
      </c>
      <c r="G1" s="112" t="inlineStr">
        <is>
          <t>Received payment?</t>
        </is>
      </c>
      <c r="H1" s="112" t="inlineStr">
        <is>
          <t>Topic</t>
        </is>
      </c>
      <c r="I1" s="112" t="inlineStr">
        <is>
          <t>Tip?</t>
        </is>
      </c>
      <c r="J1" s="113" t="inlineStr">
        <is>
          <t>Paid via invoice?</t>
        </is>
      </c>
      <c r="K1" s="112" t="inlineStr">
        <is>
          <t>Totals</t>
        </is>
      </c>
    </row>
    <row r="2">
      <c r="A2" s="114" t="inlineStr">
        <is>
          <t>Abby Owen</t>
        </is>
      </c>
      <c r="B2" s="114" t="n">
        <v>44868</v>
      </c>
      <c r="C2" s="115" t="n">
        <v>1</v>
      </c>
      <c r="D2" s="115" t="n">
        <v>50</v>
      </c>
      <c r="E2" s="115" t="n">
        <v>50</v>
      </c>
      <c r="F2" s="115" t="inlineStr">
        <is>
          <t>Yes</t>
        </is>
      </c>
      <c r="G2" s="115" t="inlineStr">
        <is>
          <t>Yes</t>
        </is>
      </c>
      <c r="H2" s="115" t="inlineStr">
        <is>
          <t>Properties of logs and exponents; APERT</t>
        </is>
      </c>
      <c r="I2" s="115" t="inlineStr">
        <is>
          <t>No</t>
        </is>
      </c>
      <c r="J2" s="115" t="inlineStr">
        <is>
          <t>Yes</t>
        </is>
      </c>
      <c r="K2" s="115" t="n">
        <v>50</v>
      </c>
      <c r="R2" s="42" t="inlineStr">
        <is>
          <t>Row Labels</t>
        </is>
      </c>
      <c r="S2" t="inlineStr">
        <is>
          <t>Sum of Hours</t>
        </is>
      </c>
      <c r="T2" t="inlineStr">
        <is>
          <t>Sum of Coin</t>
        </is>
      </c>
    </row>
    <row r="3" customFormat="1" s="116">
      <c r="A3" s="116" t="inlineStr">
        <is>
          <t>Brayden Wulff</t>
        </is>
      </c>
      <c r="B3" s="117" t="n">
        <v>44878</v>
      </c>
      <c r="C3" s="116" t="n">
        <v>1</v>
      </c>
      <c r="D3" s="116" t="n">
        <v>60</v>
      </c>
      <c r="E3" s="116" t="n">
        <v>60</v>
      </c>
      <c r="F3" s="116" t="inlineStr">
        <is>
          <t>Yes</t>
        </is>
      </c>
      <c r="G3" s="116" t="inlineStr">
        <is>
          <t>Yes</t>
        </is>
      </c>
      <c r="H3" s="116" t="inlineStr">
        <is>
          <t>Math Analysis</t>
        </is>
      </c>
      <c r="I3" s="116" t="inlineStr">
        <is>
          <t>No</t>
        </is>
      </c>
      <c r="J3" s="116" t="inlineStr">
        <is>
          <t>QBA</t>
        </is>
      </c>
      <c r="K3" s="116" t="n">
        <v>60</v>
      </c>
      <c r="R3" s="43" t="inlineStr">
        <is>
          <t>Abby Owen</t>
        </is>
      </c>
      <c r="S3" t="n">
        <v>1</v>
      </c>
      <c r="T3" t="n">
        <v>50</v>
      </c>
    </row>
    <row r="4" customFormat="1" s="116">
      <c r="A4" s="116" t="inlineStr">
        <is>
          <t>Brayden Wulff</t>
        </is>
      </c>
      <c r="B4" s="117" t="n">
        <v>44880</v>
      </c>
      <c r="C4" s="116" t="n">
        <v>1.5</v>
      </c>
      <c r="D4" s="116" t="n">
        <v>60</v>
      </c>
      <c r="E4" s="116" t="n">
        <v>90</v>
      </c>
      <c r="F4" s="116" t="inlineStr">
        <is>
          <t>Yes</t>
        </is>
      </c>
      <c r="G4" s="116" t="inlineStr">
        <is>
          <t>Yes</t>
        </is>
      </c>
      <c r="H4" s="116" t="inlineStr">
        <is>
          <t>Math Analysis</t>
        </is>
      </c>
      <c r="I4" s="116" t="inlineStr">
        <is>
          <t>No</t>
        </is>
      </c>
      <c r="J4" s="116" t="inlineStr">
        <is>
          <t>QBA</t>
        </is>
      </c>
      <c r="K4" s="116" t="n">
        <v>90</v>
      </c>
      <c r="R4" s="43" t="inlineStr">
        <is>
          <t>Brayden Wulff</t>
        </is>
      </c>
      <c r="S4" t="n">
        <v>2.5</v>
      </c>
      <c r="T4" t="n">
        <v>150</v>
      </c>
    </row>
    <row r="5" customFormat="1" s="116">
      <c r="A5" s="116" t="inlineStr">
        <is>
          <t>Elle Mishler</t>
        </is>
      </c>
      <c r="B5" s="117" t="n">
        <v>44872</v>
      </c>
      <c r="C5" s="116" t="n">
        <v>1</v>
      </c>
      <c r="D5" s="116" t="n">
        <v>60</v>
      </c>
      <c r="E5" s="116" t="n">
        <v>60</v>
      </c>
      <c r="F5" s="116" t="inlineStr">
        <is>
          <t>Yes</t>
        </is>
      </c>
      <c r="G5" s="116" t="inlineStr">
        <is>
          <t>Yes</t>
        </is>
      </c>
      <c r="H5" s="116" t="inlineStr">
        <is>
          <t>Algebra 1 - Absolute Value Functions</t>
        </is>
      </c>
      <c r="I5" s="116" t="inlineStr">
        <is>
          <t>No</t>
        </is>
      </c>
      <c r="J5" s="116" t="inlineStr">
        <is>
          <t>QBA</t>
        </is>
      </c>
      <c r="K5" s="116" t="n">
        <v>60</v>
      </c>
      <c r="R5" s="43" t="inlineStr">
        <is>
          <t>Elle Mishler</t>
        </is>
      </c>
      <c r="S5" t="n">
        <v>2.5</v>
      </c>
      <c r="T5" t="n">
        <v>150</v>
      </c>
    </row>
    <row r="6" customFormat="1" s="118">
      <c r="A6" s="118" t="inlineStr">
        <is>
          <t>Elle Mishler</t>
        </is>
      </c>
      <c r="B6" s="119" t="n">
        <v>44892</v>
      </c>
      <c r="C6" s="118" t="n">
        <v>1.5</v>
      </c>
      <c r="D6" s="118" t="n">
        <v>60</v>
      </c>
      <c r="E6" s="118" t="n">
        <v>90</v>
      </c>
      <c r="F6" s="118" t="inlineStr">
        <is>
          <t>Yes</t>
        </is>
      </c>
      <c r="G6" s="118" t="inlineStr">
        <is>
          <t>Yes</t>
        </is>
      </c>
      <c r="H6" s="118" t="inlineStr">
        <is>
          <t>Algebra 1 - Graphing, Domain, and Range</t>
        </is>
      </c>
      <c r="I6" s="118" t="inlineStr">
        <is>
          <t>No</t>
        </is>
      </c>
      <c r="J6" s="118" t="inlineStr">
        <is>
          <t>QBA</t>
        </is>
      </c>
      <c r="K6" s="118" t="n">
        <v>90</v>
      </c>
      <c r="R6" s="43" t="inlineStr">
        <is>
          <t>Emma Thacker</t>
        </is>
      </c>
      <c r="S6" t="n">
        <v>2.5</v>
      </c>
      <c r="T6" t="n">
        <v>150</v>
      </c>
    </row>
    <row r="7">
      <c r="A7" s="115" t="inlineStr">
        <is>
          <t>Emma Thacker</t>
        </is>
      </c>
      <c r="B7" s="114" t="n">
        <v>44878</v>
      </c>
      <c r="C7" s="115" t="n">
        <v>1</v>
      </c>
      <c r="D7" s="115" t="n">
        <v>60</v>
      </c>
      <c r="E7" s="115" t="n">
        <v>60</v>
      </c>
      <c r="F7" s="115" t="inlineStr">
        <is>
          <t>Yes</t>
        </is>
      </c>
      <c r="G7" s="115" t="inlineStr">
        <is>
          <t>Yes</t>
        </is>
      </c>
      <c r="H7" s="115" t="inlineStr">
        <is>
          <t>Algebra 2 Trig</t>
        </is>
      </c>
      <c r="I7" s="115" t="inlineStr">
        <is>
          <t>No</t>
        </is>
      </c>
      <c r="J7" s="115" t="inlineStr">
        <is>
          <t>QBA</t>
        </is>
      </c>
      <c r="K7" s="115" t="n">
        <v>60</v>
      </c>
      <c r="R7" s="43" t="inlineStr">
        <is>
          <t>Julia Cecotti</t>
        </is>
      </c>
      <c r="S7" t="n">
        <v>1.5</v>
      </c>
      <c r="T7" t="n">
        <v>75</v>
      </c>
    </row>
    <row r="8" customFormat="1" s="118">
      <c r="A8" s="118" t="inlineStr">
        <is>
          <t>Emma Thacker</t>
        </is>
      </c>
      <c r="B8" s="119" t="n">
        <v>44884</v>
      </c>
      <c r="C8" s="118" t="n">
        <v>1.5</v>
      </c>
      <c r="D8" s="118" t="n">
        <v>60</v>
      </c>
      <c r="E8" s="118" t="n">
        <v>90</v>
      </c>
      <c r="F8" s="118" t="inlineStr">
        <is>
          <t>Yes</t>
        </is>
      </c>
      <c r="G8" s="118" t="inlineStr">
        <is>
          <t>Yes</t>
        </is>
      </c>
      <c r="H8" s="118" t="inlineStr">
        <is>
          <t>Algebra 2 Trig</t>
        </is>
      </c>
      <c r="I8" s="118" t="inlineStr">
        <is>
          <t>No</t>
        </is>
      </c>
      <c r="J8" s="118" t="inlineStr">
        <is>
          <t>QBA</t>
        </is>
      </c>
      <c r="K8" s="118" t="n">
        <v>90</v>
      </c>
      <c r="R8" s="43" t="inlineStr">
        <is>
          <t>Kathryn Oakford</t>
        </is>
      </c>
      <c r="S8" t="n">
        <v>1</v>
      </c>
      <c r="T8" t="n">
        <v>50</v>
      </c>
    </row>
    <row r="9">
      <c r="A9" s="115" t="inlineStr">
        <is>
          <t>Julia Cecotti</t>
        </is>
      </c>
      <c r="B9" s="114" t="n">
        <v>44875</v>
      </c>
      <c r="C9" s="115" t="n">
        <v>1.5</v>
      </c>
      <c r="D9" s="115" t="n">
        <v>50</v>
      </c>
      <c r="E9" s="115" t="n">
        <v>75</v>
      </c>
      <c r="F9" s="115" t="inlineStr">
        <is>
          <t>Yes</t>
        </is>
      </c>
      <c r="G9" s="115" t="inlineStr">
        <is>
          <t>Yes</t>
        </is>
      </c>
      <c r="H9" s="115" t="inlineStr">
        <is>
          <t>Precalc - rational functions, domain/range, holes, asymptotes, graphing, factoring</t>
        </is>
      </c>
      <c r="I9" s="115" t="inlineStr">
        <is>
          <t>No</t>
        </is>
      </c>
      <c r="J9" s="115" t="inlineStr">
        <is>
          <t>QBA</t>
        </is>
      </c>
      <c r="K9" s="115" t="n">
        <v>75</v>
      </c>
      <c r="R9" s="43" t="inlineStr">
        <is>
          <t>Naura Peters</t>
        </is>
      </c>
      <c r="S9" t="n">
        <v>0.5</v>
      </c>
      <c r="T9" t="n">
        <v>30</v>
      </c>
    </row>
    <row r="10" customFormat="1" s="118">
      <c r="A10" s="118" t="inlineStr">
        <is>
          <t>Kathryn Oakford</t>
        </is>
      </c>
      <c r="B10" s="119" t="n">
        <v>44886</v>
      </c>
      <c r="C10" s="118" t="n">
        <v>1</v>
      </c>
      <c r="D10" s="118" t="n">
        <v>50</v>
      </c>
      <c r="E10" s="118" t="n">
        <v>50</v>
      </c>
      <c r="F10" s="118" t="inlineStr">
        <is>
          <t>Yes</t>
        </is>
      </c>
      <c r="G10" s="118" t="inlineStr">
        <is>
          <t>Yes</t>
        </is>
      </c>
      <c r="H10" s="118" t="inlineStr">
        <is>
          <t>Business Calc (College)</t>
        </is>
      </c>
      <c r="I10" s="118" t="inlineStr">
        <is>
          <t>No</t>
        </is>
      </c>
      <c r="J10" s="118" t="inlineStr">
        <is>
          <t>QBA</t>
        </is>
      </c>
      <c r="K10" s="118" t="n">
        <v>50</v>
      </c>
      <c r="R10" s="43" t="inlineStr">
        <is>
          <t>Nicolette Batori</t>
        </is>
      </c>
      <c r="S10" t="n">
        <v>7.5</v>
      </c>
      <c r="T10" t="n">
        <v>375</v>
      </c>
    </row>
    <row r="11" customFormat="1" s="116">
      <c r="A11" s="117" t="inlineStr">
        <is>
          <t>Naura Peters</t>
        </is>
      </c>
      <c r="B11" s="117" t="n">
        <v>44877</v>
      </c>
      <c r="C11" s="116" t="n">
        <v>0.5</v>
      </c>
      <c r="D11" s="116" t="n">
        <v>60</v>
      </c>
      <c r="E11" s="116" t="n">
        <v>30</v>
      </c>
      <c r="F11" s="116" t="inlineStr">
        <is>
          <t>Yes</t>
        </is>
      </c>
      <c r="G11" s="116" t="inlineStr">
        <is>
          <t>Yes</t>
        </is>
      </c>
      <c r="H11" s="116" t="inlineStr">
        <is>
          <t>Dance</t>
        </is>
      </c>
      <c r="I11" s="116" t="inlineStr">
        <is>
          <t>No</t>
        </is>
      </c>
      <c r="J11" s="116" t="inlineStr">
        <is>
          <t>QBA</t>
        </is>
      </c>
      <c r="K11" s="116" t="n">
        <v>30</v>
      </c>
      <c r="R11" s="43" t="inlineStr">
        <is>
          <t>Rohan Skanda</t>
        </is>
      </c>
      <c r="S11" t="n">
        <v>9</v>
      </c>
      <c r="T11" t="n">
        <v>450</v>
      </c>
    </row>
    <row r="12">
      <c r="A12" s="115" t="inlineStr">
        <is>
          <t>Nicolette Batori</t>
        </is>
      </c>
      <c r="B12" s="114" t="n">
        <v>44871</v>
      </c>
      <c r="C12" s="115" t="n">
        <v>2</v>
      </c>
      <c r="D12" s="115" t="n">
        <v>50</v>
      </c>
      <c r="E12" s="115" t="n">
        <v>100</v>
      </c>
      <c r="F12" s="115" t="inlineStr">
        <is>
          <t>Yes</t>
        </is>
      </c>
      <c r="G12" s="115" t="inlineStr">
        <is>
          <t>Yes</t>
        </is>
      </c>
      <c r="H12" s="115" t="inlineStr">
        <is>
          <t>SAT Math (Calculator Section)</t>
        </is>
      </c>
      <c r="I12" s="115" t="inlineStr">
        <is>
          <t>No</t>
        </is>
      </c>
      <c r="J12" s="115" t="inlineStr">
        <is>
          <t>QBA</t>
        </is>
      </c>
      <c r="K12" s="115" t="n">
        <v>100</v>
      </c>
      <c r="R12" s="43" t="inlineStr">
        <is>
          <t>Sienna Cormier</t>
        </is>
      </c>
      <c r="S12" t="n">
        <v>2</v>
      </c>
      <c r="T12" t="n">
        <v>100</v>
      </c>
    </row>
    <row r="13">
      <c r="A13" s="115" t="inlineStr">
        <is>
          <t>Nicolette Batori</t>
        </is>
      </c>
      <c r="B13" s="114" t="n">
        <v>44873</v>
      </c>
      <c r="C13" s="115" t="n">
        <v>1</v>
      </c>
      <c r="D13" s="115" t="n">
        <v>50</v>
      </c>
      <c r="E13" s="115" t="n">
        <v>50</v>
      </c>
      <c r="F13" s="115" t="inlineStr">
        <is>
          <t>Yes</t>
        </is>
      </c>
      <c r="G13" s="115" t="inlineStr">
        <is>
          <t>Yes</t>
        </is>
      </c>
      <c r="H13" s="115" t="inlineStr">
        <is>
          <t>Trig Proofs</t>
        </is>
      </c>
      <c r="I13" s="115" t="inlineStr">
        <is>
          <t>No</t>
        </is>
      </c>
      <c r="J13" s="115" t="inlineStr">
        <is>
          <t>QBA</t>
        </is>
      </c>
      <c r="K13" s="115" t="n">
        <v>50</v>
      </c>
      <c r="R13" s="43" t="inlineStr">
        <is>
          <t>Sophia Gonzales</t>
        </is>
      </c>
      <c r="S13" t="n">
        <v>1</v>
      </c>
      <c r="T13" t="n">
        <v>60</v>
      </c>
    </row>
    <row r="14" customFormat="1" s="118">
      <c r="A14" s="118" t="inlineStr">
        <is>
          <t>Nicolette Batori</t>
        </is>
      </c>
      <c r="B14" s="119" t="n">
        <v>44884</v>
      </c>
      <c r="C14" s="118" t="n">
        <v>1.5</v>
      </c>
      <c r="D14" s="118" t="n">
        <v>50</v>
      </c>
      <c r="E14" s="118" t="n">
        <v>75</v>
      </c>
      <c r="F14" s="118" t="inlineStr">
        <is>
          <t>Yes</t>
        </is>
      </c>
      <c r="G14" s="118" t="inlineStr">
        <is>
          <t>Yes</t>
        </is>
      </c>
      <c r="H14" s="118" t="inlineStr">
        <is>
          <t>SAT English</t>
        </is>
      </c>
      <c r="I14" s="118" t="inlineStr">
        <is>
          <t>No</t>
        </is>
      </c>
      <c r="J14" s="118" t="inlineStr">
        <is>
          <t>QBA</t>
        </is>
      </c>
      <c r="K14" s="118" t="n">
        <v>75</v>
      </c>
      <c r="R14" s="43" t="inlineStr">
        <is>
          <t>Grand Total</t>
        </is>
      </c>
      <c r="S14" t="n">
        <v>31</v>
      </c>
      <c r="T14" t="n">
        <v>1640</v>
      </c>
    </row>
    <row r="15" customFormat="1" s="118">
      <c r="A15" s="118" t="inlineStr">
        <is>
          <t>Nicolette Batori</t>
        </is>
      </c>
      <c r="B15" s="119" t="n">
        <v>44891</v>
      </c>
      <c r="C15" s="118" t="n">
        <v>1.5</v>
      </c>
      <c r="D15" s="118" t="n">
        <v>50</v>
      </c>
      <c r="E15" s="118" t="n">
        <v>75</v>
      </c>
      <c r="F15" s="118" t="inlineStr">
        <is>
          <t>Yes</t>
        </is>
      </c>
      <c r="G15" s="118" t="inlineStr">
        <is>
          <t>Yes</t>
        </is>
      </c>
      <c r="H15" s="118" t="inlineStr">
        <is>
          <t>SAT Grammar</t>
        </is>
      </c>
      <c r="I15" s="118" t="inlineStr">
        <is>
          <t>No</t>
        </is>
      </c>
      <c r="J15" s="118" t="inlineStr">
        <is>
          <t>QBA</t>
        </is>
      </c>
      <c r="K15" s="118" t="n">
        <v>75</v>
      </c>
      <c r="L15" s="118" t="inlineStr">
        <is>
          <t>* Billed with 27 Nov invoice</t>
        </is>
      </c>
    </row>
    <row r="16" customFormat="1" s="118">
      <c r="A16" s="118" t="inlineStr">
        <is>
          <t>Nicolette Batori</t>
        </is>
      </c>
      <c r="B16" s="119" t="n">
        <v>44892</v>
      </c>
      <c r="C16" s="118" t="n">
        <v>1.5</v>
      </c>
      <c r="D16" s="118" t="n">
        <v>50</v>
      </c>
      <c r="E16" s="118" t="n">
        <v>75</v>
      </c>
      <c r="F16" s="118" t="inlineStr">
        <is>
          <t>Yes</t>
        </is>
      </c>
      <c r="G16" s="118" t="inlineStr">
        <is>
          <t>Yes</t>
        </is>
      </c>
      <c r="H16" s="118" t="inlineStr">
        <is>
          <t>SAT Reading Comprehension</t>
        </is>
      </c>
      <c r="I16" s="118" t="inlineStr">
        <is>
          <t>No</t>
        </is>
      </c>
      <c r="J16" s="118" t="inlineStr">
        <is>
          <t>QBA</t>
        </is>
      </c>
      <c r="K16" s="118" t="n">
        <v>75</v>
      </c>
    </row>
    <row r="17">
      <c r="A17" s="114" t="inlineStr">
        <is>
          <t>Rohan Skanda</t>
        </is>
      </c>
      <c r="B17" s="114" t="n">
        <v>44868</v>
      </c>
      <c r="C17" s="115" t="n">
        <v>1.25</v>
      </c>
      <c r="D17" s="115" t="n">
        <v>50</v>
      </c>
      <c r="E17" s="115" t="n">
        <v>62.5</v>
      </c>
      <c r="F17" s="115" t="inlineStr">
        <is>
          <t>Yes</t>
        </is>
      </c>
      <c r="G17" s="115" t="inlineStr">
        <is>
          <t>Yes</t>
        </is>
      </c>
      <c r="H17" s="115" t="inlineStr">
        <is>
          <t>Difference Quotient, pre-calc</t>
        </is>
      </c>
      <c r="I17" s="115" t="inlineStr">
        <is>
          <t>No</t>
        </is>
      </c>
      <c r="J17" s="115" t="inlineStr">
        <is>
          <t>Yes</t>
        </is>
      </c>
      <c r="K17" s="115" t="n">
        <v>62.5</v>
      </c>
    </row>
    <row r="18">
      <c r="A18" s="115" t="inlineStr">
        <is>
          <t>Rohan Skanda</t>
        </is>
      </c>
      <c r="B18" s="114" t="n">
        <v>44873</v>
      </c>
      <c r="C18" s="115" t="n">
        <v>1</v>
      </c>
      <c r="D18" s="115" t="n">
        <v>50</v>
      </c>
      <c r="E18" s="115" t="n">
        <v>50</v>
      </c>
      <c r="F18" s="115" t="inlineStr">
        <is>
          <t>Yes</t>
        </is>
      </c>
      <c r="G18" s="115" t="inlineStr">
        <is>
          <t>Yes</t>
        </is>
      </c>
      <c r="H18" s="115" t="inlineStr">
        <is>
          <t>AOS Integrated Math and Science</t>
        </is>
      </c>
      <c r="I18" s="115" t="inlineStr">
        <is>
          <t>No</t>
        </is>
      </c>
      <c r="J18" s="115" t="inlineStr">
        <is>
          <t>QBA</t>
        </is>
      </c>
      <c r="K18" s="115" t="n">
        <v>50</v>
      </c>
    </row>
    <row r="19">
      <c r="A19" s="115" t="inlineStr">
        <is>
          <t>Rohan Skanda</t>
        </is>
      </c>
      <c r="B19" s="114" t="n">
        <v>44875</v>
      </c>
      <c r="C19" s="115" t="n">
        <v>1.25</v>
      </c>
      <c r="D19" s="115" t="n">
        <v>50</v>
      </c>
      <c r="E19" s="115" t="n">
        <v>62.5</v>
      </c>
      <c r="F19" s="115" t="inlineStr">
        <is>
          <t>Yes</t>
        </is>
      </c>
      <c r="G19" s="115" t="inlineStr">
        <is>
          <t>Yes</t>
        </is>
      </c>
      <c r="H19" s="115" t="inlineStr">
        <is>
          <t>Physics - Position and Veloicty</t>
        </is>
      </c>
      <c r="I19" s="115" t="inlineStr">
        <is>
          <t>No</t>
        </is>
      </c>
      <c r="J19" s="115" t="inlineStr">
        <is>
          <t>QBA</t>
        </is>
      </c>
      <c r="K19" s="115" t="n">
        <v>62.5</v>
      </c>
    </row>
    <row r="20" customFormat="1" s="118">
      <c r="A20" s="118" t="inlineStr">
        <is>
          <t>Rohan Skanda</t>
        </is>
      </c>
      <c r="B20" s="119" t="n">
        <v>44886</v>
      </c>
      <c r="C20" s="118" t="n">
        <v>1.5</v>
      </c>
      <c r="D20" s="118" t="n">
        <v>50</v>
      </c>
      <c r="E20" s="118" t="n">
        <v>75</v>
      </c>
      <c r="F20" s="118" t="inlineStr">
        <is>
          <t>Yes</t>
        </is>
      </c>
      <c r="G20" s="118" t="inlineStr">
        <is>
          <t>Yes</t>
        </is>
      </c>
      <c r="H20" s="118" t="inlineStr">
        <is>
          <t>AOS Integrated Math and Science</t>
        </is>
      </c>
      <c r="I20" s="118" t="inlineStr">
        <is>
          <t>No</t>
        </is>
      </c>
      <c r="J20" s="118" t="inlineStr">
        <is>
          <t>QBA</t>
        </is>
      </c>
      <c r="K20" s="118" t="n">
        <v>75</v>
      </c>
    </row>
    <row r="21" customFormat="1" s="118">
      <c r="A21" s="118" t="inlineStr">
        <is>
          <t>Rohan Skanda</t>
        </is>
      </c>
      <c r="B21" s="119" t="n">
        <v>44891</v>
      </c>
      <c r="C21" s="118" t="n">
        <v>1</v>
      </c>
      <c r="D21" s="118" t="n">
        <v>50</v>
      </c>
      <c r="E21" s="118" t="n">
        <v>50</v>
      </c>
      <c r="F21" s="118" t="inlineStr">
        <is>
          <t>Yes</t>
        </is>
      </c>
      <c r="G21" s="118" t="inlineStr">
        <is>
          <t>Yes</t>
        </is>
      </c>
      <c r="H21" s="118" t="inlineStr">
        <is>
          <t>AOS Integrated Math and Science</t>
        </is>
      </c>
      <c r="I21" s="118" t="inlineStr">
        <is>
          <t>No</t>
        </is>
      </c>
      <c r="J21" s="118" t="inlineStr">
        <is>
          <t>QBA</t>
        </is>
      </c>
      <c r="K21" s="118" t="n">
        <v>50</v>
      </c>
      <c r="L21" s="118" t="inlineStr">
        <is>
          <t>* Billed with 27 Nov invoice</t>
        </is>
      </c>
    </row>
    <row r="22" customFormat="1" s="118">
      <c r="A22" s="118" t="inlineStr">
        <is>
          <t>Rohan Skanda</t>
        </is>
      </c>
      <c r="B22" s="119" t="n">
        <v>44892</v>
      </c>
      <c r="C22" s="118" t="n">
        <v>2</v>
      </c>
      <c r="D22" s="118" t="n">
        <v>50</v>
      </c>
      <c r="E22" s="118" t="n">
        <v>100</v>
      </c>
      <c r="F22" s="118" t="inlineStr">
        <is>
          <t>Yes</t>
        </is>
      </c>
      <c r="G22" s="118" t="inlineStr">
        <is>
          <t>Yes</t>
        </is>
      </c>
      <c r="H22" s="118" t="inlineStr">
        <is>
          <t>AOS Integrated Math and Science</t>
        </is>
      </c>
      <c r="I22" s="118" t="inlineStr">
        <is>
          <t>No</t>
        </is>
      </c>
      <c r="J22" s="118" t="inlineStr">
        <is>
          <t>QBA</t>
        </is>
      </c>
      <c r="K22" s="118" t="n">
        <v>100</v>
      </c>
    </row>
    <row r="23" customFormat="1" s="118">
      <c r="A23" s="118" t="inlineStr">
        <is>
          <t>Rohan Skanda</t>
        </is>
      </c>
      <c r="B23" s="119" t="n">
        <v>44893</v>
      </c>
      <c r="C23" s="118" t="n">
        <v>1</v>
      </c>
      <c r="D23" s="118" t="n">
        <v>50</v>
      </c>
      <c r="E23" s="118" t="n">
        <v>50</v>
      </c>
      <c r="F23" s="118" t="inlineStr">
        <is>
          <t>Yes</t>
        </is>
      </c>
      <c r="G23" s="118" t="inlineStr">
        <is>
          <t>Yes</t>
        </is>
      </c>
      <c r="H23" s="118" t="inlineStr">
        <is>
          <t>AOS Integrated Math and Science</t>
        </is>
      </c>
      <c r="I23" s="118" t="inlineStr">
        <is>
          <t>No</t>
        </is>
      </c>
      <c r="J23" s="118" t="inlineStr">
        <is>
          <t>QBA</t>
        </is>
      </c>
      <c r="K23" s="118" t="n">
        <v>50</v>
      </c>
    </row>
    <row r="24">
      <c r="A24" s="115" t="inlineStr">
        <is>
          <t>Sienna Cormier</t>
        </is>
      </c>
      <c r="B24" s="114" t="n">
        <v>44895</v>
      </c>
      <c r="C24" s="115" t="n">
        <v>2</v>
      </c>
      <c r="D24" s="115" t="n">
        <v>50</v>
      </c>
      <c r="E24" s="115" t="n">
        <v>100</v>
      </c>
      <c r="F24" s="115" t="inlineStr">
        <is>
          <t>Yes</t>
        </is>
      </c>
      <c r="G24" s="115" t="inlineStr">
        <is>
          <t>Yes</t>
        </is>
      </c>
      <c r="H24" s="115" t="inlineStr">
        <is>
          <t>Chemistry</t>
        </is>
      </c>
      <c r="I24" s="115" t="inlineStr">
        <is>
          <t>No</t>
        </is>
      </c>
      <c r="J24" s="115" t="inlineStr">
        <is>
          <t>QBA</t>
        </is>
      </c>
      <c r="K24" s="115" t="n">
        <v>100</v>
      </c>
    </row>
    <row r="25">
      <c r="A25" s="115" t="inlineStr">
        <is>
          <t>Sophia Gonzales</t>
        </is>
      </c>
      <c r="B25" s="114" t="n">
        <v>44886</v>
      </c>
      <c r="C25" s="115" t="n">
        <v>1</v>
      </c>
      <c r="D25" s="115" t="n">
        <v>60</v>
      </c>
      <c r="E25" s="115" t="n">
        <v>60</v>
      </c>
      <c r="F25" s="115" t="inlineStr">
        <is>
          <t>Yes</t>
        </is>
      </c>
      <c r="G25" s="115" t="inlineStr">
        <is>
          <t>Yes</t>
        </is>
      </c>
      <c r="H25" s="115" t="inlineStr">
        <is>
          <t>Physics - Angles, Motion</t>
        </is>
      </c>
      <c r="I25" s="115" t="n"/>
      <c r="J25" s="115" t="inlineStr">
        <is>
          <t>QBA</t>
        </is>
      </c>
      <c r="K25" s="115" t="n">
        <v>60</v>
      </c>
    </row>
    <row r="26">
      <c r="B26" s="120" t="n"/>
    </row>
    <row r="27">
      <c r="A27" s="112" t="inlineStr">
        <is>
          <t>MONTH GROSS</t>
        </is>
      </c>
      <c r="K27" s="112">
        <f>SUM(K2:K25)</f>
        <v/>
      </c>
    </row>
  </sheetData>
  <autoFilter ref="A1:L25">
    <sortState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1"/>
    <outlinePr summaryBelow="1" summaryRight="1"/>
    <pageSetUpPr fitToPage="1"/>
  </sheetPr>
  <dimension ref="B3:Y30"/>
  <sheetViews>
    <sheetView showGridLines="0" topLeftCell="C1" zoomScale="85" workbookViewId="0">
      <selection activeCell="F12" sqref="F12"/>
    </sheetView>
  </sheetViews>
  <sheetFormatPr baseColWidth="8" defaultRowHeight="15"/>
  <cols>
    <col width="32.140625" bestFit="1" customWidth="1" min="3" max="3"/>
    <col hidden="1" width="9.5703125" customWidth="1" min="4" max="4"/>
    <col hidden="1" width="10" customWidth="1" min="5" max="5"/>
    <col width="11.28515625" bestFit="1" customWidth="1" min="6" max="8"/>
    <col width="11.28515625" customWidth="1" min="9" max="10"/>
    <col outlineLevel="1" width="11.28515625" customWidth="1" min="11" max="12"/>
  </cols>
  <sheetData>
    <row r="2" ht="15.75" customHeight="1" thickBot="1"/>
    <row r="3">
      <c r="B3" s="85" t="n"/>
      <c r="C3" s="86" t="n"/>
      <c r="D3" s="87" t="n"/>
      <c r="E3" s="87" t="n"/>
      <c r="F3" s="87" t="n"/>
      <c r="G3" s="87" t="n"/>
      <c r="H3" s="87" t="n"/>
      <c r="I3" s="87" t="n"/>
      <c r="J3" s="87" t="n"/>
      <c r="K3" s="87" t="n"/>
      <c r="L3" s="87" t="n"/>
      <c r="M3" s="88" t="n"/>
      <c r="N3" s="85" t="n"/>
      <c r="O3" s="87" t="n"/>
      <c r="P3" s="87" t="n"/>
      <c r="Q3" s="87" t="n"/>
      <c r="R3" s="87" t="n"/>
      <c r="S3" s="87" t="n"/>
      <c r="T3" s="87" t="n"/>
      <c r="U3" s="87" t="n"/>
      <c r="V3" s="87" t="n"/>
      <c r="W3" s="87" t="n"/>
      <c r="X3" s="87" t="n"/>
      <c r="Y3" s="88" t="n"/>
    </row>
    <row r="4">
      <c r="B4" s="89" t="n"/>
      <c r="C4" s="7" t="n"/>
      <c r="M4" s="90" t="n"/>
      <c r="N4" s="89" t="n"/>
      <c r="Y4" s="90" t="n"/>
    </row>
    <row r="5" ht="15.75" customHeight="1" thickBot="1">
      <c r="B5" s="89" t="n"/>
      <c r="C5" s="7" t="n"/>
      <c r="M5" s="90" t="n"/>
      <c r="N5" s="89" t="n"/>
      <c r="Y5" s="90" t="n"/>
    </row>
    <row r="6" ht="15.75" customHeight="1">
      <c r="B6" s="91" t="n"/>
      <c r="C6" s="554" t="n"/>
      <c r="D6" s="555" t="n">
        <v>2022</v>
      </c>
      <c r="E6" s="555">
        <f>+D6+1</f>
        <v/>
      </c>
      <c r="F6" s="555">
        <f>+E6+1</f>
        <v/>
      </c>
      <c r="G6" s="555">
        <f>+F6+1</f>
        <v/>
      </c>
      <c r="H6" s="555">
        <f>+G6+1</f>
        <v/>
      </c>
      <c r="I6" s="555">
        <f>+H6+1</f>
        <v/>
      </c>
      <c r="J6" s="556">
        <f>+I6+1</f>
        <v/>
      </c>
      <c r="K6" s="92">
        <f>+J6+1</f>
        <v/>
      </c>
      <c r="L6" s="92">
        <f>+K6+1</f>
        <v/>
      </c>
      <c r="M6" s="93" t="n"/>
      <c r="N6" s="91" t="n"/>
      <c r="O6" s="94" t="n"/>
      <c r="P6" s="94" t="n"/>
      <c r="Q6" s="94" t="n"/>
      <c r="R6" s="94" t="n"/>
      <c r="S6" s="94" t="n"/>
      <c r="T6" s="94" t="n"/>
      <c r="U6" s="94" t="n"/>
      <c r="V6" s="94" t="n"/>
      <c r="W6" s="94" t="n"/>
      <c r="X6" s="94" t="n"/>
      <c r="Y6" s="93" t="n"/>
    </row>
    <row r="7" ht="15.75" customHeight="1">
      <c r="B7" s="89" t="n"/>
      <c r="C7" s="557" t="n"/>
      <c r="D7" s="95" t="n"/>
      <c r="E7" s="95" t="n"/>
      <c r="F7" s="95" t="n"/>
      <c r="G7" s="95" t="n"/>
      <c r="H7" s="95" t="n"/>
      <c r="I7" s="95" t="n"/>
      <c r="J7" s="558" t="n"/>
      <c r="K7" s="95" t="n"/>
      <c r="L7" s="95" t="n"/>
      <c r="M7" s="90" t="n"/>
      <c r="N7" s="89" t="n"/>
      <c r="Y7" s="90" t="n"/>
    </row>
    <row r="8">
      <c r="B8" s="89" t="n"/>
      <c r="C8" s="315" t="inlineStr">
        <is>
          <t>Service Income</t>
        </is>
      </c>
      <c r="D8" s="96">
        <f>SUMIF('Monthly Detail'!$1:$1,'Annual Summary'!D$6, 'Monthly Detail'!22:22)</f>
        <v/>
      </c>
      <c r="E8" s="96">
        <f>SUMIF('Monthly Detail'!$1:$1,'Annual Summary'!E$6, 'Monthly Detail'!22:22)</f>
        <v/>
      </c>
      <c r="F8" s="96">
        <f>SUMIF('Monthly Detail'!$1:$1,'Annual Summary'!F$6, 'Monthly Detail'!24:24)</f>
        <v/>
      </c>
      <c r="G8" s="96">
        <f>SUMIF('Monthly Detail'!$1:$1,'Annual Summary'!G$6, 'Monthly Detail'!24:24)</f>
        <v/>
      </c>
      <c r="H8" s="96">
        <f>SUMIF('Monthly Detail'!$1:$1,'Annual Summary'!H$6, 'Monthly Detail'!24:24)</f>
        <v/>
      </c>
      <c r="I8" s="96">
        <f>SUMIF('Monthly Detail'!$1:$1,'Annual Summary'!I$6, 'Monthly Detail'!24:24)</f>
        <v/>
      </c>
      <c r="J8" s="559">
        <f>SUMIF('Monthly Detail'!$1:$1,'Annual Summary'!J$6, 'Monthly Detail'!24:24)</f>
        <v/>
      </c>
      <c r="K8" s="96">
        <f>SUMIF('Monthly Detail'!$1:$1,'Annual Summary'!K$6, 'Monthly Detail'!24:24)</f>
        <v/>
      </c>
      <c r="L8" s="96">
        <f>SUMIF('Monthly Detail'!$1:$1,'Annual Summary'!L$6, 'Monthly Detail'!24:24)</f>
        <v/>
      </c>
      <c r="M8" s="90" t="n"/>
      <c r="N8" s="89" t="n"/>
      <c r="Y8" s="90" t="n"/>
    </row>
    <row r="9">
      <c r="B9" s="89" t="n"/>
      <c r="C9" s="315" t="inlineStr">
        <is>
          <t>Misc</t>
        </is>
      </c>
      <c r="D9" s="96">
        <f>SUMIF('Monthly Detail'!$1:$1,'Annual Summary'!D$6, 'Monthly Detail'!23:23)</f>
        <v/>
      </c>
      <c r="E9" s="96">
        <f>SUMIF('Monthly Detail'!$1:$1,'Annual Summary'!E$6, 'Monthly Detail'!23:23)</f>
        <v/>
      </c>
      <c r="F9" s="96">
        <f>SUMIF('Monthly Detail'!$1:$1,'Annual Summary'!F$6, 'Monthly Detail'!23:23)</f>
        <v/>
      </c>
      <c r="G9" s="96">
        <f>SUMIF('Monthly Detail'!$1:$1,'Annual Summary'!G$6, 'Monthly Detail'!23:23)</f>
        <v/>
      </c>
      <c r="H9" s="96">
        <f>SUMIF('Monthly Detail'!$1:$1,'Annual Summary'!H$6, 'Monthly Detail'!23:23)</f>
        <v/>
      </c>
      <c r="I9" s="96">
        <f>SUMIF('Monthly Detail'!$1:$1,'Annual Summary'!I$6, 'Monthly Detail'!23:23)</f>
        <v/>
      </c>
      <c r="J9" s="559">
        <f>SUMIF('Monthly Detail'!$1:$1,'Annual Summary'!J$6, 'Monthly Detail'!23:23)</f>
        <v/>
      </c>
      <c r="K9" s="96">
        <f>SUMIF('Monthly Detail'!$1:$1,'Annual Summary'!K$6, 'Monthly Detail'!23:23)</f>
        <v/>
      </c>
      <c r="L9" s="96">
        <f>SUMIF('Monthly Detail'!$1:$1,'Annual Summary'!L$6, 'Monthly Detail'!23:23)</f>
        <v/>
      </c>
      <c r="M9" s="90" t="n"/>
      <c r="N9" s="89" t="n"/>
      <c r="Y9" s="90" t="n"/>
    </row>
    <row r="10">
      <c r="B10" s="89" t="n"/>
      <c r="C10" s="317" t="inlineStr">
        <is>
          <t>Total Income</t>
        </is>
      </c>
      <c r="D10" s="97">
        <f>SUM(D8:D9)</f>
        <v/>
      </c>
      <c r="E10" s="97">
        <f>SUM(E8:E9)</f>
        <v/>
      </c>
      <c r="F10" s="97">
        <f>SUM(F8:F9)</f>
        <v/>
      </c>
      <c r="G10" s="97">
        <f>SUM(G8:G9)</f>
        <v/>
      </c>
      <c r="H10" s="97">
        <f>SUM(H8:H9)</f>
        <v/>
      </c>
      <c r="I10" s="97">
        <f>SUM(I8:I9)</f>
        <v/>
      </c>
      <c r="J10" s="560">
        <f>SUM(J8:J9)</f>
        <v/>
      </c>
      <c r="K10" s="97">
        <f>SUM(K8:K9)</f>
        <v/>
      </c>
      <c r="L10" s="97">
        <f>SUM(L8:L9)</f>
        <v/>
      </c>
      <c r="M10" s="90" t="n"/>
      <c r="N10" s="89" t="n"/>
      <c r="Y10" s="90" t="n"/>
    </row>
    <row r="11" ht="10.9" customHeight="1">
      <c r="B11" s="89" t="n"/>
      <c r="C11" s="561" t="inlineStr">
        <is>
          <t>YOY Compounded Growth %</t>
        </is>
      </c>
      <c r="D11" s="96" t="n"/>
      <c r="E11" s="125">
        <f>(E10/D10)-1</f>
        <v/>
      </c>
      <c r="F11" s="125" t="n">
        <v>0</v>
      </c>
      <c r="G11" s="125">
        <f>(G10/F10)-1</f>
        <v/>
      </c>
      <c r="H11" s="125">
        <f>(H10/G10)-1</f>
        <v/>
      </c>
      <c r="I11" s="125">
        <f>(I10/H10)-1</f>
        <v/>
      </c>
      <c r="J11" s="562">
        <f>(J10/I10)-1</f>
        <v/>
      </c>
      <c r="K11" s="125">
        <f>(K10/J10)-1</f>
        <v/>
      </c>
      <c r="L11" s="125">
        <f>(L10/K10)-1</f>
        <v/>
      </c>
      <c r="M11" s="90" t="n"/>
      <c r="N11" s="89" t="n"/>
      <c r="Y11" s="90" t="n"/>
    </row>
    <row r="12">
      <c r="B12" s="89" t="n"/>
      <c r="C12" s="314" t="n"/>
      <c r="J12" s="90" t="n"/>
      <c r="M12" s="90" t="n"/>
      <c r="N12" s="89" t="n"/>
      <c r="Y12" s="90" t="n"/>
    </row>
    <row r="13">
      <c r="B13" s="89" t="n"/>
      <c r="C13" s="314" t="inlineStr">
        <is>
          <t>COGS</t>
        </is>
      </c>
      <c r="F13" s="96">
        <f>SUMIF('Monthly Detail'!$1:$1,'Annual Summary'!F$6, 'Monthly Detail'!70:70)</f>
        <v/>
      </c>
      <c r="G13" s="96">
        <f>SUMIF('Monthly Detail'!$1:$1,'Annual Summary'!G$6, 'Monthly Detail'!70:70)</f>
        <v/>
      </c>
      <c r="H13" s="96">
        <f>SUMIF('Monthly Detail'!$1:$1,'Annual Summary'!H$6, 'Monthly Detail'!70:70)</f>
        <v/>
      </c>
      <c r="I13" s="96">
        <f>SUMIF('Monthly Detail'!$1:$1,'Annual Summary'!I$6, 'Monthly Detail'!70:70)</f>
        <v/>
      </c>
      <c r="J13" s="559">
        <f>SUMIF('Monthly Detail'!$1:$1,'Annual Summary'!J$6, 'Monthly Detail'!70:70)</f>
        <v/>
      </c>
      <c r="K13" s="96">
        <f>SUMIF('Monthly Detail'!$1:$1,'Annual Summary'!K$6, 'Monthly Detail'!70:70)</f>
        <v/>
      </c>
      <c r="L13" s="96">
        <f>SUMIF('Monthly Detail'!$1:$1,'Annual Summary'!L$6, 'Monthly Detail'!70:70)</f>
        <v/>
      </c>
      <c r="M13" s="90" t="n"/>
      <c r="N13" s="89" t="n"/>
      <c r="Y13" s="90" t="n"/>
    </row>
    <row r="14" ht="15.75" customHeight="1">
      <c r="B14" s="99" t="n"/>
      <c r="C14" s="320" t="inlineStr">
        <is>
          <t>Gross Margin</t>
        </is>
      </c>
      <c r="D14" s="81">
        <f>D10</f>
        <v/>
      </c>
      <c r="E14" s="81">
        <f>E10</f>
        <v/>
      </c>
      <c r="F14" s="81">
        <f>F10-F13</f>
        <v/>
      </c>
      <c r="G14" s="81">
        <f>G10-G13</f>
        <v/>
      </c>
      <c r="H14" s="81">
        <f>H10-H13</f>
        <v/>
      </c>
      <c r="I14" s="81">
        <f>I10-I13</f>
        <v/>
      </c>
      <c r="J14" s="322">
        <f>J10-J13</f>
        <v/>
      </c>
      <c r="K14" s="81">
        <f>K10-K13</f>
        <v/>
      </c>
      <c r="L14" s="81">
        <f>L10-L13</f>
        <v/>
      </c>
      <c r="M14" s="100" t="n"/>
      <c r="N14" s="99" t="n"/>
      <c r="O14" s="101" t="n"/>
      <c r="P14" s="101" t="n"/>
      <c r="Q14" s="101" t="n"/>
      <c r="R14" s="101" t="n"/>
      <c r="S14" s="101" t="n"/>
      <c r="T14" s="101" t="n"/>
      <c r="U14" s="101" t="n"/>
      <c r="V14" s="101" t="n"/>
      <c r="W14" s="101" t="n"/>
      <c r="X14" s="101" t="n"/>
      <c r="Y14" s="100" t="n"/>
    </row>
    <row r="15" hidden="1">
      <c r="B15" s="89" t="n"/>
      <c r="C15" s="323" t="inlineStr">
        <is>
          <t>GM %</t>
        </is>
      </c>
      <c r="D15" s="636" t="n">
        <v>1</v>
      </c>
      <c r="E15" s="636" t="n">
        <v>1</v>
      </c>
      <c r="F15" s="636" t="n">
        <v>1</v>
      </c>
      <c r="G15" s="636" t="n">
        <v>1</v>
      </c>
      <c r="H15" s="636" t="n">
        <v>1</v>
      </c>
      <c r="I15" s="636" t="n">
        <v>1</v>
      </c>
      <c r="J15" s="637" t="n">
        <v>1</v>
      </c>
      <c r="K15" s="636" t="n">
        <v>1</v>
      </c>
      <c r="L15" s="636" t="n">
        <v>1</v>
      </c>
      <c r="M15" s="90" t="n"/>
      <c r="N15" s="89" t="n"/>
      <c r="Y15" s="90" t="n"/>
    </row>
    <row r="16">
      <c r="B16" s="89" t="n"/>
      <c r="C16" s="314" t="n"/>
      <c r="J16" s="90" t="n"/>
      <c r="M16" s="90" t="n"/>
      <c r="N16" s="89" t="n"/>
      <c r="Y16" s="90" t="n"/>
    </row>
    <row r="17">
      <c r="B17" s="89" t="n"/>
      <c r="C17" s="314" t="inlineStr">
        <is>
          <t>Sales &amp; Marketing Expenses</t>
        </is>
      </c>
      <c r="F17" s="69">
        <f>SUMIF('Monthly Detail'!$1:$1,'Annual Summary'!F$6, 'Monthly Detail'!$77:$77)</f>
        <v/>
      </c>
      <c r="G17" s="69">
        <f>SUMIF('Monthly Detail'!$1:$1,'Annual Summary'!G$6, 'Monthly Detail'!$77:$77)</f>
        <v/>
      </c>
      <c r="H17" s="69">
        <f>SUMIF('Monthly Detail'!$1:$1,'Annual Summary'!H$6, 'Monthly Detail'!$77:$77)</f>
        <v/>
      </c>
      <c r="I17" s="69">
        <f>SUMIF('Monthly Detail'!$1:$1,'Annual Summary'!I$6, 'Monthly Detail'!$77:$77)</f>
        <v/>
      </c>
      <c r="J17" s="319">
        <f>SUMIF('Monthly Detail'!$1:$1,'Annual Summary'!J$6, 'Monthly Detail'!$77:$77)</f>
        <v/>
      </c>
      <c r="K17" s="69">
        <f>SUMIF('Monthly Detail'!$1:$1,'Annual Summary'!K$6, 'Monthly Detail'!$77:$77)</f>
        <v/>
      </c>
      <c r="L17" s="69">
        <f>SUMIF('Monthly Detail'!$1:$1,'Annual Summary'!L$6, 'Monthly Detail'!$77:$77)</f>
        <v/>
      </c>
      <c r="M17" s="90" t="n"/>
      <c r="N17" s="89" t="n"/>
      <c r="Y17" s="90" t="n"/>
    </row>
    <row r="18">
      <c r="B18" s="89" t="n"/>
      <c r="C18" s="314" t="inlineStr">
        <is>
          <t>General &amp; Admintrative Expenses</t>
        </is>
      </c>
      <c r="D18" s="69">
        <f>SUMIF('Monthly Detail'!$1:$1,'Annual Summary'!D$6, 'Monthly Detail'!$104:$104)</f>
        <v/>
      </c>
      <c r="E18" s="69">
        <f>SUMIF('Monthly Detail'!$1:$1,'Annual Summary'!E$6, 'Monthly Detail'!$104:$104)</f>
        <v/>
      </c>
      <c r="F18" s="69">
        <f>SUMIF('Monthly Detail'!$1:$1,'Annual Summary'!F$6, 'Monthly Detail'!$104:$104)</f>
        <v/>
      </c>
      <c r="G18" s="69">
        <f>SUMIF('Monthly Detail'!$1:$1,'Annual Summary'!G$6, 'Monthly Detail'!$104:$104)</f>
        <v/>
      </c>
      <c r="H18" s="69">
        <f>SUMIF('Monthly Detail'!$1:$1,'Annual Summary'!H$6, 'Monthly Detail'!$104:$104)</f>
        <v/>
      </c>
      <c r="I18" s="69">
        <f>SUMIF('Monthly Detail'!$1:$1,'Annual Summary'!I$6, 'Monthly Detail'!$104:$104)</f>
        <v/>
      </c>
      <c r="J18" s="319">
        <f>SUMIF('Monthly Detail'!$1:$1,'Annual Summary'!J$6, 'Monthly Detail'!$104:$104)</f>
        <v/>
      </c>
      <c r="K18" s="69">
        <f>SUMIF('Monthly Detail'!$1:$1,'Annual Summary'!K$6, 'Monthly Detail'!$104:$104)</f>
        <v/>
      </c>
      <c r="L18" s="69">
        <f>SUMIF('Monthly Detail'!$1:$1,'Annual Summary'!L$6, 'Monthly Detail'!$104:$104)</f>
        <v/>
      </c>
      <c r="M18" s="90" t="n"/>
      <c r="N18" s="89" t="n"/>
      <c r="Y18" s="90" t="n"/>
    </row>
    <row r="19" hidden="1">
      <c r="B19" s="89" t="n"/>
      <c r="C19" s="314" t="inlineStr">
        <is>
          <t>Owner Guarenteed Payments</t>
        </is>
      </c>
      <c r="D19" s="69">
        <f>SUMIF('Monthly Detail'!$1:$1,'Annual Summary'!D$6, 'Monthly Detail'!105:105)</f>
        <v/>
      </c>
      <c r="E19" s="69">
        <f>SUMIF('Monthly Detail'!$1:$1,'Annual Summary'!E$6, 'Monthly Detail'!105:105)</f>
        <v/>
      </c>
      <c r="F19" s="69">
        <f>SUMIF('Monthly Detail'!$1:$1,'Annual Summary'!F$6, 'Monthly Detail'!105:105)</f>
        <v/>
      </c>
      <c r="G19" s="69">
        <f>SUMIF('Monthly Detail'!$1:$1,'Annual Summary'!G$6, 'Monthly Detail'!105:105)</f>
        <v/>
      </c>
      <c r="H19" s="69">
        <f>SUMIF('Monthly Detail'!$1:$1,'Annual Summary'!H$6, 'Monthly Detail'!105:105)</f>
        <v/>
      </c>
      <c r="I19" s="69">
        <f>SUMIF('Monthly Detail'!$1:$1,'Annual Summary'!I$6, 'Monthly Detail'!105:105)</f>
        <v/>
      </c>
      <c r="J19" s="319">
        <f>SUMIF('Monthly Detail'!$1:$1,'Annual Summary'!J$6, 'Monthly Detail'!105:105)</f>
        <v/>
      </c>
      <c r="K19" s="69">
        <f>SUMIF('Monthly Detail'!$1:$1,'Annual Summary'!K$6, 'Monthly Detail'!105:105)</f>
        <v/>
      </c>
      <c r="L19" s="69">
        <f>SUMIF('Monthly Detail'!$1:$1,'Annual Summary'!L$6, 'Monthly Detail'!105:105)</f>
        <v/>
      </c>
      <c r="M19" s="90" t="n"/>
      <c r="N19" s="89" t="n"/>
      <c r="Y19" s="90" t="n"/>
    </row>
    <row r="20">
      <c r="B20" s="89" t="n"/>
      <c r="C20" s="563" t="inlineStr">
        <is>
          <t>Operating Expense</t>
        </is>
      </c>
      <c r="D20" s="98">
        <f>SUM(D18:D19)</f>
        <v/>
      </c>
      <c r="E20" s="98">
        <f>SUM(E18:E19)</f>
        <v/>
      </c>
      <c r="F20" s="98">
        <f>SUM(F18:F19)</f>
        <v/>
      </c>
      <c r="G20" s="98">
        <f>SUM(G18:G19)</f>
        <v/>
      </c>
      <c r="H20" s="98">
        <f>SUM(H18:H19)</f>
        <v/>
      </c>
      <c r="I20" s="98">
        <f>SUM(I18:I19)</f>
        <v/>
      </c>
      <c r="J20" s="564">
        <f>SUM(J18:J19)</f>
        <v/>
      </c>
      <c r="K20" s="98">
        <f>SUM(K18:K19)</f>
        <v/>
      </c>
      <c r="L20" s="98">
        <f>SUM(L18:L19)</f>
        <v/>
      </c>
      <c r="M20" s="90" t="n"/>
      <c r="N20" s="89" t="n"/>
      <c r="Y20" s="90" t="n"/>
    </row>
    <row r="21">
      <c r="B21" s="89" t="n"/>
      <c r="C21" s="314" t="n"/>
      <c r="J21" s="90" t="n"/>
      <c r="M21" s="90" t="n"/>
      <c r="N21" s="89" t="n"/>
      <c r="Y21" s="90" t="n"/>
    </row>
    <row r="22" ht="15.75" customHeight="1">
      <c r="B22" s="99" t="n"/>
      <c r="C22" s="320" t="inlineStr">
        <is>
          <t>Net Operating Income (EBITDA)</t>
        </is>
      </c>
      <c r="D22" s="81">
        <f>D14-D20</f>
        <v/>
      </c>
      <c r="E22" s="81">
        <f>E14-E20</f>
        <v/>
      </c>
      <c r="F22" s="81">
        <f>F14-F20</f>
        <v/>
      </c>
      <c r="G22" s="81">
        <f>G14-G20</f>
        <v/>
      </c>
      <c r="H22" s="81">
        <f>H14-H20</f>
        <v/>
      </c>
      <c r="I22" s="81">
        <f>I14-I20</f>
        <v/>
      </c>
      <c r="J22" s="322">
        <f>J14-J20</f>
        <v/>
      </c>
      <c r="K22" s="81">
        <f>K14-K20</f>
        <v/>
      </c>
      <c r="L22" s="81">
        <f>L14-L20</f>
        <v/>
      </c>
      <c r="M22" s="100" t="n"/>
      <c r="N22" s="99" t="n"/>
      <c r="O22" s="101" t="n"/>
      <c r="P22" s="101" t="n"/>
      <c r="Q22" s="101" t="n"/>
      <c r="R22" s="101" t="n"/>
      <c r="S22" s="101" t="n"/>
      <c r="T22" s="101" t="n"/>
      <c r="U22" s="101" t="n"/>
      <c r="V22" s="101" t="n"/>
      <c r="W22" s="101" t="n"/>
      <c r="X22" s="101" t="n"/>
      <c r="Y22" s="100" t="n"/>
    </row>
    <row r="23">
      <c r="B23" s="89" t="n"/>
      <c r="C23" s="323" t="inlineStr">
        <is>
          <t>EBITDA %</t>
        </is>
      </c>
      <c r="D23" s="636">
        <f>D22/D10</f>
        <v/>
      </c>
      <c r="E23" s="636">
        <f>E22/E10</f>
        <v/>
      </c>
      <c r="F23" s="636">
        <f>F22/F10</f>
        <v/>
      </c>
      <c r="G23" s="636">
        <f>G22/G10</f>
        <v/>
      </c>
      <c r="H23" s="636">
        <f>H22/H10</f>
        <v/>
      </c>
      <c r="I23" s="636">
        <f>I22/I10</f>
        <v/>
      </c>
      <c r="J23" s="637">
        <f>J22/J10</f>
        <v/>
      </c>
      <c r="K23" s="636">
        <f>K22/K10</f>
        <v/>
      </c>
      <c r="L23" s="636">
        <f>L22/L10</f>
        <v/>
      </c>
      <c r="M23" s="90" t="n"/>
      <c r="N23" s="89" t="n"/>
      <c r="Y23" s="90" t="n"/>
    </row>
    <row r="24">
      <c r="B24" s="89" t="n"/>
      <c r="C24" s="328" t="n"/>
      <c r="D24" s="638" t="n"/>
      <c r="E24" s="638" t="n"/>
      <c r="F24" s="638" t="n"/>
      <c r="G24" s="638" t="n"/>
      <c r="H24" s="638" t="n"/>
      <c r="I24" s="638" t="n"/>
      <c r="J24" s="639" t="n"/>
      <c r="K24" s="638" t="n"/>
      <c r="L24" s="638" t="n"/>
      <c r="M24" s="90" t="n"/>
      <c r="N24" s="89" t="n"/>
      <c r="Y24" s="90" t="n"/>
    </row>
    <row r="25">
      <c r="B25" s="89" t="n"/>
      <c r="C25" s="314" t="inlineStr">
        <is>
          <t>Other Income / (Expense)</t>
        </is>
      </c>
      <c r="D25" s="69">
        <f>SUMIF('Monthly Detail'!$1:$1,'Annual Summary'!D$6, 'Monthly Detail'!80:80)</f>
        <v/>
      </c>
      <c r="E25" s="69">
        <f>SUMIF('Monthly Detail'!$1:$1,'Annual Summary'!E$6, 'Monthly Detail'!80:80)</f>
        <v/>
      </c>
      <c r="F25" s="69">
        <f>SUMIF('Monthly Detail'!$1:$1,'Annual Summary'!F$6, 'Monthly Detail'!112:112)</f>
        <v/>
      </c>
      <c r="G25" s="69">
        <f>SUMIF('Monthly Detail'!$1:$1,'Annual Summary'!G$6, 'Monthly Detail'!112:112)</f>
        <v/>
      </c>
      <c r="H25" s="69">
        <f>SUMIF('Monthly Detail'!$1:$1,'Annual Summary'!H$6, 'Monthly Detail'!112:112)</f>
        <v/>
      </c>
      <c r="I25" s="69">
        <f>SUMIF('Monthly Detail'!$1:$1,'Annual Summary'!I$6, 'Monthly Detail'!112:112)</f>
        <v/>
      </c>
      <c r="J25" s="319">
        <f>SUMIF('Monthly Detail'!$1:$1,'Annual Summary'!J$6, 'Monthly Detail'!112:112)</f>
        <v/>
      </c>
      <c r="K25" s="69">
        <f>SUMIF('Monthly Detail'!$1:$1,'Annual Summary'!K$6, 'Monthly Detail'!112:112)</f>
        <v/>
      </c>
      <c r="L25" s="69">
        <f>SUMIF('Monthly Detail'!$1:$1,'Annual Summary'!L$6, 'Monthly Detail'!112:112)</f>
        <v/>
      </c>
      <c r="M25" s="90" t="n"/>
      <c r="N25" s="89" t="n"/>
      <c r="Y25" s="90" t="n"/>
    </row>
    <row r="26" ht="15.75" customHeight="1">
      <c r="B26" s="99" t="n"/>
      <c r="C26" s="320" t="inlineStr">
        <is>
          <t>Net Income</t>
        </is>
      </c>
      <c r="D26" s="81">
        <f>D22+D25</f>
        <v/>
      </c>
      <c r="E26" s="81">
        <f>E22+E25</f>
        <v/>
      </c>
      <c r="F26" s="81">
        <f>F22+F25</f>
        <v/>
      </c>
      <c r="G26" s="81">
        <f>G22+G25</f>
        <v/>
      </c>
      <c r="H26" s="81">
        <f>H22+H25</f>
        <v/>
      </c>
      <c r="I26" s="81">
        <f>I22+I25</f>
        <v/>
      </c>
      <c r="J26" s="322">
        <f>J22+J25</f>
        <v/>
      </c>
      <c r="K26" s="81">
        <f>K22+K25</f>
        <v/>
      </c>
      <c r="L26" s="81">
        <f>L22+L25</f>
        <v/>
      </c>
      <c r="M26" s="100" t="n"/>
      <c r="N26" s="99" t="n"/>
      <c r="O26" s="101" t="n"/>
      <c r="P26" s="101" t="n"/>
      <c r="Q26" s="101" t="n"/>
      <c r="R26" s="101" t="n"/>
      <c r="S26" s="101" t="n"/>
      <c r="T26" s="101" t="n"/>
      <c r="U26" s="101" t="n"/>
      <c r="V26" s="101" t="n"/>
      <c r="W26" s="101" t="n"/>
      <c r="X26" s="101" t="n"/>
      <c r="Y26" s="100" t="n"/>
    </row>
    <row r="27" ht="15.75" customHeight="1" thickBot="1">
      <c r="B27" s="89" t="n"/>
      <c r="C27" s="565" t="inlineStr">
        <is>
          <t>NI %</t>
        </is>
      </c>
      <c r="D27" s="640">
        <f>D26/D10</f>
        <v/>
      </c>
      <c r="E27" s="640">
        <f>E26/E10</f>
        <v/>
      </c>
      <c r="F27" s="640">
        <f>F26/F10</f>
        <v/>
      </c>
      <c r="G27" s="640">
        <f>G26/G10</f>
        <v/>
      </c>
      <c r="H27" s="640">
        <f>H26/H10</f>
        <v/>
      </c>
      <c r="I27" s="640">
        <f>I26/I10</f>
        <v/>
      </c>
      <c r="J27" s="641">
        <f>J26/J10</f>
        <v/>
      </c>
      <c r="K27" s="636">
        <f>K26/K10</f>
        <v/>
      </c>
      <c r="L27" s="636">
        <f>L26/L10</f>
        <v/>
      </c>
      <c r="M27" s="90" t="n"/>
      <c r="N27" s="89" t="n"/>
      <c r="Y27" s="90" t="n"/>
    </row>
    <row r="28">
      <c r="B28" s="89" t="n"/>
      <c r="C28" s="7" t="n"/>
      <c r="M28" s="90" t="n"/>
      <c r="N28" s="89" t="n"/>
      <c r="Y28" s="90" t="n"/>
    </row>
    <row r="29">
      <c r="B29" s="89" t="n"/>
      <c r="C29" s="7" t="n"/>
      <c r="M29" s="90" t="n"/>
      <c r="N29" s="89" t="n"/>
      <c r="Y29" s="90" t="n"/>
    </row>
    <row r="30" ht="15.75" customHeight="1" thickBot="1">
      <c r="B30" s="102" t="n"/>
      <c r="C30" s="103" t="n"/>
      <c r="D30" s="104" t="n"/>
      <c r="E30" s="104" t="n"/>
      <c r="F30" s="104" t="n"/>
      <c r="G30" s="104" t="n"/>
      <c r="H30" s="104" t="n"/>
      <c r="I30" s="104" t="n"/>
      <c r="J30" s="104" t="n"/>
      <c r="K30" s="104" t="n"/>
      <c r="L30" s="104" t="n"/>
      <c r="M30" s="105" t="n"/>
      <c r="N30" s="102" t="n"/>
      <c r="O30" s="104" t="n"/>
      <c r="P30" s="104" t="n"/>
      <c r="Q30" s="104" t="n"/>
      <c r="R30" s="104" t="n"/>
      <c r="S30" s="104" t="n"/>
      <c r="T30" s="104" t="n"/>
      <c r="U30" s="104" t="n"/>
      <c r="V30" s="104" t="n"/>
      <c r="W30" s="104" t="n"/>
      <c r="X30" s="104" t="n"/>
      <c r="Y30" s="105" t="n"/>
    </row>
  </sheetData>
  <printOptions horizontalCentered="1" verticalCentered="1"/>
  <pageMargins left="0.7" right="0.7" top="0.75" bottom="0.75" header="0.3" footer="0.3"/>
  <pageSetup orientation="landscape" scale="57" horizontalDpi="1200" verticalDpi="1200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45"/>
  <sheetViews>
    <sheetView topLeftCell="A22" workbookViewId="0">
      <selection activeCell="R3" sqref="R3:R13"/>
    </sheetView>
  </sheetViews>
  <sheetFormatPr baseColWidth="8" defaultColWidth="8.85546875" defaultRowHeight="15"/>
  <cols>
    <col width="8.85546875" customWidth="1" style="112" min="1" max="8"/>
    <col width="75.140625" bestFit="1" customWidth="1" style="112" min="9" max="9"/>
    <col width="8.85546875" customWidth="1" style="112" min="10" max="16384"/>
  </cols>
  <sheetData>
    <row r="1">
      <c r="A1" s="113" t="inlineStr">
        <is>
          <t>DATE</t>
        </is>
      </c>
      <c r="B1" s="113" t="inlineStr">
        <is>
          <t>TIME</t>
        </is>
      </c>
      <c r="C1" s="113" t="inlineStr">
        <is>
          <t>MONEY</t>
        </is>
      </c>
    </row>
    <row r="2">
      <c r="A2" s="120" t="n">
        <v>44825</v>
      </c>
      <c r="B2" s="112" t="n">
        <v>0.75</v>
      </c>
      <c r="C2" s="112">
        <f>B2*50</f>
        <v/>
      </c>
      <c r="E2" s="112" t="inlineStr">
        <is>
          <t>TOTAL EARNINGS FOR THIS PD:</t>
        </is>
      </c>
      <c r="I2" s="112" t="inlineStr">
        <is>
          <t>Paying through ESTINSTITUTE venmo. Should get tax forms from them.</t>
        </is>
      </c>
    </row>
    <row r="3">
      <c r="A3" s="120" t="n">
        <v>44826</v>
      </c>
      <c r="B3" s="112" t="n">
        <v>1</v>
      </c>
      <c r="C3" s="112" t="n">
        <v>50</v>
      </c>
      <c r="E3" s="112">
        <f>C14+C15</f>
        <v/>
      </c>
      <c r="I3" s="112" t="inlineStr">
        <is>
          <t>Made xfer of total - venmo tax removal to ensure everything would be viewable on NFCU</t>
        </is>
      </c>
    </row>
    <row r="4">
      <c r="A4" s="120" t="n">
        <v>44833</v>
      </c>
      <c r="B4" s="112" t="n">
        <v>2</v>
      </c>
      <c r="C4" s="112" t="n">
        <v>100</v>
      </c>
    </row>
    <row r="5">
      <c r="A5" s="120" t="n">
        <v>44836</v>
      </c>
      <c r="B5" s="112" t="n">
        <v>1.75</v>
      </c>
      <c r="C5" s="112" t="n">
        <v>87.5</v>
      </c>
    </row>
    <row r="6">
      <c r="A6" s="120" t="n">
        <v>44837</v>
      </c>
      <c r="B6" s="112" t="n">
        <v>0.75</v>
      </c>
      <c r="C6" s="112" t="n">
        <v>37.5</v>
      </c>
    </row>
    <row r="7">
      <c r="A7" s="120" t="n">
        <v>44838</v>
      </c>
      <c r="B7" s="112" t="n">
        <v>1.25</v>
      </c>
      <c r="C7" s="112" t="n">
        <v>62.5</v>
      </c>
    </row>
    <row r="8">
      <c r="A8" s="120" t="n">
        <v>44839</v>
      </c>
      <c r="B8" s="112" t="n">
        <v>1.5</v>
      </c>
      <c r="C8" s="112" t="n">
        <v>75</v>
      </c>
    </row>
    <row r="9">
      <c r="A9" s="120" t="n">
        <v>44846</v>
      </c>
      <c r="B9" s="112" t="n">
        <v>1.5</v>
      </c>
      <c r="C9" s="112" t="n">
        <v>75</v>
      </c>
    </row>
    <row r="10">
      <c r="A10" s="120" t="n">
        <v>44850</v>
      </c>
      <c r="B10" s="112" t="n">
        <v>1.5</v>
      </c>
      <c r="C10" s="112" t="n">
        <v>75</v>
      </c>
    </row>
    <row r="11">
      <c r="A11" s="120" t="n"/>
    </row>
    <row r="12">
      <c r="A12" s="121" t="inlineStr">
        <is>
          <t>Total</t>
        </is>
      </c>
      <c r="B12" s="112">
        <f>SUM(B2:B10)</f>
        <v/>
      </c>
      <c r="C12" s="112">
        <f>B12*50</f>
        <v/>
      </c>
    </row>
    <row r="14">
      <c r="A14" s="112" t="inlineStr">
        <is>
          <t>BILLED</t>
        </is>
      </c>
      <c r="B14" s="112" t="n">
        <v>12</v>
      </c>
      <c r="C14" s="112" t="n">
        <v>600</v>
      </c>
    </row>
    <row r="15">
      <c r="A15" s="112" t="inlineStr">
        <is>
          <t>TIP</t>
        </is>
      </c>
      <c r="C15" s="122" t="n">
        <v>100</v>
      </c>
    </row>
    <row r="16">
      <c r="A16" s="112" t="inlineStr">
        <is>
          <t>BALANCE</t>
        </is>
      </c>
      <c r="B16" s="112" t="n">
        <v>0</v>
      </c>
      <c r="C16" s="112" t="n">
        <v>0</v>
      </c>
    </row>
    <row r="17" customFormat="1" s="123"/>
    <row r="18">
      <c r="A18" s="113" t="inlineStr">
        <is>
          <t>DATE</t>
        </is>
      </c>
      <c r="B18" s="113" t="inlineStr">
        <is>
          <t>TIME</t>
        </is>
      </c>
      <c r="C18" s="113" t="inlineStr">
        <is>
          <t>MONEY</t>
        </is>
      </c>
    </row>
    <row r="19">
      <c r="A19" s="120" t="n">
        <v>44852</v>
      </c>
      <c r="B19" s="112" t="n">
        <v>1</v>
      </c>
      <c r="C19" s="112" t="n">
        <v>50</v>
      </c>
    </row>
    <row r="20">
      <c r="A20" s="120" t="n">
        <v>44858</v>
      </c>
      <c r="B20" s="112" t="n">
        <v>1</v>
      </c>
      <c r="C20" s="112" t="n">
        <v>50</v>
      </c>
    </row>
    <row r="21">
      <c r="A21" s="120" t="n">
        <v>44859</v>
      </c>
      <c r="B21" s="112" t="n">
        <v>1</v>
      </c>
      <c r="C21" s="112" t="n">
        <v>50</v>
      </c>
    </row>
    <row r="22">
      <c r="A22" s="120" t="n">
        <v>44861</v>
      </c>
      <c r="B22" s="112" t="n">
        <v>2.5</v>
      </c>
      <c r="C22" s="112" t="n">
        <v>125</v>
      </c>
    </row>
    <row r="23" ht="17.25" customHeight="1">
      <c r="A23" s="120" t="n">
        <v>44862</v>
      </c>
      <c r="B23" s="112" t="n">
        <v>1</v>
      </c>
      <c r="C23" s="112" t="n">
        <v>50</v>
      </c>
    </row>
    <row r="24" ht="17.25" customHeight="1">
      <c r="A24" s="120" t="n">
        <v>44871</v>
      </c>
      <c r="B24" s="112" t="n">
        <v>1.5</v>
      </c>
      <c r="C24" s="112" t="n">
        <v>75</v>
      </c>
    </row>
    <row r="25" ht="17.25" customHeight="1">
      <c r="A25" s="120" t="n">
        <v>44872</v>
      </c>
      <c r="B25" s="112" t="n">
        <v>2</v>
      </c>
      <c r="C25" s="112" t="n">
        <v>100</v>
      </c>
    </row>
    <row r="26">
      <c r="A26" s="120" t="n">
        <v>44872</v>
      </c>
      <c r="B26" s="112" t="n">
        <v>1</v>
      </c>
      <c r="C26" s="112" t="n">
        <v>50</v>
      </c>
    </row>
    <row r="27">
      <c r="A27" s="120" t="n">
        <v>44872</v>
      </c>
      <c r="B27" s="112" t="n">
        <v>2</v>
      </c>
      <c r="C27" s="112" t="n">
        <v>100</v>
      </c>
    </row>
    <row r="28">
      <c r="A28" s="120" t="n">
        <v>44872</v>
      </c>
      <c r="B28" s="112" t="n">
        <v>1</v>
      </c>
      <c r="C28" s="112" t="n">
        <v>50</v>
      </c>
    </row>
    <row r="29">
      <c r="A29" s="120" t="n">
        <v>44873</v>
      </c>
      <c r="B29" s="112" t="n">
        <v>1.5</v>
      </c>
      <c r="C29" s="112" t="n">
        <v>75</v>
      </c>
    </row>
    <row r="30">
      <c r="A30" s="120" t="n">
        <v>44886</v>
      </c>
      <c r="B30" s="112" t="n">
        <v>1.5</v>
      </c>
      <c r="C30" s="112" t="n">
        <v>75</v>
      </c>
    </row>
    <row r="31">
      <c r="A31" s="120" t="n">
        <v>44891</v>
      </c>
      <c r="B31" s="112" t="n">
        <v>0.5</v>
      </c>
      <c r="C31" s="112" t="n">
        <v>25</v>
      </c>
    </row>
    <row r="32">
      <c r="A32" s="120" t="n">
        <v>44892</v>
      </c>
      <c r="B32" s="112" t="n">
        <v>1.5</v>
      </c>
      <c r="C32" s="112" t="n">
        <v>75</v>
      </c>
    </row>
    <row r="33">
      <c r="A33" s="120" t="n">
        <v>44893</v>
      </c>
      <c r="B33" s="112" t="n">
        <v>1</v>
      </c>
      <c r="C33" s="112" t="n">
        <v>50</v>
      </c>
    </row>
    <row r="34">
      <c r="A34" s="121" t="inlineStr">
        <is>
          <t>Total</t>
        </is>
      </c>
      <c r="B34" s="112">
        <f>SUM(B19:B33)</f>
        <v/>
      </c>
      <c r="C34" s="112">
        <f>B34*50</f>
        <v/>
      </c>
    </row>
    <row r="36">
      <c r="A36" s="112" t="inlineStr">
        <is>
          <t>BILLED</t>
        </is>
      </c>
      <c r="B36" s="112" t="n">
        <v>14</v>
      </c>
      <c r="C36" s="112" t="n">
        <v>700</v>
      </c>
      <c r="E36" s="113" t="n"/>
    </row>
    <row r="37">
      <c r="A37" s="112" t="inlineStr">
        <is>
          <t>TIP</t>
        </is>
      </c>
      <c r="C37" s="122" t="n">
        <v>100</v>
      </c>
    </row>
    <row r="38">
      <c r="A38" s="112" t="inlineStr">
        <is>
          <t>BALANCE</t>
        </is>
      </c>
      <c r="C38" s="112" t="n">
        <v>300</v>
      </c>
    </row>
    <row r="39" customFormat="1" s="123"/>
    <row r="40">
      <c r="A40" s="113" t="inlineStr">
        <is>
          <t>DATE</t>
        </is>
      </c>
      <c r="B40" s="113" t="inlineStr">
        <is>
          <t>TIME</t>
        </is>
      </c>
      <c r="C40" s="113" t="inlineStr">
        <is>
          <t>MONEY</t>
        </is>
      </c>
    </row>
    <row r="41">
      <c r="A41" s="112" t="inlineStr">
        <is>
          <t>***REMAINING BALANCE***</t>
        </is>
      </c>
      <c r="C41" s="112" t="n">
        <v>300</v>
      </c>
    </row>
    <row r="42">
      <c r="A42" s="120" t="n">
        <v>44899</v>
      </c>
      <c r="B42" s="112" t="n">
        <v>1.5</v>
      </c>
      <c r="C42" s="112" t="n">
        <v>75</v>
      </c>
    </row>
    <row r="43">
      <c r="A43" s="120" t="n"/>
    </row>
    <row r="45">
      <c r="A45" s="121" t="inlineStr">
        <is>
          <t>Total</t>
        </is>
      </c>
      <c r="C45" s="112">
        <f>SUM(C41:C42)</f>
        <v/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tabColor theme="1"/>
    <outlinePr summaryBelow="1" summaryRight="1"/>
    <pageSetUpPr fitToPage="1"/>
  </sheetPr>
  <dimension ref="B7:T59"/>
  <sheetViews>
    <sheetView showGridLines="0" topLeftCell="A7" zoomScale="40" zoomScaleNormal="40" workbookViewId="0">
      <selection activeCell="T59" sqref="T59"/>
    </sheetView>
  </sheetViews>
  <sheetFormatPr baseColWidth="8" defaultRowHeight="15"/>
  <cols>
    <col width="58.140625" bestFit="1" customWidth="1" min="2" max="2"/>
    <col width="17.85546875" bestFit="1" customWidth="1" min="3" max="8"/>
    <col width="17.140625" bestFit="1" customWidth="1" min="9" max="9"/>
    <col width="18.5703125" bestFit="1" customWidth="1" min="10" max="11"/>
    <col width="18.85546875" bestFit="1" customWidth="1" min="12" max="13"/>
    <col width="18.5703125" bestFit="1" customWidth="1" min="14" max="14"/>
    <col width="0.28515625" customWidth="1" min="15" max="15"/>
    <col width="12.85546875" bestFit="1" customWidth="1" min="16" max="16"/>
  </cols>
  <sheetData>
    <row r="6" ht="15.75" customHeight="1" thickBot="1"/>
    <row r="7" ht="14.45" customHeight="1">
      <c r="B7" s="642" t="inlineStr">
        <is>
          <t>2024 Overview</t>
        </is>
      </c>
      <c r="C7" s="87" t="n"/>
      <c r="D7" s="87" t="n"/>
      <c r="E7" s="87" t="n"/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8" t="n"/>
    </row>
    <row r="8" ht="14.45" customHeight="1">
      <c r="B8" s="89" t="n"/>
      <c r="P8" s="90" t="n"/>
    </row>
    <row r="9">
      <c r="B9" s="89" t="n"/>
      <c r="P9" s="90" t="n"/>
    </row>
    <row r="10" ht="15.75" customHeight="1">
      <c r="B10" s="312" t="n"/>
      <c r="C10" s="62">
        <f>TEXT('Monthly Detail'!T4,"mmmm")</f>
        <v/>
      </c>
      <c r="D10" s="62">
        <f>TEXT('Monthly Detail'!U4,"mmmm")</f>
        <v/>
      </c>
      <c r="E10" s="62">
        <f>TEXT('Monthly Detail'!V4,"mmmm")</f>
        <v/>
      </c>
      <c r="F10" s="62">
        <f>TEXT('Monthly Detail'!W4,"mmmm")</f>
        <v/>
      </c>
      <c r="G10" s="62">
        <f>TEXT('Monthly Detail'!X4,"mmmm")</f>
        <v/>
      </c>
      <c r="H10" s="143">
        <f>TEXT('Monthly Detail'!Y4,"mmmm")</f>
        <v/>
      </c>
      <c r="I10" s="62">
        <f>TEXT('Monthly Detail'!Z4,"mmmm")</f>
        <v/>
      </c>
      <c r="J10" s="62">
        <f>TEXT('Monthly Detail'!AA4,"mmmm")</f>
        <v/>
      </c>
      <c r="K10" s="62">
        <f>TEXT('Monthly Detail'!AB4,"mmmm")</f>
        <v/>
      </c>
      <c r="L10" s="62">
        <f>TEXT('Monthly Detail'!AC4,"mmmm")</f>
        <v/>
      </c>
      <c r="M10" s="62">
        <f>TEXT('Monthly Detail'!AD4,"mmmm")</f>
        <v/>
      </c>
      <c r="N10" s="62">
        <f>TEXT('Monthly Detail'!AE4,"mmmm")</f>
        <v/>
      </c>
      <c r="O10" s="63" t="n"/>
      <c r="P10" s="313" t="inlineStr">
        <is>
          <t>Total</t>
        </is>
      </c>
    </row>
    <row r="11">
      <c r="B11" s="314" t="n"/>
      <c r="C11" s="84" t="n">
        <v>45322</v>
      </c>
      <c r="D11" s="84" t="n">
        <v>45351</v>
      </c>
      <c r="E11" s="84" t="n">
        <v>45382</v>
      </c>
      <c r="F11" s="84" t="n">
        <v>45412</v>
      </c>
      <c r="G11" s="84" t="n">
        <v>45443</v>
      </c>
      <c r="H11" s="144" t="n">
        <v>45473</v>
      </c>
      <c r="I11" s="84" t="n">
        <v>45504</v>
      </c>
      <c r="J11" s="84" t="n">
        <v>45535</v>
      </c>
      <c r="K11" s="84" t="n">
        <v>45565</v>
      </c>
      <c r="L11" s="84" t="n">
        <v>45596</v>
      </c>
      <c r="M11" s="84" t="n">
        <v>45626</v>
      </c>
      <c r="N11" s="84" t="n">
        <v>45657</v>
      </c>
      <c r="O11" s="84" t="n">
        <v>45322</v>
      </c>
      <c r="P11" s="90" t="n"/>
    </row>
    <row r="12">
      <c r="B12" s="315" t="inlineStr">
        <is>
          <t>Service Income</t>
        </is>
      </c>
      <c r="C12" s="66">
        <f>SUMIF('Monthly Detail'!$4:$4, '2024 Overview'!C$11, 'Monthly Detail'!22:22)</f>
        <v/>
      </c>
      <c r="D12" s="66">
        <f>SUMIF('Monthly Detail'!$4:$4, '2024 Overview'!D$11, 'Monthly Detail'!22:22)</f>
        <v/>
      </c>
      <c r="E12" s="66">
        <f>SUMIF('Monthly Detail'!$4:$4, '2024 Overview'!E$11, 'Monthly Detail'!22:22)</f>
        <v/>
      </c>
      <c r="F12" s="66">
        <f>SUMIF('Monthly Detail'!$4:$4, '2024 Overview'!F$11, 'Monthly Detail'!22:22)</f>
        <v/>
      </c>
      <c r="G12" s="66">
        <f>SUMIF('Monthly Detail'!$4:$4, '2024 Overview'!G$11, 'Monthly Detail'!22:22)</f>
        <v/>
      </c>
      <c r="H12" s="145">
        <f>SUMIF('Monthly Detail'!$4:$4, '2024 Overview'!H$11, 'Monthly Detail'!22:22)</f>
        <v/>
      </c>
      <c r="I12" s="66">
        <f>SUMIF('Monthly Detail'!$4:$4, '2024 Overview'!I$11, 'Monthly Detail'!22:22)</f>
        <v/>
      </c>
      <c r="J12" s="66">
        <f>SUMIF('Monthly Detail'!$4:$4, '2024 Overview'!J$11, 'Monthly Detail'!22:22)</f>
        <v/>
      </c>
      <c r="K12" s="66">
        <f>SUMIF('Monthly Detail'!$4:$4, '2024 Overview'!K$11, 'Monthly Detail'!22:22)</f>
        <v/>
      </c>
      <c r="L12" s="66">
        <f>SUMIF('Monthly Detail'!$4:$4, '2024 Overview'!L$11, 'Monthly Detail'!22:22)</f>
        <v/>
      </c>
      <c r="M12" s="66">
        <f>SUMIF('Monthly Detail'!$4:$4, '2024 Overview'!M$11, 'Monthly Detail'!22:22)</f>
        <v/>
      </c>
      <c r="N12" s="66">
        <f>SUMIF('Monthly Detail'!$4:$4, '2024 Overview'!N$11, 'Monthly Detail'!22:22)</f>
        <v/>
      </c>
      <c r="O12" s="66" t="n"/>
      <c r="P12" s="316">
        <f>SUM(C12:O12)</f>
        <v/>
      </c>
    </row>
    <row r="13">
      <c r="B13" s="315" t="inlineStr">
        <is>
          <t>Misc.</t>
        </is>
      </c>
      <c r="C13" s="66">
        <f>SUMIF('Monthly Detail'!$4:$4, '2024 Overview'!C$11, 'Monthly Detail'!23:23)</f>
        <v/>
      </c>
      <c r="D13" s="66">
        <f>SUMIF('Monthly Detail'!$4:$4, '2024 Overview'!D$11, 'Monthly Detail'!23:23)</f>
        <v/>
      </c>
      <c r="E13" s="66">
        <f>SUMIF('Monthly Detail'!$4:$4, '2024 Overview'!E$11, 'Monthly Detail'!23:23)</f>
        <v/>
      </c>
      <c r="F13" s="66">
        <f>SUMIF('Monthly Detail'!$4:$4, '2024 Overview'!F$11, 'Monthly Detail'!23:23)</f>
        <v/>
      </c>
      <c r="G13" s="66">
        <f>SUMIF('Monthly Detail'!$4:$4, '2024 Overview'!G$11, 'Monthly Detail'!23:23)</f>
        <v/>
      </c>
      <c r="H13" s="145">
        <f>SUMIF('Monthly Detail'!$4:$4, '2024 Overview'!H$11, 'Monthly Detail'!23:23)</f>
        <v/>
      </c>
      <c r="I13" s="66">
        <f>SUMIF('Monthly Detail'!$4:$4, '2024 Overview'!I$11, 'Monthly Detail'!23:23)</f>
        <v/>
      </c>
      <c r="J13" s="66">
        <f>SUMIF('Monthly Detail'!$4:$4, '2024 Overview'!J$11, 'Monthly Detail'!23:23)</f>
        <v/>
      </c>
      <c r="K13" s="66">
        <f>SUMIF('Monthly Detail'!$4:$4, '2024 Overview'!K$11, 'Monthly Detail'!23:23)</f>
        <v/>
      </c>
      <c r="L13" s="66">
        <f>SUMIF('Monthly Detail'!$4:$4, '2024 Overview'!L$11, 'Monthly Detail'!23:23)</f>
        <v/>
      </c>
      <c r="M13" s="66">
        <f>SUMIF('Monthly Detail'!$4:$4, '2024 Overview'!M$11, 'Monthly Detail'!23:23)</f>
        <v/>
      </c>
      <c r="N13" s="66">
        <f>SUMIF('Monthly Detail'!$4:$4, '2024 Overview'!N$11, 'Monthly Detail'!23:23)</f>
        <v/>
      </c>
      <c r="O13" s="66" t="n"/>
      <c r="P13" s="316" t="n"/>
    </row>
    <row r="14">
      <c r="B14" s="317" t="inlineStr">
        <is>
          <t>Total Income</t>
        </is>
      </c>
      <c r="C14" s="67">
        <f>SUM(C12:C13)</f>
        <v/>
      </c>
      <c r="D14" s="67">
        <f>SUM(D12:D13)</f>
        <v/>
      </c>
      <c r="E14" s="67">
        <f>SUM(E12:E13)</f>
        <v/>
      </c>
      <c r="F14" s="67">
        <f>SUM(F12:F13)</f>
        <v/>
      </c>
      <c r="G14" s="67">
        <f>SUM(G12:G13)</f>
        <v/>
      </c>
      <c r="H14" s="146">
        <f>SUM(H12:H13)</f>
        <v/>
      </c>
      <c r="I14" s="67">
        <f>SUM(I12:I13)</f>
        <v/>
      </c>
      <c r="J14" s="67">
        <f>SUM(J12:J13)</f>
        <v/>
      </c>
      <c r="K14" s="67">
        <f>SUM(K12:K13)</f>
        <v/>
      </c>
      <c r="L14" s="67">
        <f>SUM(L12:L13)</f>
        <v/>
      </c>
      <c r="M14" s="67">
        <f>SUM(M12:M13)</f>
        <v/>
      </c>
      <c r="N14" s="67">
        <f>SUM(N12:N13)</f>
        <v/>
      </c>
      <c r="O14" s="68" t="n"/>
      <c r="P14" s="318">
        <f>SUM(P12:P12)</f>
        <v/>
      </c>
    </row>
    <row r="15">
      <c r="B15" s="446" t="inlineStr">
        <is>
          <t># of Active Clients</t>
        </is>
      </c>
      <c r="C15" s="273">
        <f>+'Monthly Detail'!T26</f>
        <v/>
      </c>
      <c r="D15" s="273">
        <f>+'Monthly Detail'!U26</f>
        <v/>
      </c>
      <c r="E15" s="273">
        <f>+'Monthly Detail'!V26</f>
        <v/>
      </c>
      <c r="F15" s="273">
        <f>+'Monthly Detail'!W26</f>
        <v/>
      </c>
      <c r="G15" s="273">
        <f>+'Monthly Detail'!X26</f>
        <v/>
      </c>
      <c r="H15" s="445">
        <f>+'Monthly Detail'!Y26</f>
        <v/>
      </c>
      <c r="I15" s="273">
        <f>+'Monthly Detail'!Z26</f>
        <v/>
      </c>
      <c r="J15" s="273">
        <f>+'Monthly Detail'!AA26</f>
        <v/>
      </c>
      <c r="K15" s="273">
        <f>+'Monthly Detail'!AB26</f>
        <v/>
      </c>
      <c r="L15" s="273">
        <f>+'Monthly Detail'!AC26</f>
        <v/>
      </c>
      <c r="M15" s="273">
        <f>+'Monthly Detail'!AD26</f>
        <v/>
      </c>
      <c r="N15" s="273">
        <f>+'Monthly Detail'!AE26</f>
        <v/>
      </c>
      <c r="O15" s="68" t="n"/>
      <c r="P15" s="459" t="n"/>
    </row>
    <row r="16">
      <c r="B16" s="444" t="inlineStr">
        <is>
          <t>MRR/Client</t>
        </is>
      </c>
      <c r="C16" s="272">
        <f>+IFERROR(C14/C15, 0)</f>
        <v/>
      </c>
      <c r="D16" s="241">
        <f>+IFERROR(D14/D15, 0)</f>
        <v/>
      </c>
      <c r="E16" s="241">
        <f>+IFERROR(AVERAGE(C14:E14)/E15, 0)</f>
        <v/>
      </c>
      <c r="F16" s="241">
        <f>+IFERROR(AVERAGE(D14:F14)/F15, 0)</f>
        <v/>
      </c>
      <c r="G16" s="241">
        <f>+IFERROR(AVERAGE(E14:G14)/G15, 0)</f>
        <v/>
      </c>
      <c r="H16" s="453">
        <f>+IFERROR(AVERAGE(F14:H14)/H15, 0)</f>
        <v/>
      </c>
      <c r="I16" s="241">
        <f>+IFERROR(AVERAGE(G14:I14)/I15, 0)</f>
        <v/>
      </c>
      <c r="J16" s="241">
        <f>+IFERROR(AVERAGE(H14:J14)/J15, 0)</f>
        <v/>
      </c>
      <c r="K16" s="241">
        <f>+IFERROR(AVERAGE(I14:K14)/K15, 0)</f>
        <v/>
      </c>
      <c r="L16" s="241">
        <f>+IFERROR(AVERAGE(J14:L14)/L15, 0)</f>
        <v/>
      </c>
      <c r="M16" s="241">
        <f>+IFERROR(AVERAGE(K14:M14)/M15, 0)</f>
        <v/>
      </c>
      <c r="N16" s="241">
        <f>+IFERROR(AVERAGE(L14:N14)/N15, 0)</f>
        <v/>
      </c>
      <c r="O16" s="68" t="n"/>
      <c r="P16" s="454">
        <f>+P14/P17</f>
        <v/>
      </c>
    </row>
    <row r="17">
      <c r="B17" s="317" t="inlineStr">
        <is>
          <t># of Bookings</t>
        </is>
      </c>
      <c r="C17" s="447">
        <f>+SUM('Monthly Detail'!T28:T30)</f>
        <v/>
      </c>
      <c r="D17" s="447">
        <f>+SUM('Monthly Detail'!U28:U30)</f>
        <v/>
      </c>
      <c r="E17" s="447">
        <f>+SUM('Monthly Detail'!V28:V30)</f>
        <v/>
      </c>
      <c r="F17" s="447">
        <f>+SUM('Monthly Detail'!W28:W30)</f>
        <v/>
      </c>
      <c r="G17" s="447">
        <f>+SUM('Monthly Detail'!X28:X30)</f>
        <v/>
      </c>
      <c r="H17" s="448">
        <f>+SUM('Monthly Detail'!Y28:Y30)</f>
        <v/>
      </c>
      <c r="I17" s="447">
        <f>+SUM('Monthly Detail'!Z28:Z30)</f>
        <v/>
      </c>
      <c r="J17" s="447">
        <f>+SUM('Monthly Detail'!AA28:AA30)</f>
        <v/>
      </c>
      <c r="K17" s="447">
        <f>+SUM('Monthly Detail'!AB28:AB30)</f>
        <v/>
      </c>
      <c r="L17" s="447">
        <f>+SUM('Monthly Detail'!AC28:AC30)</f>
        <v/>
      </c>
      <c r="M17" s="447">
        <f>+SUM('Monthly Detail'!AD28:AD30)</f>
        <v/>
      </c>
      <c r="N17" s="447">
        <f>+SUM('Monthly Detail'!AE28:AE30)</f>
        <v/>
      </c>
      <c r="P17" s="449">
        <f>+SUM(C17:N17)</f>
        <v/>
      </c>
    </row>
    <row r="18" hidden="1">
      <c r="B18" s="314" t="n"/>
      <c r="C18" s="69" t="n"/>
      <c r="D18" s="69" t="n"/>
      <c r="E18" s="69" t="n"/>
      <c r="F18" s="69" t="n"/>
      <c r="G18" s="69" t="n"/>
      <c r="H18" s="147" t="n"/>
      <c r="I18" s="69" t="n"/>
      <c r="J18" s="69" t="n"/>
      <c r="K18" s="69" t="n"/>
      <c r="L18" s="69" t="n"/>
      <c r="M18" s="69" t="n"/>
      <c r="N18" s="69" t="n"/>
      <c r="O18" s="7" t="n"/>
      <c r="P18" s="319" t="n"/>
    </row>
    <row r="19" ht="15.75" customHeight="1">
      <c r="B19" s="320" t="inlineStr">
        <is>
          <t>Gross Margin</t>
        </is>
      </c>
      <c r="C19" s="81">
        <f>C14</f>
        <v/>
      </c>
      <c r="D19" s="81">
        <f>D14</f>
        <v/>
      </c>
      <c r="E19" s="81">
        <f>E14</f>
        <v/>
      </c>
      <c r="F19" s="81">
        <f>F14</f>
        <v/>
      </c>
      <c r="G19" s="81">
        <f>G14</f>
        <v/>
      </c>
      <c r="H19" s="148">
        <f>H14</f>
        <v/>
      </c>
      <c r="I19" s="81">
        <f>I14</f>
        <v/>
      </c>
      <c r="J19" s="81">
        <f>J14</f>
        <v/>
      </c>
      <c r="K19" s="81">
        <f>K14</f>
        <v/>
      </c>
      <c r="L19" s="81">
        <f>L14</f>
        <v/>
      </c>
      <c r="M19" s="81">
        <f>M14</f>
        <v/>
      </c>
      <c r="N19" s="81">
        <f>N14</f>
        <v/>
      </c>
      <c r="P19" s="322">
        <f>+SUM(C19:N19)</f>
        <v/>
      </c>
    </row>
    <row r="20">
      <c r="B20" s="323" t="inlineStr">
        <is>
          <t>GM %</t>
        </is>
      </c>
      <c r="C20" s="636">
        <f>IFERROR(C19/C14, 0)</f>
        <v/>
      </c>
      <c r="D20" s="636">
        <f>IFERROR(D19/D14, 0)</f>
        <v/>
      </c>
      <c r="E20" s="636">
        <f>IFERROR(E19/E14, 0)</f>
        <v/>
      </c>
      <c r="F20" s="636">
        <f>IFERROR(F19/F14, 0)</f>
        <v/>
      </c>
      <c r="G20" s="636">
        <f>IFERROR(G19/G14, 0)</f>
        <v/>
      </c>
      <c r="H20" s="643">
        <f>IFERROR(H19/H14, 0)</f>
        <v/>
      </c>
      <c r="I20" s="636">
        <f>IFERROR(I19/I14, 0)</f>
        <v/>
      </c>
      <c r="J20" s="636">
        <f>IFERROR(J19/J14, 0)</f>
        <v/>
      </c>
      <c r="K20" s="636">
        <f>IFERROR(K19/K14, 0)</f>
        <v/>
      </c>
      <c r="L20" s="636">
        <f>IFERROR(L19/L14, 0)</f>
        <v/>
      </c>
      <c r="M20" s="636">
        <f>IFERROR(M19/M14, 0)</f>
        <v/>
      </c>
      <c r="N20" s="636">
        <f>IFERROR(N19/N14, 0)</f>
        <v/>
      </c>
      <c r="P20" s="637">
        <f>P14/P14</f>
        <v/>
      </c>
      <c r="T20" s="1" t="n"/>
    </row>
    <row r="21">
      <c r="B21" s="314" t="n"/>
      <c r="H21" s="111" t="n"/>
      <c r="O21" s="326" t="n"/>
      <c r="P21" s="90" t="n"/>
    </row>
    <row r="22">
      <c r="B22" s="314" t="inlineStr">
        <is>
          <t>General &amp; Admintrative Expenses</t>
        </is>
      </c>
      <c r="C22" s="66">
        <f>SUMIF('Monthly Detail'!$4:$4, '2024 Overview'!C$11, 'Monthly Detail'!$104:$104)</f>
        <v/>
      </c>
      <c r="D22" s="66">
        <f>SUMIF('Monthly Detail'!$4:$4, '2024 Overview'!D$11, 'Monthly Detail'!$104:$104)</f>
        <v/>
      </c>
      <c r="E22" s="66">
        <f>SUMIF('Monthly Detail'!$4:$4, '2024 Overview'!E$11, 'Monthly Detail'!$104:$104)</f>
        <v/>
      </c>
      <c r="F22" s="66">
        <f>SUMIF('Monthly Detail'!$4:$4, '2024 Overview'!F$11, 'Monthly Detail'!$104:$104)</f>
        <v/>
      </c>
      <c r="G22" s="66">
        <f>SUMIF('Monthly Detail'!$4:$4, '2024 Overview'!G$11, 'Monthly Detail'!$104:$104)</f>
        <v/>
      </c>
      <c r="H22" s="145">
        <f>SUMIF('Monthly Detail'!$4:$4, '2024 Overview'!H$11, 'Monthly Detail'!$104:$104)</f>
        <v/>
      </c>
      <c r="I22" s="66">
        <f>SUMIF('Monthly Detail'!$4:$4, '2024 Overview'!I$11, 'Monthly Detail'!$104:$104)</f>
        <v/>
      </c>
      <c r="J22" s="66">
        <f>SUMIF('Monthly Detail'!$4:$4, '2024 Overview'!J$11, 'Monthly Detail'!$104:$104)</f>
        <v/>
      </c>
      <c r="K22" s="66">
        <f>SUMIF('Monthly Detail'!$4:$4, '2024 Overview'!K$11, 'Monthly Detail'!$104:$104)</f>
        <v/>
      </c>
      <c r="L22" s="66">
        <f>SUMIF('Monthly Detail'!$4:$4, '2024 Overview'!L$11, 'Monthly Detail'!$104:$104)</f>
        <v/>
      </c>
      <c r="M22" s="66">
        <f>SUMIF('Monthly Detail'!$4:$4, '2024 Overview'!M$11, 'Monthly Detail'!$104:$104)</f>
        <v/>
      </c>
      <c r="N22" s="66">
        <f>SUMIF('Monthly Detail'!$4:$4, '2024 Overview'!N$11, 'Monthly Detail'!$104:$104)</f>
        <v/>
      </c>
      <c r="P22" s="316">
        <f>SUM(C22:O22)</f>
        <v/>
      </c>
    </row>
    <row r="23" ht="15.75" customHeight="1">
      <c r="B23" s="325" t="inlineStr">
        <is>
          <t>Operating Expenses</t>
        </is>
      </c>
      <c r="C23" s="98">
        <f>SUM(C22:C22)</f>
        <v/>
      </c>
      <c r="D23" s="98">
        <f>SUM(D22:D22)</f>
        <v/>
      </c>
      <c r="E23" s="98">
        <f>SUM(E22:E22)</f>
        <v/>
      </c>
      <c r="F23" s="98">
        <f>SUM(F22:F22)</f>
        <v/>
      </c>
      <c r="G23" s="98">
        <f>SUM(G22:G22)</f>
        <v/>
      </c>
      <c r="H23" s="150">
        <f>SUM(H22:H22)</f>
        <v/>
      </c>
      <c r="I23" s="98">
        <f>SUM(I22:I22)</f>
        <v/>
      </c>
      <c r="J23" s="98">
        <f>SUM(J22:J22)</f>
        <v/>
      </c>
      <c r="K23" s="98">
        <f>SUM(K22:K22)</f>
        <v/>
      </c>
      <c r="L23" s="98">
        <f>SUM(L22:L22)</f>
        <v/>
      </c>
      <c r="M23" s="98">
        <f>SUM(M22:M22)</f>
        <v/>
      </c>
      <c r="N23" s="98">
        <f>SUM(N22:N22)</f>
        <v/>
      </c>
      <c r="O23" s="321" t="n"/>
      <c r="P23" s="564">
        <f>SUM(P22:P22)</f>
        <v/>
      </c>
    </row>
    <row r="24">
      <c r="B24" s="314" t="n"/>
      <c r="H24" s="111" t="n"/>
      <c r="O24" s="7" t="n"/>
      <c r="P24" s="90" t="n"/>
    </row>
    <row r="25" ht="15.75" customHeight="1">
      <c r="B25" s="320" t="inlineStr">
        <is>
          <t>Net Operating Income (EBITDA)</t>
        </is>
      </c>
      <c r="C25" s="81">
        <f>C19-C23</f>
        <v/>
      </c>
      <c r="D25" s="81">
        <f>D19-D23</f>
        <v/>
      </c>
      <c r="E25" s="81">
        <f>E19-E23</f>
        <v/>
      </c>
      <c r="F25" s="81">
        <f>F19-F23</f>
        <v/>
      </c>
      <c r="G25" s="81">
        <f>G19-G23</f>
        <v/>
      </c>
      <c r="H25" s="148">
        <f>H19-H23</f>
        <v/>
      </c>
      <c r="I25" s="81">
        <f>I19-I23</f>
        <v/>
      </c>
      <c r="J25" s="81">
        <f>J19-J23</f>
        <v/>
      </c>
      <c r="K25" s="81">
        <f>K19-K23</f>
        <v/>
      </c>
      <c r="L25" s="81">
        <f>L19-L23</f>
        <v/>
      </c>
      <c r="M25" s="81">
        <f>M19-M23</f>
        <v/>
      </c>
      <c r="N25" s="81">
        <f>N19-N23</f>
        <v/>
      </c>
      <c r="P25" s="322">
        <f>P19-P23</f>
        <v/>
      </c>
    </row>
    <row r="26">
      <c r="B26" s="323" t="inlineStr">
        <is>
          <t>EBITDA %</t>
        </is>
      </c>
      <c r="C26" s="636">
        <f>IFERROR(C25/C14, 0)</f>
        <v/>
      </c>
      <c r="D26" s="636">
        <f>IFERROR(D25/D14, 0)</f>
        <v/>
      </c>
      <c r="E26" s="636">
        <f>IFERROR(E25/E14, 0)</f>
        <v/>
      </c>
      <c r="F26" s="636">
        <f>IFERROR(F25/F14, 0)</f>
        <v/>
      </c>
      <c r="G26" s="636">
        <f>IFERROR(G25/G14, 0)</f>
        <v/>
      </c>
      <c r="H26" s="643">
        <f>IFERROR(H25/H14, 0)</f>
        <v/>
      </c>
      <c r="I26" s="636">
        <f>IFERROR(I25/I14, 0)</f>
        <v/>
      </c>
      <c r="J26" s="636">
        <f>IFERROR(J25/J14, 0)</f>
        <v/>
      </c>
      <c r="K26" s="636">
        <f>IFERROR(K25/K14, 0)</f>
        <v/>
      </c>
      <c r="L26" s="636">
        <f>IFERROR(L25/L14, 0)</f>
        <v/>
      </c>
      <c r="M26" s="636">
        <f>IFERROR(M25/M14, 0)</f>
        <v/>
      </c>
      <c r="N26" s="636">
        <f>IFERROR(N25/N14, 0)</f>
        <v/>
      </c>
      <c r="O26" s="127" t="n"/>
      <c r="P26" s="637">
        <f>P25/P14</f>
        <v/>
      </c>
    </row>
    <row r="27" ht="15.75" customHeight="1">
      <c r="B27" s="328" t="n"/>
      <c r="C27" s="638" t="n"/>
      <c r="D27" s="638" t="n"/>
      <c r="E27" s="638" t="n"/>
      <c r="F27" s="638" t="n"/>
      <c r="G27" s="638" t="n"/>
      <c r="H27" s="644" t="n"/>
      <c r="I27" s="638" t="n"/>
      <c r="J27" s="638" t="n"/>
      <c r="K27" s="638" t="n"/>
      <c r="L27" s="638" t="n"/>
      <c r="M27" s="638" t="n"/>
      <c r="N27" s="638" t="n"/>
      <c r="O27" s="321" t="n"/>
      <c r="P27" s="639" t="n"/>
    </row>
    <row r="28">
      <c r="B28" s="314" t="inlineStr">
        <is>
          <t>Other Income / (Expense)</t>
        </is>
      </c>
      <c r="C28" s="127">
        <f>SUMIF('Monthly Detail'!$4:$4, '2024 Overview'!C$11, 'Monthly Detail'!112:112)</f>
        <v/>
      </c>
      <c r="D28" s="127">
        <f>SUMIF('Monthly Detail'!$4:$4, '2024 Overview'!D$11, 'Monthly Detail'!112:112)</f>
        <v/>
      </c>
      <c r="E28" s="127">
        <f>SUMIF('Monthly Detail'!$4:$4, '2024 Overview'!E$11, 'Monthly Detail'!112:112)</f>
        <v/>
      </c>
      <c r="F28" s="127">
        <f>SUMIF('Monthly Detail'!$4:$4, '2024 Overview'!F$11, 'Monthly Detail'!112:112)</f>
        <v/>
      </c>
      <c r="G28" s="127">
        <f>SUMIF('Monthly Detail'!$4:$4, '2024 Overview'!G$11, 'Monthly Detail'!112:112)</f>
        <v/>
      </c>
      <c r="H28" s="152">
        <f>SUMIF('Monthly Detail'!$4:$4, '2024 Overview'!H$11, 'Monthly Detail'!112:112)</f>
        <v/>
      </c>
      <c r="I28" s="127">
        <f>SUMIF('Monthly Detail'!$4:$4, '2024 Overview'!I$11, 'Monthly Detail'!112:112)</f>
        <v/>
      </c>
      <c r="J28" s="127">
        <f>SUMIF('Monthly Detail'!$4:$4, '2024 Overview'!J$11, 'Monthly Detail'!112:112)</f>
        <v/>
      </c>
      <c r="K28" s="127">
        <f>SUMIF('Monthly Detail'!$4:$4, '2024 Overview'!K$11, 'Monthly Detail'!112:112)</f>
        <v/>
      </c>
      <c r="L28" s="127">
        <f>SUMIF('Monthly Detail'!$4:$4, '2024 Overview'!L$11, 'Monthly Detail'!112:112)</f>
        <v/>
      </c>
      <c r="M28" s="127">
        <f>SUMIF('Monthly Detail'!$4:$4, '2024 Overview'!M$11, 'Monthly Detail'!112:112)</f>
        <v/>
      </c>
      <c r="N28" s="127">
        <f>SUMIF('Monthly Detail'!$4:$4, '2024 Overview'!N$11, 'Monthly Detail'!112:112)</f>
        <v/>
      </c>
      <c r="O28" s="7" t="n"/>
      <c r="P28" s="330">
        <f>SUM(C28:O28)</f>
        <v/>
      </c>
    </row>
    <row r="29" ht="15.75" customHeight="1">
      <c r="B29" s="320" t="inlineStr">
        <is>
          <t>Net Income</t>
        </is>
      </c>
      <c r="C29" s="81">
        <f>C25+SUM(C28:C28)</f>
        <v/>
      </c>
      <c r="D29" s="81">
        <f>D25+SUM(D28:D28)</f>
        <v/>
      </c>
      <c r="E29" s="81">
        <f>E25+SUM(E28:E28)</f>
        <v/>
      </c>
      <c r="F29" s="81">
        <f>F25+SUM(F28:F28)</f>
        <v/>
      </c>
      <c r="G29" s="81">
        <f>G25+SUM(G28:G28)</f>
        <v/>
      </c>
      <c r="H29" s="148">
        <f>H25+SUM(H28:H28)</f>
        <v/>
      </c>
      <c r="I29" s="81">
        <f>I25+SUM(I28:I28)</f>
        <v/>
      </c>
      <c r="J29" s="81">
        <f>J25+SUM(J28:J28)</f>
        <v/>
      </c>
      <c r="K29" s="81">
        <f>K25+SUM(K28:K28)</f>
        <v/>
      </c>
      <c r="L29" s="81">
        <f>L25+SUM(L28:L28)</f>
        <v/>
      </c>
      <c r="M29" s="81">
        <f>M25+SUM(M28:M28)</f>
        <v/>
      </c>
      <c r="N29" s="81">
        <f>N25+SUM(N28:N28)</f>
        <v/>
      </c>
      <c r="P29" s="322">
        <f>P25+SUM(P28:P28)</f>
        <v/>
      </c>
    </row>
    <row r="30">
      <c r="B30" s="323" t="inlineStr">
        <is>
          <t>NI %</t>
        </is>
      </c>
      <c r="C30" s="636">
        <f>IFERROR(C29/C14, 0)</f>
        <v/>
      </c>
      <c r="D30" s="636">
        <f>IFERROR(D29/D14, 0)</f>
        <v/>
      </c>
      <c r="E30" s="636">
        <f>IFERROR(E29/E14, 0)</f>
        <v/>
      </c>
      <c r="F30" s="636">
        <f>IFERROR(F29/F14, 0)</f>
        <v/>
      </c>
      <c r="G30" s="636">
        <f>IFERROR(G29/G14, 0)</f>
        <v/>
      </c>
      <c r="H30" s="643">
        <f>IFERROR(H29/H14, 0)</f>
        <v/>
      </c>
      <c r="I30" s="636">
        <f>IFERROR(I29/I14, 0)</f>
        <v/>
      </c>
      <c r="J30" s="636">
        <f>IFERROR(J29/J14, 0)</f>
        <v/>
      </c>
      <c r="K30" s="636">
        <f>IFERROR(K29/K14, 0)</f>
        <v/>
      </c>
      <c r="L30" s="636">
        <f>IFERROR(L29/L14, 0)</f>
        <v/>
      </c>
      <c r="M30" s="636">
        <f>IFERROR(M29/M14, 0)</f>
        <v/>
      </c>
      <c r="N30" s="636">
        <f>IFERROR(N29/N14, 0)</f>
        <v/>
      </c>
      <c r="P30" s="637">
        <f>P29/P14</f>
        <v/>
      </c>
    </row>
    <row r="31" ht="15.75" customHeight="1" thickBot="1">
      <c r="B31" s="314" t="n"/>
      <c r="H31" s="111" t="n"/>
      <c r="P31" s="90" t="n"/>
    </row>
    <row r="32" ht="15.75" customHeight="1" thickBot="1">
      <c r="B32" s="433" t="inlineStr">
        <is>
          <t>Operating Cash Balance</t>
        </is>
      </c>
      <c r="C32" s="645">
        <f>+'Monthly Detail'!T131</f>
        <v/>
      </c>
      <c r="D32" s="646">
        <f>+'Monthly Detail'!U131</f>
        <v/>
      </c>
      <c r="E32" s="646">
        <f>+'Monthly Detail'!V131</f>
        <v/>
      </c>
      <c r="F32" s="646">
        <f>+'Monthly Detail'!W131</f>
        <v/>
      </c>
      <c r="G32" s="646">
        <f>+'Monthly Detail'!X131</f>
        <v/>
      </c>
      <c r="H32" s="647">
        <f>+'Monthly Detail'!Y131</f>
        <v/>
      </c>
      <c r="I32" s="648">
        <f>+'Monthly Detail'!Z131</f>
        <v/>
      </c>
      <c r="J32" s="645">
        <f>+'Monthly Detail'!AA131</f>
        <v/>
      </c>
      <c r="K32" s="646">
        <f>+'Monthly Detail'!AB131</f>
        <v/>
      </c>
      <c r="L32" s="646">
        <f>+'Monthly Detail'!AC131</f>
        <v/>
      </c>
      <c r="M32" s="646">
        <f>+'Monthly Detail'!AD131</f>
        <v/>
      </c>
      <c r="N32" s="649">
        <f>+'Monthly Detail'!AE131</f>
        <v/>
      </c>
      <c r="P32" s="90" t="n"/>
    </row>
    <row r="33" ht="15.75" customHeight="1" thickBot="1">
      <c r="B33" s="434" t="inlineStr">
        <is>
          <t>Liquid Cash Balance</t>
        </is>
      </c>
      <c r="C33" s="650">
        <f>+'Monthly Detail'!T130</f>
        <v/>
      </c>
      <c r="D33" s="651">
        <f>+'Monthly Detail'!U130</f>
        <v/>
      </c>
      <c r="E33" s="651">
        <f>+'Monthly Detail'!V130</f>
        <v/>
      </c>
      <c r="F33" s="651">
        <f>+'Monthly Detail'!W130</f>
        <v/>
      </c>
      <c r="G33" s="651">
        <f>+'Monthly Detail'!X130</f>
        <v/>
      </c>
      <c r="H33" s="652">
        <f>+'Monthly Detail'!Y130</f>
        <v/>
      </c>
      <c r="I33" s="653">
        <f>+'Monthly Detail'!Z130</f>
        <v/>
      </c>
      <c r="J33" s="650">
        <f>+'Monthly Detail'!AA130</f>
        <v/>
      </c>
      <c r="K33" s="651">
        <f>+'Monthly Detail'!AB130</f>
        <v/>
      </c>
      <c r="L33" s="651">
        <f>+'Monthly Detail'!AC130</f>
        <v/>
      </c>
      <c r="M33" s="651">
        <f>+'Monthly Detail'!AD130</f>
        <v/>
      </c>
      <c r="N33" s="654">
        <f>+'Monthly Detail'!AE130</f>
        <v/>
      </c>
      <c r="P33" s="90" t="n"/>
    </row>
    <row r="34" ht="15.75" customHeight="1" thickBot="1">
      <c r="B34" s="433" t="inlineStr">
        <is>
          <t>Cash Balance</t>
        </is>
      </c>
      <c r="C34" s="655">
        <f>SUMIF('Monthly Detail'!$4:$4, '2024 Overview'!C$11, 'Monthly Detail'!204:204)</f>
        <v/>
      </c>
      <c r="D34" s="656">
        <f>SUMIF('Monthly Detail'!$4:$4, '2024 Overview'!D$11, 'Monthly Detail'!204:204)</f>
        <v/>
      </c>
      <c r="E34" s="656">
        <f>SUMIF('Monthly Detail'!$4:$4, '2024 Overview'!E$11, 'Monthly Detail'!204:204)</f>
        <v/>
      </c>
      <c r="F34" s="656">
        <f>SUMIF('Monthly Detail'!$4:$4, '2024 Overview'!F$11, 'Monthly Detail'!204:204)</f>
        <v/>
      </c>
      <c r="G34" s="656">
        <f>SUMIF('Monthly Detail'!$4:$4, '2024 Overview'!G$11, 'Monthly Detail'!204:204)</f>
        <v/>
      </c>
      <c r="H34" s="657">
        <f>SUMIF('Monthly Detail'!$4:$4, '2024 Overview'!H$11, 'Monthly Detail'!204:204)</f>
        <v/>
      </c>
      <c r="I34" s="658">
        <f>SUMIF('Monthly Detail'!$4:$4, '2024 Overview'!I$11, 'Monthly Detail'!204:204)</f>
        <v/>
      </c>
      <c r="J34" s="655">
        <f>SUMIF('Monthly Detail'!$4:$4, '2024 Overview'!J$11, 'Monthly Detail'!204:204)</f>
        <v/>
      </c>
      <c r="K34" s="656">
        <f>SUMIF('Monthly Detail'!$4:$4, '2024 Overview'!K$11, 'Monthly Detail'!204:204)</f>
        <v/>
      </c>
      <c r="L34" s="656">
        <f>SUMIF('Monthly Detail'!$4:$4, '2024 Overview'!L$11, 'Monthly Detail'!204:204)</f>
        <v/>
      </c>
      <c r="M34" s="656">
        <f>SUMIF('Monthly Detail'!$4:$4, '2024 Overview'!M$11, 'Monthly Detail'!204:204)</f>
        <v/>
      </c>
      <c r="N34" s="659">
        <f>SUMIF('Monthly Detail'!$4:$4, '2024 Overview'!N$11, 'Monthly Detail'!204:204)</f>
        <v/>
      </c>
      <c r="P34" s="90" t="n"/>
    </row>
    <row r="35" ht="15.75" customHeight="1" thickBot="1">
      <c r="B35" s="78" t="inlineStr">
        <is>
          <t>Total Cash Inflow (Outflow)</t>
        </is>
      </c>
      <c r="C35" s="660">
        <f>SUMIF('Monthly Detail'!$4:$4, '2024 Overview'!C$11, 'Monthly Detail'!200:200)</f>
        <v/>
      </c>
      <c r="D35" s="661">
        <f>SUMIF('Monthly Detail'!$4:$4, '2024 Overview'!D$11, 'Monthly Detail'!200:200)</f>
        <v/>
      </c>
      <c r="E35" s="661">
        <f>SUMIF('Monthly Detail'!$4:$4, '2024 Overview'!E$11, 'Monthly Detail'!200:200)</f>
        <v/>
      </c>
      <c r="F35" s="661">
        <f>SUMIF('Monthly Detail'!$4:$4, '2024 Overview'!F$11, 'Monthly Detail'!200:200)</f>
        <v/>
      </c>
      <c r="G35" s="661">
        <f>SUMIF('Monthly Detail'!$4:$4, '2024 Overview'!G$11, 'Monthly Detail'!200:200)</f>
        <v/>
      </c>
      <c r="H35" s="662">
        <f>SUMIF('Monthly Detail'!$4:$4, '2024 Overview'!H$11, 'Monthly Detail'!200:200)</f>
        <v/>
      </c>
      <c r="I35" s="661">
        <f>SUMIF('Monthly Detail'!$4:$4, '2024 Overview'!I$11, 'Monthly Detail'!200:200)</f>
        <v/>
      </c>
      <c r="J35" s="661">
        <f>SUMIF('Monthly Detail'!$4:$4, '2024 Overview'!J$11, 'Monthly Detail'!200:200)</f>
        <v/>
      </c>
      <c r="K35" s="660">
        <f>SUMIF('Monthly Detail'!$4:$4, '2024 Overview'!K$11, 'Monthly Detail'!200:200)</f>
        <v/>
      </c>
      <c r="L35" s="660">
        <f>SUMIF('Monthly Detail'!$4:$4, '2024 Overview'!L$11, 'Monthly Detail'!200:200)</f>
        <v/>
      </c>
      <c r="M35" s="660">
        <f>SUMIF('Monthly Detail'!$4:$4, '2024 Overview'!M$11, 'Monthly Detail'!200:200)</f>
        <v/>
      </c>
      <c r="N35" s="660">
        <f>SUMIF('Monthly Detail'!$4:$4, '2024 Overview'!N$11, 'Monthly Detail'!200:200)</f>
        <v/>
      </c>
      <c r="P35" s="90" t="n"/>
    </row>
    <row r="36" ht="15.75" customHeight="1" thickBot="1">
      <c r="B36" s="331" t="inlineStr">
        <is>
          <t>Operating Cash Burn</t>
        </is>
      </c>
      <c r="C36" s="663">
        <f>+'Monthly Detail'!T110</f>
        <v/>
      </c>
      <c r="D36" s="664">
        <f>+'Monthly Detail'!U110</f>
        <v/>
      </c>
      <c r="E36" s="664">
        <f>+'Monthly Detail'!V110</f>
        <v/>
      </c>
      <c r="F36" s="664">
        <f>+'Monthly Detail'!W110</f>
        <v/>
      </c>
      <c r="G36" s="664">
        <f>+'Monthly Detail'!X110</f>
        <v/>
      </c>
      <c r="H36" s="665">
        <f>+'Monthly Detail'!Y110</f>
        <v/>
      </c>
      <c r="I36" s="664">
        <f>+'Monthly Detail'!Z110</f>
        <v/>
      </c>
      <c r="J36" s="664">
        <f>+'Monthly Detail'!AA110</f>
        <v/>
      </c>
      <c r="K36" s="664">
        <f>+'Monthly Detail'!AB110</f>
        <v/>
      </c>
      <c r="L36" s="664">
        <f>+'Monthly Detail'!AC110</f>
        <v/>
      </c>
      <c r="M36" s="664">
        <f>+'Monthly Detail'!AD110</f>
        <v/>
      </c>
      <c r="N36" s="664">
        <f>+'Monthly Detail'!AE110</f>
        <v/>
      </c>
      <c r="P36" s="90" t="n"/>
    </row>
    <row r="37" ht="15.75" customHeight="1" thickBot="1">
      <c r="B37" s="331" t="inlineStr">
        <is>
          <t>Owner Draws</t>
        </is>
      </c>
      <c r="C37" s="663">
        <f>+'Monthly Detail'!T180</f>
        <v/>
      </c>
      <c r="D37" s="664">
        <f>+'Monthly Detail'!U180</f>
        <v/>
      </c>
      <c r="E37" s="664">
        <f>+'Monthly Detail'!V180</f>
        <v/>
      </c>
      <c r="F37" s="664">
        <f>+'Monthly Detail'!W180</f>
        <v/>
      </c>
      <c r="G37" s="664">
        <f>+'Monthly Detail'!X180</f>
        <v/>
      </c>
      <c r="H37" s="665">
        <f>+'Monthly Detail'!Y180</f>
        <v/>
      </c>
      <c r="I37" s="664">
        <f>+'Monthly Detail'!Z180</f>
        <v/>
      </c>
      <c r="J37" s="664">
        <f>+'Monthly Detail'!AA180</f>
        <v/>
      </c>
      <c r="K37" s="664">
        <f>+'Monthly Detail'!AB180</f>
        <v/>
      </c>
      <c r="L37" s="664">
        <f>+'Monthly Detail'!AC180</f>
        <v/>
      </c>
      <c r="M37" s="664">
        <f>+'Monthly Detail'!AD180</f>
        <v/>
      </c>
      <c r="N37" s="664">
        <f>+'Monthly Detail'!AE180</f>
        <v/>
      </c>
      <c r="P37" s="90" t="n"/>
    </row>
    <row r="38" ht="15.75" customHeight="1" thickBot="1">
      <c r="B38" s="331" t="inlineStr">
        <is>
          <t>Operating Cash Runway</t>
        </is>
      </c>
      <c r="C38" s="660">
        <f>+C32+SUM('Monthly Detail'!U110:AG110)</f>
        <v/>
      </c>
      <c r="D38" s="666">
        <f>+D32+SUM('Monthly Detail'!V110:AH110)</f>
        <v/>
      </c>
      <c r="E38" s="666">
        <f>+E32+SUM('Monthly Detail'!W110:AI110)</f>
        <v/>
      </c>
      <c r="F38" s="666">
        <f>+F32+SUM('Monthly Detail'!X110:AJ110)</f>
        <v/>
      </c>
      <c r="G38" s="666">
        <f>+G32+SUM('Monthly Detail'!Y110:AK110)</f>
        <v/>
      </c>
      <c r="H38" s="667">
        <f>+H32+SUM('Monthly Detail'!Z110:AL110)</f>
        <v/>
      </c>
      <c r="I38" s="666">
        <f>+I32+SUM('Monthly Detail'!AA110:AM110)</f>
        <v/>
      </c>
      <c r="J38" s="666">
        <f>+J32+SUM('Monthly Detail'!AB110:AN110)</f>
        <v/>
      </c>
      <c r="K38" s="666">
        <f>+K32+SUM('Monthly Detail'!AC110:AO110)</f>
        <v/>
      </c>
      <c r="L38" s="666">
        <f>+L32+SUM('Monthly Detail'!AD110:AP110)</f>
        <v/>
      </c>
      <c r="M38" s="666">
        <f>+M32+SUM('Monthly Detail'!AE110:AQ110)</f>
        <v/>
      </c>
      <c r="N38" s="666">
        <f>+N32+SUM('Monthly Detail'!AF110:AR110)</f>
        <v/>
      </c>
      <c r="P38" s="90" t="n"/>
    </row>
    <row r="39" ht="15.75" customHeight="1" thickBot="1">
      <c r="B39" s="331" t="inlineStr">
        <is>
          <t>Owner Cash Runway</t>
        </is>
      </c>
      <c r="C39" s="666">
        <f>+C33-SUM('Monthly Detail'!V180:AG180)</f>
        <v/>
      </c>
      <c r="D39" s="666">
        <f>+D33-SUM('Monthly Detail'!W180:AH180)</f>
        <v/>
      </c>
      <c r="E39" s="666">
        <f>+E33-SUM('Monthly Detail'!X180:AI180)</f>
        <v/>
      </c>
      <c r="F39" s="666">
        <f>+F33-SUM('Monthly Detail'!Y180:AJ180)</f>
        <v/>
      </c>
      <c r="G39" s="666">
        <f>+G33-SUM('Monthly Detail'!Z180:AK180)</f>
        <v/>
      </c>
      <c r="H39" s="667">
        <f>+H33-SUM('Monthly Detail'!AA180:AL180)</f>
        <v/>
      </c>
      <c r="I39" s="666">
        <f>+I33-SUM('Monthly Detail'!AB180:AM180)</f>
        <v/>
      </c>
      <c r="J39" s="666">
        <f>+J33-SUM('Monthly Detail'!AC180:AN180)</f>
        <v/>
      </c>
      <c r="K39" s="666">
        <f>+K33-SUM('Monthly Detail'!AD180:AO180)</f>
        <v/>
      </c>
      <c r="L39" s="666">
        <f>+L33-SUM('Monthly Detail'!AE180:AP180)</f>
        <v/>
      </c>
      <c r="M39" s="666">
        <f>+M33-SUM('Monthly Detail'!AF180:AQ180)</f>
        <v/>
      </c>
      <c r="N39" s="666">
        <f>+N33-SUM('Monthly Detail'!AG180:AR180)</f>
        <v/>
      </c>
      <c r="P39" s="90" t="n"/>
    </row>
    <row r="40" ht="15.75" customHeight="1" thickBot="1">
      <c r="B40" s="331" t="inlineStr">
        <is>
          <t>Operating Cash Runway - Burn Rate</t>
        </is>
      </c>
      <c r="C40" s="668">
        <f>+C32/-C36</f>
        <v/>
      </c>
      <c r="D40" s="669">
        <f>+D32/-D36</f>
        <v/>
      </c>
      <c r="E40" s="669">
        <f>+E32/-E36</f>
        <v/>
      </c>
      <c r="F40" s="669">
        <f>+F32/-F36</f>
        <v/>
      </c>
      <c r="G40" s="669">
        <f>+G32/-G36</f>
        <v/>
      </c>
      <c r="H40" s="670">
        <f>+H32/-H36</f>
        <v/>
      </c>
      <c r="I40" s="669">
        <f>+I32/-I36</f>
        <v/>
      </c>
      <c r="J40" s="669">
        <f>+J32/-J36</f>
        <v/>
      </c>
      <c r="K40" s="669">
        <f>+K32/-K36</f>
        <v/>
      </c>
      <c r="L40" s="669">
        <f>+L32/-L36</f>
        <v/>
      </c>
      <c r="M40" s="669">
        <f>+M32/-M36</f>
        <v/>
      </c>
      <c r="N40" s="669">
        <f>+N32/-N36</f>
        <v/>
      </c>
      <c r="P40" s="90" t="n"/>
    </row>
    <row r="41">
      <c r="B41" s="331" t="inlineStr">
        <is>
          <t>Cash Runway - Owner Burn Rate</t>
        </is>
      </c>
      <c r="C41" s="668">
        <f>+IFERROR(C33/-C37, 0)</f>
        <v/>
      </c>
      <c r="D41" s="669">
        <f>+IFERROR(D33/-D37, 0)</f>
        <v/>
      </c>
      <c r="E41" s="669">
        <f>+IFERROR(E33/-E37, 0)</f>
        <v/>
      </c>
      <c r="F41" s="669">
        <f>+IFERROR(F33/-F37, 0)</f>
        <v/>
      </c>
      <c r="G41" s="669">
        <f>+IFERROR(G33/-G37, 0)</f>
        <v/>
      </c>
      <c r="H41" s="670">
        <f>+IFERROR(H33/-H37, 0)</f>
        <v/>
      </c>
      <c r="I41" s="669">
        <f>+IFERROR(I33/-I37, 0)</f>
        <v/>
      </c>
      <c r="J41" s="669">
        <f>+IFERROR(J33/-J37, 0)</f>
        <v/>
      </c>
      <c r="K41" s="669">
        <f>+IFERROR(K33/-K37, 0)</f>
        <v/>
      </c>
      <c r="L41" s="669">
        <f>+IFERROR(L33/-L37, 0)</f>
        <v/>
      </c>
      <c r="M41" s="669">
        <f>+IFERROR(M33/-M37, 0)</f>
        <v/>
      </c>
      <c r="N41" s="669">
        <f>+IFERROR(N33/-N37, 0)</f>
        <v/>
      </c>
      <c r="P41" s="90" t="n"/>
    </row>
    <row r="42">
      <c r="B42" s="89" t="n"/>
      <c r="E42" s="671" t="n"/>
      <c r="P42" s="90" t="n"/>
    </row>
    <row r="43">
      <c r="B43" s="89" t="n"/>
      <c r="P43" s="90" t="n"/>
    </row>
    <row r="44">
      <c r="B44" s="89" t="n"/>
      <c r="P44" s="90" t="n"/>
    </row>
    <row r="45">
      <c r="B45" s="89" t="n"/>
      <c r="P45" s="90" t="n"/>
    </row>
    <row r="46">
      <c r="B46" s="89" t="n"/>
      <c r="P46" s="90" t="n"/>
    </row>
    <row r="47">
      <c r="B47" s="89" t="n"/>
      <c r="P47" s="90" t="n"/>
    </row>
    <row r="48">
      <c r="B48" s="89" t="n"/>
      <c r="P48" s="90" t="n"/>
    </row>
    <row r="49">
      <c r="B49" s="89" t="n"/>
      <c r="P49" s="90" t="n"/>
    </row>
    <row r="50">
      <c r="B50" s="89" t="n"/>
      <c r="P50" s="90" t="n"/>
    </row>
    <row r="51">
      <c r="B51" s="89" t="n"/>
      <c r="P51" s="90" t="n"/>
    </row>
    <row r="52">
      <c r="B52" s="89" t="n"/>
      <c r="P52" s="90" t="n"/>
    </row>
    <row r="53">
      <c r="B53" s="89" t="n"/>
      <c r="P53" s="90" t="n"/>
    </row>
    <row r="54">
      <c r="B54" s="89" t="n"/>
      <c r="P54" s="90" t="n"/>
    </row>
    <row r="55">
      <c r="B55" s="89" t="n"/>
      <c r="P55" s="90" t="n"/>
    </row>
    <row r="56">
      <c r="B56" s="89" t="n"/>
      <c r="P56" s="90" t="n"/>
    </row>
    <row r="57" ht="15.75" customHeight="1" thickBot="1">
      <c r="B57" s="89" t="n"/>
      <c r="O57" s="104" t="n"/>
      <c r="P57" s="90" t="n"/>
    </row>
    <row r="58">
      <c r="B58" s="89" t="n"/>
      <c r="P58" s="90" t="n"/>
    </row>
    <row r="59" ht="272.45" customHeight="1" thickBot="1">
      <c r="B59" s="102" t="n"/>
      <c r="C59" s="104" t="n"/>
      <c r="D59" s="104" t="n"/>
      <c r="E59" s="104" t="n"/>
      <c r="F59" s="104" t="n"/>
      <c r="G59" s="104" t="n"/>
      <c r="H59" s="104" t="n"/>
      <c r="I59" s="104" t="n"/>
      <c r="J59" s="104" t="n"/>
      <c r="K59" s="104" t="n"/>
      <c r="L59" s="104" t="n"/>
      <c r="M59" s="104" t="n"/>
      <c r="N59" s="104" t="n"/>
      <c r="O59" s="104" t="n"/>
      <c r="P59" s="105" t="n"/>
    </row>
  </sheetData>
  <mergeCells count="1">
    <mergeCell ref="B7:P9"/>
  </mergeCells>
  <conditionalFormatting sqref="D37:N37">
    <cfRule type="cellIs" priority="1" operator="greaterThan" dxfId="0">
      <formula>0</formula>
    </cfRule>
  </conditionalFormatting>
  <pageMargins left="0.25" right="0.25" top="0.75" bottom="0.75" header="0.3" footer="0.3"/>
  <pageSetup orientation="landscape" scale="45" horizontalDpi="1200" verticalDpi="120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1"/>
    <outlinePr summaryBelow="1" summaryRight="1"/>
    <pageSetUpPr fitToPage="1"/>
  </sheetPr>
  <dimension ref="B7:T33"/>
  <sheetViews>
    <sheetView showGridLines="0" topLeftCell="A15" zoomScaleNormal="100" workbookViewId="0">
      <selection activeCell="L12" sqref="L12"/>
    </sheetView>
  </sheetViews>
  <sheetFormatPr baseColWidth="8" defaultRowHeight="15"/>
  <cols>
    <col width="37" bestFit="1" customWidth="1" min="2" max="2"/>
    <col width="15.42578125" bestFit="1" customWidth="1" min="3" max="3"/>
    <col width="13.42578125" bestFit="1" customWidth="1" min="4" max="4"/>
    <col width="14.5703125" bestFit="1" customWidth="1" min="5" max="5"/>
    <col width="14.85546875" bestFit="1" customWidth="1" min="6" max="10"/>
    <col width="16.140625" bestFit="1" customWidth="1" min="11" max="13"/>
    <col width="16.42578125" bestFit="1" customWidth="1" min="14" max="14"/>
    <col width="2.42578125" customWidth="1" min="15" max="15"/>
    <col width="12.7109375" bestFit="1" customWidth="1" min="16" max="16"/>
  </cols>
  <sheetData>
    <row r="7" ht="14.45" customHeight="1">
      <c r="F7" s="611" t="inlineStr">
        <is>
          <t>2024 Overview</t>
        </is>
      </c>
    </row>
    <row r="8" ht="14.45" customHeight="1"/>
    <row r="10" ht="15.75" customHeight="1">
      <c r="B10" s="61" t="n"/>
      <c r="C10" s="62" t="inlineStr">
        <is>
          <t>January</t>
        </is>
      </c>
      <c r="D10" s="62" t="inlineStr">
        <is>
          <t>February</t>
        </is>
      </c>
      <c r="E10" s="62" t="inlineStr">
        <is>
          <t>March</t>
        </is>
      </c>
      <c r="F10" s="62" t="inlineStr">
        <is>
          <t>April</t>
        </is>
      </c>
      <c r="G10" s="62" t="inlineStr">
        <is>
          <t>May</t>
        </is>
      </c>
      <c r="H10" s="62" t="inlineStr">
        <is>
          <t>June</t>
        </is>
      </c>
      <c r="I10" s="62" t="inlineStr">
        <is>
          <t>July</t>
        </is>
      </c>
      <c r="J10" s="62" t="inlineStr">
        <is>
          <t>August</t>
        </is>
      </c>
      <c r="K10" s="62" t="inlineStr">
        <is>
          <t>September</t>
        </is>
      </c>
      <c r="L10" s="62" t="inlineStr">
        <is>
          <t>October</t>
        </is>
      </c>
      <c r="M10" s="62" t="inlineStr">
        <is>
          <t>November</t>
        </is>
      </c>
      <c r="N10" s="62" t="inlineStr">
        <is>
          <t>December</t>
        </is>
      </c>
      <c r="O10" s="63" t="n"/>
      <c r="P10" s="64" t="inlineStr">
        <is>
          <t>Total</t>
        </is>
      </c>
    </row>
    <row r="11">
      <c r="B11" s="7" t="n"/>
      <c r="C11" s="84" t="n">
        <v>45322</v>
      </c>
      <c r="D11" s="84" t="n">
        <v>45351</v>
      </c>
      <c r="E11" s="84" t="n">
        <v>45382</v>
      </c>
      <c r="F11" s="84" t="n">
        <v>45412</v>
      </c>
      <c r="G11" s="84" t="n">
        <v>45443</v>
      </c>
      <c r="H11" s="84" t="n">
        <v>45473</v>
      </c>
      <c r="I11" s="84" t="n">
        <v>45504</v>
      </c>
      <c r="J11" s="84" t="n">
        <v>45535</v>
      </c>
      <c r="K11" s="84" t="n">
        <v>45565</v>
      </c>
      <c r="L11" s="84" t="n">
        <v>45596</v>
      </c>
      <c r="M11" s="84" t="n">
        <v>45626</v>
      </c>
      <c r="N11" s="84" t="n">
        <v>45657</v>
      </c>
      <c r="O11" s="84" t="n">
        <v>45322</v>
      </c>
    </row>
    <row r="12">
      <c r="B12" s="65" t="inlineStr">
        <is>
          <t>Service Income</t>
        </is>
      </c>
      <c r="C12" s="66" t="n">
        <v>0</v>
      </c>
      <c r="D12" s="66" t="n">
        <v>500</v>
      </c>
      <c r="E12" s="66" t="n">
        <v>1666.666666666667</v>
      </c>
      <c r="F12" s="66" t="n">
        <v>2916.666666666667</v>
      </c>
      <c r="G12" s="66" t="n">
        <v>2916.666666666667</v>
      </c>
      <c r="H12" s="66" t="n">
        <v>3333.333333333333</v>
      </c>
      <c r="I12" s="66" t="n">
        <v>5000</v>
      </c>
      <c r="J12" s="66" t="n">
        <v>5000</v>
      </c>
      <c r="K12" s="66" t="n">
        <v>5833.333333333334</v>
      </c>
      <c r="L12" s="66" t="n">
        <v>4166.666666666667</v>
      </c>
      <c r="M12" s="66" t="n">
        <v>5000</v>
      </c>
      <c r="N12" s="66" t="n">
        <v>5000</v>
      </c>
      <c r="O12" s="66" t="n"/>
      <c r="P12" s="66" t="n">
        <v>41333.33333333334</v>
      </c>
    </row>
    <row r="13">
      <c r="B13" s="65" t="inlineStr">
        <is>
          <t>Misc.</t>
        </is>
      </c>
      <c r="C13" s="66" t="n">
        <v>0</v>
      </c>
      <c r="D13" s="66" t="n">
        <v>0</v>
      </c>
      <c r="E13" s="66" t="n">
        <v>0</v>
      </c>
      <c r="F13" s="66" t="n">
        <v>0</v>
      </c>
      <c r="G13" s="66" t="n">
        <v>0</v>
      </c>
      <c r="H13" s="66" t="n">
        <v>0</v>
      </c>
      <c r="I13" s="66" t="n">
        <v>0</v>
      </c>
      <c r="J13" s="66" t="n">
        <v>0</v>
      </c>
      <c r="K13" s="66" t="n">
        <v>0</v>
      </c>
      <c r="L13" s="66" t="n">
        <v>0</v>
      </c>
      <c r="M13" s="66" t="n">
        <v>0</v>
      </c>
      <c r="N13" s="66" t="n">
        <v>0</v>
      </c>
      <c r="O13" s="66" t="n"/>
      <c r="P13" s="66" t="n"/>
    </row>
    <row r="14">
      <c r="B14" s="67" t="inlineStr">
        <is>
          <t>Total Income</t>
        </is>
      </c>
      <c r="C14" s="67" t="n">
        <v>0</v>
      </c>
      <c r="D14" s="67" t="n">
        <v>500</v>
      </c>
      <c r="E14" s="67" t="n">
        <v>1666.666666666667</v>
      </c>
      <c r="F14" s="67" t="n">
        <v>2916.666666666667</v>
      </c>
      <c r="G14" s="67" t="n">
        <v>2916.666666666667</v>
      </c>
      <c r="H14" s="67" t="n">
        <v>3333.333333333333</v>
      </c>
      <c r="I14" s="67" t="n">
        <v>5000</v>
      </c>
      <c r="J14" s="67" t="n">
        <v>5000</v>
      </c>
      <c r="K14" s="67" t="n">
        <v>5833.333333333334</v>
      </c>
      <c r="L14" s="67" t="n">
        <v>4166.666666666667</v>
      </c>
      <c r="M14" s="67" t="n">
        <v>5000</v>
      </c>
      <c r="N14" s="67" t="n">
        <v>5000</v>
      </c>
      <c r="O14" s="68" t="n"/>
      <c r="P14" s="67" t="n">
        <v>41333.33333333334</v>
      </c>
    </row>
    <row r="15">
      <c r="B15" s="272" t="inlineStr">
        <is>
          <t># of Clients</t>
        </is>
      </c>
      <c r="C15" s="273" t="n">
        <v>0</v>
      </c>
      <c r="D15" s="273" t="n">
        <v>1</v>
      </c>
      <c r="E15" s="273" t="n">
        <v>2</v>
      </c>
      <c r="F15" s="273" t="n">
        <v>2</v>
      </c>
      <c r="G15" s="273" t="n">
        <v>2</v>
      </c>
      <c r="H15" s="273" t="n">
        <v>2</v>
      </c>
      <c r="I15" s="273" t="n">
        <v>2</v>
      </c>
      <c r="J15" s="273" t="n">
        <v>2</v>
      </c>
      <c r="K15" s="273" t="n">
        <v>2</v>
      </c>
      <c r="L15" s="273" t="n">
        <v>2</v>
      </c>
      <c r="M15" s="273" t="n">
        <v>2</v>
      </c>
      <c r="N15" s="273" t="n">
        <v>2</v>
      </c>
      <c r="O15" s="68" t="n"/>
      <c r="P15" s="69" t="n"/>
    </row>
    <row r="16">
      <c r="B16" s="241" t="inlineStr">
        <is>
          <t># of Bookings</t>
        </is>
      </c>
      <c r="C16" s="242" t="n">
        <v>0</v>
      </c>
      <c r="D16" s="242" t="n">
        <v>0</v>
      </c>
      <c r="E16" s="242" t="n">
        <v>1</v>
      </c>
      <c r="F16" s="242" t="n">
        <v>1</v>
      </c>
      <c r="G16" s="242" t="n">
        <v>1</v>
      </c>
      <c r="H16" s="242" t="n">
        <v>1</v>
      </c>
      <c r="I16" s="242" t="n">
        <v>1</v>
      </c>
      <c r="J16" s="242" t="n">
        <v>1</v>
      </c>
      <c r="K16" s="242" t="n">
        <v>1</v>
      </c>
      <c r="L16" s="242" t="n">
        <v>1</v>
      </c>
      <c r="M16" s="242" t="n">
        <v>1</v>
      </c>
      <c r="N16" s="242" t="n">
        <v>1</v>
      </c>
      <c r="O16" s="68" t="n"/>
      <c r="P16" s="69" t="n"/>
    </row>
    <row r="17">
      <c r="B17" s="7" t="n"/>
      <c r="C17" s="69" t="n"/>
      <c r="D17" s="69" t="n"/>
      <c r="E17" s="69" t="n"/>
      <c r="F17" s="69" t="n"/>
      <c r="G17" s="69" t="n"/>
      <c r="H17" s="69" t="n"/>
      <c r="I17" s="69" t="n"/>
      <c r="J17" s="69" t="n"/>
      <c r="K17" s="69" t="n"/>
      <c r="L17" s="69" t="n"/>
      <c r="M17" s="69" t="n"/>
      <c r="N17" s="69" t="n"/>
      <c r="P17" s="69" t="n"/>
    </row>
    <row r="18" ht="15.75" customHeight="1">
      <c r="B18" s="80" t="inlineStr">
        <is>
          <t>Gross Margin</t>
        </is>
      </c>
      <c r="C18" s="81" t="n">
        <v>0</v>
      </c>
      <c r="D18" s="81" t="n">
        <v>500</v>
      </c>
      <c r="E18" s="81" t="n">
        <v>1666.666666666667</v>
      </c>
      <c r="F18" s="81" t="n">
        <v>2916.666666666667</v>
      </c>
      <c r="G18" s="81" t="n">
        <v>2916.666666666667</v>
      </c>
      <c r="H18" s="81" t="n">
        <v>3333.333333333333</v>
      </c>
      <c r="I18" s="81" t="n">
        <v>5000</v>
      </c>
      <c r="J18" s="81" t="n">
        <v>5000</v>
      </c>
      <c r="K18" s="81" t="n">
        <v>5833.333333333334</v>
      </c>
      <c r="L18" s="81" t="n">
        <v>4166.666666666667</v>
      </c>
      <c r="M18" s="81" t="n">
        <v>5000</v>
      </c>
      <c r="N18" s="81" t="n">
        <v>5000</v>
      </c>
      <c r="O18" s="321" t="n"/>
      <c r="P18" s="81" t="n">
        <v>41333.33333333334</v>
      </c>
    </row>
    <row r="19">
      <c r="B19" s="82" t="inlineStr">
        <is>
          <t>GM %</t>
        </is>
      </c>
      <c r="C19" s="636" t="e">
        <v>#DIV/0!</v>
      </c>
      <c r="D19" s="636" t="n">
        <v>1</v>
      </c>
      <c r="E19" s="636" t="n">
        <v>1</v>
      </c>
      <c r="F19" s="636" t="n">
        <v>1</v>
      </c>
      <c r="G19" s="636" t="n">
        <v>1</v>
      </c>
      <c r="H19" s="636" t="n">
        <v>1</v>
      </c>
      <c r="I19" s="636" t="n">
        <v>1</v>
      </c>
      <c r="J19" s="636" t="n">
        <v>1</v>
      </c>
      <c r="K19" s="636" t="n">
        <v>1</v>
      </c>
      <c r="L19" s="636" t="n">
        <v>1</v>
      </c>
      <c r="M19" s="636" t="n">
        <v>1</v>
      </c>
      <c r="N19" s="636" t="n">
        <v>1</v>
      </c>
      <c r="O19" s="7" t="n"/>
      <c r="P19" s="636" t="n">
        <v>1</v>
      </c>
    </row>
    <row r="20">
      <c r="B20" s="7" t="n"/>
    </row>
    <row r="21">
      <c r="B21" s="7" t="inlineStr">
        <is>
          <t>General &amp; Admintrative Expenses</t>
        </is>
      </c>
      <c r="C21" s="66" t="n">
        <v>159.33</v>
      </c>
      <c r="D21" s="66" t="n">
        <v>254.2766666666667</v>
      </c>
      <c r="E21" s="66" t="n">
        <v>155.2766666666667</v>
      </c>
      <c r="F21" s="66" t="n">
        <v>230.2766666666667</v>
      </c>
      <c r="G21" s="66" t="n">
        <v>155.2766666666667</v>
      </c>
      <c r="H21" s="66" t="n">
        <v>1155.276666666667</v>
      </c>
      <c r="I21" s="66" t="n">
        <v>230.2766666666667</v>
      </c>
      <c r="J21" s="66" t="n">
        <v>155.2766666666667</v>
      </c>
      <c r="K21" s="66" t="n">
        <v>155.2766666666667</v>
      </c>
      <c r="L21" s="66" t="n">
        <v>230.2766666666667</v>
      </c>
      <c r="M21" s="66" t="n">
        <v>155.2766666666667</v>
      </c>
      <c r="N21" s="66" t="n">
        <v>155.2766666666667</v>
      </c>
      <c r="P21" s="66" t="n">
        <v>3191.373333333333</v>
      </c>
      <c r="T21" s="1" t="n"/>
    </row>
    <row r="22">
      <c r="B22" s="71" t="inlineStr">
        <is>
          <t>Operating Expenses</t>
        </is>
      </c>
      <c r="C22" s="98" t="n">
        <v>159.33</v>
      </c>
      <c r="D22" s="98" t="n">
        <v>254.2766666666667</v>
      </c>
      <c r="E22" s="98" t="n">
        <v>155.2766666666667</v>
      </c>
      <c r="F22" s="98" t="n">
        <v>230.2766666666667</v>
      </c>
      <c r="G22" s="98" t="n">
        <v>155.2766666666667</v>
      </c>
      <c r="H22" s="98" t="n">
        <v>1155.276666666667</v>
      </c>
      <c r="I22" s="98" t="n">
        <v>230.2766666666667</v>
      </c>
      <c r="J22" s="98" t="n">
        <v>155.2766666666667</v>
      </c>
      <c r="K22" s="98" t="n">
        <v>155.2766666666667</v>
      </c>
      <c r="L22" s="98" t="n">
        <v>230.2766666666667</v>
      </c>
      <c r="M22" s="98" t="n">
        <v>155.2766666666667</v>
      </c>
      <c r="N22" s="98" t="n">
        <v>155.2766666666667</v>
      </c>
      <c r="O22" s="326" t="n"/>
      <c r="P22" s="98" t="n">
        <v>3191.373333333333</v>
      </c>
    </row>
    <row r="23">
      <c r="B23" s="7" t="n"/>
    </row>
    <row r="24" ht="15.75" customHeight="1">
      <c r="B24" s="80" t="inlineStr">
        <is>
          <t>Net Operating Income (EBITDA)</t>
        </is>
      </c>
      <c r="C24" s="81" t="n">
        <v>-159.33</v>
      </c>
      <c r="D24" s="81" t="n">
        <v>245.7233333333333</v>
      </c>
      <c r="E24" s="81" t="n">
        <v>1511.39</v>
      </c>
      <c r="F24" s="81" t="n">
        <v>2686.39</v>
      </c>
      <c r="G24" s="81" t="n">
        <v>2761.39</v>
      </c>
      <c r="H24" s="81" t="n">
        <v>2178.056666666667</v>
      </c>
      <c r="I24" s="81" t="n">
        <v>4769.723333333333</v>
      </c>
      <c r="J24" s="81" t="n">
        <v>4844.723333333333</v>
      </c>
      <c r="K24" s="81" t="n">
        <v>5678.056666666667</v>
      </c>
      <c r="L24" s="81" t="n">
        <v>3936.39</v>
      </c>
      <c r="M24" s="81" t="n">
        <v>4844.723333333333</v>
      </c>
      <c r="N24" s="81" t="n">
        <v>4844.723333333333</v>
      </c>
      <c r="O24" s="321" t="n"/>
      <c r="P24" s="81" t="n">
        <v>38141.96000000001</v>
      </c>
    </row>
    <row r="25">
      <c r="B25" s="82" t="inlineStr">
        <is>
          <t>EBITDA %</t>
        </is>
      </c>
      <c r="C25" s="636" t="e">
        <v>#DIV/0!</v>
      </c>
      <c r="D25" s="636" t="n">
        <v>0.4914466666666666</v>
      </c>
      <c r="E25" s="636" t="n">
        <v>0.906834</v>
      </c>
      <c r="F25" s="636" t="n">
        <v>0.921048</v>
      </c>
      <c r="G25" s="636" t="n">
        <v>0.9467622857142858</v>
      </c>
      <c r="H25" s="636" t="n">
        <v>0.653417</v>
      </c>
      <c r="I25" s="636" t="n">
        <v>0.9539446666666667</v>
      </c>
      <c r="J25" s="636" t="n">
        <v>0.9689446666666667</v>
      </c>
      <c r="K25" s="636" t="n">
        <v>0.9733811428571428</v>
      </c>
      <c r="L25" s="636" t="n">
        <v>0.9447336000000001</v>
      </c>
      <c r="M25" s="636" t="n">
        <v>0.9689446666666667</v>
      </c>
      <c r="N25" s="636" t="n">
        <v>0.9689446666666667</v>
      </c>
      <c r="O25" s="7" t="n"/>
      <c r="P25" s="636" t="n">
        <v>0.9227893548387096</v>
      </c>
    </row>
    <row r="26">
      <c r="B26" s="74" t="n"/>
      <c r="C26" s="638" t="n"/>
      <c r="D26" s="638" t="n"/>
      <c r="E26" s="638" t="n"/>
      <c r="F26" s="638" t="n"/>
      <c r="G26" s="638" t="n"/>
      <c r="H26" s="638" t="n"/>
      <c r="I26" s="638" t="n"/>
      <c r="J26" s="638" t="n"/>
      <c r="K26" s="638" t="n"/>
      <c r="L26" s="638" t="n"/>
      <c r="M26" s="638" t="n"/>
      <c r="N26" s="638" t="n"/>
      <c r="P26" s="638" t="n"/>
    </row>
    <row r="27">
      <c r="B27" s="7" t="inlineStr">
        <is>
          <t>Other Income / (Expense)</t>
        </is>
      </c>
      <c r="C27" s="127" t="n">
        <v>0</v>
      </c>
      <c r="D27" s="127" t="n">
        <v>0</v>
      </c>
      <c r="E27" s="127" t="n">
        <v>0</v>
      </c>
      <c r="F27" s="127" t="n">
        <v>0</v>
      </c>
      <c r="G27" s="127" t="n">
        <v>0</v>
      </c>
      <c r="H27" s="127" t="n">
        <v>0</v>
      </c>
      <c r="I27" s="127" t="n">
        <v>0</v>
      </c>
      <c r="J27" s="127" t="n">
        <v>0</v>
      </c>
      <c r="K27" s="127" t="n">
        <v>0</v>
      </c>
      <c r="L27" s="127" t="n">
        <v>0</v>
      </c>
      <c r="M27" s="127" t="n">
        <v>0</v>
      </c>
      <c r="N27" s="127" t="n">
        <v>0</v>
      </c>
      <c r="O27" s="127" t="n"/>
      <c r="P27" s="580" t="n">
        <v>0</v>
      </c>
    </row>
    <row r="28" ht="15.75" customHeight="1">
      <c r="B28" s="80" t="inlineStr">
        <is>
          <t>Net Income</t>
        </is>
      </c>
      <c r="C28" s="81" t="n">
        <v>-159.33</v>
      </c>
      <c r="D28" s="81" t="n">
        <v>245.7233333333333</v>
      </c>
      <c r="E28" s="81" t="n">
        <v>1511.39</v>
      </c>
      <c r="F28" s="81" t="n">
        <v>2686.39</v>
      </c>
      <c r="G28" s="81" t="n">
        <v>2761.39</v>
      </c>
      <c r="H28" s="81" t="n">
        <v>2178.056666666667</v>
      </c>
      <c r="I28" s="81" t="n">
        <v>4769.723333333333</v>
      </c>
      <c r="J28" s="81" t="n">
        <v>4844.723333333333</v>
      </c>
      <c r="K28" s="81" t="n">
        <v>5678.056666666667</v>
      </c>
      <c r="L28" s="81" t="n">
        <v>3936.39</v>
      </c>
      <c r="M28" s="81" t="n">
        <v>4844.723333333333</v>
      </c>
      <c r="N28" s="81" t="n">
        <v>4844.723333333333</v>
      </c>
      <c r="O28" s="321" t="n"/>
      <c r="P28" s="81" t="n">
        <v>38141.96000000001</v>
      </c>
    </row>
    <row r="29">
      <c r="B29" s="82" t="inlineStr">
        <is>
          <t>NI %</t>
        </is>
      </c>
      <c r="C29" s="636" t="e">
        <v>#DIV/0!</v>
      </c>
      <c r="D29" s="636" t="n">
        <v>0.4914466666666666</v>
      </c>
      <c r="E29" s="636" t="n">
        <v>0.906834</v>
      </c>
      <c r="F29" s="636" t="n">
        <v>0.921048</v>
      </c>
      <c r="G29" s="636" t="n">
        <v>0.9467622857142858</v>
      </c>
      <c r="H29" s="636" t="n">
        <v>0.653417</v>
      </c>
      <c r="I29" s="636" t="n">
        <v>0.9539446666666667</v>
      </c>
      <c r="J29" s="636" t="n">
        <v>0.9689446666666667</v>
      </c>
      <c r="K29" s="636" t="n">
        <v>0.9733811428571428</v>
      </c>
      <c r="L29" s="636" t="n">
        <v>0.9447336000000001</v>
      </c>
      <c r="M29" s="636" t="n">
        <v>0.9689446666666667</v>
      </c>
      <c r="N29" s="636" t="n">
        <v>0.9689446666666667</v>
      </c>
      <c r="O29" s="7" t="n"/>
      <c r="P29" s="636" t="n">
        <v>0.9227893548387096</v>
      </c>
    </row>
    <row r="30" ht="15.75" customHeight="1" thickBot="1">
      <c r="B30" s="7" t="n"/>
    </row>
    <row r="31">
      <c r="B31" s="76" t="inlineStr">
        <is>
          <t>Operating Cash</t>
        </is>
      </c>
      <c r="C31" s="672" t="n">
        <v>7314.38</v>
      </c>
      <c r="D31" s="673" t="n">
        <v>6751.956474464923</v>
      </c>
      <c r="E31" s="672" t="n">
        <v>8071.670470438632</v>
      </c>
      <c r="F31" s="673" t="n">
        <v>10552.69332326761</v>
      </c>
      <c r="G31" s="672" t="n">
        <v>13314.08332326761</v>
      </c>
      <c r="H31" s="672" t="n">
        <v>15423.6842742106</v>
      </c>
      <c r="I31" s="672" t="n">
        <v>19919.58474464923</v>
      </c>
      <c r="J31" s="673" t="n">
        <v>24764.30807798256</v>
      </c>
      <c r="K31" s="672" t="n">
        <v>29537.17331320188</v>
      </c>
      <c r="L31" s="672" t="n">
        <v>40530.15617609658</v>
      </c>
      <c r="M31" s="672" t="n">
        <v>39148.97807798256</v>
      </c>
      <c r="N31" s="672" t="n">
        <v>43143.95141131589</v>
      </c>
    </row>
    <row r="32" ht="15.75" customHeight="1" thickBot="1">
      <c r="B32" s="78" t="inlineStr">
        <is>
          <t>Cash Inflow (Outflow)</t>
        </is>
      </c>
      <c r="C32" s="660" t="n">
        <v>7327.84</v>
      </c>
      <c r="D32" s="661" t="n">
        <v>-562.4235255350773</v>
      </c>
      <c r="E32" s="660" t="n">
        <v>1319.713995973709</v>
      </c>
      <c r="F32" s="661" t="n">
        <v>2481.022852828974</v>
      </c>
      <c r="G32" s="660" t="n">
        <v>2761.39</v>
      </c>
      <c r="H32" s="660" t="n">
        <v>2109.600950942991</v>
      </c>
      <c r="I32" s="660" t="n">
        <v>4495.900470438632</v>
      </c>
      <c r="J32" s="661" t="n">
        <v>4844.723333333333</v>
      </c>
      <c r="K32" s="660" t="n">
        <v>4772.865235219317</v>
      </c>
      <c r="L32" s="660" t="n">
        <v>10992.9828628947</v>
      </c>
      <c r="M32" s="660" t="n">
        <v>-1381.178098114017</v>
      </c>
      <c r="N32" s="660" t="n">
        <v>3994.973333333333</v>
      </c>
    </row>
    <row r="33">
      <c r="E33" s="671" t="n"/>
    </row>
  </sheetData>
  <mergeCells count="1">
    <mergeCell ref="F7:L8"/>
  </mergeCells>
  <pageMargins left="0.25" right="0.25" top="0.75" bottom="0.75" header="0.3" footer="0.3"/>
  <pageSetup orientation="landscape" scale="55" horizontalDpi="1200" verticalDpi="1200"/>
</worksheet>
</file>

<file path=xl/worksheets/sheet5.xml><?xml version="1.0" encoding="utf-8"?>
<worksheet xmlns="http://schemas.openxmlformats.org/spreadsheetml/2006/main">
  <sheetPr>
    <tabColor theme="1"/>
    <outlinePr summaryBelow="1" summaryRight="1"/>
    <pageSetUpPr fitToPage="1"/>
  </sheetPr>
  <dimension ref="B8:O31"/>
  <sheetViews>
    <sheetView showGridLines="0" topLeftCell="A11" workbookViewId="0">
      <selection activeCell="C20" sqref="C20"/>
    </sheetView>
  </sheetViews>
  <sheetFormatPr baseColWidth="8" defaultRowHeight="15"/>
  <cols>
    <col width="34" bestFit="1" customWidth="1" min="2" max="2"/>
    <col width="11.5703125" bestFit="1" customWidth="1" min="3" max="4"/>
    <col hidden="1" outlineLevel="1" width="11.140625" customWidth="1" min="5" max="5"/>
    <col collapsed="1" width="11.5703125" bestFit="1" customWidth="1" min="6" max="6"/>
    <col hidden="1" outlineLevel="1" width="11.85546875" customWidth="1" min="7" max="7"/>
    <col collapsed="1" width="11.85546875" bestFit="1" customWidth="1" min="8" max="8"/>
    <col hidden="1" outlineLevel="1" width="11.42578125" customWidth="1" min="9" max="9"/>
    <col collapsed="1" width="2.7109375" customWidth="1" min="10" max="10"/>
    <col width="9.85546875" bestFit="1" customWidth="1" min="11" max="11"/>
  </cols>
  <sheetData>
    <row r="7" ht="15.75" customHeight="1" thickBot="1"/>
    <row r="8" ht="18.75" customHeight="1">
      <c r="B8" s="674" t="inlineStr">
        <is>
          <t>Quarterly Overview</t>
        </is>
      </c>
      <c r="C8" s="87" t="n"/>
      <c r="D8" s="87" t="n"/>
      <c r="E8" s="87" t="n"/>
      <c r="F8" s="87" t="n"/>
      <c r="G8" s="87" t="n"/>
      <c r="H8" s="87" t="n"/>
      <c r="I8" s="87" t="n"/>
      <c r="J8" s="87" t="n"/>
      <c r="K8" s="88" t="n"/>
    </row>
    <row r="9">
      <c r="B9" s="89" t="n"/>
      <c r="C9" s="84" t="n">
        <v>45382</v>
      </c>
      <c r="D9" s="84" t="n">
        <v>45473</v>
      </c>
      <c r="E9" s="332" t="n"/>
      <c r="F9" s="84" t="n">
        <v>45565</v>
      </c>
      <c r="G9" s="332" t="n"/>
      <c r="H9" s="84" t="n">
        <v>45657</v>
      </c>
      <c r="I9" s="332" t="n"/>
      <c r="K9" s="90" t="n"/>
    </row>
    <row r="10" ht="15.75" customHeight="1">
      <c r="B10" s="312" t="n"/>
      <c r="C10" s="62" t="inlineStr">
        <is>
          <t>Q1 2024</t>
        </is>
      </c>
      <c r="D10" s="143" t="inlineStr">
        <is>
          <t>Q2 2024</t>
        </is>
      </c>
      <c r="E10" s="62" t="inlineStr">
        <is>
          <t>Variance</t>
        </is>
      </c>
      <c r="F10" s="62" t="inlineStr">
        <is>
          <t>Q3 2024</t>
        </is>
      </c>
      <c r="G10" s="62" t="inlineStr">
        <is>
          <t>Variance</t>
        </is>
      </c>
      <c r="H10" s="208" t="inlineStr">
        <is>
          <t>Q4 2024</t>
        </is>
      </c>
      <c r="I10" s="208" t="inlineStr">
        <is>
          <t>Variance</t>
        </is>
      </c>
      <c r="J10" s="63" t="n"/>
      <c r="K10" s="313" t="inlineStr">
        <is>
          <t>Total</t>
        </is>
      </c>
    </row>
    <row r="11">
      <c r="B11" s="314" t="n"/>
      <c r="C11" s="84">
        <f>+C10</f>
        <v/>
      </c>
      <c r="D11" s="144">
        <f>+D10</f>
        <v/>
      </c>
      <c r="E11" s="84" t="n"/>
      <c r="F11" s="84">
        <f>+F10</f>
        <v/>
      </c>
      <c r="G11" s="84" t="n"/>
      <c r="H11" s="209">
        <f>+H10</f>
        <v/>
      </c>
      <c r="I11" s="209" t="n"/>
      <c r="J11" s="84" t="n">
        <v>45322</v>
      </c>
      <c r="K11" s="90" t="n"/>
    </row>
    <row r="12">
      <c r="B12" s="315" t="inlineStr">
        <is>
          <t>Service Income</t>
        </is>
      </c>
      <c r="C12" s="333">
        <f>SUMIF('Monthly Detail'!$3:$3, 'Quarterly Overview'!C$11, 'Monthly Detail'!22:22)</f>
        <v/>
      </c>
      <c r="D12" s="547">
        <f>SUMIF('Monthly Detail'!$3:$3, 'Quarterly Overview'!D$11, 'Monthly Detail'!22:22)</f>
        <v/>
      </c>
      <c r="E12" s="334">
        <f>+D12-C12</f>
        <v/>
      </c>
      <c r="F12" s="333">
        <f>SUMIF('Monthly Detail'!$3:$3, 'Quarterly Overview'!F$11, 'Monthly Detail'!22:22)</f>
        <v/>
      </c>
      <c r="G12" s="334">
        <f>+F12-D12</f>
        <v/>
      </c>
      <c r="H12" s="219">
        <f>SUMIF('Monthly Detail'!$3:$3, 'Quarterly Overview'!H$11, 'Monthly Detail'!22:22)</f>
        <v/>
      </c>
      <c r="I12" s="226">
        <f>+H12-F12</f>
        <v/>
      </c>
      <c r="J12" s="66" t="n"/>
      <c r="K12" s="316">
        <f>SUM(C12,D12,F12,H12)</f>
        <v/>
      </c>
    </row>
    <row r="13">
      <c r="B13" s="315" t="inlineStr">
        <is>
          <t>Misc.</t>
        </is>
      </c>
      <c r="C13" s="333">
        <f>SUMIF('Monthly Detail'!$3:$3, 'Quarterly Overview'!C$11, 'Monthly Detail'!23:23)</f>
        <v/>
      </c>
      <c r="D13" s="547">
        <f>SUMIF('Monthly Detail'!$3:$3, 'Quarterly Overview'!D$11, 'Monthly Detail'!23:23)</f>
        <v/>
      </c>
      <c r="E13" s="334">
        <f>+D13-C13</f>
        <v/>
      </c>
      <c r="F13" s="333">
        <f>SUMIF('Monthly Detail'!$3:$3, 'Quarterly Overview'!F$11, 'Monthly Detail'!23:23)</f>
        <v/>
      </c>
      <c r="G13" s="334">
        <f>+F13-D13</f>
        <v/>
      </c>
      <c r="H13" s="219">
        <f>SUMIF('Monthly Detail'!$3:$3, 'Quarterly Overview'!H$11, 'Monthly Detail'!23:23)</f>
        <v/>
      </c>
      <c r="I13" s="226">
        <f>+H13-F13</f>
        <v/>
      </c>
      <c r="J13" s="66" t="n"/>
      <c r="K13" s="316" t="n"/>
    </row>
    <row r="14">
      <c r="B14" s="317" t="inlineStr">
        <is>
          <t>Total Income</t>
        </is>
      </c>
      <c r="C14" s="67">
        <f>SUM(C12:C13)</f>
        <v/>
      </c>
      <c r="D14" s="146">
        <f>SUM(D12:D13)</f>
        <v/>
      </c>
      <c r="E14" s="162">
        <f>+D14-C14</f>
        <v/>
      </c>
      <c r="F14" s="67">
        <f>SUM(F12:F13)</f>
        <v/>
      </c>
      <c r="G14" s="162">
        <f>+F14-D14</f>
        <v/>
      </c>
      <c r="H14" s="210">
        <f>SUM(H12:H13)</f>
        <v/>
      </c>
      <c r="I14" s="227">
        <f>+H14-F14</f>
        <v/>
      </c>
      <c r="J14" s="68" t="n"/>
      <c r="K14" s="318">
        <f>SUM(K12:K12)</f>
        <v/>
      </c>
    </row>
    <row r="15" ht="3.6" customHeight="1">
      <c r="B15" s="314" t="n"/>
      <c r="C15" s="335" t="n"/>
      <c r="D15" s="548" t="n"/>
      <c r="E15" s="336" t="n"/>
      <c r="F15" s="335" t="n"/>
      <c r="G15" s="336" t="n"/>
      <c r="H15" s="220" t="n"/>
      <c r="I15" s="228" t="n"/>
      <c r="K15" s="319" t="n"/>
    </row>
    <row r="16">
      <c r="B16" s="314" t="inlineStr">
        <is>
          <t>COGS</t>
        </is>
      </c>
      <c r="C16" s="333">
        <f>SUMIF('Monthly Detail'!$3:$3, 'Quarterly Overview'!C$11, 'Monthly Detail'!71:71)</f>
        <v/>
      </c>
      <c r="D16" s="548">
        <f>SUMIF('Monthly Detail'!$3:$3, 'Quarterly Overview'!D$11, 'Monthly Detail'!71:71)</f>
        <v/>
      </c>
      <c r="E16" s="336" t="n"/>
      <c r="F16" s="335">
        <f>SUMIF('Monthly Detail'!$3:$3, 'Quarterly Overview'!F$11, 'Monthly Detail'!71:71)</f>
        <v/>
      </c>
      <c r="G16" s="336" t="n"/>
      <c r="H16" s="220">
        <f>SUMIF('Monthly Detail'!$3:$3, 'Quarterly Overview'!H$11, 'Monthly Detail'!71:71)</f>
        <v/>
      </c>
      <c r="I16" s="228" t="n"/>
      <c r="K16" s="319" t="n"/>
    </row>
    <row r="17" ht="15.75" customHeight="1">
      <c r="B17" s="320" t="inlineStr">
        <is>
          <t>Gross Margin</t>
        </is>
      </c>
      <c r="C17" s="81">
        <f>C14</f>
        <v/>
      </c>
      <c r="D17" s="148">
        <f>D14</f>
        <v/>
      </c>
      <c r="E17" s="163">
        <f>+D17-C17</f>
        <v/>
      </c>
      <c r="F17" s="81">
        <f>F14</f>
        <v/>
      </c>
      <c r="G17" s="163">
        <f>+F17-D17</f>
        <v/>
      </c>
      <c r="H17" s="211">
        <f>H14</f>
        <v/>
      </c>
      <c r="I17" s="229">
        <f>+H17-F17</f>
        <v/>
      </c>
      <c r="J17" s="321" t="n"/>
      <c r="K17" s="322">
        <f>K14</f>
        <v/>
      </c>
    </row>
    <row r="18" hidden="1">
      <c r="B18" s="323" t="inlineStr">
        <is>
          <t>GM %</t>
        </is>
      </c>
      <c r="C18" s="675">
        <f>C17/C14</f>
        <v/>
      </c>
      <c r="D18" s="676">
        <f>D17/D14</f>
        <v/>
      </c>
      <c r="E18" s="677">
        <f>+D18-C18</f>
        <v/>
      </c>
      <c r="F18" s="675">
        <f>F17/F14</f>
        <v/>
      </c>
      <c r="G18" s="677">
        <f>+F18-D18</f>
        <v/>
      </c>
      <c r="H18" s="678">
        <f>H17/H14</f>
        <v/>
      </c>
      <c r="I18" s="679">
        <f>+H18-F18</f>
        <v/>
      </c>
      <c r="J18" s="7" t="n"/>
      <c r="K18" s="637">
        <f>K17/K14</f>
        <v/>
      </c>
    </row>
    <row r="19" ht="5.45" customHeight="1">
      <c r="B19" s="314" t="n"/>
      <c r="C19" s="339" t="n"/>
      <c r="D19" s="550" t="n"/>
      <c r="E19" s="340" t="n"/>
      <c r="F19" s="339" t="n"/>
      <c r="G19" s="340" t="n"/>
      <c r="H19" s="222" t="n"/>
      <c r="I19" s="231" t="n"/>
      <c r="K19" s="90" t="n"/>
    </row>
    <row r="20">
      <c r="B20" s="314" t="inlineStr">
        <is>
          <t>General &amp; Admintrative Expenses</t>
        </is>
      </c>
      <c r="C20" s="333">
        <f>SUMIF('Monthly Detail'!$3:$3, 'Quarterly Overview'!C$11, 'Monthly Detail'!$104:$104)</f>
        <v/>
      </c>
      <c r="D20" s="547">
        <f>SUMIF('Monthly Detail'!$3:$3, 'Quarterly Overview'!D$11, 'Monthly Detail'!$104:$104)</f>
        <v/>
      </c>
      <c r="E20" s="341">
        <f>+D20-C20</f>
        <v/>
      </c>
      <c r="F20" s="333">
        <f>SUMIF('Monthly Detail'!$3:$3, 'Quarterly Overview'!F$11, 'Monthly Detail'!$104:$104)</f>
        <v/>
      </c>
      <c r="G20" s="341">
        <f>+F20-D20</f>
        <v/>
      </c>
      <c r="H20" s="219">
        <f>SUMIF('Monthly Detail'!$3:$3, 'Quarterly Overview'!H$11, 'Monthly Detail'!$104:$104)</f>
        <v/>
      </c>
      <c r="I20" s="232">
        <f>+H20-F20</f>
        <v/>
      </c>
      <c r="K20" s="316">
        <f>SUM(C20,D20,F20,H20)</f>
        <v/>
      </c>
      <c r="O20" s="1" t="n"/>
    </row>
    <row r="21">
      <c r="B21" s="325" t="inlineStr">
        <is>
          <t>Operating Expenses</t>
        </is>
      </c>
      <c r="C21" s="98">
        <f>SUM(C20:C20)</f>
        <v/>
      </c>
      <c r="D21" s="150">
        <f>SUM(D20:D20)</f>
        <v/>
      </c>
      <c r="E21" s="164">
        <f>+D21-C21</f>
        <v/>
      </c>
      <c r="F21" s="98">
        <f>SUM(F20:F20)</f>
        <v/>
      </c>
      <c r="G21" s="164">
        <f>+F21-D21</f>
        <v/>
      </c>
      <c r="H21" s="214">
        <f>SUM(H20:H20)</f>
        <v/>
      </c>
      <c r="I21" s="233">
        <f>+H21-F21</f>
        <v/>
      </c>
      <c r="J21" s="326" t="n"/>
      <c r="K21" s="564">
        <f>SUM(K20:K20)</f>
        <v/>
      </c>
    </row>
    <row r="22" ht="1.9" customHeight="1">
      <c r="B22" s="314" t="n"/>
      <c r="C22" s="339" t="n"/>
      <c r="D22" s="550" t="n"/>
      <c r="E22" s="340" t="n"/>
      <c r="F22" s="339" t="n"/>
      <c r="G22" s="340" t="n"/>
      <c r="H22" s="222" t="n"/>
      <c r="I22" s="231" t="n"/>
      <c r="K22" s="90" t="n"/>
    </row>
    <row r="23" ht="15.75" customHeight="1">
      <c r="B23" s="320" t="inlineStr">
        <is>
          <t>Net Operating Income (EBITDA)</t>
        </is>
      </c>
      <c r="C23" s="81">
        <f>C17-C21</f>
        <v/>
      </c>
      <c r="D23" s="148">
        <f>D17-D21</f>
        <v/>
      </c>
      <c r="E23" s="163">
        <f>+D23-C23</f>
        <v/>
      </c>
      <c r="F23" s="81">
        <f>F17-F21</f>
        <v/>
      </c>
      <c r="G23" s="163">
        <f>+F23-D23</f>
        <v/>
      </c>
      <c r="H23" s="211">
        <f>H17-H21</f>
        <v/>
      </c>
      <c r="I23" s="229">
        <f>+H23-F23</f>
        <v/>
      </c>
      <c r="J23" s="321" t="n"/>
      <c r="K23" s="322">
        <f>K17-K21</f>
        <v/>
      </c>
    </row>
    <row r="24">
      <c r="B24" s="323" t="inlineStr">
        <is>
          <t>EBITDA %</t>
        </is>
      </c>
      <c r="C24" s="675">
        <f>C23/C14</f>
        <v/>
      </c>
      <c r="D24" s="676">
        <f>D23/D14</f>
        <v/>
      </c>
      <c r="E24" s="553">
        <f>+D24-C24</f>
        <v/>
      </c>
      <c r="F24" s="675">
        <f>F23/F14</f>
        <v/>
      </c>
      <c r="G24" s="677">
        <f>+F24-D24</f>
        <v/>
      </c>
      <c r="H24" s="678">
        <f>H23/H14</f>
        <v/>
      </c>
      <c r="I24" s="679">
        <f>+H24-F24</f>
        <v/>
      </c>
      <c r="J24" s="7" t="n"/>
      <c r="K24" s="637">
        <f>K23/K14</f>
        <v/>
      </c>
    </row>
    <row r="25" ht="4.15" customHeight="1">
      <c r="B25" s="328" t="n"/>
      <c r="C25" s="680" t="n"/>
      <c r="D25" s="681" t="n"/>
      <c r="E25" s="682" t="n"/>
      <c r="F25" s="680" t="n"/>
      <c r="G25" s="682" t="n"/>
      <c r="H25" s="683" t="n"/>
      <c r="I25" s="684" t="n"/>
      <c r="K25" s="639" t="n"/>
    </row>
    <row r="26">
      <c r="B26" s="314" t="inlineStr">
        <is>
          <t>Other Income / (Expense)</t>
        </is>
      </c>
      <c r="C26" s="161">
        <f>SUMIF('Monthly Detail'!$3:$3, 'Quarterly Overview'!C$11, 'Monthly Detail'!112:112)</f>
        <v/>
      </c>
      <c r="D26" s="552">
        <f>SUMIF('Monthly Detail'!$3:$3, 'Quarterly Overview'!D$11, 'Monthly Detail'!112:112)</f>
        <v/>
      </c>
      <c r="E26" s="165">
        <f>+D26-C26</f>
        <v/>
      </c>
      <c r="F26" s="161">
        <f>SUMIF('Monthly Detail'!$3:$3, 'Quarterly Overview'!F$11, 'Monthly Detail'!112:112)</f>
        <v/>
      </c>
      <c r="G26" s="165">
        <f>+F26-D26</f>
        <v/>
      </c>
      <c r="H26" s="224">
        <f>SUMIF('Monthly Detail'!$3:$3, 'Quarterly Overview'!H$11, 'Monthly Detail'!112:112)</f>
        <v/>
      </c>
      <c r="I26" s="235">
        <f>+H26-F26</f>
        <v/>
      </c>
      <c r="J26" s="127" t="n"/>
      <c r="K26" s="330">
        <f>SUM(C26,D26,F26,H26)</f>
        <v/>
      </c>
    </row>
    <row r="27" ht="15.75" customHeight="1">
      <c r="B27" s="320" t="inlineStr">
        <is>
          <t>Net Income</t>
        </is>
      </c>
      <c r="C27" s="81">
        <f>C23+SUM(C26:C26)</f>
        <v/>
      </c>
      <c r="D27" s="148">
        <f>D23+SUM(D26:D26)</f>
        <v/>
      </c>
      <c r="E27" s="163">
        <f>+D27-C27</f>
        <v/>
      </c>
      <c r="F27" s="81">
        <f>F23+SUM(F26:F26)</f>
        <v/>
      </c>
      <c r="G27" s="163">
        <f>+F27-D27</f>
        <v/>
      </c>
      <c r="H27" s="211">
        <f>H23+SUM(H26:H26)</f>
        <v/>
      </c>
      <c r="I27" s="229">
        <f>+H27-F27</f>
        <v/>
      </c>
      <c r="J27" s="321" t="n"/>
      <c r="K27" s="322">
        <f>K23+SUM(K26:K26)</f>
        <v/>
      </c>
    </row>
    <row r="28">
      <c r="B28" s="323" t="inlineStr">
        <is>
          <t>NI %</t>
        </is>
      </c>
      <c r="C28" s="636">
        <f>C27/C14</f>
        <v/>
      </c>
      <c r="D28" s="643">
        <f>D27/D14</f>
        <v/>
      </c>
      <c r="E28" s="685">
        <f>+D28-C28</f>
        <v/>
      </c>
      <c r="F28" s="636">
        <f>F27/F14</f>
        <v/>
      </c>
      <c r="G28" s="685">
        <f>+F28-D28</f>
        <v/>
      </c>
      <c r="H28" s="686">
        <f>H27/H14</f>
        <v/>
      </c>
      <c r="I28" s="687">
        <f>+H28-F28</f>
        <v/>
      </c>
      <c r="J28" s="7" t="n"/>
      <c r="K28" s="637">
        <f>K27/K14</f>
        <v/>
      </c>
    </row>
    <row r="29" ht="2.25" customHeight="1" thickBot="1">
      <c r="B29" s="314" t="n"/>
      <c r="D29" s="111" t="n"/>
      <c r="G29" s="345" t="n"/>
      <c r="H29" s="213" t="n"/>
      <c r="I29" s="237" t="n"/>
      <c r="K29" s="90" t="n"/>
    </row>
    <row r="30">
      <c r="B30" s="76" t="inlineStr">
        <is>
          <t>Operating Cash</t>
        </is>
      </c>
      <c r="C30" s="672">
        <f>SUMIF('Monthly Detail'!$4:$4, 'Quarterly Overview'!C$9, 'Monthly Detail'!204:204)</f>
        <v/>
      </c>
      <c r="D30" s="688">
        <f>SUMIF('Monthly Detail'!$4:$4, 'Quarterly Overview'!D$9, 'Monthly Detail'!204:204)</f>
        <v/>
      </c>
      <c r="E30" s="673">
        <f>+D30-C30</f>
        <v/>
      </c>
      <c r="F30" s="673">
        <f>SUMIF('Monthly Detail'!$4:$4, 'Quarterly Overview'!F$9, 'Monthly Detail'!204:204)</f>
        <v/>
      </c>
      <c r="G30" s="673">
        <f>+F30-D30</f>
        <v/>
      </c>
      <c r="H30" s="689">
        <f>SUMIF('Monthly Detail'!$4:$4, 'Quarterly Overview'!H$9, 'Monthly Detail'!204:204)</f>
        <v/>
      </c>
      <c r="I30" s="690">
        <f>+H30-F30</f>
        <v/>
      </c>
      <c r="K30" s="90" t="n"/>
    </row>
    <row r="31" ht="15.75" customHeight="1" thickBot="1">
      <c r="B31" s="78" t="inlineStr">
        <is>
          <t>Cash Inflow (Outflow)</t>
        </is>
      </c>
      <c r="C31" s="660">
        <f>SUMIF('Monthly Detail'!$4:$4, 'Quarterly Overview'!C$9, 'Monthly Detail'!200:200)</f>
        <v/>
      </c>
      <c r="D31" s="691">
        <f>SUMIF('Monthly Detail'!$4:$4, 'Quarterly Overview'!D$9, 'Monthly Detail'!200:200)</f>
        <v/>
      </c>
      <c r="E31" s="661">
        <f>+D31-C31</f>
        <v/>
      </c>
      <c r="F31" s="661">
        <f>SUMIF('Monthly Detail'!$4:$4, 'Quarterly Overview'!F$9, 'Monthly Detail'!200:200)</f>
        <v/>
      </c>
      <c r="G31" s="661">
        <f>+F31-D31</f>
        <v/>
      </c>
      <c r="H31" s="692">
        <f>SUMIF('Monthly Detail'!$4:$4, 'Quarterly Overview'!H$9, 'Monthly Detail'!200:200)</f>
        <v/>
      </c>
      <c r="I31" s="693">
        <f>+H31-F31</f>
        <v/>
      </c>
      <c r="J31" s="104" t="n"/>
      <c r="K31" s="105" t="n"/>
    </row>
  </sheetData>
  <mergeCells count="1">
    <mergeCell ref="B8:K8"/>
  </mergeCells>
  <pageMargins left="0.25" right="0.25" top="0.75" bottom="0.75" header="0.3" footer="0.3"/>
  <pageSetup orientation="landscape" horizontalDpi="1200" verticalDpi="1200"/>
</worksheet>
</file>

<file path=xl/worksheets/sheet6.xml><?xml version="1.0" encoding="utf-8"?>
<worksheet xmlns="http://schemas.openxmlformats.org/spreadsheetml/2006/main">
  <sheetPr>
    <tabColor theme="1"/>
    <outlinePr summaryBelow="1" summaryRight="1"/>
    <pageSetUpPr fitToPage="1"/>
  </sheetPr>
  <dimension ref="B10:T31"/>
  <sheetViews>
    <sheetView showGridLines="0" topLeftCell="A5" workbookViewId="0">
      <selection activeCell="N28" sqref="L28:N28"/>
    </sheetView>
  </sheetViews>
  <sheetFormatPr baseColWidth="8" defaultRowHeight="15"/>
  <cols>
    <col width="32.140625" bestFit="1" customWidth="1" min="2" max="2"/>
    <col hidden="1" outlineLevel="1" width="12.28515625" customWidth="1" min="3" max="9"/>
    <col collapsed="1" width="9.5703125" bestFit="1" customWidth="1" min="10" max="10"/>
    <col width="11.140625" bestFit="1" customWidth="1" min="11" max="12"/>
    <col width="10.7109375" bestFit="1" customWidth="1" min="13" max="13"/>
    <col width="10.5703125" bestFit="1" customWidth="1" min="14" max="14"/>
    <col width="0.85546875" customWidth="1" min="15" max="15"/>
    <col width="8.7109375" bestFit="1" customWidth="1" min="16" max="16"/>
  </cols>
  <sheetData>
    <row r="10" ht="15.75" customHeight="1">
      <c r="B10" s="61" t="n"/>
      <c r="C10" s="62">
        <f>TEXT('Monthly Detail'!#REF!,"mmmm")</f>
        <v/>
      </c>
      <c r="D10" s="62">
        <f>TEXT('Monthly Detail'!#REF!,"mmmm")</f>
        <v/>
      </c>
      <c r="E10" s="62">
        <f>TEXT('Monthly Detail'!#REF!,"mmmm")</f>
        <v/>
      </c>
      <c r="F10" s="62">
        <f>TEXT('Monthly Detail'!#REF!,"mmmm")</f>
        <v/>
      </c>
      <c r="G10" s="62">
        <f>TEXT('Monthly Detail'!#REF!,"mmmm")</f>
        <v/>
      </c>
      <c r="H10" s="62">
        <f>TEXT('Monthly Detail'!#REF!,"mmmm")</f>
        <v/>
      </c>
      <c r="I10" s="62">
        <f>TEXT('Monthly Detail'!#REF!,"mmmm")</f>
        <v/>
      </c>
      <c r="J10" s="62">
        <f>TEXT('Monthly Detail'!#REF!,"mmmm")</f>
        <v/>
      </c>
      <c r="K10" s="62">
        <f>TEXT('Monthly Detail'!D4,"mmmm")</f>
        <v/>
      </c>
      <c r="L10" s="62">
        <f>TEXT('Monthly Detail'!E4,"mmmm")</f>
        <v/>
      </c>
      <c r="M10" s="62">
        <f>TEXT('Monthly Detail'!F4,"mmmm")</f>
        <v/>
      </c>
      <c r="N10" s="143">
        <f>TEXT('Monthly Detail'!G4,"mmmm")</f>
        <v/>
      </c>
      <c r="O10" s="63" t="n"/>
      <c r="P10" s="64" t="inlineStr">
        <is>
          <t>Total</t>
        </is>
      </c>
    </row>
    <row r="11" ht="1.5" customHeight="1">
      <c r="B11" s="7" t="n"/>
      <c r="C11" s="84" t="n">
        <v>44592</v>
      </c>
      <c r="D11" s="84" t="n">
        <v>44620</v>
      </c>
      <c r="E11" s="84" t="n">
        <v>44651</v>
      </c>
      <c r="F11" s="84" t="n">
        <v>44681</v>
      </c>
      <c r="G11" s="84" t="n">
        <v>44712</v>
      </c>
      <c r="H11" s="84" t="n">
        <v>44742</v>
      </c>
      <c r="I11" s="84" t="n">
        <v>44773</v>
      </c>
      <c r="J11" s="84" t="n">
        <v>44804</v>
      </c>
      <c r="K11" s="84" t="n">
        <v>44834</v>
      </c>
      <c r="L11" s="84" t="n">
        <v>44865</v>
      </c>
      <c r="M11" s="84" t="n">
        <v>44895</v>
      </c>
      <c r="N11" s="144" t="n">
        <v>44926</v>
      </c>
    </row>
    <row r="12">
      <c r="B12" s="65" t="inlineStr">
        <is>
          <t>Service Income</t>
        </is>
      </c>
      <c r="C12" s="66">
        <f>SUMIF('Monthly Detail'!$4:$4, '2022 Overview'!C$11, 'Monthly Detail'!22:22)</f>
        <v/>
      </c>
      <c r="D12" s="66">
        <f>SUMIF('Monthly Detail'!$4:$4, '2022 Overview'!D$11, 'Monthly Detail'!22:22)</f>
        <v/>
      </c>
      <c r="E12" s="66">
        <f>SUMIF('Monthly Detail'!$4:$4, '2022 Overview'!E$11, 'Monthly Detail'!22:22)</f>
        <v/>
      </c>
      <c r="F12" s="66">
        <f>SUMIF('Monthly Detail'!$4:$4, '2022 Overview'!F$11, 'Monthly Detail'!22:22)</f>
        <v/>
      </c>
      <c r="G12" s="66">
        <f>SUMIF('Monthly Detail'!$4:$4, '2022 Overview'!G$11, 'Monthly Detail'!22:22)</f>
        <v/>
      </c>
      <c r="H12" s="66">
        <f>SUMIF('Monthly Detail'!$4:$4, '2022 Overview'!H$11, 'Monthly Detail'!22:22)</f>
        <v/>
      </c>
      <c r="I12" s="66">
        <f>SUMIF('Monthly Detail'!$4:$4, '2022 Overview'!I$11, 'Monthly Detail'!22:22)</f>
        <v/>
      </c>
      <c r="J12" s="66">
        <f>SUMIF('Monthly Detail'!$4:$4, '2022 Overview'!J$11, 'Monthly Detail'!22:22)</f>
        <v/>
      </c>
      <c r="K12" s="66">
        <f>SUMIF('Monthly Detail'!$4:$4, '2022 Overview'!K$11, 'Monthly Detail'!22:22)</f>
        <v/>
      </c>
      <c r="L12" s="66">
        <f>SUMIF('Monthly Detail'!$4:$4, '2022 Overview'!L$11, 'Monthly Detail'!22:22)</f>
        <v/>
      </c>
      <c r="M12" s="66">
        <f>SUMIF('Monthly Detail'!$4:$4, '2022 Overview'!M$11, 'Monthly Detail'!22:22)</f>
        <v/>
      </c>
      <c r="N12" s="145">
        <f>SUMIF('Monthly Detail'!$4:$4, '2022 Overview'!N$11, 'Monthly Detail'!22:22)</f>
        <v/>
      </c>
      <c r="O12" s="66" t="n"/>
      <c r="P12" s="66">
        <f>SUM(C12:O12)</f>
        <v/>
      </c>
    </row>
    <row r="13">
      <c r="B13" s="65" t="inlineStr">
        <is>
          <t>Misc.</t>
        </is>
      </c>
      <c r="C13" s="66">
        <f>SUMIF('Monthly Detail'!$4:$4, '2022 Overview'!C$11, 'Monthly Detail'!23:23)</f>
        <v/>
      </c>
      <c r="D13" s="66">
        <f>SUMIF('Monthly Detail'!$4:$4, '2022 Overview'!D$11, 'Monthly Detail'!23:23)</f>
        <v/>
      </c>
      <c r="E13" s="66">
        <f>SUMIF('Monthly Detail'!$4:$4, '2022 Overview'!E$11, 'Monthly Detail'!23:23)</f>
        <v/>
      </c>
      <c r="F13" s="66">
        <f>SUMIF('Monthly Detail'!$4:$4, '2022 Overview'!F$11, 'Monthly Detail'!23:23)</f>
        <v/>
      </c>
      <c r="G13" s="66">
        <f>SUMIF('Monthly Detail'!$4:$4, '2022 Overview'!G$11, 'Monthly Detail'!23:23)</f>
        <v/>
      </c>
      <c r="H13" s="66">
        <f>SUMIF('Monthly Detail'!$4:$4, '2022 Overview'!H$11, 'Monthly Detail'!23:23)</f>
        <v/>
      </c>
      <c r="I13" s="66">
        <f>SUMIF('Monthly Detail'!$4:$4, '2022 Overview'!I$11, 'Monthly Detail'!23:23)</f>
        <v/>
      </c>
      <c r="J13" s="66">
        <f>SUMIF('Monthly Detail'!$4:$4, '2022 Overview'!J$11, 'Monthly Detail'!23:23)</f>
        <v/>
      </c>
      <c r="K13" s="66">
        <f>SUMIF('Monthly Detail'!$4:$4, '2022 Overview'!K$11, 'Monthly Detail'!23:23)</f>
        <v/>
      </c>
      <c r="L13" s="66">
        <f>SUMIF('Monthly Detail'!$4:$4, '2022 Overview'!L$11, 'Monthly Detail'!23:23)</f>
        <v/>
      </c>
      <c r="M13" s="128">
        <f>SUMIF('Monthly Detail'!$4:$4, '2022 Overview'!M$11, 'Monthly Detail'!23:23)</f>
        <v/>
      </c>
      <c r="N13" s="145">
        <f>SUMIF('Monthly Detail'!$4:$4, '2022 Overview'!N$11, 'Monthly Detail'!23:23)</f>
        <v/>
      </c>
      <c r="O13" s="66" t="n"/>
      <c r="P13" s="66" t="n"/>
    </row>
    <row r="14">
      <c r="B14" s="67" t="inlineStr">
        <is>
          <t>Total Income</t>
        </is>
      </c>
      <c r="C14" s="67" t="n">
        <v>0.1</v>
      </c>
      <c r="D14" s="67" t="n">
        <v>0.1</v>
      </c>
      <c r="E14" s="67" t="n">
        <v>0.1</v>
      </c>
      <c r="F14" s="67" t="n">
        <v>0.1</v>
      </c>
      <c r="G14" s="67" t="n">
        <v>0.1</v>
      </c>
      <c r="H14" s="67" t="n">
        <v>0.1</v>
      </c>
      <c r="I14" s="67" t="n">
        <v>0.1</v>
      </c>
      <c r="J14" s="67">
        <f>SUM(J12:J13)</f>
        <v/>
      </c>
      <c r="K14" s="67">
        <f>SUM(K12:K13)</f>
        <v/>
      </c>
      <c r="L14" s="67">
        <f>SUM(L12:L13)</f>
        <v/>
      </c>
      <c r="M14" s="67">
        <f>SUM(M12:M13)</f>
        <v/>
      </c>
      <c r="N14" s="146">
        <f>SUM(N12:N13)</f>
        <v/>
      </c>
      <c r="O14" s="68" t="n"/>
      <c r="P14" s="67">
        <f>SUM(P12:P12)</f>
        <v/>
      </c>
    </row>
    <row r="15">
      <c r="B15" s="7" t="n"/>
      <c r="C15" s="69" t="n"/>
      <c r="D15" s="69" t="n"/>
      <c r="E15" s="69" t="n"/>
      <c r="F15" s="69" t="n"/>
      <c r="G15" s="69" t="n"/>
      <c r="H15" s="69" t="n"/>
      <c r="I15" s="69" t="n"/>
      <c r="J15" s="69" t="n"/>
      <c r="K15" s="69" t="n"/>
      <c r="L15" s="69" t="n"/>
      <c r="M15" s="69" t="n"/>
      <c r="N15" s="147" t="n"/>
      <c r="P15" s="69" t="n"/>
    </row>
    <row r="16" ht="15.75" customHeight="1">
      <c r="B16" s="80" t="inlineStr">
        <is>
          <t>Gross Margin</t>
        </is>
      </c>
      <c r="C16" s="81">
        <f>C14</f>
        <v/>
      </c>
      <c r="D16" s="81">
        <f>D14</f>
        <v/>
      </c>
      <c r="E16" s="81">
        <f>E14</f>
        <v/>
      </c>
      <c r="F16" s="81">
        <f>F14</f>
        <v/>
      </c>
      <c r="G16" s="81">
        <f>G14</f>
        <v/>
      </c>
      <c r="H16" s="81">
        <f>H14</f>
        <v/>
      </c>
      <c r="I16" s="81">
        <f>I14</f>
        <v/>
      </c>
      <c r="J16" s="81">
        <f>J14</f>
        <v/>
      </c>
      <c r="K16" s="81">
        <f>K14</f>
        <v/>
      </c>
      <c r="L16" s="81">
        <f>L14</f>
        <v/>
      </c>
      <c r="M16" s="81">
        <f>M14</f>
        <v/>
      </c>
      <c r="N16" s="148">
        <f>N14</f>
        <v/>
      </c>
      <c r="O16" s="321" t="n"/>
      <c r="P16" s="81">
        <f>P14</f>
        <v/>
      </c>
    </row>
    <row r="17">
      <c r="B17" s="82" t="inlineStr">
        <is>
          <t>GM %</t>
        </is>
      </c>
      <c r="C17" s="636">
        <f>C16/C14</f>
        <v/>
      </c>
      <c r="D17" s="636">
        <f>D16/D14</f>
        <v/>
      </c>
      <c r="E17" s="636">
        <f>E16/E14</f>
        <v/>
      </c>
      <c r="F17" s="636">
        <f>F16/F14</f>
        <v/>
      </c>
      <c r="G17" s="636">
        <f>G16/G14</f>
        <v/>
      </c>
      <c r="H17" s="636">
        <f>H16/H14</f>
        <v/>
      </c>
      <c r="I17" s="636">
        <f>I16/I14</f>
        <v/>
      </c>
      <c r="J17" s="636">
        <f>J16/J14</f>
        <v/>
      </c>
      <c r="K17" s="636">
        <f>K16/K14</f>
        <v/>
      </c>
      <c r="L17" s="636">
        <f>L16/L14</f>
        <v/>
      </c>
      <c r="M17" s="636">
        <f>M16/M14</f>
        <v/>
      </c>
      <c r="N17" s="643">
        <f>N16/N14</f>
        <v/>
      </c>
      <c r="O17" s="7" t="n"/>
      <c r="P17" s="636">
        <f>P16/P14</f>
        <v/>
      </c>
    </row>
    <row r="18">
      <c r="B18" s="7" t="n"/>
      <c r="N18" s="111" t="n"/>
    </row>
    <row r="19">
      <c r="B19" s="7" t="inlineStr">
        <is>
          <t>General &amp; Admintrative Expenses</t>
        </is>
      </c>
      <c r="C19" s="66">
        <f>SUMIF('Monthly Detail'!$4:$4,#REF!, 'Monthly Detail'!$104:$104)</f>
        <v/>
      </c>
      <c r="D19" s="66">
        <f>SUMIF('Monthly Detail'!$4:$4,#REF!, 'Monthly Detail'!$104:$104)</f>
        <v/>
      </c>
      <c r="E19" s="66">
        <f>SUMIF('Monthly Detail'!$4:$4,#REF!, 'Monthly Detail'!$104:$104)</f>
        <v/>
      </c>
      <c r="F19" s="66">
        <f>SUMIF('Monthly Detail'!$4:$4,#REF!, 'Monthly Detail'!$104:$104)</f>
        <v/>
      </c>
      <c r="G19" s="66">
        <f>SUMIF('Monthly Detail'!$4:$4,#REF!, 'Monthly Detail'!$104:$104)</f>
        <v/>
      </c>
      <c r="H19" s="66">
        <f>SUMIF('Monthly Detail'!$4:$4,#REF!, 'Monthly Detail'!$104:$104)</f>
        <v/>
      </c>
      <c r="I19" s="66">
        <f>SUMIF('Monthly Detail'!$4:$4,#REF!, 'Monthly Detail'!$104:$104)</f>
        <v/>
      </c>
      <c r="J19" s="66">
        <f>SUMIF('Monthly Detail'!$4:$4,#REF!, 'Monthly Detail'!$104:$104)</f>
        <v/>
      </c>
      <c r="K19" s="66">
        <f>SUMIF('Monthly Detail'!$4:$4,#REF!, 'Monthly Detail'!$104:$104)</f>
        <v/>
      </c>
      <c r="L19" s="66">
        <f>SUMIF('Monthly Detail'!$4:$4,#REF!, 'Monthly Detail'!$104:$104)</f>
        <v/>
      </c>
      <c r="M19" s="66">
        <f>SUMIF('Monthly Detail'!$4:$4,#REF!, 'Monthly Detail'!$104:$104)</f>
        <v/>
      </c>
      <c r="N19" s="145">
        <f>SUMIF('Monthly Detail'!$4:$4,#REF!, 'Monthly Detail'!$104:$104)</f>
        <v/>
      </c>
      <c r="P19" s="66">
        <f>SUM(C19:O19)</f>
        <v/>
      </c>
      <c r="T19" s="1" t="n"/>
    </row>
    <row r="20">
      <c r="B20" s="7" t="inlineStr">
        <is>
          <t>Owner Guarenteed Payments</t>
        </is>
      </c>
      <c r="C20" s="66">
        <f>SUMIF('Monthly Detail'!$4:$4, '2022 Overview'!C$11, 'Monthly Detail'!58:58)</f>
        <v/>
      </c>
      <c r="D20" s="66">
        <f>SUMIF('Monthly Detail'!$4:$4, '2022 Overview'!D$11, 'Monthly Detail'!58:58)</f>
        <v/>
      </c>
      <c r="E20" s="66">
        <f>SUMIF('Monthly Detail'!$4:$4, '2022 Overview'!E$11, 'Monthly Detail'!58:58)</f>
        <v/>
      </c>
      <c r="F20" s="66">
        <f>SUMIF('Monthly Detail'!$4:$4, '2022 Overview'!F$11, 'Monthly Detail'!58:58)</f>
        <v/>
      </c>
      <c r="G20" s="66">
        <f>SUMIF('Monthly Detail'!$4:$4, '2022 Overview'!G$11, 'Monthly Detail'!58:58)</f>
        <v/>
      </c>
      <c r="H20" s="66">
        <f>SUMIF('Monthly Detail'!$4:$4, '2022 Overview'!H$11, 'Monthly Detail'!58:58)</f>
        <v/>
      </c>
      <c r="I20" s="66">
        <f>SUMIF('Monthly Detail'!$4:$4, '2022 Overview'!I$11, 'Monthly Detail'!58:58)</f>
        <v/>
      </c>
      <c r="J20" s="66">
        <f>SUMIF('Monthly Detail'!$4:$4, '2022 Overview'!J$11, 'Monthly Detail'!58:58)</f>
        <v/>
      </c>
      <c r="K20" s="66">
        <f>SUMIF('Monthly Detail'!$4:$4, '2022 Overview'!K$11, 'Monthly Detail'!58:58)</f>
        <v/>
      </c>
      <c r="L20" s="66">
        <f>SUMIF('Monthly Detail'!$4:$4, '2022 Overview'!L$11, 'Monthly Detail'!58:58)</f>
        <v/>
      </c>
      <c r="M20" s="66">
        <f>SUMIF('Monthly Detail'!$4:$4, '2022 Overview'!M$11, 'Monthly Detail'!58:58)</f>
        <v/>
      </c>
      <c r="N20" s="145">
        <f>SUMIF('Monthly Detail'!$4:$4, '2022 Overview'!N$11, 'Monthly Detail'!58:58)</f>
        <v/>
      </c>
      <c r="P20" s="66">
        <f>SUM(C20:O20)</f>
        <v/>
      </c>
      <c r="T20" s="1" t="n"/>
    </row>
    <row r="21">
      <c r="B21" s="71" t="inlineStr">
        <is>
          <t>Operating Expenses</t>
        </is>
      </c>
      <c r="C21" s="98">
        <f>SUM(C19:C20)</f>
        <v/>
      </c>
      <c r="D21" s="98">
        <f>SUM(D19:D20)</f>
        <v/>
      </c>
      <c r="E21" s="98">
        <f>SUM(E19:E20)</f>
        <v/>
      </c>
      <c r="F21" s="98">
        <f>SUM(F19:F20)</f>
        <v/>
      </c>
      <c r="G21" s="98">
        <f>SUM(G19:G20)</f>
        <v/>
      </c>
      <c r="H21" s="98">
        <f>SUM(H19:H20)</f>
        <v/>
      </c>
      <c r="I21" s="98">
        <f>SUM(I19:I20)</f>
        <v/>
      </c>
      <c r="J21" s="98">
        <f>SUM(J19:J20)</f>
        <v/>
      </c>
      <c r="K21" s="98">
        <f>SUM(K19:K20)</f>
        <v/>
      </c>
      <c r="L21" s="98">
        <f>SUM(L19:L20)</f>
        <v/>
      </c>
      <c r="M21" s="98">
        <f>SUM(M19:M20)</f>
        <v/>
      </c>
      <c r="N21" s="150">
        <f>SUM(N19:N20)</f>
        <v/>
      </c>
      <c r="O21" s="326" t="n"/>
      <c r="P21" s="98">
        <f>SUM(P19:P20)</f>
        <v/>
      </c>
    </row>
    <row r="22" ht="3" customHeight="1">
      <c r="B22" s="7" t="n"/>
      <c r="N22" s="111" t="n"/>
    </row>
    <row r="23" ht="15.75" customHeight="1">
      <c r="B23" s="80" t="inlineStr">
        <is>
          <t>Net Operating Income (EBITDA)</t>
        </is>
      </c>
      <c r="C23" s="81">
        <f>C16-C21</f>
        <v/>
      </c>
      <c r="D23" s="81">
        <f>D16-D21</f>
        <v/>
      </c>
      <c r="E23" s="81">
        <f>E16-E21</f>
        <v/>
      </c>
      <c r="F23" s="81">
        <f>F16-F21</f>
        <v/>
      </c>
      <c r="G23" s="81">
        <f>G16-G21</f>
        <v/>
      </c>
      <c r="H23" s="81">
        <f>H16-H21</f>
        <v/>
      </c>
      <c r="I23" s="81">
        <f>I16-I21</f>
        <v/>
      </c>
      <c r="J23" s="81">
        <f>J16-J21</f>
        <v/>
      </c>
      <c r="K23" s="81">
        <f>K16-K21</f>
        <v/>
      </c>
      <c r="L23" s="81">
        <f>L16-L21</f>
        <v/>
      </c>
      <c r="M23" s="81">
        <f>M16-M21</f>
        <v/>
      </c>
      <c r="N23" s="148">
        <f>N16-N21</f>
        <v/>
      </c>
      <c r="O23" s="321" t="n"/>
      <c r="P23" s="81">
        <f>P16-P21</f>
        <v/>
      </c>
    </row>
    <row r="24">
      <c r="B24" s="82" t="inlineStr">
        <is>
          <t>EBITDA %</t>
        </is>
      </c>
      <c r="C24" s="636">
        <f>C23/C14</f>
        <v/>
      </c>
      <c r="D24" s="636">
        <f>D23/D14</f>
        <v/>
      </c>
      <c r="E24" s="636">
        <f>E23/E14</f>
        <v/>
      </c>
      <c r="F24" s="636">
        <f>F23/F14</f>
        <v/>
      </c>
      <c r="G24" s="636">
        <f>G23/G14</f>
        <v/>
      </c>
      <c r="H24" s="636">
        <f>H23/H14</f>
        <v/>
      </c>
      <c r="I24" s="636">
        <f>I23/I14</f>
        <v/>
      </c>
      <c r="J24" s="636">
        <f>J23/J14</f>
        <v/>
      </c>
      <c r="K24" s="636">
        <f>K23/K14</f>
        <v/>
      </c>
      <c r="L24" s="636">
        <f>L23/L14</f>
        <v/>
      </c>
      <c r="M24" s="636">
        <f>M23/M14</f>
        <v/>
      </c>
      <c r="N24" s="643">
        <f>N23/N14</f>
        <v/>
      </c>
      <c r="O24" s="7" t="n"/>
      <c r="P24" s="636">
        <f>P23/P14</f>
        <v/>
      </c>
    </row>
    <row r="25" ht="8.25" customHeight="1">
      <c r="B25" s="74" t="n"/>
      <c r="C25" s="638" t="n"/>
      <c r="D25" s="638" t="n"/>
      <c r="E25" s="638" t="n"/>
      <c r="F25" s="638" t="n"/>
      <c r="G25" s="638" t="n"/>
      <c r="H25" s="638" t="n"/>
      <c r="I25" s="638" t="n"/>
      <c r="J25" s="638" t="n"/>
      <c r="K25" s="638" t="n"/>
      <c r="L25" s="638" t="n"/>
      <c r="M25" s="638" t="n"/>
      <c r="N25" s="644" t="n"/>
      <c r="P25" s="638" t="n"/>
    </row>
    <row r="26">
      <c r="B26" s="7" t="inlineStr">
        <is>
          <t>Other Income / (Expense)</t>
        </is>
      </c>
      <c r="C26" s="66">
        <f>SUMIF('Monthly Detail'!$4:$4, '2022 Overview'!C$11, 'Monthly Detail'!80:80)</f>
        <v/>
      </c>
      <c r="D26" s="66">
        <f>SUMIF('Monthly Detail'!$4:$4, '2022 Overview'!D$11, 'Monthly Detail'!80:80)</f>
        <v/>
      </c>
      <c r="E26" s="66">
        <f>SUMIF('Monthly Detail'!$4:$4, '2022 Overview'!E$11, 'Monthly Detail'!80:80)</f>
        <v/>
      </c>
      <c r="F26" s="66">
        <f>SUMIF('Monthly Detail'!$4:$4, '2022 Overview'!F$11, 'Monthly Detail'!80:80)</f>
        <v/>
      </c>
      <c r="G26" s="66">
        <f>SUMIF('Monthly Detail'!$4:$4, '2022 Overview'!G$11, 'Monthly Detail'!80:80)</f>
        <v/>
      </c>
      <c r="H26" s="66">
        <f>SUMIF('Monthly Detail'!$4:$4, '2022 Overview'!H$11, 'Monthly Detail'!80:80)</f>
        <v/>
      </c>
      <c r="I26" s="66">
        <f>SUMIF('Monthly Detail'!$4:$4, '2022 Overview'!I$11, 'Monthly Detail'!80:80)</f>
        <v/>
      </c>
      <c r="J26" s="66">
        <f>SUMIF('Monthly Detail'!$4:$4, '2022 Overview'!J$11, 'Monthly Detail'!80:80)</f>
        <v/>
      </c>
      <c r="K26" s="66">
        <f>SUMIF('Monthly Detail'!$4:$4, '2022 Overview'!K$11, 'Monthly Detail'!80:80)</f>
        <v/>
      </c>
      <c r="L26" s="127">
        <f>SUMIF('Monthly Detail'!$4:$4, '2022 Overview'!L$11, 'Monthly Detail'!80:80)</f>
        <v/>
      </c>
      <c r="M26" s="127">
        <f>SUMIF('Monthly Detail'!$4:$4, '2022 Overview'!M$11, 'Monthly Detail'!80:80)</f>
        <v/>
      </c>
      <c r="N26" s="152">
        <f>SUMIF('Monthly Detail'!$4:$4, '2022 Overview'!N$11, 'Monthly Detail'!80:80)</f>
        <v/>
      </c>
      <c r="O26" s="66" t="n"/>
      <c r="P26" s="127">
        <f>SUM(C26:O26)</f>
        <v/>
      </c>
    </row>
    <row r="27" ht="15.75" customHeight="1">
      <c r="B27" s="80" t="inlineStr">
        <is>
          <t>Net Income</t>
        </is>
      </c>
      <c r="C27" s="81">
        <f>C23+SUM(C26:C26)</f>
        <v/>
      </c>
      <c r="D27" s="81">
        <f>D23+SUM(D26:D26)</f>
        <v/>
      </c>
      <c r="E27" s="81">
        <f>E23+SUM(E26:E26)</f>
        <v/>
      </c>
      <c r="F27" s="81">
        <f>F23+SUM(F26:F26)</f>
        <v/>
      </c>
      <c r="G27" s="81">
        <f>G23+SUM(G26:G26)</f>
        <v/>
      </c>
      <c r="H27" s="81">
        <f>H23+SUM(H26:H26)</f>
        <v/>
      </c>
      <c r="I27" s="81">
        <f>I23+SUM(I26:I26)</f>
        <v/>
      </c>
      <c r="J27" s="81">
        <f>J23+SUM(J26:J26)</f>
        <v/>
      </c>
      <c r="K27" s="81">
        <f>K23+SUM(K26:K26)</f>
        <v/>
      </c>
      <c r="L27" s="81">
        <f>L23+SUM(L26:L26)</f>
        <v/>
      </c>
      <c r="M27" s="81">
        <f>M23+SUM(M26:M26)</f>
        <v/>
      </c>
      <c r="N27" s="148">
        <f>N23+SUM(N26:N26)</f>
        <v/>
      </c>
      <c r="O27" s="321" t="n"/>
      <c r="P27" s="81">
        <f>P23+SUM(P26:P26)</f>
        <v/>
      </c>
    </row>
    <row r="28">
      <c r="B28" s="82" t="inlineStr">
        <is>
          <t>NI %</t>
        </is>
      </c>
      <c r="C28" s="636">
        <f>C27/C14</f>
        <v/>
      </c>
      <c r="D28" s="636">
        <f>D27/D14</f>
        <v/>
      </c>
      <c r="E28" s="636">
        <f>E27/E14</f>
        <v/>
      </c>
      <c r="F28" s="636">
        <f>F27/F14</f>
        <v/>
      </c>
      <c r="G28" s="636">
        <f>G27/G14</f>
        <v/>
      </c>
      <c r="H28" s="636">
        <f>H27/H14</f>
        <v/>
      </c>
      <c r="I28" s="636">
        <f>I27/I14</f>
        <v/>
      </c>
      <c r="J28" s="636">
        <f>J27/J14</f>
        <v/>
      </c>
      <c r="K28" s="636">
        <f>K27/K14</f>
        <v/>
      </c>
      <c r="L28" s="636">
        <f>L27/L14</f>
        <v/>
      </c>
      <c r="M28" s="636">
        <f>M27/M14</f>
        <v/>
      </c>
      <c r="N28" s="643">
        <f>N27/N14</f>
        <v/>
      </c>
      <c r="O28" s="7" t="n"/>
      <c r="P28" s="636">
        <f>P27/P14</f>
        <v/>
      </c>
    </row>
    <row r="29" ht="15.75" customHeight="1" thickBot="1">
      <c r="B29" s="7" t="n"/>
      <c r="M29" s="104" t="n"/>
      <c r="N29" s="111" t="n"/>
    </row>
    <row r="30">
      <c r="B30" s="76" t="inlineStr">
        <is>
          <t>Operating Cash</t>
        </is>
      </c>
      <c r="C30" s="672">
        <f>SUMIF('Monthly Detail'!$4:$4, '2022 Overview'!C$11, 'Monthly Detail'!204:204)</f>
        <v/>
      </c>
      <c r="D30" s="672">
        <f>SUMIF('Monthly Detail'!$4:$4, '2022 Overview'!D$11, 'Monthly Detail'!204:204)</f>
        <v/>
      </c>
      <c r="E30" s="672">
        <f>SUMIF('Monthly Detail'!$4:$4, '2022 Overview'!E$11, 'Monthly Detail'!204:204)</f>
        <v/>
      </c>
      <c r="F30" s="672">
        <f>SUMIF('Monthly Detail'!$4:$4, '2022 Overview'!F$11, 'Monthly Detail'!204:204)</f>
        <v/>
      </c>
      <c r="G30" s="672">
        <f>SUMIF('Monthly Detail'!$4:$4, '2022 Overview'!G$11, 'Monthly Detail'!204:204)</f>
        <v/>
      </c>
      <c r="H30" s="672">
        <f>SUMIF('Monthly Detail'!$4:$4, '2022 Overview'!H$11, 'Monthly Detail'!204:204)</f>
        <v/>
      </c>
      <c r="I30" s="672">
        <f>SUMIF('Monthly Detail'!$4:$4, '2022 Overview'!I$11, 'Monthly Detail'!204:204)</f>
        <v/>
      </c>
      <c r="J30" s="672">
        <f>SUMIF('Monthly Detail'!$4:$4, '2022 Overview'!J$11, 'Monthly Detail'!204:204)</f>
        <v/>
      </c>
      <c r="K30" s="672">
        <f>SUMIF('Monthly Detail'!$4:$4, '2022 Overview'!K$11, 'Monthly Detail'!204:204)</f>
        <v/>
      </c>
      <c r="L30" s="672">
        <f>SUMIF('Monthly Detail'!$4:$4, '2022 Overview'!L$11, 'Monthly Detail'!204:204)</f>
        <v/>
      </c>
      <c r="M30" s="672">
        <f>SUMIF('Monthly Detail'!$4:$4, '2022 Overview'!M$11, 'Monthly Detail'!204:204)</f>
        <v/>
      </c>
      <c r="N30" s="688">
        <f>SUMIF('Monthly Detail'!$4:$4, '2022 Overview'!N$11, 'Monthly Detail'!204:204)</f>
        <v/>
      </c>
    </row>
    <row r="31" ht="15.75" customHeight="1" thickBot="1">
      <c r="B31" s="78" t="inlineStr">
        <is>
          <t>Cash Inflow (Outflow)</t>
        </is>
      </c>
      <c r="C31" s="660">
        <f>SUMIF('Monthly Detail'!$4:$4, '2022 Overview'!C$11, 'Monthly Detail'!185:185)</f>
        <v/>
      </c>
      <c r="D31" s="660">
        <f>D30-C30</f>
        <v/>
      </c>
      <c r="E31" s="660">
        <f>E30-D30</f>
        <v/>
      </c>
      <c r="F31" s="660">
        <f>F30-E30</f>
        <v/>
      </c>
      <c r="G31" s="660">
        <f>G30-F30</f>
        <v/>
      </c>
      <c r="H31" s="660">
        <f>H30-G30</f>
        <v/>
      </c>
      <c r="I31" s="660">
        <f>I30-H30</f>
        <v/>
      </c>
      <c r="J31" s="660">
        <f>J30-I30</f>
        <v/>
      </c>
      <c r="K31" s="660">
        <f>K30-J30</f>
        <v/>
      </c>
      <c r="L31" s="660">
        <f>L30-K30</f>
        <v/>
      </c>
      <c r="M31" s="660">
        <f>M30-L30</f>
        <v/>
      </c>
      <c r="N31" s="691">
        <f>N30-M30</f>
        <v/>
      </c>
    </row>
  </sheetData>
  <pageMargins left="0.7" right="0.7" top="0.75" bottom="0.75" header="0.3" footer="0.3"/>
  <pageSetup orientation="landscape" fitToHeight="0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zoomScaleNormal="100" workbookViewId="0">
      <selection activeCell="C27" sqref="C27"/>
    </sheetView>
  </sheetViews>
  <sheetFormatPr baseColWidth="8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rgb="FF00B050"/>
    <outlinePr summaryBelow="1" summaryRight="1"/>
    <pageSetUpPr fitToPage="1"/>
  </sheetPr>
  <dimension ref="A1:DG206"/>
  <sheetViews>
    <sheetView topLeftCell="B1" zoomScale="70" zoomScaleNormal="70" workbookViewId="0">
      <pane xSplit="2" ySplit="4" topLeftCell="T130" activePane="bottomRight" state="frozen"/>
      <selection pane="topRight" activeCell="A1" sqref="A1"/>
      <selection pane="bottomLeft" activeCell="A1" sqref="A1"/>
      <selection pane="bottomRight" activeCell="B176" sqref="A176:XFD176"/>
    </sheetView>
  </sheetViews>
  <sheetFormatPr baseColWidth="8" defaultRowHeight="15"/>
  <cols>
    <col hidden="1" outlineLevel="1" min="1" max="1"/>
    <col collapsed="1" width="36.42578125" bestFit="1" customWidth="1" min="2" max="2"/>
    <col width="43.42578125" bestFit="1" customWidth="1" min="3" max="3"/>
    <col hidden="1" outlineLevel="1" width="12.85546875" customWidth="1" min="4" max="12"/>
    <col hidden="1" outlineLevel="1" width="13.28515625" customWidth="1" min="13" max="17"/>
    <col hidden="1" outlineLevel="1" width="14" customWidth="1" min="18" max="18"/>
    <col hidden="1" outlineLevel="1" width="14.28515625" customWidth="1" min="19" max="19"/>
    <col collapsed="1" width="13.42578125" bestFit="1" customWidth="1" min="20" max="20"/>
    <col width="13.42578125" bestFit="1" customWidth="1" min="21" max="22"/>
    <col width="14.28515625" bestFit="1" customWidth="1" min="23" max="23"/>
    <col width="13.42578125" bestFit="1" customWidth="1" min="24" max="24"/>
    <col width="14.42578125" bestFit="1" customWidth="1" min="25" max="25"/>
    <col width="13.5703125" bestFit="1" customWidth="1" min="26" max="38"/>
    <col width="13.7109375" bestFit="1" customWidth="1" min="39" max="44"/>
    <col width="14.28515625" bestFit="1" customWidth="1" min="45" max="45"/>
    <col width="13.7109375" bestFit="1" customWidth="1" min="46" max="68"/>
    <col width="14.28515625" bestFit="1" customWidth="1" min="69" max="81"/>
    <col width="15.42578125" bestFit="1" customWidth="1" min="82" max="84"/>
    <col width="16.140625" bestFit="1" customWidth="1" min="85" max="103"/>
    <col width="5.140625" bestFit="1" customWidth="1" min="104" max="105"/>
    <col width="8.5703125" bestFit="1" customWidth="1" min="106" max="106"/>
  </cols>
  <sheetData>
    <row r="1" ht="15.75" customHeight="1" thickBot="1">
      <c r="A1" s="24" t="n"/>
      <c r="B1" s="24" t="n"/>
      <c r="C1" s="24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5">
        <f>YEAR(N4)</f>
        <v/>
      </c>
      <c r="O1" s="25">
        <f>YEAR(O4)</f>
        <v/>
      </c>
      <c r="P1" s="25">
        <f>YEAR(P4)</f>
        <v/>
      </c>
      <c r="Q1" s="25">
        <f>YEAR(Q4)</f>
        <v/>
      </c>
      <c r="R1" s="25">
        <f>YEAR(R4)</f>
        <v/>
      </c>
      <c r="S1" s="25">
        <f>YEAR(S4)</f>
        <v/>
      </c>
      <c r="T1" s="25">
        <f>YEAR(T4)</f>
        <v/>
      </c>
      <c r="U1" s="25">
        <f>YEAR(U4)</f>
        <v/>
      </c>
      <c r="V1" s="25">
        <f>YEAR(V4)</f>
        <v/>
      </c>
      <c r="W1" s="25">
        <f>YEAR(W4)</f>
        <v/>
      </c>
      <c r="X1" s="25">
        <f>YEAR(X4)</f>
        <v/>
      </c>
      <c r="Y1" s="25">
        <f>YEAR(Y4)</f>
        <v/>
      </c>
      <c r="Z1" s="191">
        <f>YEAR(Z4)</f>
        <v/>
      </c>
      <c r="AA1" s="25">
        <f>YEAR(AA4)</f>
        <v/>
      </c>
      <c r="AB1" s="25">
        <f>YEAR(AB4)</f>
        <v/>
      </c>
      <c r="AC1" s="25">
        <f>YEAR(AC4)</f>
        <v/>
      </c>
      <c r="AD1" s="25">
        <f>YEAR(AD4)</f>
        <v/>
      </c>
      <c r="AE1" s="191">
        <f>YEAR(AE4)</f>
        <v/>
      </c>
      <c r="AF1" s="25">
        <f>YEAR(AF4)</f>
        <v/>
      </c>
      <c r="AG1" s="25">
        <f>YEAR(AG4)</f>
        <v/>
      </c>
      <c r="AH1" s="25">
        <f>YEAR(AH4)</f>
        <v/>
      </c>
      <c r="AI1" s="25">
        <f>YEAR(AI4)</f>
        <v/>
      </c>
      <c r="AJ1" s="25">
        <f>YEAR(AJ4)</f>
        <v/>
      </c>
      <c r="AK1" s="25">
        <f>YEAR(AK4)</f>
        <v/>
      </c>
      <c r="AL1" s="25">
        <f>YEAR(AL4)</f>
        <v/>
      </c>
      <c r="AM1" s="25">
        <f>YEAR(AM4)</f>
        <v/>
      </c>
      <c r="AN1" s="25">
        <f>YEAR(AN4)</f>
        <v/>
      </c>
      <c r="AO1" s="25">
        <f>YEAR(AO4)</f>
        <v/>
      </c>
      <c r="AP1" s="25">
        <f>YEAR(AP4)</f>
        <v/>
      </c>
      <c r="AQ1" s="191">
        <f>YEAR(AQ4)</f>
        <v/>
      </c>
      <c r="AR1" s="25">
        <f>YEAR(AR4)</f>
        <v/>
      </c>
      <c r="AS1" s="25">
        <f>YEAR(AS4)</f>
        <v/>
      </c>
      <c r="AT1" s="25">
        <f>YEAR(AT4)</f>
        <v/>
      </c>
      <c r="AU1" s="25">
        <f>YEAR(AU4)</f>
        <v/>
      </c>
      <c r="AV1" s="25">
        <f>YEAR(AV4)</f>
        <v/>
      </c>
      <c r="AW1" s="25">
        <f>YEAR(AW4)</f>
        <v/>
      </c>
      <c r="AX1" s="25">
        <f>YEAR(AX4)</f>
        <v/>
      </c>
      <c r="AY1" s="25">
        <f>YEAR(AY4)</f>
        <v/>
      </c>
      <c r="AZ1" s="25">
        <f>YEAR(AZ4)</f>
        <v/>
      </c>
      <c r="BA1" s="25">
        <f>YEAR(BA4)</f>
        <v/>
      </c>
      <c r="BB1" s="25">
        <f>YEAR(BB4)</f>
        <v/>
      </c>
      <c r="BC1" s="191">
        <f>YEAR(BC4)</f>
        <v/>
      </c>
      <c r="BD1" s="25">
        <f>YEAR(BD4)</f>
        <v/>
      </c>
      <c r="BE1" s="25">
        <f>YEAR(BE4)</f>
        <v/>
      </c>
      <c r="BF1" s="25">
        <f>YEAR(BF4)</f>
        <v/>
      </c>
      <c r="BG1" s="25">
        <f>YEAR(BG4)</f>
        <v/>
      </c>
      <c r="BH1" s="25">
        <f>YEAR(BH4)</f>
        <v/>
      </c>
      <c r="BI1" s="25">
        <f>YEAR(BI4)</f>
        <v/>
      </c>
      <c r="BJ1" s="25">
        <f>YEAR(BJ4)</f>
        <v/>
      </c>
      <c r="BK1" s="25">
        <f>YEAR(BK4)</f>
        <v/>
      </c>
      <c r="BL1" s="25">
        <f>YEAR(BL4)</f>
        <v/>
      </c>
      <c r="BM1" s="25">
        <f>YEAR(BM4)</f>
        <v/>
      </c>
      <c r="BN1" s="25">
        <f>YEAR(BN4)</f>
        <v/>
      </c>
      <c r="BO1" s="191">
        <f>YEAR(BO4)</f>
        <v/>
      </c>
      <c r="BP1" s="25">
        <f>YEAR(BP4)</f>
        <v/>
      </c>
      <c r="BQ1" s="25">
        <f>YEAR(BQ4)</f>
        <v/>
      </c>
      <c r="BR1" s="25">
        <f>YEAR(BR4)</f>
        <v/>
      </c>
      <c r="BS1" s="25">
        <f>YEAR(BS4)</f>
        <v/>
      </c>
      <c r="BT1" s="25">
        <f>YEAR(BT4)</f>
        <v/>
      </c>
      <c r="BU1" s="25">
        <f>YEAR(BU4)</f>
        <v/>
      </c>
      <c r="BV1" s="25">
        <f>YEAR(BV4)</f>
        <v/>
      </c>
      <c r="BW1" s="25">
        <f>YEAR(BW4)</f>
        <v/>
      </c>
      <c r="BX1" s="25">
        <f>YEAR(BX4)</f>
        <v/>
      </c>
      <c r="BY1" s="25">
        <f>YEAR(BY4)</f>
        <v/>
      </c>
      <c r="BZ1" s="25">
        <f>YEAR(BZ4)</f>
        <v/>
      </c>
      <c r="CA1" s="191">
        <f>YEAR(CA4)</f>
        <v/>
      </c>
      <c r="CB1" s="25">
        <f>YEAR(CB4)</f>
        <v/>
      </c>
      <c r="CC1" s="25">
        <f>YEAR(CC4)</f>
        <v/>
      </c>
      <c r="CD1" s="25">
        <f>YEAR(CD4)</f>
        <v/>
      </c>
      <c r="CE1" s="25">
        <f>YEAR(CE4)</f>
        <v/>
      </c>
      <c r="CF1" s="25">
        <f>YEAR(CF4)</f>
        <v/>
      </c>
      <c r="CG1" s="25">
        <f>YEAR(CG4)</f>
        <v/>
      </c>
      <c r="CH1" s="25">
        <f>YEAR(CH4)</f>
        <v/>
      </c>
      <c r="CI1" s="25">
        <f>YEAR(CI4)</f>
        <v/>
      </c>
      <c r="CJ1" s="25">
        <f>YEAR(CJ4)</f>
        <v/>
      </c>
      <c r="CK1" s="25">
        <f>YEAR(CK4)</f>
        <v/>
      </c>
      <c r="CL1" s="25">
        <f>YEAR(CL4)</f>
        <v/>
      </c>
      <c r="CM1" s="191">
        <f>YEAR(CM4)</f>
        <v/>
      </c>
      <c r="CN1" s="25">
        <f>YEAR(CN4)</f>
        <v/>
      </c>
      <c r="CO1" s="25">
        <f>YEAR(CO4)</f>
        <v/>
      </c>
      <c r="CP1" s="25">
        <f>YEAR(CP4)</f>
        <v/>
      </c>
      <c r="CQ1" s="25">
        <f>YEAR(CQ4)</f>
        <v/>
      </c>
      <c r="CR1" s="25">
        <f>YEAR(CR4)</f>
        <v/>
      </c>
      <c r="CS1" s="25">
        <f>YEAR(CS4)</f>
        <v/>
      </c>
      <c r="CT1" s="25">
        <f>YEAR(CT4)</f>
        <v/>
      </c>
      <c r="CU1" s="25">
        <f>YEAR(CU4)</f>
        <v/>
      </c>
      <c r="CV1" s="25">
        <f>YEAR(CV4)</f>
        <v/>
      </c>
      <c r="CW1" s="25">
        <f>YEAR(CW4)</f>
        <v/>
      </c>
      <c r="CX1" s="25">
        <f>YEAR(CX4)</f>
        <v/>
      </c>
      <c r="CY1" s="191">
        <f>YEAR(CY4)</f>
        <v/>
      </c>
      <c r="CZ1" s="578" t="n"/>
      <c r="DA1" s="578" t="n"/>
      <c r="DB1" s="578" t="n"/>
    </row>
    <row r="2" hidden="1" ht="15.75" customHeight="1" thickBot="1">
      <c r="A2" s="24" t="n"/>
      <c r="B2" s="24" t="n"/>
      <c r="C2" s="24" t="n"/>
      <c r="D2" s="25" t="n"/>
      <c r="E2" s="25" t="n"/>
      <c r="F2" s="25" t="n"/>
      <c r="G2" s="25" t="n"/>
      <c r="H2" s="25" t="n"/>
      <c r="I2" s="25" t="n"/>
      <c r="J2" s="25" t="n"/>
      <c r="K2" s="25" t="n"/>
      <c r="L2" s="25" t="n"/>
      <c r="M2" s="25" t="n"/>
      <c r="N2" s="25" t="inlineStr">
        <is>
          <t>Trough</t>
        </is>
      </c>
      <c r="O2" s="25" t="inlineStr">
        <is>
          <t>Shoulder</t>
        </is>
      </c>
      <c r="P2" s="25" t="inlineStr">
        <is>
          <t>Peak</t>
        </is>
      </c>
      <c r="Q2" s="25" t="inlineStr">
        <is>
          <t>Peak</t>
        </is>
      </c>
      <c r="R2" s="25" t="inlineStr">
        <is>
          <t>Shoulder</t>
        </is>
      </c>
      <c r="S2" s="25" t="inlineStr">
        <is>
          <t>Trough</t>
        </is>
      </c>
      <c r="T2" s="25">
        <f>+H2</f>
        <v/>
      </c>
      <c r="U2" s="25">
        <f>+I2</f>
        <v/>
      </c>
      <c r="V2" s="25">
        <f>+J2</f>
        <v/>
      </c>
      <c r="W2" s="25">
        <f>+K2</f>
        <v/>
      </c>
      <c r="X2" s="25">
        <f>+L2</f>
        <v/>
      </c>
      <c r="Y2" s="25">
        <f>+M2</f>
        <v/>
      </c>
      <c r="Z2" s="191">
        <f>+N2</f>
        <v/>
      </c>
      <c r="AA2" s="25">
        <f>+O2</f>
        <v/>
      </c>
      <c r="AB2" s="25">
        <f>+P2</f>
        <v/>
      </c>
      <c r="AC2" s="25">
        <f>+Q2</f>
        <v/>
      </c>
      <c r="AD2" s="25">
        <f>+R2</f>
        <v/>
      </c>
      <c r="AE2" s="191">
        <f>+S2</f>
        <v/>
      </c>
      <c r="AF2" s="25">
        <f>+T2</f>
        <v/>
      </c>
      <c r="AG2" s="25">
        <f>+U2</f>
        <v/>
      </c>
      <c r="AH2" s="25">
        <f>+V2</f>
        <v/>
      </c>
      <c r="AI2" s="25">
        <f>+W2</f>
        <v/>
      </c>
      <c r="AJ2" s="25">
        <f>+X2</f>
        <v/>
      </c>
      <c r="AK2" s="25">
        <f>+Y2</f>
        <v/>
      </c>
      <c r="AL2" s="25">
        <f>+Z2</f>
        <v/>
      </c>
      <c r="AM2" s="25">
        <f>+AA2</f>
        <v/>
      </c>
      <c r="AN2" s="25">
        <f>+AB2</f>
        <v/>
      </c>
      <c r="AO2" s="25">
        <f>+AC2</f>
        <v/>
      </c>
      <c r="AP2" s="25">
        <f>+AD2</f>
        <v/>
      </c>
      <c r="AQ2" s="191">
        <f>+AE2</f>
        <v/>
      </c>
      <c r="AR2" s="25">
        <f>+AF2</f>
        <v/>
      </c>
      <c r="AS2" s="25">
        <f>+AG2</f>
        <v/>
      </c>
      <c r="AT2" s="25">
        <f>+AH2</f>
        <v/>
      </c>
      <c r="AU2" s="25">
        <f>+AI2</f>
        <v/>
      </c>
      <c r="AV2" s="25">
        <f>+AJ2</f>
        <v/>
      </c>
      <c r="AW2" s="25">
        <f>+AK2</f>
        <v/>
      </c>
      <c r="AX2" s="25">
        <f>+AL2</f>
        <v/>
      </c>
      <c r="AY2" s="25">
        <f>+AM2</f>
        <v/>
      </c>
      <c r="AZ2" s="25">
        <f>+AN2</f>
        <v/>
      </c>
      <c r="BA2" s="25">
        <f>+AO2</f>
        <v/>
      </c>
      <c r="BB2" s="25">
        <f>+AP2</f>
        <v/>
      </c>
      <c r="BC2" s="191">
        <f>+AQ2</f>
        <v/>
      </c>
      <c r="BD2" s="25">
        <f>+AR2</f>
        <v/>
      </c>
      <c r="BE2" s="25">
        <f>+AS2</f>
        <v/>
      </c>
      <c r="BF2" s="25">
        <f>+AT2</f>
        <v/>
      </c>
      <c r="BG2" s="25">
        <f>+AU2</f>
        <v/>
      </c>
      <c r="BH2" s="25">
        <f>+AV2</f>
        <v/>
      </c>
      <c r="BI2" s="25">
        <f>+AW2</f>
        <v/>
      </c>
      <c r="BJ2" s="25">
        <f>+AX2</f>
        <v/>
      </c>
      <c r="BK2" s="25">
        <f>+AY2</f>
        <v/>
      </c>
      <c r="BL2" s="25">
        <f>+AZ2</f>
        <v/>
      </c>
      <c r="BM2" s="25">
        <f>+BA2</f>
        <v/>
      </c>
      <c r="BN2" s="25">
        <f>+BB2</f>
        <v/>
      </c>
      <c r="BO2" s="191">
        <f>+BC2</f>
        <v/>
      </c>
      <c r="BP2" s="25">
        <f>+BD2</f>
        <v/>
      </c>
      <c r="BQ2" s="25">
        <f>+BE2</f>
        <v/>
      </c>
      <c r="BR2" s="25">
        <f>+BF2</f>
        <v/>
      </c>
      <c r="BS2" s="25">
        <f>+BG2</f>
        <v/>
      </c>
      <c r="BT2" s="25">
        <f>+BH2</f>
        <v/>
      </c>
      <c r="BU2" s="25">
        <f>+BI2</f>
        <v/>
      </c>
      <c r="BV2" s="25">
        <f>+BJ2</f>
        <v/>
      </c>
      <c r="BW2" s="25">
        <f>+BK2</f>
        <v/>
      </c>
      <c r="BX2" s="25">
        <f>+BL2</f>
        <v/>
      </c>
      <c r="BY2" s="25">
        <f>+BM2</f>
        <v/>
      </c>
      <c r="BZ2" s="25">
        <f>+BN2</f>
        <v/>
      </c>
      <c r="CA2" s="191">
        <f>+BO2</f>
        <v/>
      </c>
      <c r="CB2" s="25">
        <f>+BP2</f>
        <v/>
      </c>
      <c r="CC2" s="25">
        <f>+BQ2</f>
        <v/>
      </c>
      <c r="CD2" s="25">
        <f>+BR2</f>
        <v/>
      </c>
      <c r="CE2" s="25">
        <f>+BS2</f>
        <v/>
      </c>
      <c r="CF2" s="25">
        <f>+BT2</f>
        <v/>
      </c>
      <c r="CG2" s="25">
        <f>+BU2</f>
        <v/>
      </c>
      <c r="CH2" s="25">
        <f>+BV2</f>
        <v/>
      </c>
      <c r="CI2" s="25">
        <f>+BW2</f>
        <v/>
      </c>
      <c r="CJ2" s="25">
        <f>+BX2</f>
        <v/>
      </c>
      <c r="CK2" s="25">
        <f>+BY2</f>
        <v/>
      </c>
      <c r="CL2" s="25">
        <f>+BZ2</f>
        <v/>
      </c>
      <c r="CM2" s="191">
        <f>+CA2</f>
        <v/>
      </c>
      <c r="CN2" s="25">
        <f>+CB2</f>
        <v/>
      </c>
      <c r="CO2" s="25">
        <f>+CC2</f>
        <v/>
      </c>
      <c r="CP2" s="25">
        <f>+CD2</f>
        <v/>
      </c>
      <c r="CQ2" s="25">
        <f>+CE2</f>
        <v/>
      </c>
      <c r="CR2" s="25">
        <f>+CF2</f>
        <v/>
      </c>
      <c r="CS2" s="25">
        <f>+CG2</f>
        <v/>
      </c>
      <c r="CT2" s="25">
        <f>+CH2</f>
        <v/>
      </c>
      <c r="CU2" s="25">
        <f>+CI2</f>
        <v/>
      </c>
      <c r="CV2" s="25">
        <f>+CJ2</f>
        <v/>
      </c>
      <c r="CW2" s="25">
        <f>+CK2</f>
        <v/>
      </c>
      <c r="CX2" s="25">
        <f>+CL2</f>
        <v/>
      </c>
      <c r="CY2" s="191">
        <f>+CM2</f>
        <v/>
      </c>
      <c r="CZ2" s="578" t="n"/>
      <c r="DA2" s="578" t="n"/>
      <c r="DB2" s="578" t="n"/>
    </row>
    <row r="3">
      <c r="A3" s="24" t="n"/>
      <c r="B3" s="24" t="n"/>
      <c r="C3" s="584" t="n"/>
      <c r="D3" s="503" t="n"/>
      <c r="E3" s="503" t="n"/>
      <c r="F3" s="503" t="n"/>
      <c r="G3" s="503" t="n"/>
      <c r="H3" s="503" t="n"/>
      <c r="I3" s="503" t="n"/>
      <c r="J3" s="503" t="n"/>
      <c r="K3" s="503" t="n"/>
      <c r="L3" s="503" t="n"/>
      <c r="M3" s="503" t="n"/>
      <c r="N3" s="503">
        <f>+"Q3 "&amp;N1</f>
        <v/>
      </c>
      <c r="O3" s="503">
        <f>+"Q3 "&amp;O1</f>
        <v/>
      </c>
      <c r="P3" s="503">
        <f>+"Q3 "&amp;P1</f>
        <v/>
      </c>
      <c r="Q3" s="503">
        <f>+"Q4 "&amp;Q1</f>
        <v/>
      </c>
      <c r="R3" s="503">
        <f>+"Q4 "&amp;R1</f>
        <v/>
      </c>
      <c r="S3" s="503">
        <f>+"Q4 "&amp;S1</f>
        <v/>
      </c>
      <c r="T3" s="503">
        <f>+"Q1 "&amp;T1</f>
        <v/>
      </c>
      <c r="U3" s="503">
        <f>+"Q1 "&amp;U1</f>
        <v/>
      </c>
      <c r="V3" s="503">
        <f>+"Q1 "&amp;V1</f>
        <v/>
      </c>
      <c r="W3" s="503">
        <f>+"Q2 "&amp;W1</f>
        <v/>
      </c>
      <c r="X3" s="503">
        <f>+"Q2 "&amp;X1</f>
        <v/>
      </c>
      <c r="Y3" s="503">
        <f>+"Q2 "&amp;Y1</f>
        <v/>
      </c>
      <c r="Z3" s="504">
        <f>+"Q3 "&amp;Z1</f>
        <v/>
      </c>
      <c r="AA3" s="503">
        <f>+"Q3 "&amp;AA1</f>
        <v/>
      </c>
      <c r="AB3" s="585">
        <f>+"Q3 "&amp;AB1</f>
        <v/>
      </c>
      <c r="AC3" s="160">
        <f>+"Q4 "&amp;AC1</f>
        <v/>
      </c>
      <c r="AD3" s="160">
        <f>+"Q4 "&amp;AD1</f>
        <v/>
      </c>
      <c r="AE3" s="192">
        <f>+"Q4 "&amp;AE1</f>
        <v/>
      </c>
      <c r="AF3" s="160">
        <f>+"Q1 "&amp;AF1</f>
        <v/>
      </c>
      <c r="AG3" s="160">
        <f>+"Q1 "&amp;AG1</f>
        <v/>
      </c>
      <c r="AH3" s="160">
        <f>+"Q1 "&amp;AH1</f>
        <v/>
      </c>
      <c r="AI3" s="160">
        <f>+"Q2 "&amp;AI1</f>
        <v/>
      </c>
      <c r="AJ3" s="160">
        <f>+"Q2 "&amp;AJ1</f>
        <v/>
      </c>
      <c r="AK3" s="160">
        <f>+"Q2 "&amp;AK1</f>
        <v/>
      </c>
      <c r="AL3" s="160">
        <f>+"Q3 "&amp;AL1</f>
        <v/>
      </c>
      <c r="AM3" s="160">
        <f>+"Q3 "&amp;AM1</f>
        <v/>
      </c>
      <c r="AN3" s="160">
        <f>+"Q3 "&amp;AN1</f>
        <v/>
      </c>
      <c r="AO3" s="160">
        <f>+"Q4 "&amp;AO1</f>
        <v/>
      </c>
      <c r="AP3" s="160">
        <f>+"Q4 "&amp;AP1</f>
        <v/>
      </c>
      <c r="AQ3" s="192">
        <f>+"Q4 "&amp;AQ1</f>
        <v/>
      </c>
      <c r="AR3" s="160">
        <f>+"Q1 "&amp;AR1</f>
        <v/>
      </c>
      <c r="AS3" s="160">
        <f>+"Q1 "&amp;AS1</f>
        <v/>
      </c>
      <c r="AT3" s="160">
        <f>+"Q1 "&amp;AT1</f>
        <v/>
      </c>
      <c r="AU3" s="160">
        <f>+"Q2 "&amp;AU1</f>
        <v/>
      </c>
      <c r="AV3" s="160">
        <f>+"Q2 "&amp;AV1</f>
        <v/>
      </c>
      <c r="AW3" s="160">
        <f>+"Q2 "&amp;AW1</f>
        <v/>
      </c>
      <c r="AX3" s="160">
        <f>+"Q3 "&amp;AX1</f>
        <v/>
      </c>
      <c r="AY3" s="160">
        <f>+"Q3 "&amp;AY1</f>
        <v/>
      </c>
      <c r="AZ3" s="160">
        <f>+"Q3 "&amp;AZ1</f>
        <v/>
      </c>
      <c r="BA3" s="160">
        <f>+"Q4 "&amp;BA1</f>
        <v/>
      </c>
      <c r="BB3" s="160">
        <f>+"Q4 "&amp;BB1</f>
        <v/>
      </c>
      <c r="BC3" s="192">
        <f>+"Q4 "&amp;BC1</f>
        <v/>
      </c>
      <c r="BD3" s="160">
        <f>+"Q1 "&amp;BD1</f>
        <v/>
      </c>
      <c r="BE3" s="160">
        <f>+"Q1 "&amp;BE1</f>
        <v/>
      </c>
      <c r="BF3" s="160">
        <f>+"Q1 "&amp;BF1</f>
        <v/>
      </c>
      <c r="BG3" s="160">
        <f>+"Q2 "&amp;BG1</f>
        <v/>
      </c>
      <c r="BH3" s="160">
        <f>+"Q2 "&amp;BH1</f>
        <v/>
      </c>
      <c r="BI3" s="160">
        <f>+"Q2 "&amp;BI1</f>
        <v/>
      </c>
      <c r="BJ3" s="160">
        <f>+"Q3 "&amp;BJ1</f>
        <v/>
      </c>
      <c r="BK3" s="160">
        <f>+"Q3 "&amp;BK1</f>
        <v/>
      </c>
      <c r="BL3" s="160">
        <f>+"Q3 "&amp;BL1</f>
        <v/>
      </c>
      <c r="BM3" s="160">
        <f>+"Q4 "&amp;BM1</f>
        <v/>
      </c>
      <c r="BN3" s="160">
        <f>+"Q4 "&amp;BN1</f>
        <v/>
      </c>
      <c r="BO3" s="192">
        <f>+"Q4 "&amp;BO1</f>
        <v/>
      </c>
      <c r="BP3" s="160">
        <f>+"Q1 "&amp;BP1</f>
        <v/>
      </c>
      <c r="BQ3" s="160">
        <f>+"Q1 "&amp;BQ1</f>
        <v/>
      </c>
      <c r="BR3" s="160">
        <f>+"Q1 "&amp;BR1</f>
        <v/>
      </c>
      <c r="BS3" s="160">
        <f>+"Q2 "&amp;BS1</f>
        <v/>
      </c>
      <c r="BT3" s="160">
        <f>+"Q2 "&amp;BT1</f>
        <v/>
      </c>
      <c r="BU3" s="160">
        <f>+"Q2 "&amp;BU1</f>
        <v/>
      </c>
      <c r="BV3" s="160">
        <f>+"Q3 "&amp;BV1</f>
        <v/>
      </c>
      <c r="BW3" s="160">
        <f>+"Q3 "&amp;BW1</f>
        <v/>
      </c>
      <c r="BX3" s="160">
        <f>+"Q3 "&amp;BX1</f>
        <v/>
      </c>
      <c r="BY3" s="160">
        <f>+"Q4 "&amp;BY1</f>
        <v/>
      </c>
      <c r="BZ3" s="160">
        <f>+"Q4 "&amp;BZ1</f>
        <v/>
      </c>
      <c r="CA3" s="192">
        <f>+"Q4 "&amp;CA1</f>
        <v/>
      </c>
      <c r="CB3" s="160">
        <f>+"Q1 "&amp;CB1</f>
        <v/>
      </c>
      <c r="CC3" s="160">
        <f>+"Q1 "&amp;CC1</f>
        <v/>
      </c>
      <c r="CD3" s="160">
        <f>+"Q1 "&amp;CD1</f>
        <v/>
      </c>
      <c r="CE3" s="160">
        <f>+"Q2 "&amp;CE1</f>
        <v/>
      </c>
      <c r="CF3" s="160">
        <f>+"Q2 "&amp;CF1</f>
        <v/>
      </c>
      <c r="CG3" s="160">
        <f>+"Q2 "&amp;CG1</f>
        <v/>
      </c>
      <c r="CH3" s="160">
        <f>+"Q3 "&amp;CH1</f>
        <v/>
      </c>
      <c r="CI3" s="160">
        <f>+"Q3 "&amp;CI1</f>
        <v/>
      </c>
      <c r="CJ3" s="160">
        <f>+"Q3 "&amp;CJ1</f>
        <v/>
      </c>
      <c r="CK3" s="160">
        <f>+"Q4 "&amp;CK1</f>
        <v/>
      </c>
      <c r="CL3" s="160">
        <f>+"Q4 "&amp;CL1</f>
        <v/>
      </c>
      <c r="CM3" s="192">
        <f>+"Q4 "&amp;CM1</f>
        <v/>
      </c>
      <c r="CN3" s="160">
        <f>+"Q1 "&amp;CN1</f>
        <v/>
      </c>
      <c r="CO3" s="160">
        <f>+"Q1 "&amp;CO1</f>
        <v/>
      </c>
      <c r="CP3" s="160">
        <f>+"Q1 "&amp;CP1</f>
        <v/>
      </c>
      <c r="CQ3" s="160">
        <f>+"Q2 "&amp;CQ1</f>
        <v/>
      </c>
      <c r="CR3" s="160">
        <f>+"Q2 "&amp;CR1</f>
        <v/>
      </c>
      <c r="CS3" s="160">
        <f>+"Q2 "&amp;CS1</f>
        <v/>
      </c>
      <c r="CT3" s="160">
        <f>+"Q3 "&amp;CT1</f>
        <v/>
      </c>
      <c r="CU3" s="160">
        <f>+"Q3 "&amp;CU1</f>
        <v/>
      </c>
      <c r="CV3" s="160">
        <f>+"Q3 "&amp;CV1</f>
        <v/>
      </c>
      <c r="CW3" s="160">
        <f>+"Q4 "&amp;CW1</f>
        <v/>
      </c>
      <c r="CX3" s="160">
        <f>+"Q4 "&amp;CX1</f>
        <v/>
      </c>
      <c r="CY3" s="192">
        <f>+"Q4 "&amp;CY1</f>
        <v/>
      </c>
      <c r="CZ3" s="578" t="n"/>
      <c r="DA3" s="578" t="n"/>
      <c r="DB3" s="578" t="n"/>
    </row>
    <row r="4" ht="15.75" customHeight="1" thickBot="1">
      <c r="A4" s="26" t="n"/>
      <c r="B4" s="27" t="n"/>
      <c r="C4" s="586" t="n"/>
      <c r="D4" s="28" t="n"/>
      <c r="E4" s="28" t="n"/>
      <c r="F4" s="28" t="n"/>
      <c r="G4" s="28" t="n"/>
      <c r="H4" s="158" t="n"/>
      <c r="I4" s="28" t="n"/>
      <c r="J4" s="28" t="n"/>
      <c r="K4" s="28" t="n"/>
      <c r="L4" s="28" t="n"/>
      <c r="M4" s="28" t="n"/>
      <c r="N4" s="28" t="n">
        <v>45138</v>
      </c>
      <c r="O4" s="28" t="n">
        <v>45169</v>
      </c>
      <c r="P4" s="28" t="n">
        <v>45199</v>
      </c>
      <c r="Q4" s="28" t="n">
        <v>45230</v>
      </c>
      <c r="R4" s="28" t="n">
        <v>45260</v>
      </c>
      <c r="S4" s="28" t="n">
        <v>45291</v>
      </c>
      <c r="T4" s="28" t="n">
        <v>45322</v>
      </c>
      <c r="U4" s="28" t="n">
        <v>45351</v>
      </c>
      <c r="V4" s="28" t="n">
        <v>45382</v>
      </c>
      <c r="W4" s="28" t="n">
        <v>45412</v>
      </c>
      <c r="X4" s="28" t="n">
        <v>45443</v>
      </c>
      <c r="Y4" s="28" t="n">
        <v>45473</v>
      </c>
      <c r="Z4" s="193" t="n">
        <v>45504</v>
      </c>
      <c r="AA4" s="28" t="n">
        <v>45535</v>
      </c>
      <c r="AB4" s="587" t="n">
        <v>45565</v>
      </c>
      <c r="AC4" s="28" t="n">
        <v>45596</v>
      </c>
      <c r="AD4" s="28" t="n">
        <v>45626</v>
      </c>
      <c r="AE4" s="193" t="n">
        <v>45657</v>
      </c>
      <c r="AF4" s="28" t="n">
        <v>45688</v>
      </c>
      <c r="AG4" s="28" t="n">
        <v>45716</v>
      </c>
      <c r="AH4" s="28" t="n">
        <v>45747</v>
      </c>
      <c r="AI4" s="28" t="n">
        <v>45777</v>
      </c>
      <c r="AJ4" s="28" t="n">
        <v>45808</v>
      </c>
      <c r="AK4" s="28" t="n">
        <v>45838</v>
      </c>
      <c r="AL4" s="28" t="n">
        <v>45869</v>
      </c>
      <c r="AM4" s="28" t="n">
        <v>45900</v>
      </c>
      <c r="AN4" s="28" t="n">
        <v>45930</v>
      </c>
      <c r="AO4" s="28" t="n">
        <v>45961</v>
      </c>
      <c r="AP4" s="28" t="n">
        <v>45991</v>
      </c>
      <c r="AQ4" s="193" t="n">
        <v>46022</v>
      </c>
      <c r="AR4" s="28" t="n">
        <v>46053</v>
      </c>
      <c r="AS4" s="28" t="n">
        <v>46081</v>
      </c>
      <c r="AT4" s="28" t="n">
        <v>46112</v>
      </c>
      <c r="AU4" s="28" t="n">
        <v>46142</v>
      </c>
      <c r="AV4" s="28" t="n">
        <v>46173</v>
      </c>
      <c r="AW4" s="28" t="n">
        <v>46203</v>
      </c>
      <c r="AX4" s="28" t="n">
        <v>46234</v>
      </c>
      <c r="AY4" s="28" t="n">
        <v>46265</v>
      </c>
      <c r="AZ4" s="28" t="n">
        <v>46295</v>
      </c>
      <c r="BA4" s="28" t="n">
        <v>46326</v>
      </c>
      <c r="BB4" s="28" t="n">
        <v>46356</v>
      </c>
      <c r="BC4" s="193" t="n">
        <v>46387</v>
      </c>
      <c r="BD4" s="28" t="n">
        <v>46418</v>
      </c>
      <c r="BE4" s="28" t="n">
        <v>46446</v>
      </c>
      <c r="BF4" s="28" t="n">
        <v>46477</v>
      </c>
      <c r="BG4" s="28" t="n">
        <v>46507</v>
      </c>
      <c r="BH4" s="28" t="n">
        <v>46538</v>
      </c>
      <c r="BI4" s="28" t="n">
        <v>46568</v>
      </c>
      <c r="BJ4" s="28" t="n">
        <v>46599</v>
      </c>
      <c r="BK4" s="28" t="n">
        <v>46630</v>
      </c>
      <c r="BL4" s="28" t="n">
        <v>46660</v>
      </c>
      <c r="BM4" s="28" t="n">
        <v>46691</v>
      </c>
      <c r="BN4" s="28" t="n">
        <v>46721</v>
      </c>
      <c r="BO4" s="193" t="n">
        <v>46752</v>
      </c>
      <c r="BP4" s="28" t="n">
        <v>46783</v>
      </c>
      <c r="BQ4" s="28" t="n">
        <v>46812</v>
      </c>
      <c r="BR4" s="28" t="n">
        <v>46843</v>
      </c>
      <c r="BS4" s="28" t="n">
        <v>46873</v>
      </c>
      <c r="BT4" s="28" t="n">
        <v>46904</v>
      </c>
      <c r="BU4" s="28" t="n">
        <v>46934</v>
      </c>
      <c r="BV4" s="28" t="n">
        <v>46965</v>
      </c>
      <c r="BW4" s="28" t="n">
        <v>46996</v>
      </c>
      <c r="BX4" s="28" t="n">
        <v>47026</v>
      </c>
      <c r="BY4" s="28" t="n">
        <v>47057</v>
      </c>
      <c r="BZ4" s="28" t="n">
        <v>47087</v>
      </c>
      <c r="CA4" s="193" t="n">
        <v>47118</v>
      </c>
      <c r="CB4" s="28" t="n">
        <v>47149</v>
      </c>
      <c r="CC4" s="28" t="n">
        <v>47177</v>
      </c>
      <c r="CD4" s="28" t="n">
        <v>47208</v>
      </c>
      <c r="CE4" s="28" t="n">
        <v>47238</v>
      </c>
      <c r="CF4" s="28" t="n">
        <v>47269</v>
      </c>
      <c r="CG4" s="28" t="n">
        <v>47299</v>
      </c>
      <c r="CH4" s="28" t="n">
        <v>47330</v>
      </c>
      <c r="CI4" s="28" t="n">
        <v>47361</v>
      </c>
      <c r="CJ4" s="28" t="n">
        <v>47391</v>
      </c>
      <c r="CK4" s="28" t="n">
        <v>47422</v>
      </c>
      <c r="CL4" s="28" t="n">
        <v>47452</v>
      </c>
      <c r="CM4" s="193" t="n">
        <v>47483</v>
      </c>
      <c r="CN4" s="28" t="n">
        <v>47514</v>
      </c>
      <c r="CO4" s="28" t="n">
        <v>47542</v>
      </c>
      <c r="CP4" s="28" t="n">
        <v>47573</v>
      </c>
      <c r="CQ4" s="28" t="n">
        <v>47603</v>
      </c>
      <c r="CR4" s="28" t="n">
        <v>47634</v>
      </c>
      <c r="CS4" s="28" t="n">
        <v>47664</v>
      </c>
      <c r="CT4" s="28" t="n">
        <v>47695</v>
      </c>
      <c r="CU4" s="28" t="n">
        <v>47726</v>
      </c>
      <c r="CV4" s="28" t="n">
        <v>47756</v>
      </c>
      <c r="CW4" s="28" t="n">
        <v>47787</v>
      </c>
      <c r="CX4" s="28" t="n">
        <v>47817</v>
      </c>
      <c r="CY4" s="193" t="n">
        <v>47848</v>
      </c>
      <c r="CZ4" s="579" t="n"/>
      <c r="DA4" s="579" t="n"/>
      <c r="DB4" s="579" t="n"/>
    </row>
    <row r="5">
      <c r="B5" s="1" t="inlineStr">
        <is>
          <t>Income</t>
        </is>
      </c>
      <c r="C5" s="588" t="n"/>
      <c r="D5" s="1" t="n"/>
      <c r="E5" s="2" t="n"/>
      <c r="F5" s="2" t="n"/>
      <c r="G5" s="2" t="n"/>
      <c r="H5" s="2" t="n"/>
      <c r="Z5" s="194" t="n"/>
      <c r="AE5" s="194" t="n"/>
      <c r="AQ5" s="194" t="n"/>
      <c r="BC5" s="194" t="n"/>
      <c r="BO5" s="194" t="n"/>
      <c r="CA5" s="194" t="n"/>
      <c r="CM5" s="194" t="n"/>
      <c r="CY5" s="194" t="n"/>
    </row>
    <row r="6" customFormat="1" s="580">
      <c r="B6" s="1" t="inlineStr">
        <is>
          <t xml:space="preserve">   Design income</t>
        </is>
      </c>
      <c r="C6" s="588" t="n"/>
      <c r="D6" s="580" t="n"/>
      <c r="E6" s="580" t="n"/>
      <c r="F6" s="580" t="n"/>
      <c r="G6" s="155" t="n"/>
      <c r="H6" s="155" t="n"/>
      <c r="I6" s="580" t="n"/>
      <c r="J6" s="580" t="n"/>
      <c r="K6" s="580" t="n"/>
      <c r="L6" s="580" t="n"/>
      <c r="M6" s="580" t="n"/>
      <c r="N6" s="580" t="n"/>
      <c r="O6" s="580" t="n"/>
      <c r="P6" s="580" t="n"/>
      <c r="Q6" s="580" t="n"/>
      <c r="R6" s="580" t="n"/>
      <c r="S6" s="580" t="n"/>
      <c r="T6" s="580" t="n"/>
      <c r="U6" s="580" t="n"/>
      <c r="V6" s="580" t="n"/>
      <c r="W6" s="580" t="n"/>
      <c r="X6" s="580" t="n"/>
      <c r="Y6" s="580" t="n">
        <v>975</v>
      </c>
      <c r="Z6" s="195" t="n">
        <v>1275</v>
      </c>
      <c r="AA6" s="580" t="n"/>
      <c r="AB6" s="580" t="n"/>
      <c r="AC6" s="580" t="n"/>
      <c r="AD6" s="580" t="n"/>
      <c r="AE6" s="195" t="n"/>
      <c r="AF6" s="580" t="n"/>
      <c r="AG6" s="580" t="n"/>
      <c r="AH6" s="580" t="n"/>
      <c r="AI6" s="580" t="n"/>
      <c r="AJ6" s="580" t="n"/>
      <c r="AK6" s="580" t="n"/>
      <c r="AL6" s="580" t="n"/>
      <c r="AM6" s="580" t="n"/>
      <c r="AN6" s="580" t="n"/>
      <c r="AO6" s="580" t="n"/>
      <c r="AP6" s="580" t="n"/>
      <c r="AQ6" s="195" t="n"/>
      <c r="AR6" s="580" t="n"/>
      <c r="AS6" s="580" t="n"/>
      <c r="AT6" s="580" t="n"/>
      <c r="AU6" s="580" t="n"/>
      <c r="AV6" s="580" t="n"/>
      <c r="AW6" s="580" t="n"/>
      <c r="AX6" s="580" t="n"/>
      <c r="AY6" s="580" t="n"/>
      <c r="AZ6" s="580" t="n"/>
      <c r="BA6" s="580" t="n"/>
      <c r="BB6" s="580" t="n"/>
      <c r="BC6" s="195" t="n"/>
      <c r="BD6" s="580" t="n"/>
      <c r="BE6" s="580" t="n"/>
      <c r="BF6" s="580" t="n"/>
      <c r="BG6" s="580" t="n"/>
      <c r="BH6" s="580" t="n"/>
      <c r="BI6" s="580" t="n"/>
      <c r="BJ6" s="580" t="n"/>
      <c r="BK6" s="580" t="n"/>
      <c r="BL6" s="580" t="n"/>
      <c r="BM6" s="580" t="n"/>
      <c r="BN6" s="580" t="n"/>
      <c r="BO6" s="195" t="n"/>
      <c r="BP6" s="580" t="n"/>
      <c r="BQ6" s="580" t="n"/>
      <c r="BR6" s="580" t="n"/>
      <c r="BS6" s="580" t="n"/>
      <c r="BT6" s="580" t="n"/>
      <c r="BU6" s="580" t="n"/>
      <c r="BV6" s="580" t="n"/>
      <c r="BW6" s="580" t="n"/>
      <c r="BX6" s="580" t="n"/>
      <c r="BY6" s="580" t="n"/>
      <c r="BZ6" s="580" t="n"/>
      <c r="CA6" s="195" t="n"/>
      <c r="CB6" s="580" t="n"/>
      <c r="CC6" s="580" t="n"/>
      <c r="CD6" s="580" t="n"/>
      <c r="CE6" s="580" t="n"/>
      <c r="CF6" s="580" t="n"/>
      <c r="CG6" s="580" t="n"/>
      <c r="CH6" s="580" t="n"/>
      <c r="CI6" s="580" t="n"/>
      <c r="CJ6" s="580" t="n"/>
      <c r="CK6" s="580" t="n"/>
      <c r="CL6" s="580" t="n"/>
      <c r="CM6" s="195" t="n"/>
      <c r="CN6" s="580" t="n"/>
      <c r="CO6" s="580" t="n"/>
      <c r="CP6" s="580" t="n"/>
      <c r="CQ6" s="580" t="n"/>
      <c r="CR6" s="580" t="n"/>
      <c r="CS6" s="580" t="n"/>
      <c r="CT6" s="580" t="n"/>
      <c r="CU6" s="580" t="n"/>
      <c r="CV6" s="580" t="n"/>
      <c r="CW6" s="580" t="n"/>
      <c r="CX6" s="580" t="n"/>
      <c r="CY6" s="195" t="n"/>
    </row>
    <row r="7" customFormat="1" s="580">
      <c r="B7" s="1" t="inlineStr">
        <is>
          <t xml:space="preserve">   Discounts given</t>
        </is>
      </c>
      <c r="C7" s="588" t="n"/>
      <c r="D7" s="580" t="n"/>
      <c r="E7" s="580" t="n"/>
      <c r="F7" s="580" t="n"/>
      <c r="G7" s="580" t="n"/>
      <c r="H7" s="580" t="n"/>
      <c r="I7" s="580" t="n"/>
      <c r="J7" s="580" t="n"/>
      <c r="K7" s="580" t="n"/>
      <c r="L7" s="580" t="n"/>
      <c r="M7" s="580" t="n"/>
      <c r="N7" s="580" t="n">
        <v>0</v>
      </c>
      <c r="O7" s="580" t="n">
        <v>0</v>
      </c>
      <c r="P7" s="580" t="n">
        <v>0</v>
      </c>
      <c r="Q7" s="580" t="n">
        <v>0</v>
      </c>
      <c r="R7" s="580" t="n">
        <v>0</v>
      </c>
      <c r="S7" s="580" t="n">
        <v>0</v>
      </c>
      <c r="T7" s="580" t="n"/>
      <c r="U7" s="580" t="n"/>
      <c r="V7" s="580" t="n"/>
      <c r="W7" s="472" t="n"/>
      <c r="X7" s="472" t="n"/>
      <c r="Y7" s="472" t="n"/>
      <c r="Z7" s="195" t="n">
        <v>-89.5</v>
      </c>
      <c r="AA7" s="580" t="n"/>
      <c r="AB7" s="580" t="n"/>
      <c r="AC7" s="580" t="n"/>
      <c r="AD7" s="580" t="n"/>
      <c r="AE7" s="195" t="n"/>
      <c r="AF7" s="580" t="n"/>
      <c r="AG7" s="580" t="n"/>
      <c r="AH7" s="580" t="n"/>
      <c r="AI7" s="580" t="n"/>
      <c r="AJ7" s="580" t="n"/>
      <c r="AK7" s="580" t="n"/>
      <c r="AL7" s="580" t="n"/>
      <c r="AM7" s="580" t="n"/>
      <c r="AN7" s="580" t="n"/>
      <c r="AO7" s="580" t="n"/>
      <c r="AP7" s="580" t="n"/>
      <c r="AQ7" s="195" t="n"/>
      <c r="AR7" s="580" t="n"/>
      <c r="AS7" s="580" t="n"/>
      <c r="AT7" s="580" t="n"/>
      <c r="AU7" s="580" t="n"/>
      <c r="AV7" s="580" t="n"/>
      <c r="AW7" s="580" t="n"/>
      <c r="AX7" s="580" t="n"/>
      <c r="AY7" s="580" t="n"/>
      <c r="AZ7" s="580" t="n"/>
      <c r="BA7" s="580" t="n"/>
      <c r="BB7" s="580" t="n"/>
      <c r="BC7" s="195" t="n"/>
      <c r="BD7" s="580" t="n"/>
      <c r="BE7" s="580" t="n"/>
      <c r="BF7" s="580" t="n"/>
      <c r="BG7" s="580" t="n"/>
      <c r="BH7" s="580" t="n"/>
      <c r="BI7" s="580" t="n"/>
      <c r="BJ7" s="580" t="n"/>
      <c r="BK7" s="580" t="n"/>
      <c r="BL7" s="580" t="n"/>
      <c r="BM7" s="580" t="n"/>
      <c r="BN7" s="580" t="n"/>
      <c r="BO7" s="195" t="n"/>
      <c r="BP7" s="580" t="n"/>
      <c r="BQ7" s="580" t="n"/>
      <c r="BR7" s="580" t="n"/>
      <c r="BS7" s="580" t="n"/>
      <c r="BT7" s="580" t="n"/>
      <c r="BU7" s="580" t="n"/>
      <c r="BV7" s="580" t="n"/>
      <c r="BW7" s="580" t="n"/>
      <c r="BX7" s="580" t="n"/>
      <c r="BY7" s="580" t="n"/>
      <c r="BZ7" s="580" t="n"/>
      <c r="CA7" s="195" t="n"/>
      <c r="CB7" s="580" t="n"/>
      <c r="CC7" s="580" t="n"/>
      <c r="CD7" s="580" t="n"/>
      <c r="CE7" s="580" t="n"/>
      <c r="CF7" s="580" t="n"/>
      <c r="CG7" s="580" t="n"/>
      <c r="CH7" s="580" t="n"/>
      <c r="CI7" s="580" t="n"/>
      <c r="CJ7" s="580" t="n"/>
      <c r="CK7" s="580" t="n"/>
      <c r="CL7" s="580" t="n"/>
      <c r="CM7" s="195" t="n"/>
      <c r="CN7" s="580" t="n"/>
      <c r="CO7" s="580" t="n"/>
      <c r="CP7" s="580" t="n"/>
      <c r="CQ7" s="580" t="n"/>
      <c r="CR7" s="580" t="n"/>
      <c r="CS7" s="580" t="n"/>
      <c r="CT7" s="580" t="n"/>
      <c r="CU7" s="580" t="n"/>
      <c r="CV7" s="580" t="n"/>
      <c r="CW7" s="580" t="n"/>
      <c r="CX7" s="580" t="n"/>
      <c r="CY7" s="195" t="n"/>
    </row>
    <row r="8" customFormat="1" s="580">
      <c r="B8" s="1" t="inlineStr">
        <is>
          <t xml:space="preserve">   Landscaping Services</t>
        </is>
      </c>
      <c r="C8" s="588" t="n"/>
      <c r="D8" s="580" t="n"/>
      <c r="E8" s="580" t="n"/>
      <c r="F8" s="580" t="n"/>
      <c r="G8" s="580" t="n"/>
      <c r="H8" s="580" t="n"/>
      <c r="I8" s="580" t="n"/>
      <c r="J8" s="580" t="n"/>
      <c r="K8" s="580" t="n"/>
      <c r="L8" s="580" t="n"/>
      <c r="M8" s="580" t="n"/>
      <c r="N8" s="580" t="n">
        <v>0</v>
      </c>
      <c r="O8" s="580" t="n">
        <v>0</v>
      </c>
      <c r="P8" s="580" t="n">
        <v>0</v>
      </c>
      <c r="Q8" s="580" t="n">
        <v>0</v>
      </c>
      <c r="R8" s="580" t="n">
        <v>0</v>
      </c>
      <c r="S8" s="580" t="n">
        <v>0</v>
      </c>
      <c r="T8" s="580" t="n"/>
      <c r="U8" s="580" t="n"/>
      <c r="V8" s="580" t="n"/>
      <c r="W8" s="580" t="n">
        <v>190</v>
      </c>
      <c r="X8" s="580" t="n">
        <v>90</v>
      </c>
      <c r="Y8" s="580" t="n">
        <v>475</v>
      </c>
      <c r="Z8" s="195" t="n">
        <v>722.5</v>
      </c>
      <c r="AA8" s="580" t="n"/>
      <c r="AB8" s="580" t="n"/>
      <c r="AC8" s="580" t="n"/>
      <c r="AD8" s="580" t="n"/>
      <c r="AE8" s="195" t="n"/>
      <c r="AF8" s="580" t="n"/>
      <c r="AG8" s="580" t="n"/>
      <c r="AH8" s="580" t="n"/>
      <c r="AI8" s="580" t="n"/>
      <c r="AJ8" s="580" t="n"/>
      <c r="AK8" s="580" t="n"/>
      <c r="AL8" s="580" t="n"/>
      <c r="AM8" s="580" t="n"/>
      <c r="AN8" s="580" t="n"/>
      <c r="AO8" s="580" t="n"/>
      <c r="AP8" s="580" t="n"/>
      <c r="AQ8" s="195" t="n"/>
      <c r="AR8" s="580" t="n"/>
      <c r="AS8" s="580" t="n"/>
      <c r="AT8" s="580" t="n"/>
      <c r="AU8" s="580" t="n"/>
      <c r="AV8" s="580" t="n"/>
      <c r="AW8" s="580" t="n"/>
      <c r="AX8" s="580" t="n"/>
      <c r="AY8" s="580" t="n"/>
      <c r="AZ8" s="580" t="n"/>
      <c r="BA8" s="580" t="n"/>
      <c r="BB8" s="580" t="n"/>
      <c r="BC8" s="195" t="n"/>
      <c r="BD8" s="580" t="n"/>
      <c r="BE8" s="580" t="n"/>
      <c r="BF8" s="580" t="n"/>
      <c r="BG8" s="580" t="n"/>
      <c r="BH8" s="580" t="n"/>
      <c r="BI8" s="580" t="n"/>
      <c r="BJ8" s="580" t="n"/>
      <c r="BK8" s="580" t="n"/>
      <c r="BL8" s="580" t="n"/>
      <c r="BM8" s="580" t="n"/>
      <c r="BN8" s="580" t="n"/>
      <c r="BO8" s="195" t="n"/>
      <c r="BP8" s="580" t="n"/>
      <c r="BQ8" s="580" t="n"/>
      <c r="BR8" s="580" t="n"/>
      <c r="BS8" s="580" t="n"/>
      <c r="BT8" s="580" t="n"/>
      <c r="BU8" s="580" t="n"/>
      <c r="BV8" s="580" t="n"/>
      <c r="BW8" s="580" t="n"/>
      <c r="BX8" s="580" t="n"/>
      <c r="BY8" s="580" t="n"/>
      <c r="BZ8" s="580" t="n"/>
      <c r="CA8" s="195" t="n"/>
      <c r="CB8" s="580" t="n"/>
      <c r="CC8" s="580" t="n"/>
      <c r="CD8" s="580" t="n"/>
      <c r="CE8" s="580" t="n"/>
      <c r="CF8" s="580" t="n"/>
      <c r="CG8" s="580" t="n"/>
      <c r="CH8" s="580" t="n"/>
      <c r="CI8" s="580" t="n"/>
      <c r="CJ8" s="580" t="n"/>
      <c r="CK8" s="580" t="n"/>
      <c r="CL8" s="580" t="n"/>
      <c r="CM8" s="195" t="n"/>
      <c r="CN8" s="580" t="n"/>
      <c r="CO8" s="580" t="n"/>
      <c r="CP8" s="580" t="n"/>
      <c r="CQ8" s="580" t="n"/>
      <c r="CR8" s="580" t="n"/>
      <c r="CS8" s="580" t="n"/>
      <c r="CT8" s="580" t="n"/>
      <c r="CU8" s="580" t="n"/>
      <c r="CV8" s="580" t="n"/>
      <c r="CW8" s="580" t="n"/>
      <c r="CX8" s="580" t="n"/>
      <c r="CY8" s="195" t="n"/>
    </row>
    <row r="9" customFormat="1" s="580">
      <c r="B9" s="1" t="inlineStr">
        <is>
          <t xml:space="preserve">      Job Materials</t>
        </is>
      </c>
      <c r="C9" s="588" t="n"/>
      <c r="D9" s="580" t="n"/>
      <c r="E9" s="580" t="n"/>
      <c r="F9" s="580" t="n"/>
      <c r="G9" s="580" t="n"/>
      <c r="H9" s="580" t="n"/>
      <c r="I9" s="580" t="n"/>
      <c r="J9" s="580" t="n"/>
      <c r="K9" s="580" t="n"/>
      <c r="L9" s="580" t="n"/>
      <c r="M9" s="580" t="n"/>
      <c r="N9" s="580" t="n"/>
      <c r="O9" s="580" t="n"/>
      <c r="P9" s="580" t="n"/>
      <c r="Q9" s="580" t="n"/>
      <c r="R9" s="580" t="n"/>
      <c r="S9" s="580" t="n"/>
      <c r="T9" s="580" t="n"/>
      <c r="U9" s="580" t="n"/>
      <c r="V9" s="580" t="n"/>
      <c r="W9" s="580" t="n"/>
      <c r="X9" s="580" t="n"/>
      <c r="Y9" s="580" t="n"/>
      <c r="Z9" s="195" t="n"/>
      <c r="AA9" s="580" t="n"/>
      <c r="AB9" s="580" t="n"/>
      <c r="AC9" s="580" t="n"/>
      <c r="AD9" s="580" t="n"/>
      <c r="AE9" s="195" t="n"/>
      <c r="AF9" s="580" t="n"/>
      <c r="AG9" s="580" t="n"/>
      <c r="AH9" s="580" t="n"/>
      <c r="AI9" s="580" t="n"/>
      <c r="AJ9" s="580" t="n"/>
      <c r="AK9" s="580" t="n"/>
      <c r="AL9" s="580" t="n"/>
      <c r="AM9" s="580" t="n"/>
      <c r="AN9" s="580" t="n"/>
      <c r="AO9" s="580" t="n"/>
      <c r="AP9" s="580" t="n"/>
      <c r="AQ9" s="195" t="n"/>
      <c r="AR9" s="580" t="n"/>
      <c r="AS9" s="580" t="n"/>
      <c r="AT9" s="580" t="n"/>
      <c r="AU9" s="580" t="n"/>
      <c r="AV9" s="580" t="n"/>
      <c r="AW9" s="580" t="n"/>
      <c r="AX9" s="580" t="n"/>
      <c r="AY9" s="580" t="n"/>
      <c r="AZ9" s="580" t="n"/>
      <c r="BA9" s="580" t="n"/>
      <c r="BB9" s="580" t="n"/>
      <c r="BC9" s="195" t="n"/>
      <c r="BD9" s="580" t="n"/>
      <c r="BE9" s="580" t="n"/>
      <c r="BF9" s="580" t="n"/>
      <c r="BG9" s="580" t="n"/>
      <c r="BH9" s="580" t="n"/>
      <c r="BI9" s="580" t="n"/>
      <c r="BJ9" s="580" t="n"/>
      <c r="BK9" s="580" t="n"/>
      <c r="BL9" s="580" t="n"/>
      <c r="BM9" s="580" t="n"/>
      <c r="BN9" s="580" t="n"/>
      <c r="BO9" s="195" t="n"/>
      <c r="BP9" s="580" t="n"/>
      <c r="BQ9" s="580" t="n"/>
      <c r="BR9" s="580" t="n"/>
      <c r="BS9" s="580" t="n"/>
      <c r="BT9" s="580" t="n"/>
      <c r="BU9" s="580" t="n"/>
      <c r="BV9" s="580" t="n"/>
      <c r="BW9" s="580" t="n"/>
      <c r="BX9" s="580" t="n"/>
      <c r="BY9" s="580" t="n"/>
      <c r="BZ9" s="580" t="n"/>
      <c r="CA9" s="195" t="n"/>
      <c r="CB9" s="580" t="n"/>
      <c r="CC9" s="580" t="n"/>
      <c r="CD9" s="580" t="n"/>
      <c r="CE9" s="580" t="n"/>
      <c r="CF9" s="580" t="n"/>
      <c r="CG9" s="580" t="n"/>
      <c r="CH9" s="580" t="n"/>
      <c r="CI9" s="580" t="n"/>
      <c r="CJ9" s="580" t="n"/>
      <c r="CK9" s="580" t="n"/>
      <c r="CL9" s="580" t="n"/>
      <c r="CM9" s="195" t="n"/>
      <c r="CN9" s="580" t="n"/>
      <c r="CO9" s="580" t="n"/>
      <c r="CP9" s="580" t="n"/>
      <c r="CQ9" s="580" t="n"/>
      <c r="CR9" s="580" t="n"/>
      <c r="CS9" s="580" t="n"/>
      <c r="CT9" s="580" t="n"/>
      <c r="CU9" s="580" t="n"/>
      <c r="CV9" s="580" t="n"/>
      <c r="CW9" s="580" t="n"/>
      <c r="CX9" s="580" t="n"/>
      <c r="CY9" s="195" t="n"/>
    </row>
    <row r="10" customFormat="1" s="580">
      <c r="B10" s="1" t="inlineStr">
        <is>
          <t xml:space="preserve">         Fountains and Garden Lighting</t>
        </is>
      </c>
      <c r="C10" s="588" t="n"/>
      <c r="D10" s="580" t="n"/>
      <c r="E10" s="580" t="n"/>
      <c r="F10" s="580" t="n"/>
      <c r="G10" s="580" t="n"/>
      <c r="H10" s="580" t="n"/>
      <c r="I10" s="580" t="n"/>
      <c r="J10" s="580" t="n"/>
      <c r="K10" s="580" t="n"/>
      <c r="L10" s="580" t="n"/>
      <c r="M10" s="580" t="n"/>
      <c r="N10" s="580" t="n">
        <v>0</v>
      </c>
      <c r="O10" s="580" t="n">
        <v>0</v>
      </c>
      <c r="P10" s="580" t="n">
        <v>0</v>
      </c>
      <c r="Q10" s="580" t="n">
        <v>0</v>
      </c>
      <c r="R10" s="580" t="n">
        <v>0</v>
      </c>
      <c r="S10" s="580" t="n">
        <v>0</v>
      </c>
      <c r="T10" s="580" t="n"/>
      <c r="U10" s="580" t="n"/>
      <c r="V10" s="580" t="n"/>
      <c r="W10" s="580" t="n"/>
      <c r="X10" s="580" t="n">
        <v>323</v>
      </c>
      <c r="Y10" s="580" t="n">
        <v>697</v>
      </c>
      <c r="Z10" s="195" t="n">
        <v>1226.5</v>
      </c>
      <c r="AA10" s="580" t="n"/>
      <c r="AB10" s="580" t="n"/>
      <c r="AC10" s="580" t="n"/>
      <c r="AD10" s="580" t="n"/>
      <c r="AE10" s="195" t="n"/>
      <c r="AF10" s="580" t="n"/>
      <c r="AG10" s="580" t="n"/>
      <c r="AH10" s="580" t="n"/>
      <c r="AI10" s="580" t="n"/>
      <c r="AJ10" s="580" t="n"/>
      <c r="AK10" s="580" t="n"/>
      <c r="AL10" s="580" t="n"/>
      <c r="AM10" s="580" t="n"/>
      <c r="AN10" s="580" t="n"/>
      <c r="AO10" s="580" t="n"/>
      <c r="AP10" s="580" t="n"/>
      <c r="AQ10" s="195" t="n"/>
      <c r="AR10" s="580" t="n"/>
      <c r="AS10" s="580" t="n"/>
      <c r="AT10" s="580" t="n"/>
      <c r="AU10" s="580" t="n"/>
      <c r="AV10" s="580" t="n"/>
      <c r="AW10" s="580" t="n"/>
      <c r="AX10" s="580" t="n"/>
      <c r="AY10" s="580" t="n"/>
      <c r="AZ10" s="580" t="n"/>
      <c r="BA10" s="580" t="n"/>
      <c r="BB10" s="580" t="n"/>
      <c r="BC10" s="195" t="n"/>
      <c r="BD10" s="580" t="n"/>
      <c r="BE10" s="580" t="n"/>
      <c r="BF10" s="580" t="n"/>
      <c r="BG10" s="580" t="n"/>
      <c r="BH10" s="580" t="n"/>
      <c r="BI10" s="580" t="n"/>
      <c r="BJ10" s="580" t="n"/>
      <c r="BK10" s="580" t="n"/>
      <c r="BL10" s="580" t="n"/>
      <c r="BM10" s="580" t="n"/>
      <c r="BN10" s="580" t="n"/>
      <c r="BO10" s="195" t="n"/>
      <c r="BP10" s="580" t="n"/>
      <c r="BQ10" s="580" t="n"/>
      <c r="BR10" s="580" t="n"/>
      <c r="BS10" s="580" t="n"/>
      <c r="BT10" s="580" t="n"/>
      <c r="BU10" s="580" t="n"/>
      <c r="BV10" s="580" t="n"/>
      <c r="BW10" s="580" t="n"/>
      <c r="BX10" s="580" t="n"/>
      <c r="BY10" s="580" t="n"/>
      <c r="BZ10" s="580" t="n"/>
      <c r="CA10" s="195" t="n"/>
      <c r="CB10" s="580" t="n"/>
      <c r="CC10" s="580" t="n"/>
      <c r="CD10" s="580" t="n"/>
      <c r="CE10" s="580" t="n"/>
      <c r="CF10" s="580" t="n"/>
      <c r="CG10" s="580" t="n"/>
      <c r="CH10" s="580" t="n"/>
      <c r="CI10" s="580" t="n"/>
      <c r="CJ10" s="580" t="n"/>
      <c r="CK10" s="580" t="n"/>
      <c r="CL10" s="580" t="n"/>
      <c r="CM10" s="195" t="n"/>
      <c r="CN10" s="580" t="n"/>
      <c r="CO10" s="580" t="n"/>
      <c r="CP10" s="580" t="n"/>
      <c r="CQ10" s="580" t="n"/>
      <c r="CR10" s="580" t="n"/>
      <c r="CS10" s="580" t="n"/>
      <c r="CT10" s="580" t="n"/>
      <c r="CU10" s="580" t="n"/>
      <c r="CV10" s="580" t="n"/>
      <c r="CW10" s="580" t="n"/>
      <c r="CX10" s="580" t="n"/>
      <c r="CY10" s="195" t="n"/>
    </row>
    <row r="11" customFormat="1" s="580">
      <c r="B11" s="1" t="inlineStr">
        <is>
          <t xml:space="preserve">         Plants and Soil</t>
        </is>
      </c>
      <c r="C11" s="588" t="n"/>
      <c r="D11" s="580" t="n"/>
      <c r="E11" s="580" t="n"/>
      <c r="F11" s="580" t="n"/>
      <c r="G11" s="580" t="n"/>
      <c r="H11" s="580" t="n"/>
      <c r="I11" s="580" t="n"/>
      <c r="J11" s="580" t="n"/>
      <c r="K11" s="580" t="n"/>
      <c r="L11" s="580" t="n"/>
      <c r="M11" s="580" t="n"/>
      <c r="N11" s="580" t="n"/>
      <c r="O11" s="580" t="n"/>
      <c r="P11" s="580" t="n"/>
      <c r="Q11" s="580" t="n"/>
      <c r="R11" s="580" t="n"/>
      <c r="S11" s="580" t="n"/>
      <c r="T11" s="580" t="n"/>
      <c r="U11" s="580" t="n"/>
      <c r="V11" s="580" t="n"/>
      <c r="W11" s="580" t="n">
        <v>131.25</v>
      </c>
      <c r="X11" s="580" t="n"/>
      <c r="Y11" s="580" t="n">
        <v>150</v>
      </c>
      <c r="Z11" s="195" t="n">
        <v>2070.72</v>
      </c>
      <c r="AA11" s="580" t="n"/>
      <c r="AB11" s="580" t="n"/>
      <c r="AC11" s="580" t="n"/>
      <c r="AD11" s="580" t="n"/>
      <c r="AE11" s="195" t="n"/>
      <c r="AF11" s="580" t="n"/>
      <c r="AG11" s="580" t="n"/>
      <c r="AH11" s="580" t="n"/>
      <c r="AI11" s="580" t="n"/>
      <c r="AJ11" s="580" t="n"/>
      <c r="AK11" s="580" t="n"/>
      <c r="AL11" s="580" t="n"/>
      <c r="AM11" s="580" t="n"/>
      <c r="AN11" s="580" t="n"/>
      <c r="AO11" s="580" t="n"/>
      <c r="AP11" s="580" t="n"/>
      <c r="AQ11" s="195" t="n"/>
      <c r="AR11" s="580" t="n"/>
      <c r="AS11" s="580" t="n"/>
      <c r="AT11" s="580" t="n"/>
      <c r="AU11" s="580" t="n"/>
      <c r="AV11" s="580" t="n"/>
      <c r="AW11" s="580" t="n"/>
      <c r="AX11" s="580" t="n"/>
      <c r="AY11" s="580" t="n"/>
      <c r="AZ11" s="580" t="n"/>
      <c r="BA11" s="580" t="n"/>
      <c r="BB11" s="580" t="n"/>
      <c r="BC11" s="195" t="n"/>
      <c r="BD11" s="580" t="n"/>
      <c r="BE11" s="580" t="n"/>
      <c r="BF11" s="580" t="n"/>
      <c r="BG11" s="580" t="n"/>
      <c r="BH11" s="580" t="n"/>
      <c r="BI11" s="580" t="n"/>
      <c r="BJ11" s="580" t="n"/>
      <c r="BK11" s="580" t="n"/>
      <c r="BL11" s="580" t="n"/>
      <c r="BM11" s="580" t="n"/>
      <c r="BN11" s="580" t="n"/>
      <c r="BO11" s="195" t="n"/>
      <c r="BP11" s="580" t="n"/>
      <c r="BQ11" s="580" t="n"/>
      <c r="BR11" s="580" t="n"/>
      <c r="BS11" s="580" t="n"/>
      <c r="BT11" s="580" t="n"/>
      <c r="BU11" s="580" t="n"/>
      <c r="BV11" s="580" t="n"/>
      <c r="BW11" s="580" t="n"/>
      <c r="BX11" s="580" t="n"/>
      <c r="BY11" s="580" t="n"/>
      <c r="BZ11" s="580" t="n"/>
      <c r="CA11" s="195" t="n"/>
      <c r="CB11" s="580" t="n"/>
      <c r="CC11" s="580" t="n"/>
      <c r="CD11" s="580" t="n"/>
      <c r="CE11" s="580" t="n"/>
      <c r="CF11" s="580" t="n"/>
      <c r="CG11" s="580" t="n"/>
      <c r="CH11" s="580" t="n"/>
      <c r="CI11" s="580" t="n"/>
      <c r="CJ11" s="580" t="n"/>
      <c r="CK11" s="580" t="n"/>
      <c r="CL11" s="580" t="n"/>
      <c r="CM11" s="195" t="n"/>
      <c r="CN11" s="580" t="n"/>
      <c r="CO11" s="580" t="n"/>
      <c r="CP11" s="580" t="n"/>
      <c r="CQ11" s="580" t="n"/>
      <c r="CR11" s="580" t="n"/>
      <c r="CS11" s="580" t="n"/>
      <c r="CT11" s="580" t="n"/>
      <c r="CU11" s="580" t="n"/>
      <c r="CV11" s="580" t="n"/>
      <c r="CW11" s="580" t="n"/>
      <c r="CX11" s="580" t="n"/>
      <c r="CY11" s="195" t="n"/>
    </row>
    <row r="12" customFormat="1" s="580">
      <c r="B12" s="1" t="inlineStr">
        <is>
          <t xml:space="preserve">         Sprinklers and Drip Systems</t>
        </is>
      </c>
      <c r="C12" s="588" t="n"/>
      <c r="D12" s="580" t="n"/>
      <c r="E12" s="580" t="n"/>
      <c r="F12" s="580" t="n"/>
      <c r="G12" s="580" t="n"/>
      <c r="H12" s="580" t="n"/>
      <c r="I12" s="580" t="n"/>
      <c r="J12" s="580" t="n"/>
      <c r="K12" s="580" t="n"/>
      <c r="L12" s="580" t="n"/>
      <c r="M12" s="580" t="n"/>
      <c r="N12" s="580" t="n"/>
      <c r="O12" s="580" t="n"/>
      <c r="P12" s="580" t="n"/>
      <c r="Q12" s="580" t="n"/>
      <c r="R12" s="580" t="n"/>
      <c r="S12" s="580" t="n"/>
      <c r="T12" s="580" t="n"/>
      <c r="U12" s="580" t="n"/>
      <c r="V12" s="580" t="n"/>
      <c r="W12" s="580" t="n"/>
      <c r="X12" s="580" t="n">
        <v>108</v>
      </c>
      <c r="Y12" s="580" t="n"/>
      <c r="Z12" s="195" t="n">
        <v>30</v>
      </c>
      <c r="AA12" s="580" t="n"/>
      <c r="AB12" s="580" t="n"/>
      <c r="AC12" s="580" t="n"/>
      <c r="AD12" s="580" t="n"/>
      <c r="AE12" s="195" t="n"/>
      <c r="AF12" s="580" t="n"/>
      <c r="AG12" s="580" t="n"/>
      <c r="AH12" s="580" t="n"/>
      <c r="AI12" s="580" t="n"/>
      <c r="AJ12" s="580" t="n"/>
      <c r="AK12" s="580" t="n"/>
      <c r="AL12" s="580" t="n"/>
      <c r="AM12" s="580" t="n"/>
      <c r="AN12" s="580" t="n"/>
      <c r="AO12" s="580" t="n"/>
      <c r="AP12" s="580" t="n"/>
      <c r="AQ12" s="195" t="n"/>
      <c r="AR12" s="580" t="n"/>
      <c r="AS12" s="580" t="n"/>
      <c r="AT12" s="580" t="n"/>
      <c r="AU12" s="580" t="n"/>
      <c r="AV12" s="580" t="n"/>
      <c r="AW12" s="580" t="n"/>
      <c r="AX12" s="580" t="n"/>
      <c r="AY12" s="580" t="n"/>
      <c r="AZ12" s="580" t="n"/>
      <c r="BA12" s="580" t="n"/>
      <c r="BB12" s="580" t="n"/>
      <c r="BC12" s="195" t="n"/>
      <c r="BD12" s="580" t="n"/>
      <c r="BE12" s="580" t="n"/>
      <c r="BF12" s="580" t="n"/>
      <c r="BG12" s="580" t="n"/>
      <c r="BH12" s="580" t="n"/>
      <c r="BI12" s="580" t="n"/>
      <c r="BJ12" s="580" t="n"/>
      <c r="BK12" s="580" t="n"/>
      <c r="BL12" s="580" t="n"/>
      <c r="BM12" s="580" t="n"/>
      <c r="BN12" s="580" t="n"/>
      <c r="BO12" s="195" t="n"/>
      <c r="BP12" s="580" t="n"/>
      <c r="BQ12" s="580" t="n"/>
      <c r="BR12" s="580" t="n"/>
      <c r="BS12" s="580" t="n"/>
      <c r="BT12" s="580" t="n"/>
      <c r="BU12" s="580" t="n"/>
      <c r="BV12" s="580" t="n"/>
      <c r="BW12" s="580" t="n"/>
      <c r="BX12" s="580" t="n"/>
      <c r="BY12" s="580" t="n"/>
      <c r="BZ12" s="580" t="n"/>
      <c r="CA12" s="195" t="n"/>
      <c r="CB12" s="580" t="n"/>
      <c r="CC12" s="580" t="n"/>
      <c r="CD12" s="580" t="n"/>
      <c r="CE12" s="580" t="n"/>
      <c r="CF12" s="580" t="n"/>
      <c r="CG12" s="580" t="n"/>
      <c r="CH12" s="580" t="n"/>
      <c r="CI12" s="580" t="n"/>
      <c r="CJ12" s="580" t="n"/>
      <c r="CK12" s="580" t="n"/>
      <c r="CL12" s="580" t="n"/>
      <c r="CM12" s="195" t="n"/>
      <c r="CN12" s="580" t="n"/>
      <c r="CO12" s="580" t="n"/>
      <c r="CP12" s="580" t="n"/>
      <c r="CQ12" s="580" t="n"/>
      <c r="CR12" s="580" t="n"/>
      <c r="CS12" s="580" t="n"/>
      <c r="CT12" s="580" t="n"/>
      <c r="CU12" s="580" t="n"/>
      <c r="CV12" s="580" t="n"/>
      <c r="CW12" s="580" t="n"/>
      <c r="CX12" s="580" t="n"/>
      <c r="CY12" s="195" t="n"/>
    </row>
    <row r="13">
      <c r="A13" s="3" t="n"/>
      <c r="B13" s="4" t="inlineStr">
        <is>
          <t xml:space="preserve">      Total Job Materials</t>
        </is>
      </c>
      <c r="C13" s="589" t="n"/>
      <c r="D13" s="694" t="n"/>
      <c r="E13" s="694" t="n"/>
      <c r="F13" s="694" t="n"/>
      <c r="G13" s="694" t="n"/>
      <c r="H13" s="694" t="n"/>
      <c r="I13" s="694" t="n"/>
      <c r="J13" s="694" t="n"/>
      <c r="K13" s="694" t="n"/>
      <c r="L13" s="694" t="n"/>
      <c r="M13" s="694" t="n"/>
      <c r="N13" s="694" t="n"/>
      <c r="O13" s="694" t="n"/>
      <c r="P13" s="694" t="n"/>
      <c r="Q13" s="694" t="n"/>
      <c r="R13" s="694" t="n"/>
      <c r="S13" s="694" t="n"/>
      <c r="T13" s="694">
        <f>SUM(T10:T12)</f>
        <v/>
      </c>
      <c r="U13" s="694">
        <f>SUM(U10:U12)</f>
        <v/>
      </c>
      <c r="V13" s="694">
        <f>SUM(V10:V12)</f>
        <v/>
      </c>
      <c r="W13" s="694">
        <f>SUM(W10:W12)</f>
        <v/>
      </c>
      <c r="X13" s="694">
        <f>SUM(X10:X12)</f>
        <v/>
      </c>
      <c r="Y13" s="694">
        <f>SUM(Y10:Y12)</f>
        <v/>
      </c>
      <c r="Z13" s="695">
        <f>SUM(Z10:Z12)</f>
        <v/>
      </c>
      <c r="AA13" s="696">
        <f>SUM(AA10:AA12)</f>
        <v/>
      </c>
      <c r="AB13" s="696">
        <f>SUM(AB10:AB12)</f>
        <v/>
      </c>
      <c r="AC13" s="696">
        <f>SUM(AC10:AC12)</f>
        <v/>
      </c>
      <c r="AD13" s="696">
        <f>SUM(AD10:AD12)</f>
        <v/>
      </c>
      <c r="AE13" s="695">
        <f>SUM(AE10:AE12)</f>
        <v/>
      </c>
      <c r="AF13" s="696">
        <f>SUM(AF10:AF12)</f>
        <v/>
      </c>
      <c r="AG13" s="696">
        <f>SUM(AG10:AG12)</f>
        <v/>
      </c>
      <c r="AH13" s="696">
        <f>SUM(AH10:AH12)</f>
        <v/>
      </c>
      <c r="AI13" s="696">
        <f>SUM(AI10:AI12)</f>
        <v/>
      </c>
      <c r="AJ13" s="696">
        <f>SUM(AJ10:AJ12)</f>
        <v/>
      </c>
      <c r="AK13" s="696">
        <f>SUM(AK10:AK12)</f>
        <v/>
      </c>
      <c r="AL13" s="696">
        <f>SUM(AL10:AL12)</f>
        <v/>
      </c>
      <c r="AM13" s="696">
        <f>SUM(AM10:AM12)</f>
        <v/>
      </c>
      <c r="AN13" s="696">
        <f>SUM(AN10:AN12)</f>
        <v/>
      </c>
      <c r="AO13" s="696">
        <f>SUM(AO10:AO12)</f>
        <v/>
      </c>
      <c r="AP13" s="696">
        <f>SUM(AP10:AP12)</f>
        <v/>
      </c>
      <c r="AQ13" s="695">
        <f>SUM(AQ10:AQ12)</f>
        <v/>
      </c>
      <c r="AR13" s="696">
        <f>SUM(AR10:AR12)</f>
        <v/>
      </c>
      <c r="AS13" s="696">
        <f>SUM(AS10:AS12)</f>
        <v/>
      </c>
      <c r="AT13" s="696">
        <f>SUM(AT10:AT12)</f>
        <v/>
      </c>
      <c r="AU13" s="696">
        <f>SUM(AU10:AU12)</f>
        <v/>
      </c>
      <c r="AV13" s="696">
        <f>SUM(AV10:AV12)</f>
        <v/>
      </c>
      <c r="AW13" s="696">
        <f>SUM(AW10:AW12)</f>
        <v/>
      </c>
      <c r="AX13" s="696">
        <f>SUM(AX10:AX12)</f>
        <v/>
      </c>
      <c r="AY13" s="696">
        <f>SUM(AY10:AY12)</f>
        <v/>
      </c>
      <c r="AZ13" s="696">
        <f>SUM(AZ10:AZ12)</f>
        <v/>
      </c>
      <c r="BA13" s="696">
        <f>SUM(BA10:BA12)</f>
        <v/>
      </c>
      <c r="BB13" s="696">
        <f>SUM(BB10:BB12)</f>
        <v/>
      </c>
      <c r="BC13" s="695">
        <f>SUM(BC10:BC12)</f>
        <v/>
      </c>
      <c r="BD13" s="696">
        <f>SUM(BD10:BD12)</f>
        <v/>
      </c>
      <c r="BE13" s="696">
        <f>SUM(BE10:BE12)</f>
        <v/>
      </c>
      <c r="BF13" s="696">
        <f>SUM(BF10:BF12)</f>
        <v/>
      </c>
      <c r="BG13" s="696">
        <f>SUM(BG10:BG12)</f>
        <v/>
      </c>
      <c r="BH13" s="696">
        <f>SUM(BH10:BH12)</f>
        <v/>
      </c>
      <c r="BI13" s="696">
        <f>SUM(BI10:BI12)</f>
        <v/>
      </c>
      <c r="BJ13" s="696">
        <f>SUM(BJ10:BJ12)</f>
        <v/>
      </c>
      <c r="BK13" s="696">
        <f>SUM(BK10:BK12)</f>
        <v/>
      </c>
      <c r="BL13" s="696">
        <f>SUM(BL10:BL12)</f>
        <v/>
      </c>
      <c r="BM13" s="696">
        <f>SUM(BM10:BM12)</f>
        <v/>
      </c>
      <c r="BN13" s="696">
        <f>SUM(BN10:BN12)</f>
        <v/>
      </c>
      <c r="BO13" s="695">
        <f>SUM(BO10:BO12)</f>
        <v/>
      </c>
      <c r="BP13" s="696">
        <f>SUM(BP10:BP12)</f>
        <v/>
      </c>
      <c r="BQ13" s="696">
        <f>SUM(BQ10:BQ12)</f>
        <v/>
      </c>
      <c r="BR13" s="696">
        <f>SUM(BR10:BR12)</f>
        <v/>
      </c>
      <c r="BS13" s="696">
        <f>SUM(BS10:BS12)</f>
        <v/>
      </c>
      <c r="BT13" s="696">
        <f>SUM(BT10:BT12)</f>
        <v/>
      </c>
      <c r="BU13" s="696">
        <f>SUM(BU10:BU12)</f>
        <v/>
      </c>
      <c r="BV13" s="696">
        <f>SUM(BV10:BV12)</f>
        <v/>
      </c>
      <c r="BW13" s="696">
        <f>SUM(BW10:BW12)</f>
        <v/>
      </c>
      <c r="BX13" s="696">
        <f>SUM(BX10:BX12)</f>
        <v/>
      </c>
      <c r="BY13" s="696">
        <f>SUM(BY10:BY12)</f>
        <v/>
      </c>
      <c r="BZ13" s="696">
        <f>SUM(BZ10:BZ12)</f>
        <v/>
      </c>
      <c r="CA13" s="695">
        <f>SUM(CA10:CA12)</f>
        <v/>
      </c>
      <c r="CB13" s="696">
        <f>SUM(CB10:CB12)</f>
        <v/>
      </c>
      <c r="CC13" s="696">
        <f>SUM(CC10:CC12)</f>
        <v/>
      </c>
      <c r="CD13" s="696">
        <f>SUM(CD10:CD12)</f>
        <v/>
      </c>
      <c r="CE13" s="696">
        <f>SUM(CE10:CE12)</f>
        <v/>
      </c>
      <c r="CF13" s="696">
        <f>SUM(CF10:CF12)</f>
        <v/>
      </c>
      <c r="CG13" s="696">
        <f>SUM(CG10:CG12)</f>
        <v/>
      </c>
      <c r="CH13" s="696">
        <f>SUM(CH10:CH12)</f>
        <v/>
      </c>
      <c r="CI13" s="696">
        <f>SUM(CI10:CI12)</f>
        <v/>
      </c>
      <c r="CJ13" s="696">
        <f>SUM(CJ10:CJ12)</f>
        <v/>
      </c>
      <c r="CK13" s="696">
        <f>SUM(CK10:CK12)</f>
        <v/>
      </c>
      <c r="CL13" s="696">
        <f>SUM(CL10:CL12)</f>
        <v/>
      </c>
      <c r="CM13" s="695">
        <f>SUM(CM10:CM12)</f>
        <v/>
      </c>
      <c r="CN13" s="696">
        <f>SUM(CN10:CN12)</f>
        <v/>
      </c>
      <c r="CO13" s="696">
        <f>SUM(CO10:CO12)</f>
        <v/>
      </c>
      <c r="CP13" s="696">
        <f>SUM(CP10:CP12)</f>
        <v/>
      </c>
      <c r="CQ13" s="696">
        <f>SUM(CQ10:CQ12)</f>
        <v/>
      </c>
      <c r="CR13" s="696">
        <f>SUM(CR10:CR12)</f>
        <v/>
      </c>
      <c r="CS13" s="696">
        <f>SUM(CS10:CS12)</f>
        <v/>
      </c>
      <c r="CT13" s="696">
        <f>SUM(CT10:CT12)</f>
        <v/>
      </c>
      <c r="CU13" s="696">
        <f>SUM(CU10:CU12)</f>
        <v/>
      </c>
      <c r="CV13" s="696">
        <f>SUM(CV10:CV12)</f>
        <v/>
      </c>
      <c r="CW13" s="696">
        <f>SUM(CW10:CW12)</f>
        <v/>
      </c>
      <c r="CX13" s="696">
        <f>SUM(CX10:CX12)</f>
        <v/>
      </c>
      <c r="CY13" s="695">
        <f>SUM(CY10:CY12)</f>
        <v/>
      </c>
    </row>
    <row r="14" customFormat="1" s="580">
      <c r="B14" s="1" t="inlineStr">
        <is>
          <t xml:space="preserve">      Labor</t>
        </is>
      </c>
      <c r="C14" s="588" t="n"/>
      <c r="D14" s="580" t="n"/>
      <c r="E14" s="580" t="n"/>
      <c r="F14" s="580" t="n"/>
      <c r="G14" s="580" t="n"/>
      <c r="H14" s="580" t="n"/>
      <c r="I14" s="580" t="n"/>
      <c r="J14" s="580" t="n"/>
      <c r="K14" s="580" t="n"/>
      <c r="L14" s="580" t="n"/>
      <c r="M14" s="580" t="n"/>
      <c r="N14" s="580" t="n"/>
      <c r="O14" s="580" t="n"/>
      <c r="P14" s="580" t="n"/>
      <c r="Q14" s="580" t="n"/>
      <c r="R14" s="580" t="n"/>
      <c r="S14" s="580" t="n"/>
      <c r="T14" s="580" t="n"/>
      <c r="U14" s="580" t="n"/>
      <c r="V14" s="580" t="n"/>
      <c r="W14" s="580" t="n"/>
      <c r="X14" s="580" t="n"/>
      <c r="Y14" s="580" t="n"/>
      <c r="Z14" s="195" t="n"/>
      <c r="AA14" s="580" t="n"/>
      <c r="AB14" s="580" t="n"/>
      <c r="AC14" s="580" t="n"/>
      <c r="AD14" s="580" t="n"/>
      <c r="AE14" s="195" t="n"/>
      <c r="AF14" s="580" t="n"/>
      <c r="AG14" s="580" t="n"/>
      <c r="AH14" s="580" t="n"/>
      <c r="AI14" s="580" t="n"/>
      <c r="AJ14" s="580" t="n"/>
      <c r="AK14" s="580" t="n"/>
      <c r="AL14" s="580" t="n"/>
      <c r="AM14" s="580" t="n"/>
      <c r="AN14" s="580" t="n"/>
      <c r="AO14" s="580" t="n"/>
      <c r="AP14" s="580" t="n"/>
      <c r="AQ14" s="195" t="n"/>
      <c r="AR14" s="580" t="n"/>
      <c r="AS14" s="580" t="n"/>
      <c r="AT14" s="580" t="n"/>
      <c r="AU14" s="580" t="n"/>
      <c r="AV14" s="580" t="n"/>
      <c r="AW14" s="580" t="n"/>
      <c r="AX14" s="580" t="n"/>
      <c r="AY14" s="580" t="n"/>
      <c r="AZ14" s="580" t="n"/>
      <c r="BA14" s="580" t="n"/>
      <c r="BB14" s="580" t="n"/>
      <c r="BC14" s="195" t="n"/>
      <c r="BD14" s="580" t="n"/>
      <c r="BE14" s="580" t="n"/>
      <c r="BF14" s="580" t="n"/>
      <c r="BG14" s="580" t="n"/>
      <c r="BH14" s="580" t="n"/>
      <c r="BI14" s="580" t="n"/>
      <c r="BJ14" s="580" t="n"/>
      <c r="BK14" s="580" t="n"/>
      <c r="BL14" s="580" t="n"/>
      <c r="BM14" s="580" t="n"/>
      <c r="BN14" s="580" t="n"/>
      <c r="BO14" s="195" t="n"/>
      <c r="BP14" s="580" t="n"/>
      <c r="BQ14" s="580" t="n"/>
      <c r="BR14" s="580" t="n"/>
      <c r="BS14" s="580" t="n"/>
      <c r="BT14" s="580" t="n"/>
      <c r="BU14" s="580" t="n"/>
      <c r="BV14" s="580" t="n"/>
      <c r="BW14" s="580" t="n"/>
      <c r="BX14" s="580" t="n"/>
      <c r="BY14" s="580" t="n"/>
      <c r="BZ14" s="580" t="n"/>
      <c r="CA14" s="195" t="n"/>
      <c r="CB14" s="580" t="n"/>
      <c r="CC14" s="580" t="n"/>
      <c r="CD14" s="580" t="n"/>
      <c r="CE14" s="580" t="n"/>
      <c r="CF14" s="580" t="n"/>
      <c r="CG14" s="580" t="n"/>
      <c r="CH14" s="580" t="n"/>
      <c r="CI14" s="580" t="n"/>
      <c r="CJ14" s="580" t="n"/>
      <c r="CK14" s="580" t="n"/>
      <c r="CL14" s="580" t="n"/>
      <c r="CM14" s="195" t="n"/>
      <c r="CN14" s="580" t="n"/>
      <c r="CO14" s="580" t="n"/>
      <c r="CP14" s="580" t="n"/>
      <c r="CQ14" s="580" t="n"/>
      <c r="CR14" s="580" t="n"/>
      <c r="CS14" s="580" t="n"/>
      <c r="CT14" s="580" t="n"/>
      <c r="CU14" s="580" t="n"/>
      <c r="CV14" s="580" t="n"/>
      <c r="CW14" s="580" t="n"/>
      <c r="CX14" s="580" t="n"/>
      <c r="CY14" s="195" t="n"/>
    </row>
    <row r="15" customFormat="1" s="580">
      <c r="B15" s="1" t="inlineStr">
        <is>
          <t xml:space="preserve">         Installation</t>
        </is>
      </c>
      <c r="C15" s="588" t="n"/>
      <c r="D15" s="580" t="n"/>
      <c r="E15" s="580" t="n"/>
      <c r="F15" s="580" t="n"/>
      <c r="G15" s="580" t="n"/>
      <c r="H15" s="580" t="n"/>
      <c r="I15" s="580" t="n"/>
      <c r="J15" s="580" t="n"/>
      <c r="K15" s="580" t="n"/>
      <c r="L15" s="580" t="n"/>
      <c r="M15" s="580" t="n"/>
      <c r="N15" s="580" t="n"/>
      <c r="O15" s="580" t="n"/>
      <c r="P15" s="580" t="n"/>
      <c r="Q15" s="580" t="n"/>
      <c r="R15" s="580" t="n"/>
      <c r="S15" s="580" t="n"/>
      <c r="T15" s="580" t="n"/>
      <c r="U15" s="580" t="n"/>
      <c r="V15" s="580" t="n"/>
      <c r="W15" s="580" t="n"/>
      <c r="X15" s="580" t="n"/>
      <c r="Y15" s="580" t="n"/>
      <c r="Z15" s="195" t="n">
        <v>250</v>
      </c>
      <c r="AA15" s="580" t="n"/>
      <c r="AB15" s="580" t="n"/>
      <c r="AC15" s="580" t="n"/>
      <c r="AD15" s="580" t="n"/>
      <c r="AE15" s="195" t="n"/>
      <c r="AF15" s="580" t="n"/>
      <c r="AG15" s="580" t="n"/>
      <c r="AH15" s="580" t="n"/>
      <c r="AI15" s="580" t="n"/>
      <c r="AJ15" s="580" t="n"/>
      <c r="AK15" s="580" t="n"/>
      <c r="AL15" s="580" t="n"/>
      <c r="AM15" s="580" t="n"/>
      <c r="AN15" s="580" t="n"/>
      <c r="AO15" s="580" t="n"/>
      <c r="AP15" s="580" t="n"/>
      <c r="AQ15" s="195" t="n"/>
      <c r="AR15" s="580" t="n"/>
      <c r="AS15" s="580" t="n"/>
      <c r="AT15" s="580" t="n"/>
      <c r="AU15" s="580" t="n"/>
      <c r="AV15" s="580" t="n"/>
      <c r="AW15" s="580" t="n"/>
      <c r="AX15" s="580" t="n"/>
      <c r="AY15" s="580" t="n"/>
      <c r="AZ15" s="580" t="n"/>
      <c r="BA15" s="580" t="n"/>
      <c r="BB15" s="580" t="n"/>
      <c r="BC15" s="195" t="n"/>
      <c r="BD15" s="580" t="n"/>
      <c r="BE15" s="580" t="n"/>
      <c r="BF15" s="580" t="n"/>
      <c r="BG15" s="580" t="n"/>
      <c r="BH15" s="580" t="n"/>
      <c r="BI15" s="580" t="n"/>
      <c r="BJ15" s="580" t="n"/>
      <c r="BK15" s="580" t="n"/>
      <c r="BL15" s="580" t="n"/>
      <c r="BM15" s="580" t="n"/>
      <c r="BN15" s="580" t="n"/>
      <c r="BO15" s="195" t="n"/>
      <c r="BP15" s="580" t="n"/>
      <c r="BQ15" s="580" t="n"/>
      <c r="BR15" s="580" t="n"/>
      <c r="BS15" s="580" t="n"/>
      <c r="BT15" s="580" t="n"/>
      <c r="BU15" s="580" t="n"/>
      <c r="BV15" s="580" t="n"/>
      <c r="BW15" s="580" t="n"/>
      <c r="BX15" s="580" t="n"/>
      <c r="BY15" s="580" t="n"/>
      <c r="BZ15" s="580" t="n"/>
      <c r="CA15" s="195" t="n"/>
      <c r="CB15" s="580" t="n"/>
      <c r="CC15" s="580" t="n"/>
      <c r="CD15" s="580" t="n"/>
      <c r="CE15" s="580" t="n"/>
      <c r="CF15" s="580" t="n"/>
      <c r="CG15" s="580" t="n"/>
      <c r="CH15" s="580" t="n"/>
      <c r="CI15" s="580" t="n"/>
      <c r="CJ15" s="580" t="n"/>
      <c r="CK15" s="580" t="n"/>
      <c r="CL15" s="580" t="n"/>
      <c r="CM15" s="195" t="n"/>
      <c r="CN15" s="580" t="n"/>
      <c r="CO15" s="580" t="n"/>
      <c r="CP15" s="580" t="n"/>
      <c r="CQ15" s="580" t="n"/>
      <c r="CR15" s="580" t="n"/>
      <c r="CS15" s="580" t="n"/>
      <c r="CT15" s="580" t="n"/>
      <c r="CU15" s="580" t="n"/>
      <c r="CV15" s="580" t="n"/>
      <c r="CW15" s="580" t="n"/>
      <c r="CX15" s="580" t="n"/>
      <c r="CY15" s="195" t="n"/>
    </row>
    <row r="16" customFormat="1" s="580">
      <c r="B16" s="1" t="inlineStr">
        <is>
          <t xml:space="preserve">         Maintenance and Repair</t>
        </is>
      </c>
      <c r="C16" s="588" t="n"/>
      <c r="D16" s="580" t="n"/>
      <c r="E16" s="580" t="n"/>
      <c r="F16" s="580" t="n"/>
      <c r="G16" s="580" t="n"/>
      <c r="H16" s="580" t="n"/>
      <c r="I16" s="580" t="n"/>
      <c r="J16" s="580" t="n"/>
      <c r="K16" s="580" t="n"/>
      <c r="L16" s="580" t="n"/>
      <c r="M16" s="580" t="n"/>
      <c r="N16" s="580" t="n"/>
      <c r="O16" s="580" t="n"/>
      <c r="P16" s="580" t="n"/>
      <c r="Q16" s="580" t="n"/>
      <c r="R16" s="580" t="n"/>
      <c r="S16" s="580" t="n"/>
      <c r="T16" s="580" t="n"/>
      <c r="U16" s="580" t="n"/>
      <c r="V16" s="580" t="n"/>
      <c r="W16" s="580" t="n"/>
      <c r="X16" s="580" t="n"/>
      <c r="Y16" s="580" t="n">
        <v>50</v>
      </c>
      <c r="Z16" s="195" t="n"/>
      <c r="AA16" s="580" t="n"/>
      <c r="AB16" s="580" t="n"/>
      <c r="AC16" s="580" t="n"/>
      <c r="AD16" s="580" t="n"/>
      <c r="AE16" s="195" t="n"/>
      <c r="AF16" s="580" t="n"/>
      <c r="AG16" s="580" t="n"/>
      <c r="AH16" s="580" t="n"/>
      <c r="AI16" s="580" t="n"/>
      <c r="AJ16" s="580" t="n"/>
      <c r="AK16" s="580" t="n"/>
      <c r="AL16" s="580" t="n"/>
      <c r="AM16" s="580" t="n"/>
      <c r="AN16" s="580" t="n"/>
      <c r="AO16" s="580" t="n"/>
      <c r="AP16" s="580" t="n"/>
      <c r="AQ16" s="195" t="n"/>
      <c r="AR16" s="580" t="n"/>
      <c r="AS16" s="580" t="n"/>
      <c r="AT16" s="580" t="n"/>
      <c r="AU16" s="580" t="n"/>
      <c r="AV16" s="580" t="n"/>
      <c r="AW16" s="580" t="n"/>
      <c r="AX16" s="580" t="n"/>
      <c r="AY16" s="580" t="n"/>
      <c r="AZ16" s="580" t="n"/>
      <c r="BA16" s="580" t="n"/>
      <c r="BB16" s="580" t="n"/>
      <c r="BC16" s="195" t="n"/>
      <c r="BD16" s="580" t="n"/>
      <c r="BE16" s="580" t="n"/>
      <c r="BF16" s="580" t="n"/>
      <c r="BG16" s="580" t="n"/>
      <c r="BH16" s="580" t="n"/>
      <c r="BI16" s="580" t="n"/>
      <c r="BJ16" s="580" t="n"/>
      <c r="BK16" s="580" t="n"/>
      <c r="BL16" s="580" t="n"/>
      <c r="BM16" s="580" t="n"/>
      <c r="BN16" s="580" t="n"/>
      <c r="BO16" s="195" t="n"/>
      <c r="BP16" s="580" t="n"/>
      <c r="BQ16" s="580" t="n"/>
      <c r="BR16" s="580" t="n"/>
      <c r="BS16" s="580" t="n"/>
      <c r="BT16" s="580" t="n"/>
      <c r="BU16" s="580" t="n"/>
      <c r="BV16" s="580" t="n"/>
      <c r="BW16" s="580" t="n"/>
      <c r="BX16" s="580" t="n"/>
      <c r="BY16" s="580" t="n"/>
      <c r="BZ16" s="580" t="n"/>
      <c r="CA16" s="195" t="n"/>
      <c r="CB16" s="580" t="n"/>
      <c r="CC16" s="580" t="n"/>
      <c r="CD16" s="580" t="n"/>
      <c r="CE16" s="580" t="n"/>
      <c r="CF16" s="580" t="n"/>
      <c r="CG16" s="580" t="n"/>
      <c r="CH16" s="580" t="n"/>
      <c r="CI16" s="580" t="n"/>
      <c r="CJ16" s="580" t="n"/>
      <c r="CK16" s="580" t="n"/>
      <c r="CL16" s="580" t="n"/>
      <c r="CM16" s="195" t="n"/>
      <c r="CN16" s="580" t="n"/>
      <c r="CO16" s="580" t="n"/>
      <c r="CP16" s="580" t="n"/>
      <c r="CQ16" s="580" t="n"/>
      <c r="CR16" s="580" t="n"/>
      <c r="CS16" s="580" t="n"/>
      <c r="CT16" s="580" t="n"/>
      <c r="CU16" s="580" t="n"/>
      <c r="CV16" s="580" t="n"/>
      <c r="CW16" s="580" t="n"/>
      <c r="CX16" s="580" t="n"/>
      <c r="CY16" s="195" t="n"/>
    </row>
    <row r="17">
      <c r="A17" s="3" t="n"/>
      <c r="B17" s="4" t="inlineStr">
        <is>
          <t xml:space="preserve">      Total Labor</t>
        </is>
      </c>
      <c r="C17" s="589" t="n"/>
      <c r="D17" s="694" t="n"/>
      <c r="E17" s="694" t="n"/>
      <c r="F17" s="694" t="n"/>
      <c r="G17" s="694" t="n"/>
      <c r="H17" s="694" t="n"/>
      <c r="I17" s="694" t="n"/>
      <c r="J17" s="694" t="n"/>
      <c r="K17" s="694" t="n"/>
      <c r="L17" s="694" t="n"/>
      <c r="M17" s="694" t="n"/>
      <c r="N17" s="694" t="n"/>
      <c r="O17" s="694" t="n"/>
      <c r="P17" s="694" t="n"/>
      <c r="Q17" s="694" t="n"/>
      <c r="R17" s="694" t="n"/>
      <c r="S17" s="694" t="n"/>
      <c r="T17" s="694" t="n"/>
      <c r="U17" s="694" t="n"/>
      <c r="V17" s="694" t="n"/>
      <c r="W17" s="694" t="n"/>
      <c r="X17" s="694" t="n"/>
      <c r="Y17" s="694">
        <f>SUM(Y15:Y16)</f>
        <v/>
      </c>
      <c r="Z17" s="695">
        <f>SUM(Z15:Z16)</f>
        <v/>
      </c>
      <c r="AA17" s="696">
        <f>SUM(AA15:AA16)</f>
        <v/>
      </c>
      <c r="AB17" s="696">
        <f>SUM(AB15:AB16)</f>
        <v/>
      </c>
      <c r="AC17" s="696">
        <f>SUM(AC15:AC16)</f>
        <v/>
      </c>
      <c r="AD17" s="696">
        <f>SUM(AD15:AD16)</f>
        <v/>
      </c>
      <c r="AE17" s="695">
        <f>SUM(AE15:AE16)</f>
        <v/>
      </c>
      <c r="AF17" s="696">
        <f>SUM(AF15:AF16)</f>
        <v/>
      </c>
      <c r="AG17" s="696">
        <f>SUM(AG15:AG16)</f>
        <v/>
      </c>
      <c r="AH17" s="696">
        <f>SUM(AH15:AH16)</f>
        <v/>
      </c>
      <c r="AI17" s="696">
        <f>SUM(AI15:AI16)</f>
        <v/>
      </c>
      <c r="AJ17" s="696">
        <f>SUM(AJ15:AJ16)</f>
        <v/>
      </c>
      <c r="AK17" s="696">
        <f>SUM(AK15:AK16)</f>
        <v/>
      </c>
      <c r="AL17" s="696">
        <f>SUM(AL15:AL16)</f>
        <v/>
      </c>
      <c r="AM17" s="696">
        <f>SUM(AM15:AM16)</f>
        <v/>
      </c>
      <c r="AN17" s="696">
        <f>SUM(AN15:AN16)</f>
        <v/>
      </c>
      <c r="AO17" s="696">
        <f>SUM(AO15:AO16)</f>
        <v/>
      </c>
      <c r="AP17" s="696">
        <f>SUM(AP15:AP16)</f>
        <v/>
      </c>
      <c r="AQ17" s="695">
        <f>SUM(AQ15:AQ16)</f>
        <v/>
      </c>
      <c r="AR17" s="696">
        <f>SUM(AR15:AR16)</f>
        <v/>
      </c>
      <c r="AS17" s="696">
        <f>SUM(AS15:AS16)</f>
        <v/>
      </c>
      <c r="AT17" s="696">
        <f>SUM(AT15:AT16)</f>
        <v/>
      </c>
      <c r="AU17" s="696">
        <f>SUM(AU15:AU16)</f>
        <v/>
      </c>
      <c r="AV17" s="696">
        <f>SUM(AV15:AV16)</f>
        <v/>
      </c>
      <c r="AW17" s="696">
        <f>SUM(AW15:AW16)</f>
        <v/>
      </c>
      <c r="AX17" s="696">
        <f>SUM(AX15:AX16)</f>
        <v/>
      </c>
      <c r="AY17" s="696">
        <f>SUM(AY15:AY16)</f>
        <v/>
      </c>
      <c r="AZ17" s="696">
        <f>SUM(AZ15:AZ16)</f>
        <v/>
      </c>
      <c r="BA17" s="696">
        <f>SUM(BA15:BA16)</f>
        <v/>
      </c>
      <c r="BB17" s="696">
        <f>SUM(BB15:BB16)</f>
        <v/>
      </c>
      <c r="BC17" s="695">
        <f>SUM(BC15:BC16)</f>
        <v/>
      </c>
      <c r="BD17" s="696">
        <f>SUM(BD15:BD16)</f>
        <v/>
      </c>
      <c r="BE17" s="696">
        <f>SUM(BE15:BE16)</f>
        <v/>
      </c>
      <c r="BF17" s="696">
        <f>SUM(BF15:BF16)</f>
        <v/>
      </c>
      <c r="BG17" s="696">
        <f>SUM(BG15:BG16)</f>
        <v/>
      </c>
      <c r="BH17" s="696">
        <f>SUM(BH15:BH16)</f>
        <v/>
      </c>
      <c r="BI17" s="696">
        <f>SUM(BI15:BI16)</f>
        <v/>
      </c>
      <c r="BJ17" s="696">
        <f>SUM(BJ15:BJ16)</f>
        <v/>
      </c>
      <c r="BK17" s="696">
        <f>SUM(BK15:BK16)</f>
        <v/>
      </c>
      <c r="BL17" s="696">
        <f>SUM(BL15:BL16)</f>
        <v/>
      </c>
      <c r="BM17" s="696">
        <f>SUM(BM15:BM16)</f>
        <v/>
      </c>
      <c r="BN17" s="696">
        <f>SUM(BN15:BN16)</f>
        <v/>
      </c>
      <c r="BO17" s="695">
        <f>SUM(BO15:BO16)</f>
        <v/>
      </c>
      <c r="BP17" s="696">
        <f>SUM(BP15:BP16)</f>
        <v/>
      </c>
      <c r="BQ17" s="696">
        <f>SUM(BQ15:BQ16)</f>
        <v/>
      </c>
      <c r="BR17" s="696">
        <f>SUM(BR15:BR16)</f>
        <v/>
      </c>
      <c r="BS17" s="696">
        <f>SUM(BS15:BS16)</f>
        <v/>
      </c>
      <c r="BT17" s="696">
        <f>SUM(BT15:BT16)</f>
        <v/>
      </c>
      <c r="BU17" s="696">
        <f>SUM(BU15:BU16)</f>
        <v/>
      </c>
      <c r="BV17" s="696">
        <f>SUM(BV15:BV16)</f>
        <v/>
      </c>
      <c r="BW17" s="696">
        <f>SUM(BW15:BW16)</f>
        <v/>
      </c>
      <c r="BX17" s="696">
        <f>SUM(BX15:BX16)</f>
        <v/>
      </c>
      <c r="BY17" s="696">
        <f>SUM(BY15:BY16)</f>
        <v/>
      </c>
      <c r="BZ17" s="696">
        <f>SUM(BZ15:BZ16)</f>
        <v/>
      </c>
      <c r="CA17" s="695">
        <f>SUM(CA15:CA16)</f>
        <v/>
      </c>
      <c r="CB17" s="696">
        <f>SUM(CB15:CB16)</f>
        <v/>
      </c>
      <c r="CC17" s="696">
        <f>SUM(CC15:CC16)</f>
        <v/>
      </c>
      <c r="CD17" s="696">
        <f>SUM(CD15:CD16)</f>
        <v/>
      </c>
      <c r="CE17" s="696">
        <f>SUM(CE15:CE16)</f>
        <v/>
      </c>
      <c r="CF17" s="696">
        <f>SUM(CF15:CF16)</f>
        <v/>
      </c>
      <c r="CG17" s="696">
        <f>SUM(CG15:CG16)</f>
        <v/>
      </c>
      <c r="CH17" s="696">
        <f>SUM(CH15:CH16)</f>
        <v/>
      </c>
      <c r="CI17" s="696">
        <f>SUM(CI15:CI16)</f>
        <v/>
      </c>
      <c r="CJ17" s="696">
        <f>SUM(CJ15:CJ16)</f>
        <v/>
      </c>
      <c r="CK17" s="696">
        <f>SUM(CK15:CK16)</f>
        <v/>
      </c>
      <c r="CL17" s="696">
        <f>SUM(CL15:CL16)</f>
        <v/>
      </c>
      <c r="CM17" s="695">
        <f>SUM(CM15:CM16)</f>
        <v/>
      </c>
      <c r="CN17" s="696">
        <f>SUM(CN15:CN16)</f>
        <v/>
      </c>
      <c r="CO17" s="696">
        <f>SUM(CO15:CO16)</f>
        <v/>
      </c>
      <c r="CP17" s="696">
        <f>SUM(CP15:CP16)</f>
        <v/>
      </c>
      <c r="CQ17" s="696">
        <f>SUM(CQ15:CQ16)</f>
        <v/>
      </c>
      <c r="CR17" s="696">
        <f>SUM(CR15:CR16)</f>
        <v/>
      </c>
      <c r="CS17" s="696">
        <f>SUM(CS15:CS16)</f>
        <v/>
      </c>
      <c r="CT17" s="696">
        <f>SUM(CT15:CT16)</f>
        <v/>
      </c>
      <c r="CU17" s="696">
        <f>SUM(CU15:CU16)</f>
        <v/>
      </c>
      <c r="CV17" s="696">
        <f>SUM(CV15:CV16)</f>
        <v/>
      </c>
      <c r="CW17" s="696">
        <f>SUM(CW15:CW16)</f>
        <v/>
      </c>
      <c r="CX17" s="696">
        <f>SUM(CX15:CX16)</f>
        <v/>
      </c>
      <c r="CY17" s="695">
        <f>SUM(CY15:CY16)</f>
        <v/>
      </c>
    </row>
    <row r="18">
      <c r="A18" s="3" t="n"/>
      <c r="B18" s="4" t="inlineStr">
        <is>
          <t xml:space="preserve">   Total Landscaping Services</t>
        </is>
      </c>
      <c r="C18" s="589" t="n"/>
      <c r="D18" s="694" t="n"/>
      <c r="E18" s="694" t="n"/>
      <c r="F18" s="694" t="n"/>
      <c r="G18" s="694" t="n"/>
      <c r="H18" s="694" t="n"/>
      <c r="I18" s="694" t="n"/>
      <c r="J18" s="694" t="n"/>
      <c r="K18" s="694" t="n"/>
      <c r="L18" s="694" t="n"/>
      <c r="M18" s="694" t="n"/>
      <c r="N18" s="694" t="n"/>
      <c r="O18" s="694" t="n"/>
      <c r="P18" s="694" t="n"/>
      <c r="Q18" s="694" t="n"/>
      <c r="R18" s="694" t="n"/>
      <c r="S18" s="694" t="n"/>
      <c r="T18" s="694" t="n"/>
      <c r="U18" s="694" t="n"/>
      <c r="V18" s="694" t="n"/>
      <c r="W18" s="694">
        <f>+W17+W13+W8</f>
        <v/>
      </c>
      <c r="X18" s="694">
        <f>+X17+X13+X8</f>
        <v/>
      </c>
      <c r="Y18" s="694">
        <f>+Y17+Y13+Y8</f>
        <v/>
      </c>
      <c r="Z18" s="695">
        <f>+Z17+Z13+Z8</f>
        <v/>
      </c>
      <c r="AA18" s="696">
        <f>+AA17+AA13+AA8</f>
        <v/>
      </c>
      <c r="AB18" s="696">
        <f>+AB17+AB13+AB8</f>
        <v/>
      </c>
      <c r="AC18" s="696">
        <f>+AC17+AC13+AC8</f>
        <v/>
      </c>
      <c r="AD18" s="696">
        <f>+AD17+AD13+AD8</f>
        <v/>
      </c>
      <c r="AE18" s="695">
        <f>+AE17+AE13+AE8</f>
        <v/>
      </c>
      <c r="AF18" s="696">
        <f>+AF17+AF13+AF8</f>
        <v/>
      </c>
      <c r="AG18" s="696">
        <f>+AG17+AG13+AG8</f>
        <v/>
      </c>
      <c r="AH18" s="696">
        <f>+AH17+AH13+AH8</f>
        <v/>
      </c>
      <c r="AI18" s="696">
        <f>+AI17+AI13+AI8</f>
        <v/>
      </c>
      <c r="AJ18" s="696">
        <f>+AJ17+AJ13+AJ8</f>
        <v/>
      </c>
      <c r="AK18" s="696">
        <f>+AK17+AK13+AK8</f>
        <v/>
      </c>
      <c r="AL18" s="696">
        <f>+AL17+AL13+AL8</f>
        <v/>
      </c>
      <c r="AM18" s="696">
        <f>+AM17+AM13+AM8</f>
        <v/>
      </c>
      <c r="AN18" s="696">
        <f>+AN17+AN13+AN8</f>
        <v/>
      </c>
      <c r="AO18" s="696">
        <f>+AO17+AO13+AO8</f>
        <v/>
      </c>
      <c r="AP18" s="696">
        <f>+AP17+AP13+AP8</f>
        <v/>
      </c>
      <c r="AQ18" s="695">
        <f>+AQ17+AQ13+AQ8</f>
        <v/>
      </c>
      <c r="AR18" s="696">
        <f>+AR17+AR13+AR8</f>
        <v/>
      </c>
      <c r="AS18" s="696">
        <f>+AS17+AS13+AS8</f>
        <v/>
      </c>
      <c r="AT18" s="696">
        <f>+AT17+AT13+AT8</f>
        <v/>
      </c>
      <c r="AU18" s="696">
        <f>+AU17+AU13+AU8</f>
        <v/>
      </c>
      <c r="AV18" s="696">
        <f>+AV17+AV13+AV8</f>
        <v/>
      </c>
      <c r="AW18" s="696">
        <f>+AW17+AW13+AW8</f>
        <v/>
      </c>
      <c r="AX18" s="696">
        <f>+AX17+AX13+AX8</f>
        <v/>
      </c>
      <c r="AY18" s="696">
        <f>+AY17+AY13+AY8</f>
        <v/>
      </c>
      <c r="AZ18" s="696">
        <f>+AZ17+AZ13+AZ8</f>
        <v/>
      </c>
      <c r="BA18" s="696">
        <f>+BA17+BA13+BA8</f>
        <v/>
      </c>
      <c r="BB18" s="696">
        <f>+BB17+BB13+BB8</f>
        <v/>
      </c>
      <c r="BC18" s="695">
        <f>+BC17+BC13+BC8</f>
        <v/>
      </c>
      <c r="BD18" s="696">
        <f>+BD17+BD13+BD8</f>
        <v/>
      </c>
      <c r="BE18" s="696">
        <f>+BE17+BE13+BE8</f>
        <v/>
      </c>
      <c r="BF18" s="696">
        <f>+BF17+BF13+BF8</f>
        <v/>
      </c>
      <c r="BG18" s="696">
        <f>+BG17+BG13+BG8</f>
        <v/>
      </c>
      <c r="BH18" s="696">
        <f>+BH17+BH13+BH8</f>
        <v/>
      </c>
      <c r="BI18" s="696">
        <f>+BI17+BI13+BI8</f>
        <v/>
      </c>
      <c r="BJ18" s="696">
        <f>+BJ17+BJ13+BJ8</f>
        <v/>
      </c>
      <c r="BK18" s="696">
        <f>+BK17+BK13+BK8</f>
        <v/>
      </c>
      <c r="BL18" s="696">
        <f>+BL17+BL13+BL8</f>
        <v/>
      </c>
      <c r="BM18" s="696">
        <f>+BM17+BM13+BM8</f>
        <v/>
      </c>
      <c r="BN18" s="696">
        <f>+BN17+BN13+BN8</f>
        <v/>
      </c>
      <c r="BO18" s="695">
        <f>+BO17+BO13+BO8</f>
        <v/>
      </c>
      <c r="BP18" s="696">
        <f>+BP17+BP13+BP8</f>
        <v/>
      </c>
      <c r="BQ18" s="696">
        <f>+BQ17+BQ13+BQ8</f>
        <v/>
      </c>
      <c r="BR18" s="696">
        <f>+BR17+BR13+BR8</f>
        <v/>
      </c>
      <c r="BS18" s="696">
        <f>+BS17+BS13+BS8</f>
        <v/>
      </c>
      <c r="BT18" s="696">
        <f>+BT17+BT13+BT8</f>
        <v/>
      </c>
      <c r="BU18" s="696">
        <f>+BU17+BU13+BU8</f>
        <v/>
      </c>
      <c r="BV18" s="696">
        <f>+BV17+BV13+BV8</f>
        <v/>
      </c>
      <c r="BW18" s="696">
        <f>+BW17+BW13+BW8</f>
        <v/>
      </c>
      <c r="BX18" s="696">
        <f>+BX17+BX13+BX8</f>
        <v/>
      </c>
      <c r="BY18" s="696">
        <f>+BY17+BY13+BY8</f>
        <v/>
      </c>
      <c r="BZ18" s="696">
        <f>+BZ17+BZ13+BZ8</f>
        <v/>
      </c>
      <c r="CA18" s="695">
        <f>+CA17+CA13+CA8</f>
        <v/>
      </c>
      <c r="CB18" s="696">
        <f>+CB17+CB13+CB8</f>
        <v/>
      </c>
      <c r="CC18" s="696">
        <f>+CC17+CC13+CC8</f>
        <v/>
      </c>
      <c r="CD18" s="696">
        <f>+CD17+CD13+CD8</f>
        <v/>
      </c>
      <c r="CE18" s="696">
        <f>+CE17+CE13+CE8</f>
        <v/>
      </c>
      <c r="CF18" s="696">
        <f>+CF17+CF13+CF8</f>
        <v/>
      </c>
      <c r="CG18" s="696">
        <f>+CG17+CG13+CG8</f>
        <v/>
      </c>
      <c r="CH18" s="696">
        <f>+CH17+CH13+CH8</f>
        <v/>
      </c>
      <c r="CI18" s="696">
        <f>+CI17+CI13+CI8</f>
        <v/>
      </c>
      <c r="CJ18" s="696">
        <f>+CJ17+CJ13+CJ8</f>
        <v/>
      </c>
      <c r="CK18" s="696">
        <f>+CK17+CK13+CK8</f>
        <v/>
      </c>
      <c r="CL18" s="696">
        <f>+CL17+CL13+CL8</f>
        <v/>
      </c>
      <c r="CM18" s="695">
        <f>+CM17+CM13+CM8</f>
        <v/>
      </c>
      <c r="CN18" s="696">
        <f>+CN17+CN13+CN8</f>
        <v/>
      </c>
      <c r="CO18" s="696">
        <f>+CO17+CO13+CO8</f>
        <v/>
      </c>
      <c r="CP18" s="696">
        <f>+CP17+CP13+CP8</f>
        <v/>
      </c>
      <c r="CQ18" s="696">
        <f>+CQ17+CQ13+CQ8</f>
        <v/>
      </c>
      <c r="CR18" s="696">
        <f>+CR17+CR13+CR8</f>
        <v/>
      </c>
      <c r="CS18" s="696">
        <f>+CS17+CS13+CS8</f>
        <v/>
      </c>
      <c r="CT18" s="696">
        <f>+CT17+CT13+CT8</f>
        <v/>
      </c>
      <c r="CU18" s="696">
        <f>+CU17+CU13+CU8</f>
        <v/>
      </c>
      <c r="CV18" s="696">
        <f>+CV17+CV13+CV8</f>
        <v/>
      </c>
      <c r="CW18" s="696">
        <f>+CW17+CW13+CW8</f>
        <v/>
      </c>
      <c r="CX18" s="696">
        <f>+CX17+CX13+CX8</f>
        <v/>
      </c>
      <c r="CY18" s="695">
        <f>+CY17+CY13+CY8</f>
        <v/>
      </c>
    </row>
    <row r="19" customFormat="1" s="580">
      <c r="B19" s="1" t="inlineStr">
        <is>
          <t xml:space="preserve">   Pest Control Services</t>
        </is>
      </c>
      <c r="C19" s="588" t="n"/>
      <c r="D19" s="580" t="n"/>
      <c r="E19" s="580" t="n"/>
      <c r="F19" s="580" t="n"/>
      <c r="G19" s="580" t="n"/>
      <c r="H19" s="580" t="n"/>
      <c r="I19" s="580" t="n"/>
      <c r="J19" s="580" t="n"/>
      <c r="K19" s="580" t="n"/>
      <c r="L19" s="580" t="n"/>
      <c r="M19" s="580" t="n"/>
      <c r="N19" s="580" t="n"/>
      <c r="O19" s="580" t="n"/>
      <c r="P19" s="580" t="n"/>
      <c r="Q19" s="580" t="n"/>
      <c r="R19" s="580" t="n"/>
      <c r="S19" s="580" t="n"/>
      <c r="T19" s="580" t="n"/>
      <c r="U19" s="580" t="n"/>
      <c r="V19" s="580" t="n"/>
      <c r="W19" s="580" t="n">
        <v>70</v>
      </c>
      <c r="X19" s="580" t="n"/>
      <c r="Y19" s="580" t="n">
        <v>70</v>
      </c>
      <c r="Z19" s="195" t="n">
        <v>-30</v>
      </c>
      <c r="AA19" s="580" t="n"/>
      <c r="AB19" s="580" t="n"/>
      <c r="AC19" s="580" t="n"/>
      <c r="AD19" s="580" t="n"/>
      <c r="AE19" s="195" t="n"/>
      <c r="AF19" s="580" t="n"/>
      <c r="AG19" s="580" t="n"/>
      <c r="AH19" s="580" t="n"/>
      <c r="AI19" s="580" t="n"/>
      <c r="AJ19" s="580" t="n"/>
      <c r="AK19" s="580" t="n"/>
      <c r="AL19" s="580" t="n"/>
      <c r="AM19" s="580" t="n"/>
      <c r="AN19" s="580" t="n"/>
      <c r="AO19" s="580" t="n"/>
      <c r="AP19" s="580" t="n"/>
      <c r="AQ19" s="195" t="n"/>
      <c r="AR19" s="580" t="n"/>
      <c r="AS19" s="580" t="n"/>
      <c r="AT19" s="580" t="n"/>
      <c r="AU19" s="580" t="n"/>
      <c r="AV19" s="580" t="n"/>
      <c r="AW19" s="580" t="n"/>
      <c r="AX19" s="580" t="n"/>
      <c r="AY19" s="580" t="n"/>
      <c r="AZ19" s="580" t="n"/>
      <c r="BA19" s="580" t="n"/>
      <c r="BB19" s="580" t="n"/>
      <c r="BC19" s="195" t="n"/>
      <c r="BD19" s="580" t="n"/>
      <c r="BE19" s="580" t="n"/>
      <c r="BF19" s="580" t="n"/>
      <c r="BG19" s="580" t="n"/>
      <c r="BH19" s="580" t="n"/>
      <c r="BI19" s="580" t="n"/>
      <c r="BJ19" s="580" t="n"/>
      <c r="BK19" s="580" t="n"/>
      <c r="BL19" s="580" t="n"/>
      <c r="BM19" s="580" t="n"/>
      <c r="BN19" s="580" t="n"/>
      <c r="BO19" s="195" t="n"/>
      <c r="BP19" s="580" t="n"/>
      <c r="BQ19" s="580" t="n"/>
      <c r="BR19" s="580" t="n"/>
      <c r="BS19" s="580" t="n"/>
      <c r="BT19" s="580" t="n"/>
      <c r="BU19" s="580" t="n"/>
      <c r="BV19" s="580" t="n"/>
      <c r="BW19" s="580" t="n"/>
      <c r="BX19" s="580" t="n"/>
      <c r="BY19" s="580" t="n"/>
      <c r="BZ19" s="580" t="n"/>
      <c r="CA19" s="195" t="n"/>
      <c r="CB19" s="580" t="n"/>
      <c r="CC19" s="580" t="n"/>
      <c r="CD19" s="580" t="n"/>
      <c r="CE19" s="580" t="n"/>
      <c r="CF19" s="580" t="n"/>
      <c r="CG19" s="580" t="n"/>
      <c r="CH19" s="580" t="n"/>
      <c r="CI19" s="580" t="n"/>
      <c r="CJ19" s="580" t="n"/>
      <c r="CK19" s="580" t="n"/>
      <c r="CL19" s="580" t="n"/>
      <c r="CM19" s="195" t="n"/>
      <c r="CN19" s="580" t="n"/>
      <c r="CO19" s="580" t="n"/>
      <c r="CP19" s="580" t="n"/>
      <c r="CQ19" s="580" t="n"/>
      <c r="CR19" s="580" t="n"/>
      <c r="CS19" s="580" t="n"/>
      <c r="CT19" s="580" t="n"/>
      <c r="CU19" s="580" t="n"/>
      <c r="CV19" s="580" t="n"/>
      <c r="CW19" s="580" t="n"/>
      <c r="CX19" s="580" t="n"/>
      <c r="CY19" s="195" t="n"/>
    </row>
    <row r="20" customFormat="1" s="580">
      <c r="B20" s="1" t="inlineStr">
        <is>
          <t xml:space="preserve">   Sales of Product Income</t>
        </is>
      </c>
      <c r="C20" s="588" t="n"/>
      <c r="D20" s="580" t="n"/>
      <c r="E20" s="580" t="n"/>
      <c r="F20" s="580" t="n"/>
      <c r="G20" s="580" t="n"/>
      <c r="H20" s="580" t="n"/>
      <c r="I20" s="580" t="n"/>
      <c r="J20" s="580" t="n"/>
      <c r="K20" s="580" t="n"/>
      <c r="L20" s="580" t="n"/>
      <c r="M20" s="580" t="n"/>
      <c r="N20" s="580" t="n"/>
      <c r="O20" s="580" t="n"/>
      <c r="P20" s="580" t="n"/>
      <c r="Q20" s="580" t="n"/>
      <c r="R20" s="580" t="n"/>
      <c r="S20" s="580" t="n"/>
      <c r="T20" s="580" t="n"/>
      <c r="U20" s="580" t="n"/>
      <c r="V20" s="580" t="n"/>
      <c r="W20" s="580" t="n"/>
      <c r="X20" s="580" t="n"/>
      <c r="Y20" s="580" t="n"/>
      <c r="Z20" s="195" t="n">
        <v>912.75</v>
      </c>
      <c r="AA20" s="580" t="n"/>
      <c r="AB20" s="580" t="n"/>
      <c r="AC20" s="580" t="n"/>
      <c r="AD20" s="580" t="n"/>
      <c r="AE20" s="195" t="n"/>
      <c r="AF20" s="580" t="n"/>
      <c r="AG20" s="580" t="n"/>
      <c r="AH20" s="580" t="n"/>
      <c r="AI20" s="580" t="n"/>
      <c r="AJ20" s="580" t="n"/>
      <c r="AK20" s="580" t="n"/>
      <c r="AL20" s="580" t="n"/>
      <c r="AM20" s="580" t="n"/>
      <c r="AN20" s="580" t="n"/>
      <c r="AO20" s="580" t="n"/>
      <c r="AP20" s="580" t="n"/>
      <c r="AQ20" s="195" t="n"/>
      <c r="AR20" s="580" t="n"/>
      <c r="AS20" s="580" t="n"/>
      <c r="AT20" s="580" t="n"/>
      <c r="AU20" s="580" t="n"/>
      <c r="AV20" s="580" t="n"/>
      <c r="AW20" s="580" t="n"/>
      <c r="AX20" s="580" t="n"/>
      <c r="AY20" s="580" t="n"/>
      <c r="AZ20" s="580" t="n"/>
      <c r="BA20" s="580" t="n"/>
      <c r="BB20" s="580" t="n"/>
      <c r="BC20" s="195" t="n"/>
      <c r="BD20" s="580" t="n"/>
      <c r="BE20" s="580" t="n"/>
      <c r="BF20" s="580" t="n"/>
      <c r="BG20" s="580" t="n"/>
      <c r="BH20" s="580" t="n"/>
      <c r="BI20" s="580" t="n"/>
      <c r="BJ20" s="580" t="n"/>
      <c r="BK20" s="580" t="n"/>
      <c r="BL20" s="580" t="n"/>
      <c r="BM20" s="580" t="n"/>
      <c r="BN20" s="580" t="n"/>
      <c r="BO20" s="195" t="n"/>
      <c r="BP20" s="580" t="n"/>
      <c r="BQ20" s="580" t="n"/>
      <c r="BR20" s="580" t="n"/>
      <c r="BS20" s="580" t="n"/>
      <c r="BT20" s="580" t="n"/>
      <c r="BU20" s="580" t="n"/>
      <c r="BV20" s="580" t="n"/>
      <c r="BW20" s="580" t="n"/>
      <c r="BX20" s="580" t="n"/>
      <c r="BY20" s="580" t="n"/>
      <c r="BZ20" s="580" t="n"/>
      <c r="CA20" s="195" t="n"/>
      <c r="CB20" s="580" t="n"/>
      <c r="CC20" s="580" t="n"/>
      <c r="CD20" s="580" t="n"/>
      <c r="CE20" s="580" t="n"/>
      <c r="CF20" s="580" t="n"/>
      <c r="CG20" s="580" t="n"/>
      <c r="CH20" s="580" t="n"/>
      <c r="CI20" s="580" t="n"/>
      <c r="CJ20" s="580" t="n"/>
      <c r="CK20" s="580" t="n"/>
      <c r="CL20" s="580" t="n"/>
      <c r="CM20" s="195" t="n"/>
      <c r="CN20" s="580" t="n"/>
      <c r="CO20" s="580" t="n"/>
      <c r="CP20" s="580" t="n"/>
      <c r="CQ20" s="580" t="n"/>
      <c r="CR20" s="580" t="n"/>
      <c r="CS20" s="580" t="n"/>
      <c r="CT20" s="580" t="n"/>
      <c r="CU20" s="580" t="n"/>
      <c r="CV20" s="580" t="n"/>
      <c r="CW20" s="580" t="n"/>
      <c r="CX20" s="580" t="n"/>
      <c r="CY20" s="195" t="n"/>
    </row>
    <row r="21" customFormat="1" s="580">
      <c r="B21" s="1" t="inlineStr">
        <is>
          <t xml:space="preserve">   Services</t>
        </is>
      </c>
      <c r="C21" s="588" t="n"/>
      <c r="D21" s="580" t="n"/>
      <c r="E21" s="580" t="n"/>
      <c r="F21" s="580" t="n"/>
      <c r="G21" s="580" t="n"/>
      <c r="H21" s="580" t="n"/>
      <c r="I21" s="580" t="n"/>
      <c r="J21" s="580" t="n"/>
      <c r="K21" s="580" t="n"/>
      <c r="L21" s="580" t="n"/>
      <c r="M21" s="580" t="n"/>
      <c r="N21" s="580" t="n"/>
      <c r="O21" s="580" t="n"/>
      <c r="P21" s="580" t="n"/>
      <c r="Q21" s="580" t="n"/>
      <c r="R21" s="580" t="n"/>
      <c r="S21" s="580" t="n"/>
      <c r="T21" s="580" t="n"/>
      <c r="U21" s="580" t="n"/>
      <c r="V21" s="580" t="n"/>
      <c r="W21" s="580" t="n"/>
      <c r="X21" s="580" t="n"/>
      <c r="Y21" s="580" t="n"/>
      <c r="Z21" s="195" t="n">
        <v>503.55</v>
      </c>
      <c r="AA21" s="580" t="n"/>
      <c r="AB21" s="604" t="n"/>
      <c r="AC21" s="580" t="n"/>
      <c r="AD21" s="580" t="n"/>
      <c r="AE21" s="195" t="n"/>
      <c r="AF21" s="580" t="n"/>
      <c r="AG21" s="580" t="n"/>
      <c r="AH21" s="580" t="n"/>
      <c r="AI21" s="580" t="n"/>
      <c r="AJ21" s="580" t="n"/>
      <c r="AK21" s="580" t="n"/>
      <c r="AL21" s="580" t="n"/>
      <c r="AM21" s="580" t="n"/>
      <c r="AN21" s="580" t="n"/>
      <c r="AO21" s="580" t="n"/>
      <c r="AP21" s="580" t="n"/>
      <c r="AQ21" s="195" t="n"/>
      <c r="AR21" s="580" t="n"/>
      <c r="AS21" s="580" t="n"/>
      <c r="AT21" s="580" t="n"/>
      <c r="AU21" s="580" t="n"/>
      <c r="AV21" s="580" t="n"/>
      <c r="AW21" s="580" t="n"/>
      <c r="AX21" s="580" t="n"/>
      <c r="AY21" s="580" t="n"/>
      <c r="AZ21" s="580" t="n"/>
      <c r="BA21" s="580" t="n"/>
      <c r="BB21" s="580" t="n"/>
      <c r="BC21" s="195" t="n"/>
      <c r="BD21" s="580" t="n"/>
      <c r="BE21" s="580" t="n"/>
      <c r="BF21" s="580" t="n"/>
      <c r="BG21" s="580" t="n"/>
      <c r="BH21" s="580" t="n"/>
      <c r="BI21" s="580" t="n"/>
      <c r="BJ21" s="580" t="n"/>
      <c r="BK21" s="580" t="n"/>
      <c r="BL21" s="580" t="n"/>
      <c r="BM21" s="580" t="n"/>
      <c r="BN21" s="580" t="n"/>
      <c r="BO21" s="195" t="n"/>
      <c r="BP21" s="580" t="n"/>
      <c r="BQ21" s="580" t="n"/>
      <c r="BR21" s="580" t="n"/>
      <c r="BS21" s="580" t="n"/>
      <c r="BT21" s="580" t="n"/>
      <c r="BU21" s="580" t="n"/>
      <c r="BV21" s="580" t="n"/>
      <c r="BW21" s="580" t="n"/>
      <c r="BX21" s="580" t="n"/>
      <c r="BY21" s="580" t="n"/>
      <c r="BZ21" s="580" t="n"/>
      <c r="CA21" s="195" t="n"/>
      <c r="CB21" s="580" t="n"/>
      <c r="CC21" s="580" t="n"/>
      <c r="CD21" s="580" t="n"/>
      <c r="CE21" s="580" t="n"/>
      <c r="CF21" s="580" t="n"/>
      <c r="CG21" s="580" t="n"/>
      <c r="CH21" s="580" t="n"/>
      <c r="CI21" s="580" t="n"/>
      <c r="CJ21" s="580" t="n"/>
      <c r="CK21" s="580" t="n"/>
      <c r="CL21" s="580" t="n"/>
      <c r="CM21" s="195" t="n"/>
      <c r="CN21" s="580" t="n"/>
      <c r="CO21" s="580" t="n"/>
      <c r="CP21" s="580" t="n"/>
      <c r="CQ21" s="580" t="n"/>
      <c r="CR21" s="580" t="n"/>
      <c r="CS21" s="580" t="n"/>
      <c r="CT21" s="580" t="n"/>
      <c r="CU21" s="580" t="n"/>
      <c r="CV21" s="580" t="n"/>
      <c r="CW21" s="580" t="n"/>
      <c r="CX21" s="580" t="n"/>
      <c r="CY21" s="195" t="n"/>
    </row>
    <row r="22">
      <c r="A22" s="3" t="n"/>
      <c r="B22" s="4" t="inlineStr">
        <is>
          <t xml:space="preserve">   Total Income</t>
        </is>
      </c>
      <c r="C22" s="589" t="n"/>
      <c r="D22" s="694" t="n"/>
      <c r="E22" s="694" t="n"/>
      <c r="F22" s="694" t="n"/>
      <c r="G22" s="694" t="n"/>
      <c r="H22" s="694" t="n"/>
      <c r="I22" s="694" t="n"/>
      <c r="J22" s="694" t="n"/>
      <c r="K22" s="694" t="n"/>
      <c r="L22" s="694" t="n"/>
      <c r="M22" s="694" t="n"/>
      <c r="N22" s="694">
        <f>SUM(N7:N11)</f>
        <v/>
      </c>
      <c r="O22" s="694">
        <f>SUM(O7:O11)</f>
        <v/>
      </c>
      <c r="P22" s="694">
        <f>SUM(P7:P11)</f>
        <v/>
      </c>
      <c r="Q22" s="694">
        <f>SUM(Q7:Q11)</f>
        <v/>
      </c>
      <c r="R22" s="694">
        <f>SUM(R7:R11)</f>
        <v/>
      </c>
      <c r="S22" s="694">
        <f>SUM(S7:S11)</f>
        <v/>
      </c>
      <c r="T22" s="694">
        <f>SUM(T7:T11)</f>
        <v/>
      </c>
      <c r="U22" s="694">
        <f>SUM(U7:U11)</f>
        <v/>
      </c>
      <c r="V22" s="694">
        <f>SUM(V7:V11)</f>
        <v/>
      </c>
      <c r="W22" s="694">
        <f>+SUM(W18:W21)+SUM(W6:W7)</f>
        <v/>
      </c>
      <c r="X22" s="694">
        <f>+SUM(X18:X21)+SUM(X6:X7)</f>
        <v/>
      </c>
      <c r="Y22" s="694">
        <f>+SUM(Y18:Y21)+SUM(Y6:Y7)</f>
        <v/>
      </c>
      <c r="Z22" s="697">
        <f>+SUM(Z18:Z21)+SUM(Z6:Z7)</f>
        <v/>
      </c>
      <c r="AA22" s="694">
        <f>+SUM(AA18:AA21)+SUM(AA6:AA7)</f>
        <v/>
      </c>
      <c r="AB22" s="696">
        <f>+SUM(AB18:AB21)+SUM(AB6:AB7)</f>
        <v/>
      </c>
      <c r="AC22" s="696">
        <f>+SUM(AC18:AC21)+SUM(AC6:AC7)</f>
        <v/>
      </c>
      <c r="AD22" s="696">
        <f>+SUM(AD18:AD21)+SUM(AD6:AD7)</f>
        <v/>
      </c>
      <c r="AE22" s="695">
        <f>+SUM(AE18:AE21)+SUM(AE6:AE7)</f>
        <v/>
      </c>
      <c r="AF22" s="696">
        <f>+SUM(AF18:AF21)+SUM(AF6:AF7)</f>
        <v/>
      </c>
      <c r="AG22" s="696">
        <f>+SUM(AG18:AG21)+SUM(AG6:AG7)</f>
        <v/>
      </c>
      <c r="AH22" s="696">
        <f>+SUM(AH18:AH21)+SUM(AH6:AH7)</f>
        <v/>
      </c>
      <c r="AI22" s="696">
        <f>+SUM(AI18:AI21)+SUM(AI6:AI7)</f>
        <v/>
      </c>
      <c r="AJ22" s="696">
        <f>+SUM(AJ18:AJ21)+SUM(AJ6:AJ7)</f>
        <v/>
      </c>
      <c r="AK22" s="696">
        <f>+SUM(AK18:AK21)+SUM(AK6:AK7)</f>
        <v/>
      </c>
      <c r="AL22" s="696">
        <f>+SUM(AL18:AL21)+SUM(AL6:AL7)</f>
        <v/>
      </c>
      <c r="AM22" s="696">
        <f>+SUM(AM18:AM21)+SUM(AM6:AM7)</f>
        <v/>
      </c>
      <c r="AN22" s="696">
        <f>+SUM(AN18:AN21)+SUM(AN6:AN7)</f>
        <v/>
      </c>
      <c r="AO22" s="696">
        <f>+SUM(AO18:AO21)+SUM(AO6:AO7)</f>
        <v/>
      </c>
      <c r="AP22" s="696">
        <f>+SUM(AP18:AP21)+SUM(AP6:AP7)</f>
        <v/>
      </c>
      <c r="AQ22" s="695">
        <f>+SUM(AQ18:AQ21)+SUM(AQ6:AQ7)</f>
        <v/>
      </c>
      <c r="AR22" s="696">
        <f>+SUM(AR18:AR21)+SUM(AR6:AR7)</f>
        <v/>
      </c>
      <c r="AS22" s="696">
        <f>+SUM(AS18:AS21)+SUM(AS6:AS7)</f>
        <v/>
      </c>
      <c r="AT22" s="696">
        <f>+SUM(AT18:AT21)+SUM(AT6:AT7)</f>
        <v/>
      </c>
      <c r="AU22" s="696">
        <f>+SUM(AU18:AU21)+SUM(AU6:AU7)</f>
        <v/>
      </c>
      <c r="AV22" s="696">
        <f>+SUM(AV18:AV21)+SUM(AV6:AV7)</f>
        <v/>
      </c>
      <c r="AW22" s="696">
        <f>+SUM(AW18:AW21)+SUM(AW6:AW7)</f>
        <v/>
      </c>
      <c r="AX22" s="696">
        <f>+SUM(AX18:AX21)+SUM(AX6:AX7)</f>
        <v/>
      </c>
      <c r="AY22" s="696">
        <f>+SUM(AY18:AY21)+SUM(AY6:AY7)</f>
        <v/>
      </c>
      <c r="AZ22" s="696">
        <f>+SUM(AZ18:AZ21)+SUM(AZ6:AZ7)</f>
        <v/>
      </c>
      <c r="BA22" s="696">
        <f>+SUM(BA18:BA21)+SUM(BA6:BA7)</f>
        <v/>
      </c>
      <c r="BB22" s="696">
        <f>+SUM(BB18:BB21)+SUM(BB6:BB7)</f>
        <v/>
      </c>
      <c r="BC22" s="695">
        <f>+SUM(BC18:BC21)+SUM(BC6:BC7)</f>
        <v/>
      </c>
      <c r="BD22" s="696">
        <f>+SUM(BD18:BD21)+SUM(BD6:BD7)</f>
        <v/>
      </c>
      <c r="BE22" s="696">
        <f>+SUM(BE18:BE21)+SUM(BE6:BE7)</f>
        <v/>
      </c>
      <c r="BF22" s="696">
        <f>+SUM(BF18:BF21)+SUM(BF6:BF7)</f>
        <v/>
      </c>
      <c r="BG22" s="696">
        <f>+SUM(BG18:BG21)+SUM(BG6:BG7)</f>
        <v/>
      </c>
      <c r="BH22" s="696">
        <f>+SUM(BH18:BH21)+SUM(BH6:BH7)</f>
        <v/>
      </c>
      <c r="BI22" s="696">
        <f>+SUM(BI18:BI21)+SUM(BI6:BI7)</f>
        <v/>
      </c>
      <c r="BJ22" s="696">
        <f>+SUM(BJ18:BJ21)+SUM(BJ6:BJ7)</f>
        <v/>
      </c>
      <c r="BK22" s="696">
        <f>+SUM(BK18:BK21)+SUM(BK6:BK7)</f>
        <v/>
      </c>
      <c r="BL22" s="696">
        <f>+SUM(BL18:BL21)+SUM(BL6:BL7)</f>
        <v/>
      </c>
      <c r="BM22" s="696">
        <f>+SUM(BM18:BM21)+SUM(BM6:BM7)</f>
        <v/>
      </c>
      <c r="BN22" s="696">
        <f>+SUM(BN18:BN21)+SUM(BN6:BN7)</f>
        <v/>
      </c>
      <c r="BO22" s="695">
        <f>+SUM(BO18:BO21)+SUM(BO6:BO7)</f>
        <v/>
      </c>
      <c r="BP22" s="696">
        <f>+SUM(BP18:BP21)+SUM(BP6:BP7)</f>
        <v/>
      </c>
      <c r="BQ22" s="696">
        <f>+SUM(BQ18:BQ21)+SUM(BQ6:BQ7)</f>
        <v/>
      </c>
      <c r="BR22" s="696">
        <f>+SUM(BR18:BR21)+SUM(BR6:BR7)</f>
        <v/>
      </c>
      <c r="BS22" s="696">
        <f>+SUM(BS18:BS21)+SUM(BS6:BS7)</f>
        <v/>
      </c>
      <c r="BT22" s="696">
        <f>+SUM(BT18:BT21)+SUM(BT6:BT7)</f>
        <v/>
      </c>
      <c r="BU22" s="696">
        <f>+SUM(BU18:BU21)+SUM(BU6:BU7)</f>
        <v/>
      </c>
      <c r="BV22" s="696">
        <f>+SUM(BV18:BV21)+SUM(BV6:BV7)</f>
        <v/>
      </c>
      <c r="BW22" s="696">
        <f>+SUM(BW18:BW21)+SUM(BW6:BW7)</f>
        <v/>
      </c>
      <c r="BX22" s="696">
        <f>+SUM(BX18:BX21)+SUM(BX6:BX7)</f>
        <v/>
      </c>
      <c r="BY22" s="696">
        <f>+SUM(BY18:BY21)+SUM(BY6:BY7)</f>
        <v/>
      </c>
      <c r="BZ22" s="696">
        <f>+SUM(BZ18:BZ21)+SUM(BZ6:BZ7)</f>
        <v/>
      </c>
      <c r="CA22" s="695">
        <f>+SUM(CA18:CA21)+SUM(CA6:CA7)</f>
        <v/>
      </c>
      <c r="CB22" s="696">
        <f>+SUM(CB18:CB21)+SUM(CB6:CB7)</f>
        <v/>
      </c>
      <c r="CC22" s="696">
        <f>+SUM(CC18:CC21)+SUM(CC6:CC7)</f>
        <v/>
      </c>
      <c r="CD22" s="696">
        <f>+SUM(CD18:CD21)+SUM(CD6:CD7)</f>
        <v/>
      </c>
      <c r="CE22" s="696">
        <f>+SUM(CE18:CE21)+SUM(CE6:CE7)</f>
        <v/>
      </c>
      <c r="CF22" s="696">
        <f>+SUM(CF18:CF21)+SUM(CF6:CF7)</f>
        <v/>
      </c>
      <c r="CG22" s="696">
        <f>+SUM(CG18:CG21)+SUM(CG6:CG7)</f>
        <v/>
      </c>
      <c r="CH22" s="696">
        <f>+SUM(CH18:CH21)+SUM(CH6:CH7)</f>
        <v/>
      </c>
      <c r="CI22" s="696">
        <f>+SUM(CI18:CI21)+SUM(CI6:CI7)</f>
        <v/>
      </c>
      <c r="CJ22" s="696">
        <f>+SUM(CJ18:CJ21)+SUM(CJ6:CJ7)</f>
        <v/>
      </c>
      <c r="CK22" s="696">
        <f>+SUM(CK18:CK21)+SUM(CK6:CK7)</f>
        <v/>
      </c>
      <c r="CL22" s="696">
        <f>+SUM(CL18:CL21)+SUM(CL6:CL7)</f>
        <v/>
      </c>
      <c r="CM22" s="695">
        <f>+SUM(CM18:CM21)+SUM(CM6:CM7)</f>
        <v/>
      </c>
      <c r="CN22" s="696">
        <f>+SUM(CN18:CN21)+SUM(CN6:CN7)</f>
        <v/>
      </c>
      <c r="CO22" s="696">
        <f>+SUM(CO18:CO21)+SUM(CO6:CO7)</f>
        <v/>
      </c>
      <c r="CP22" s="696">
        <f>+SUM(CP18:CP21)+SUM(CP6:CP7)</f>
        <v/>
      </c>
      <c r="CQ22" s="696">
        <f>+SUM(CQ18:CQ21)+SUM(CQ6:CQ7)</f>
        <v/>
      </c>
      <c r="CR22" s="696">
        <f>+SUM(CR18:CR21)+SUM(CR6:CR7)</f>
        <v/>
      </c>
      <c r="CS22" s="696">
        <f>+SUM(CS18:CS21)+SUM(CS6:CS7)</f>
        <v/>
      </c>
      <c r="CT22" s="696">
        <f>+SUM(CT18:CT21)+SUM(CT6:CT7)</f>
        <v/>
      </c>
      <c r="CU22" s="696">
        <f>+SUM(CU18:CU21)+SUM(CU6:CU7)</f>
        <v/>
      </c>
      <c r="CV22" s="696">
        <f>+SUM(CV18:CV21)+SUM(CV6:CV7)</f>
        <v/>
      </c>
      <c r="CW22" s="696">
        <f>+SUM(CW18:CW21)+SUM(CW6:CW7)</f>
        <v/>
      </c>
      <c r="CX22" s="696">
        <f>+SUM(CX18:CX21)+SUM(CX6:CX7)</f>
        <v/>
      </c>
      <c r="CY22" s="695">
        <f>+SUM(CY18:CY21)+SUM(CY6:CY7)</f>
        <v/>
      </c>
    </row>
    <row r="23" customFormat="1" s="580">
      <c r="A23" s="580" t="n"/>
      <c r="B23" s="109" t="inlineStr">
        <is>
          <t xml:space="preserve">   70000 Miscellaneous</t>
        </is>
      </c>
      <c r="C23" s="590" t="n"/>
      <c r="D23" s="580" t="n"/>
      <c r="E23" s="580" t="n"/>
      <c r="F23" s="580" t="n"/>
      <c r="G23" s="580" t="n"/>
      <c r="H23" s="580" t="n"/>
      <c r="I23" s="580" t="n"/>
      <c r="J23" s="580" t="n"/>
      <c r="K23" s="580" t="n"/>
      <c r="L23" s="580" t="n"/>
      <c r="M23" s="580" t="n"/>
      <c r="N23" s="580" t="n"/>
      <c r="O23" s="580" t="n"/>
      <c r="P23" s="580" t="n"/>
      <c r="Q23" s="580" t="n"/>
      <c r="R23" s="580" t="n"/>
      <c r="S23" s="580" t="n"/>
      <c r="T23" s="580" t="n"/>
      <c r="U23" s="580" t="n"/>
      <c r="V23" s="580" t="n"/>
      <c r="W23" s="580" t="n"/>
      <c r="X23" s="580" t="n"/>
      <c r="Y23" s="580" t="n"/>
      <c r="Z23" s="195" t="n"/>
      <c r="AA23" s="580" t="n"/>
      <c r="AB23" s="580" t="n"/>
      <c r="AC23" s="580" t="n"/>
      <c r="AD23" s="580" t="n"/>
      <c r="AE23" s="195" t="n"/>
      <c r="AF23" s="580" t="n"/>
      <c r="AG23" s="580" t="n"/>
      <c r="AH23" s="580" t="n"/>
      <c r="AI23" s="580" t="n"/>
      <c r="AJ23" s="580" t="n"/>
      <c r="AK23" s="580" t="n"/>
      <c r="AL23" s="580" t="n"/>
      <c r="AM23" s="580" t="n"/>
      <c r="AN23" s="580" t="n"/>
      <c r="AO23" s="580" t="n"/>
      <c r="AP23" s="580" t="n"/>
      <c r="AQ23" s="195" t="n"/>
      <c r="AR23" s="580" t="n"/>
      <c r="AS23" s="580" t="n"/>
      <c r="AT23" s="580" t="n"/>
      <c r="AU23" s="580" t="n"/>
      <c r="AV23" s="580" t="n"/>
      <c r="AW23" s="580" t="n"/>
      <c r="AX23" s="580" t="n"/>
      <c r="AY23" s="580" t="n"/>
      <c r="AZ23" s="580" t="n"/>
      <c r="BA23" s="580" t="n"/>
      <c r="BB23" s="580" t="n"/>
      <c r="BC23" s="195" t="n"/>
      <c r="BD23" s="580" t="n"/>
      <c r="BE23" s="580" t="n"/>
      <c r="BF23" s="580" t="n"/>
      <c r="BG23" s="580" t="n"/>
      <c r="BH23" s="580" t="n"/>
      <c r="BI23" s="580" t="n"/>
      <c r="BJ23" s="580" t="n"/>
      <c r="BK23" s="580" t="n"/>
      <c r="BL23" s="580" t="n"/>
      <c r="BM23" s="580" t="n"/>
      <c r="BN23" s="580" t="n"/>
      <c r="BO23" s="195" t="n"/>
      <c r="BP23" s="580" t="n"/>
      <c r="BQ23" s="580" t="n"/>
      <c r="BR23" s="580" t="n"/>
      <c r="BS23" s="580" t="n"/>
      <c r="BT23" s="580" t="n"/>
      <c r="BU23" s="580" t="n"/>
      <c r="BV23" s="580" t="n"/>
      <c r="BW23" s="580" t="n"/>
      <c r="BX23" s="580" t="n"/>
      <c r="BY23" s="580" t="n"/>
      <c r="BZ23" s="580" t="n"/>
      <c r="CA23" s="195" t="n"/>
      <c r="CB23" s="580" t="n"/>
      <c r="CC23" s="580" t="n"/>
      <c r="CD23" s="580" t="n"/>
      <c r="CE23" s="580" t="n"/>
      <c r="CF23" s="580" t="n"/>
      <c r="CG23" s="580" t="n"/>
      <c r="CH23" s="580" t="n"/>
      <c r="CI23" s="580" t="n"/>
      <c r="CJ23" s="580" t="n"/>
      <c r="CK23" s="580" t="n"/>
      <c r="CL23" s="580" t="n"/>
      <c r="CM23" s="195" t="n"/>
      <c r="CN23" s="580" t="n"/>
      <c r="CO23" s="580" t="n"/>
      <c r="CP23" s="580" t="n"/>
      <c r="CQ23" s="580" t="n"/>
      <c r="CR23" s="580" t="n"/>
      <c r="CS23" s="580" t="n"/>
      <c r="CT23" s="580" t="n"/>
      <c r="CU23" s="580" t="n"/>
      <c r="CV23" s="580" t="n"/>
      <c r="CW23" s="580" t="n"/>
      <c r="CX23" s="580" t="n"/>
      <c r="CY23" s="195" t="n"/>
    </row>
    <row r="24">
      <c r="A24" s="3" t="n"/>
      <c r="B24" s="4" t="inlineStr">
        <is>
          <t>Total Income</t>
        </is>
      </c>
      <c r="C24" s="589" t="n"/>
      <c r="D24" s="694" t="n"/>
      <c r="E24" s="694" t="n"/>
      <c r="F24" s="694" t="n"/>
      <c r="G24" s="694" t="n"/>
      <c r="H24" s="694" t="n"/>
      <c r="I24" s="694" t="n"/>
      <c r="J24" s="694" t="n"/>
      <c r="K24" s="694" t="n"/>
      <c r="L24" s="694" t="n"/>
      <c r="M24" s="694" t="n"/>
      <c r="N24" s="694">
        <f>N23+N22</f>
        <v/>
      </c>
      <c r="O24" s="694">
        <f>O23+O22</f>
        <v/>
      </c>
      <c r="P24" s="694">
        <f>P23+P22</f>
        <v/>
      </c>
      <c r="Q24" s="694">
        <f>Q23+Q22</f>
        <v/>
      </c>
      <c r="R24" s="694">
        <f>R23+R22</f>
        <v/>
      </c>
      <c r="S24" s="694">
        <f>S23+S22</f>
        <v/>
      </c>
      <c r="T24" s="694">
        <f>T23+T22</f>
        <v/>
      </c>
      <c r="U24" s="694">
        <f>U23+U22</f>
        <v/>
      </c>
      <c r="V24" s="694">
        <f>V23+V22</f>
        <v/>
      </c>
      <c r="W24" s="694">
        <f>W23+W22</f>
        <v/>
      </c>
      <c r="X24" s="694">
        <f>X23+X22</f>
        <v/>
      </c>
      <c r="Y24" s="694">
        <f>Y23+Y22</f>
        <v/>
      </c>
      <c r="Z24" s="697">
        <f>Z23+Z22</f>
        <v/>
      </c>
      <c r="AA24" s="694">
        <f>+'Revenue Build'!M139</f>
        <v/>
      </c>
      <c r="AB24" s="694">
        <f>+'Revenue Build'!N139</f>
        <v/>
      </c>
      <c r="AC24" s="694">
        <f>+'Revenue Build'!O139</f>
        <v/>
      </c>
      <c r="AD24" s="694">
        <f>+'Revenue Build'!P139</f>
        <v/>
      </c>
      <c r="AE24" s="697">
        <f>+'Revenue Build'!Q139</f>
        <v/>
      </c>
      <c r="AF24" s="694">
        <f>+'Revenue Build'!R139</f>
        <v/>
      </c>
      <c r="AG24" s="694">
        <f>+'Revenue Build'!S139</f>
        <v/>
      </c>
      <c r="AH24" s="694">
        <f>+'Revenue Build'!T139</f>
        <v/>
      </c>
      <c r="AI24" s="694">
        <f>+'Revenue Build'!U139</f>
        <v/>
      </c>
      <c r="AJ24" s="694">
        <f>+'Revenue Build'!V139</f>
        <v/>
      </c>
      <c r="AK24" s="694">
        <f>+'Revenue Build'!W139</f>
        <v/>
      </c>
      <c r="AL24" s="694">
        <f>+'Revenue Build'!X139</f>
        <v/>
      </c>
      <c r="AM24" s="694">
        <f>+'Revenue Build'!Y139</f>
        <v/>
      </c>
      <c r="AN24" s="694">
        <f>+'Revenue Build'!Z139</f>
        <v/>
      </c>
      <c r="AO24" s="694">
        <f>+'Revenue Build'!AA139</f>
        <v/>
      </c>
      <c r="AP24" s="694">
        <f>+'Revenue Build'!AB139</f>
        <v/>
      </c>
      <c r="AQ24" s="697">
        <f>+'Revenue Build'!AC139</f>
        <v/>
      </c>
      <c r="AR24" s="694">
        <f>+'Revenue Build'!AD139</f>
        <v/>
      </c>
      <c r="AS24" s="694">
        <f>+'Revenue Build'!AE139</f>
        <v/>
      </c>
      <c r="AT24" s="694">
        <f>+'Revenue Build'!AF139</f>
        <v/>
      </c>
      <c r="AU24" s="694">
        <f>+'Revenue Build'!AG139</f>
        <v/>
      </c>
      <c r="AV24" s="694">
        <f>+'Revenue Build'!AH139</f>
        <v/>
      </c>
      <c r="AW24" s="694">
        <f>+'Revenue Build'!AI139</f>
        <v/>
      </c>
      <c r="AX24" s="694">
        <f>+'Revenue Build'!AJ139</f>
        <v/>
      </c>
      <c r="AY24" s="694">
        <f>+'Revenue Build'!AK139</f>
        <v/>
      </c>
      <c r="AZ24" s="694">
        <f>+'Revenue Build'!AL139</f>
        <v/>
      </c>
      <c r="BA24" s="694">
        <f>+'Revenue Build'!AM139</f>
        <v/>
      </c>
      <c r="BB24" s="694">
        <f>+'Revenue Build'!AN139</f>
        <v/>
      </c>
      <c r="BC24" s="697">
        <f>+'Revenue Build'!AO139</f>
        <v/>
      </c>
      <c r="BD24" s="694">
        <f>+'Revenue Build'!AP139</f>
        <v/>
      </c>
      <c r="BE24" s="694">
        <f>+'Revenue Build'!AQ139</f>
        <v/>
      </c>
      <c r="BF24" s="694">
        <f>+'Revenue Build'!AR139</f>
        <v/>
      </c>
      <c r="BG24" s="694">
        <f>+'Revenue Build'!AS139</f>
        <v/>
      </c>
      <c r="BH24" s="694">
        <f>+'Revenue Build'!AT139</f>
        <v/>
      </c>
      <c r="BI24" s="694">
        <f>+'Revenue Build'!AU139</f>
        <v/>
      </c>
      <c r="BJ24" s="694">
        <f>+'Revenue Build'!AV139</f>
        <v/>
      </c>
      <c r="BK24" s="694">
        <f>+'Revenue Build'!AW139</f>
        <v/>
      </c>
      <c r="BL24" s="694">
        <f>+'Revenue Build'!AX139</f>
        <v/>
      </c>
      <c r="BM24" s="694">
        <f>+'Revenue Build'!AY139</f>
        <v/>
      </c>
      <c r="BN24" s="694">
        <f>+'Revenue Build'!AZ139</f>
        <v/>
      </c>
      <c r="BO24" s="697">
        <f>+'Revenue Build'!BA139</f>
        <v/>
      </c>
      <c r="BP24" s="694">
        <f>+'Revenue Build'!BB139</f>
        <v/>
      </c>
      <c r="BQ24" s="694">
        <f>+'Revenue Build'!BC139</f>
        <v/>
      </c>
      <c r="BR24" s="694">
        <f>+'Revenue Build'!BD139</f>
        <v/>
      </c>
      <c r="BS24" s="694">
        <f>+'Revenue Build'!BE139</f>
        <v/>
      </c>
      <c r="BT24" s="694">
        <f>+'Revenue Build'!BF139</f>
        <v/>
      </c>
      <c r="BU24" s="694">
        <f>+'Revenue Build'!BG139</f>
        <v/>
      </c>
      <c r="BV24" s="694">
        <f>+'Revenue Build'!BH139</f>
        <v/>
      </c>
      <c r="BW24" s="694">
        <f>+'Revenue Build'!BI139</f>
        <v/>
      </c>
      <c r="BX24" s="694">
        <f>+'Revenue Build'!BJ139</f>
        <v/>
      </c>
      <c r="BY24" s="694">
        <f>+'Revenue Build'!BK139</f>
        <v/>
      </c>
      <c r="BZ24" s="694">
        <f>+'Revenue Build'!BL139</f>
        <v/>
      </c>
      <c r="CA24" s="697">
        <f>+'Revenue Build'!BM139</f>
        <v/>
      </c>
      <c r="CB24" s="694">
        <f>+'Revenue Build'!BN139</f>
        <v/>
      </c>
      <c r="CC24" s="694">
        <f>+'Revenue Build'!BO139</f>
        <v/>
      </c>
      <c r="CD24" s="694">
        <f>+'Revenue Build'!BP139</f>
        <v/>
      </c>
      <c r="CE24" s="694">
        <f>+'Revenue Build'!BQ139</f>
        <v/>
      </c>
      <c r="CF24" s="694">
        <f>+'Revenue Build'!BR139</f>
        <v/>
      </c>
      <c r="CG24" s="694">
        <f>+'Revenue Build'!BS139</f>
        <v/>
      </c>
      <c r="CH24" s="694">
        <f>+'Revenue Build'!BT139</f>
        <v/>
      </c>
      <c r="CI24" s="694">
        <f>+'Revenue Build'!BU139</f>
        <v/>
      </c>
      <c r="CJ24" s="694">
        <f>+'Revenue Build'!BV139</f>
        <v/>
      </c>
      <c r="CK24" s="694">
        <f>+'Revenue Build'!BW139</f>
        <v/>
      </c>
      <c r="CL24" s="694">
        <f>+'Revenue Build'!BX139</f>
        <v/>
      </c>
      <c r="CM24" s="697">
        <f>+'Revenue Build'!BY139</f>
        <v/>
      </c>
      <c r="CN24" s="694">
        <f>+'Revenue Build'!BZ139</f>
        <v/>
      </c>
      <c r="CO24" s="694">
        <f>+'Revenue Build'!CA139</f>
        <v/>
      </c>
      <c r="CP24" s="694">
        <f>+'Revenue Build'!CB139</f>
        <v/>
      </c>
      <c r="CQ24" s="694">
        <f>+'Revenue Build'!CC139</f>
        <v/>
      </c>
      <c r="CR24" s="694">
        <f>+'Revenue Build'!CD139</f>
        <v/>
      </c>
      <c r="CS24" s="694">
        <f>+'Revenue Build'!CE139</f>
        <v/>
      </c>
      <c r="CT24" s="694">
        <f>+'Revenue Build'!CF139</f>
        <v/>
      </c>
      <c r="CU24" s="694">
        <f>+'Revenue Build'!CG139</f>
        <v/>
      </c>
      <c r="CV24" s="694">
        <f>+'Revenue Build'!CH139</f>
        <v/>
      </c>
      <c r="CW24" s="694">
        <f>+'Revenue Build'!CI139</f>
        <v/>
      </c>
      <c r="CX24" s="694">
        <f>+'Revenue Build'!CJ139</f>
        <v/>
      </c>
      <c r="CY24" s="697">
        <f>+'Revenue Build'!CK139</f>
        <v/>
      </c>
    </row>
    <row r="25">
      <c r="B25" s="1" t="n"/>
      <c r="C25" s="588" t="n"/>
      <c r="D25" s="698" t="n"/>
      <c r="E25" s="698" t="n"/>
      <c r="F25" s="698" t="n"/>
      <c r="G25" s="698" t="n"/>
      <c r="H25" s="698" t="n"/>
      <c r="I25" s="698" t="n"/>
      <c r="J25" s="698" t="n"/>
      <c r="K25" s="698" t="n"/>
      <c r="L25" s="698" t="n"/>
      <c r="M25" s="698" t="n"/>
      <c r="N25" s="698" t="n"/>
      <c r="O25" s="698" t="n"/>
      <c r="P25" s="698" t="n"/>
      <c r="Q25" s="698" t="n"/>
      <c r="R25" s="698" t="n"/>
      <c r="S25" s="698" t="n"/>
      <c r="T25" s="698" t="n"/>
      <c r="U25" s="698" t="n"/>
      <c r="V25" s="698" t="n"/>
      <c r="W25" s="698" t="n"/>
      <c r="X25" s="698" t="n"/>
      <c r="Y25" s="698" t="n"/>
      <c r="Z25" s="699" t="n"/>
      <c r="AA25" s="698" t="n"/>
      <c r="AB25" s="698" t="n"/>
      <c r="AC25" s="698" t="n"/>
      <c r="AD25" s="698" t="n"/>
      <c r="AE25" s="699" t="n"/>
      <c r="AF25" s="698" t="n"/>
      <c r="AG25" s="698" t="n"/>
      <c r="AH25" s="698" t="n"/>
      <c r="AI25" s="698" t="n"/>
      <c r="AJ25" s="698" t="n"/>
      <c r="AK25" s="698" t="n"/>
      <c r="AL25" s="698" t="n"/>
      <c r="AM25" s="698" t="n"/>
      <c r="AN25" s="698" t="n"/>
      <c r="AO25" s="698" t="n"/>
      <c r="AP25" s="698" t="n"/>
      <c r="AQ25" s="699" t="n"/>
      <c r="AR25" s="698" t="n"/>
      <c r="AS25" s="698" t="n"/>
      <c r="AT25" s="698" t="n"/>
      <c r="AU25" s="698" t="n"/>
      <c r="AV25" s="698" t="n"/>
      <c r="AW25" s="698" t="n"/>
      <c r="AX25" s="698" t="n"/>
      <c r="AY25" s="698" t="n"/>
      <c r="AZ25" s="698" t="n"/>
      <c r="BA25" s="698" t="n"/>
      <c r="BB25" s="698" t="n"/>
      <c r="BC25" s="699" t="n"/>
      <c r="BD25" s="698" t="n"/>
      <c r="BE25" s="698" t="n"/>
      <c r="BF25" s="698" t="n"/>
      <c r="BG25" s="698" t="n"/>
      <c r="BH25" s="698" t="n"/>
      <c r="BI25" s="698" t="n"/>
      <c r="BJ25" s="698" t="n"/>
      <c r="BK25" s="698" t="n"/>
      <c r="BL25" s="698" t="n"/>
      <c r="BM25" s="698" t="n"/>
      <c r="BN25" s="698" t="n"/>
      <c r="BO25" s="699" t="n"/>
      <c r="BP25" s="698" t="n"/>
      <c r="BQ25" s="698" t="n"/>
      <c r="BR25" s="698" t="n"/>
      <c r="BS25" s="698" t="n"/>
      <c r="BT25" s="698" t="n"/>
      <c r="BU25" s="698" t="n"/>
      <c r="BV25" s="698" t="n"/>
      <c r="BW25" s="698" t="n"/>
      <c r="BX25" s="698" t="n"/>
      <c r="BY25" s="698" t="n"/>
      <c r="BZ25" s="698" t="n"/>
      <c r="CA25" s="699" t="n"/>
      <c r="CB25" s="698" t="n"/>
      <c r="CC25" s="698" t="n"/>
      <c r="CD25" s="698" t="n"/>
      <c r="CE25" s="698" t="n"/>
      <c r="CF25" s="698" t="n"/>
      <c r="CG25" s="698" t="n"/>
      <c r="CH25" s="698" t="n"/>
      <c r="CI25" s="698" t="n"/>
      <c r="CJ25" s="698" t="n"/>
      <c r="CK25" s="698" t="n"/>
      <c r="CL25" s="698" t="n"/>
      <c r="CM25" s="699" t="n"/>
      <c r="CN25" s="698" t="n"/>
      <c r="CO25" s="698" t="n"/>
      <c r="CP25" s="698" t="n"/>
      <c r="CQ25" s="698" t="n"/>
      <c r="CR25" s="698" t="n"/>
      <c r="CS25" s="698" t="n"/>
      <c r="CT25" s="698" t="n"/>
      <c r="CU25" s="698" t="n"/>
      <c r="CV25" s="698" t="n"/>
      <c r="CW25" s="698" t="n"/>
      <c r="CX25" s="698" t="n"/>
      <c r="CY25" s="699" t="n"/>
    </row>
    <row r="26">
      <c r="A26" s="139" t="n"/>
      <c r="B26" s="139" t="n"/>
      <c r="C26" s="591" t="inlineStr">
        <is>
          <t># of Clients</t>
        </is>
      </c>
      <c r="D26" s="140" t="n"/>
      <c r="E26" s="140" t="n"/>
      <c r="F26" s="140" t="n"/>
      <c r="G26" s="140" t="n"/>
      <c r="H26" s="140" t="n"/>
      <c r="I26" s="140" t="n"/>
      <c r="J26" s="140" t="n"/>
      <c r="K26" s="140" t="n"/>
      <c r="L26" s="140" t="n"/>
      <c r="M26" s="140" t="n"/>
      <c r="N26" s="140" t="n">
        <v>0</v>
      </c>
      <c r="O26" s="140" t="n">
        <v>0</v>
      </c>
      <c r="P26" s="140" t="n">
        <v>0</v>
      </c>
      <c r="Q26" s="140" t="n">
        <v>0</v>
      </c>
      <c r="R26" s="140" t="n">
        <v>0</v>
      </c>
      <c r="S26" s="140" t="n">
        <v>0</v>
      </c>
      <c r="T26" s="140" t="n">
        <v>0</v>
      </c>
      <c r="U26" s="140" t="n">
        <v>0</v>
      </c>
      <c r="V26" s="140" t="n">
        <v>0</v>
      </c>
      <c r="W26" s="140" t="n">
        <v>1</v>
      </c>
      <c r="X26" s="140" t="n">
        <v>2</v>
      </c>
      <c r="Y26" s="140" t="n">
        <v>1</v>
      </c>
      <c r="Z26" s="473" t="n">
        <v>2</v>
      </c>
      <c r="AA26" s="141">
        <f>+Z26+AA27</f>
        <v/>
      </c>
      <c r="AB26" s="141">
        <f>+AA26+AB27</f>
        <v/>
      </c>
      <c r="AC26" s="141">
        <f>+AB26+AC27</f>
        <v/>
      </c>
      <c r="AD26" s="141">
        <f>+AC26+AD27</f>
        <v/>
      </c>
      <c r="AE26" s="142">
        <f>+AD26+AE27</f>
        <v/>
      </c>
      <c r="AF26" s="141">
        <f>+AE26+AF27</f>
        <v/>
      </c>
      <c r="AG26" s="141">
        <f>+AF26+AG27</f>
        <v/>
      </c>
      <c r="AH26" s="141">
        <f>+AG26+AH27</f>
        <v/>
      </c>
      <c r="AI26" s="141">
        <f>+AH26+AI27</f>
        <v/>
      </c>
      <c r="AJ26" s="141">
        <f>+AI26+AJ27</f>
        <v/>
      </c>
      <c r="AK26" s="141">
        <f>+AJ26+AK27</f>
        <v/>
      </c>
      <c r="AL26" s="141">
        <f>+AK26+AL27</f>
        <v/>
      </c>
      <c r="AM26" s="141">
        <f>+AL26+AM27</f>
        <v/>
      </c>
      <c r="AN26" s="141">
        <f>+AM26+AN27</f>
        <v/>
      </c>
      <c r="AO26" s="141">
        <f>+AN26+AO27</f>
        <v/>
      </c>
      <c r="AP26" s="141">
        <f>+AO26+AP27</f>
        <v/>
      </c>
      <c r="AQ26" s="142">
        <f>+AP26+AQ27</f>
        <v/>
      </c>
      <c r="AR26" s="141">
        <f>+AQ26+AR27</f>
        <v/>
      </c>
      <c r="AS26" s="141">
        <f>+AR26+AS27</f>
        <v/>
      </c>
      <c r="AT26" s="141">
        <f>+AS26+AT27</f>
        <v/>
      </c>
      <c r="AU26" s="141">
        <f>+AT26+AU27</f>
        <v/>
      </c>
      <c r="AV26" s="141">
        <f>+AU26+AV27</f>
        <v/>
      </c>
      <c r="AW26" s="141">
        <f>+AV26+AW27</f>
        <v/>
      </c>
      <c r="AX26" s="141">
        <f>+AW26+AX27</f>
        <v/>
      </c>
      <c r="AY26" s="141">
        <f>+AX26+AY27</f>
        <v/>
      </c>
      <c r="AZ26" s="141">
        <f>+AY26+AZ27</f>
        <v/>
      </c>
      <c r="BA26" s="141">
        <f>+AZ26+BA27</f>
        <v/>
      </c>
      <c r="BB26" s="141">
        <f>+BA26+BB27</f>
        <v/>
      </c>
      <c r="BC26" s="142">
        <f>+BB26+BC27</f>
        <v/>
      </c>
      <c r="BD26" s="141">
        <f>+BC26+BD27</f>
        <v/>
      </c>
      <c r="BE26" s="141">
        <f>+BD26+BE27</f>
        <v/>
      </c>
      <c r="BF26" s="141">
        <f>+BE26+BF27</f>
        <v/>
      </c>
      <c r="BG26" s="141">
        <f>+BF26+BG27</f>
        <v/>
      </c>
      <c r="BH26" s="141">
        <f>+BG26+BH27</f>
        <v/>
      </c>
      <c r="BI26" s="141">
        <f>+BH26+BI27</f>
        <v/>
      </c>
      <c r="BJ26" s="141">
        <f>+BI26+BJ27</f>
        <v/>
      </c>
      <c r="BK26" s="141">
        <f>+BJ26+BK27</f>
        <v/>
      </c>
      <c r="BL26" s="141">
        <f>+BK26+BL27</f>
        <v/>
      </c>
      <c r="BM26" s="141">
        <f>+BL26+BM27</f>
        <v/>
      </c>
      <c r="BN26" s="141">
        <f>+BM26+BN27</f>
        <v/>
      </c>
      <c r="BO26" s="142">
        <f>+BN26+BO27</f>
        <v/>
      </c>
      <c r="BP26" s="141">
        <f>+BO26+BP27</f>
        <v/>
      </c>
      <c r="BQ26" s="141">
        <f>+BP26+BQ27</f>
        <v/>
      </c>
      <c r="BR26" s="141">
        <f>+BQ26+BR27</f>
        <v/>
      </c>
      <c r="BS26" s="141">
        <f>+BR26+BS27</f>
        <v/>
      </c>
      <c r="BT26" s="141">
        <f>+BS26+BT27</f>
        <v/>
      </c>
      <c r="BU26" s="141">
        <f>+BT26+BU27</f>
        <v/>
      </c>
      <c r="BV26" s="141">
        <f>+BU26+BV27</f>
        <v/>
      </c>
      <c r="BW26" s="141">
        <f>+BV26+BW27</f>
        <v/>
      </c>
      <c r="BX26" s="141">
        <f>+BW26+BX27</f>
        <v/>
      </c>
      <c r="BY26" s="141">
        <f>+BX26+BY27</f>
        <v/>
      </c>
      <c r="BZ26" s="141">
        <f>+BY26+BZ27</f>
        <v/>
      </c>
      <c r="CA26" s="142">
        <f>+BZ26+CA27</f>
        <v/>
      </c>
      <c r="CB26" s="141">
        <f>+CA26+CB27</f>
        <v/>
      </c>
      <c r="CC26" s="141">
        <f>+CB26+CC27</f>
        <v/>
      </c>
      <c r="CD26" s="141">
        <f>+CC26+CD27</f>
        <v/>
      </c>
      <c r="CE26" s="141">
        <f>+CD26+CE27</f>
        <v/>
      </c>
      <c r="CF26" s="141">
        <f>+CE26+CF27</f>
        <v/>
      </c>
      <c r="CG26" s="141">
        <f>+CF26+CG27</f>
        <v/>
      </c>
      <c r="CH26" s="141">
        <f>+CG26+CH27</f>
        <v/>
      </c>
      <c r="CI26" s="141">
        <f>+CH26+CI27</f>
        <v/>
      </c>
      <c r="CJ26" s="141">
        <f>+CI26+CJ27</f>
        <v/>
      </c>
      <c r="CK26" s="141">
        <f>+CJ26+CK27</f>
        <v/>
      </c>
      <c r="CL26" s="141">
        <f>+CK26+CL27</f>
        <v/>
      </c>
      <c r="CM26" s="142">
        <f>+CL26+CM27</f>
        <v/>
      </c>
      <c r="CN26" s="141">
        <f>+CM26+CN27</f>
        <v/>
      </c>
      <c r="CO26" s="141">
        <f>+CN26+CO27</f>
        <v/>
      </c>
      <c r="CP26" s="141">
        <f>+CO26+CP27</f>
        <v/>
      </c>
      <c r="CQ26" s="141">
        <f>+CP26+CQ27</f>
        <v/>
      </c>
      <c r="CR26" s="141">
        <f>+CQ26+CR27</f>
        <v/>
      </c>
      <c r="CS26" s="141">
        <f>+CR26+CS27</f>
        <v/>
      </c>
      <c r="CT26" s="141">
        <f>+CS26+CT27</f>
        <v/>
      </c>
      <c r="CU26" s="141">
        <f>+CT26+CU27</f>
        <v/>
      </c>
      <c r="CV26" s="141">
        <f>+CU26+CV27</f>
        <v/>
      </c>
      <c r="CW26" s="141">
        <f>+CV26+CW27</f>
        <v/>
      </c>
      <c r="CX26" s="141">
        <f>+CW26+CX27</f>
        <v/>
      </c>
      <c r="CY26" s="142">
        <f>+CX26+CY27</f>
        <v/>
      </c>
    </row>
    <row r="27">
      <c r="A27" s="29" t="n"/>
      <c r="B27" s="29" t="n"/>
      <c r="C27" s="592" t="inlineStr">
        <is>
          <t>Net New Clients</t>
        </is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45" t="n"/>
      <c r="M27" s="45" t="n"/>
      <c r="N27" s="45">
        <f>N26-M26</f>
        <v/>
      </c>
      <c r="O27" s="45">
        <f>O26-N26</f>
        <v/>
      </c>
      <c r="P27" s="45">
        <f>P26-O26</f>
        <v/>
      </c>
      <c r="Q27" s="45">
        <f>Q26-P26</f>
        <v/>
      </c>
      <c r="R27" s="45">
        <f>R26-Q26</f>
        <v/>
      </c>
      <c r="S27" s="45">
        <f>S26-R26</f>
        <v/>
      </c>
      <c r="T27" s="45">
        <f>T26-S26</f>
        <v/>
      </c>
      <c r="U27" s="45">
        <f>U26-T26</f>
        <v/>
      </c>
      <c r="V27" s="45">
        <f>V26-U26</f>
        <v/>
      </c>
      <c r="W27" s="45">
        <f>W26-V26</f>
        <v/>
      </c>
      <c r="X27" s="45">
        <f>X26-W26</f>
        <v/>
      </c>
      <c r="Y27" s="45">
        <f>Y26-X26</f>
        <v/>
      </c>
      <c r="Z27" s="474">
        <f>Z26-Y26</f>
        <v/>
      </c>
      <c r="AA27" s="470">
        <f>+SUM(AA28:AA30)+SUM(AA33:AA35)</f>
        <v/>
      </c>
      <c r="AB27" s="53">
        <f>+SUM(AB28:AB30)+SUM(AB33:AB35)</f>
        <v/>
      </c>
      <c r="AC27" s="53">
        <f>+SUM(AC28:AC30)+SUM(AC33:AC35)</f>
        <v/>
      </c>
      <c r="AD27" s="53">
        <f>+SUM(AD28:AD30)+SUM(AD33:AD35)</f>
        <v/>
      </c>
      <c r="AE27" s="135">
        <f>+SUM(AE28:AE30)+SUM(AE33:AE35)</f>
        <v/>
      </c>
      <c r="AF27" s="53">
        <f>+SUM(AF28:AF30)+SUM(AF33:AF35)</f>
        <v/>
      </c>
      <c r="AG27" s="53">
        <f>+SUM(AG28:AG30)+SUM(AG33:AG35)</f>
        <v/>
      </c>
      <c r="AH27" s="53">
        <f>+SUM(AH28:AH30)+SUM(AH33:AH35)</f>
        <v/>
      </c>
      <c r="AI27" s="53">
        <f>+SUM(AI28:AI30)+SUM(AI33:AI35)</f>
        <v/>
      </c>
      <c r="AJ27" s="53">
        <f>+SUM(AJ28:AJ30)+SUM(AJ33:AJ35)</f>
        <v/>
      </c>
      <c r="AK27" s="53">
        <f>+SUM(AK28:AK30)+SUM(AK33:AK35)</f>
        <v/>
      </c>
      <c r="AL27" s="53">
        <f>+SUM(AL28:AL30)+SUM(AL33:AL35)</f>
        <v/>
      </c>
      <c r="AM27" s="53">
        <f>+SUM(AM28:AM30)+SUM(AM33:AM35)</f>
        <v/>
      </c>
      <c r="AN27" s="53">
        <f>+SUM(AN28:AN30)+SUM(AN33:AN35)</f>
        <v/>
      </c>
      <c r="AO27" s="53">
        <f>+SUM(AO28:AO30)+SUM(AO33:AO35)</f>
        <v/>
      </c>
      <c r="AP27" s="53">
        <f>+SUM(AP28:AP30)+SUM(AP33:AP35)</f>
        <v/>
      </c>
      <c r="AQ27" s="135">
        <f>+SUM(AQ28:AQ30)+SUM(AQ33:AQ35)</f>
        <v/>
      </c>
      <c r="AR27" s="53">
        <f>+SUM(AR28:AR30)+SUM(AR33:AR35)</f>
        <v/>
      </c>
      <c r="AS27" s="53">
        <f>+SUM(AS28:AS30)+SUM(AS33:AS35)</f>
        <v/>
      </c>
      <c r="AT27" s="53">
        <f>+SUM(AT28:AT30)+SUM(AT33:AT35)</f>
        <v/>
      </c>
      <c r="AU27" s="53">
        <f>+SUM(AU28:AU30)+SUM(AU33:AU35)</f>
        <v/>
      </c>
      <c r="AV27" s="53">
        <f>+SUM(AV28:AV30)+SUM(AV33:AV35)</f>
        <v/>
      </c>
      <c r="AW27" s="53">
        <f>+SUM(AW28:AW30)+SUM(AW33:AW35)</f>
        <v/>
      </c>
      <c r="AX27" s="53">
        <f>+SUM(AX28:AX30)+SUM(AX33:AX35)</f>
        <v/>
      </c>
      <c r="AY27" s="53">
        <f>+SUM(AY28:AY30)+SUM(AY33:AY35)</f>
        <v/>
      </c>
      <c r="AZ27" s="53">
        <f>+SUM(AZ28:AZ30)+SUM(AZ33:AZ35)</f>
        <v/>
      </c>
      <c r="BA27" s="53">
        <f>+SUM(BA28:BA30)+SUM(BA33:BA35)</f>
        <v/>
      </c>
      <c r="BB27" s="53">
        <f>+SUM(BB28:BB30)+SUM(BB33:BB35)</f>
        <v/>
      </c>
      <c r="BC27" s="135">
        <f>+SUM(BC28:BC30)+SUM(BC33:BC35)</f>
        <v/>
      </c>
      <c r="BD27" s="53">
        <f>+SUM(BD28:BD30)+SUM(BD33:BD35)</f>
        <v/>
      </c>
      <c r="BE27" s="53">
        <f>+SUM(BE28:BE30)+SUM(BE33:BE35)</f>
        <v/>
      </c>
      <c r="BF27" s="53">
        <f>+SUM(BF28:BF30)+SUM(BF33:BF35)</f>
        <v/>
      </c>
      <c r="BG27" s="53">
        <f>+SUM(BG28:BG30)+SUM(BG33:BG35)</f>
        <v/>
      </c>
      <c r="BH27" s="53">
        <f>+SUM(BH28:BH30)+SUM(BH33:BH35)</f>
        <v/>
      </c>
      <c r="BI27" s="53">
        <f>+SUM(BI28:BI30)+SUM(BI33:BI35)</f>
        <v/>
      </c>
      <c r="BJ27" s="53">
        <f>+SUM(BJ28:BJ30)+SUM(BJ33:BJ35)</f>
        <v/>
      </c>
      <c r="BK27" s="53">
        <f>+SUM(BK28:BK30)+SUM(BK33:BK35)</f>
        <v/>
      </c>
      <c r="BL27" s="53">
        <f>+SUM(BL28:BL30)+SUM(BL33:BL35)</f>
        <v/>
      </c>
      <c r="BM27" s="53">
        <f>+SUM(BM28:BM30)+SUM(BM33:BM35)</f>
        <v/>
      </c>
      <c r="BN27" s="53">
        <f>+SUM(BN28:BN30)+SUM(BN33:BN35)</f>
        <v/>
      </c>
      <c r="BO27" s="135">
        <f>+SUM(BO28:BO30)+SUM(BO33:BO35)</f>
        <v/>
      </c>
      <c r="BP27" s="53">
        <f>+SUM(BP28:BP30)+SUM(BP33:BP35)</f>
        <v/>
      </c>
      <c r="BQ27" s="53">
        <f>+SUM(BQ28:BQ30)+SUM(BQ33:BQ35)</f>
        <v/>
      </c>
      <c r="BR27" s="53">
        <f>+SUM(BR28:BR30)+SUM(BR33:BR35)</f>
        <v/>
      </c>
      <c r="BS27" s="53">
        <f>+SUM(BS28:BS30)+SUM(BS33:BS35)</f>
        <v/>
      </c>
      <c r="BT27" s="53">
        <f>+SUM(BT28:BT30)+SUM(BT33:BT35)</f>
        <v/>
      </c>
      <c r="BU27" s="53">
        <f>+SUM(BU28:BU30)+SUM(BU33:BU35)</f>
        <v/>
      </c>
      <c r="BV27" s="53">
        <f>+SUM(BV28:BV30)+SUM(BV33:BV35)</f>
        <v/>
      </c>
      <c r="BW27" s="53">
        <f>+SUM(BW28:BW30)+SUM(BW33:BW35)</f>
        <v/>
      </c>
      <c r="BX27" s="53">
        <f>+SUM(BX28:BX30)+SUM(BX33:BX35)</f>
        <v/>
      </c>
      <c r="BY27" s="53">
        <f>+SUM(BY28:BY30)+SUM(BY33:BY35)</f>
        <v/>
      </c>
      <c r="BZ27" s="53">
        <f>+SUM(BZ28:BZ30)+SUM(BZ33:BZ35)</f>
        <v/>
      </c>
      <c r="CA27" s="135">
        <f>+SUM(CA28:CA30)+SUM(CA33:CA35)</f>
        <v/>
      </c>
      <c r="CB27" s="53">
        <f>+SUM(CB28:CB30)+SUM(CB33:CB35)</f>
        <v/>
      </c>
      <c r="CC27" s="53">
        <f>+SUM(CC28:CC30)+SUM(CC33:CC35)</f>
        <v/>
      </c>
      <c r="CD27" s="53">
        <f>+SUM(CD28:CD30)+SUM(CD33:CD35)</f>
        <v/>
      </c>
      <c r="CE27" s="53">
        <f>+SUM(CE28:CE30)+SUM(CE33:CE35)</f>
        <v/>
      </c>
      <c r="CF27" s="53">
        <f>+SUM(CF28:CF30)+SUM(CF33:CF35)</f>
        <v/>
      </c>
      <c r="CG27" s="53">
        <f>+SUM(CG28:CG30)+SUM(CG33:CG35)</f>
        <v/>
      </c>
      <c r="CH27" s="53">
        <f>+SUM(CH28:CH30)+SUM(CH33:CH35)</f>
        <v/>
      </c>
      <c r="CI27" s="53">
        <f>+SUM(CI28:CI30)+SUM(CI33:CI35)</f>
        <v/>
      </c>
      <c r="CJ27" s="53">
        <f>+SUM(CJ28:CJ30)+SUM(CJ33:CJ35)</f>
        <v/>
      </c>
      <c r="CK27" s="53">
        <f>+SUM(CK28:CK30)+SUM(CK33:CK35)</f>
        <v/>
      </c>
      <c r="CL27" s="53">
        <f>+SUM(CL28:CL30)+SUM(CL33:CL35)</f>
        <v/>
      </c>
      <c r="CM27" s="135">
        <f>+SUM(CM28:CM30)+SUM(CM33:CM35)</f>
        <v/>
      </c>
      <c r="CN27" s="53">
        <f>+SUM(CN28:CN30)+SUM(CN33:CN35)</f>
        <v/>
      </c>
      <c r="CO27" s="53">
        <f>+SUM(CO28:CO30)+SUM(CO33:CO35)</f>
        <v/>
      </c>
      <c r="CP27" s="53">
        <f>+SUM(CP28:CP30)+SUM(CP33:CP35)</f>
        <v/>
      </c>
      <c r="CQ27" s="53">
        <f>+SUM(CQ28:CQ30)+SUM(CQ33:CQ35)</f>
        <v/>
      </c>
      <c r="CR27" s="53">
        <f>+SUM(CR28:CR30)+SUM(CR33:CR35)</f>
        <v/>
      </c>
      <c r="CS27" s="53">
        <f>+SUM(CS28:CS30)+SUM(CS33:CS35)</f>
        <v/>
      </c>
      <c r="CT27" s="53">
        <f>+SUM(CT28:CT30)+SUM(CT33:CT35)</f>
        <v/>
      </c>
      <c r="CU27" s="53">
        <f>+SUM(CU28:CU30)+SUM(CU33:CU35)</f>
        <v/>
      </c>
      <c r="CV27" s="53">
        <f>+SUM(CV28:CV30)+SUM(CV33:CV35)</f>
        <v/>
      </c>
      <c r="CW27" s="53">
        <f>+SUM(CW28:CW30)+SUM(CW33:CW35)</f>
        <v/>
      </c>
      <c r="CX27" s="53">
        <f>+SUM(CX28:CX30)+SUM(CX33:CX35)</f>
        <v/>
      </c>
      <c r="CY27" s="135">
        <f>+SUM(CY28:CY30)+SUM(CY33:CY35)</f>
        <v/>
      </c>
    </row>
    <row r="28">
      <c r="A28" s="29" t="n"/>
      <c r="B28" s="29" t="n"/>
      <c r="C28" s="592" t="inlineStr">
        <is>
          <t>Audit Service Additions</t>
        </is>
      </c>
      <c r="D28" s="45" t="n"/>
      <c r="E28" s="45" t="n"/>
      <c r="F28" s="45" t="n"/>
      <c r="G28" s="45" t="n"/>
      <c r="H28" s="45" t="n"/>
      <c r="I28" s="45" t="n"/>
      <c r="J28" s="45" t="n"/>
      <c r="K28" s="45" t="n"/>
      <c r="L28" s="45" t="n"/>
      <c r="M28" s="45" t="n"/>
      <c r="N28" s="45">
        <f>+IF(N26&gt;M26,N26-M26, 0)</f>
        <v/>
      </c>
      <c r="O28" s="45">
        <f>+IF(O26&gt;N26,O26-N26, 0)</f>
        <v/>
      </c>
      <c r="P28" s="45">
        <f>+IF(P26&gt;O26,P26-O26, 0)</f>
        <v/>
      </c>
      <c r="Q28" s="45">
        <f>+IF(Q26&gt;P26,Q26-P26, 0)</f>
        <v/>
      </c>
      <c r="R28" s="45">
        <f>+IF(R26&gt;Q26,R26-Q26, 0)</f>
        <v/>
      </c>
      <c r="S28" s="45">
        <f>+IF(S26&gt;R26,S26-R26, 0)</f>
        <v/>
      </c>
      <c r="T28" s="45">
        <f>+IF(T26&gt;S26,T26-S26, 0)</f>
        <v/>
      </c>
      <c r="U28" s="45">
        <f>+IF(U26&gt;T26,U26-T26, 0)</f>
        <v/>
      </c>
      <c r="V28" s="45">
        <f>+IF(V26&gt;U26,V26-U26, 0)</f>
        <v/>
      </c>
      <c r="W28" s="45" t="n">
        <v>0</v>
      </c>
      <c r="X28" s="45">
        <f>+IF(X26&gt;W26,X26-W26, 0)</f>
        <v/>
      </c>
      <c r="Y28" s="45">
        <f>+IF(Y26&gt;X26,Y26-X26, 0)</f>
        <v/>
      </c>
      <c r="Z28" s="474">
        <f>+IF(Z26&gt;Y26,Z26-Y26, 0)</f>
        <v/>
      </c>
      <c r="AA28" s="470">
        <f>+'New Sales Forecast'!M17</f>
        <v/>
      </c>
      <c r="AB28" s="179">
        <f>+'New Sales Forecast'!N17</f>
        <v/>
      </c>
      <c r="AC28" s="179">
        <f>+'New Sales Forecast'!O17</f>
        <v/>
      </c>
      <c r="AD28" s="179">
        <f>+'New Sales Forecast'!P17</f>
        <v/>
      </c>
      <c r="AE28" s="180">
        <f>+'New Sales Forecast'!Q17</f>
        <v/>
      </c>
      <c r="AF28" s="179">
        <f>+'New Sales Forecast'!R17</f>
        <v/>
      </c>
      <c r="AG28" s="179">
        <f>+'New Sales Forecast'!S17</f>
        <v/>
      </c>
      <c r="AH28" s="179">
        <f>+'New Sales Forecast'!T17</f>
        <v/>
      </c>
      <c r="AI28" s="179">
        <f>+'New Sales Forecast'!U17</f>
        <v/>
      </c>
      <c r="AJ28" s="179">
        <f>+'New Sales Forecast'!V17</f>
        <v/>
      </c>
      <c r="AK28" s="179">
        <f>+'New Sales Forecast'!W17</f>
        <v/>
      </c>
      <c r="AL28" s="179">
        <f>+'New Sales Forecast'!X17</f>
        <v/>
      </c>
      <c r="AM28" s="179">
        <f>+'New Sales Forecast'!Y17</f>
        <v/>
      </c>
      <c r="AN28" s="179">
        <f>+'New Sales Forecast'!Z17</f>
        <v/>
      </c>
      <c r="AO28" s="179">
        <f>+'New Sales Forecast'!AA17</f>
        <v/>
      </c>
      <c r="AP28" s="179">
        <f>+'New Sales Forecast'!AB17</f>
        <v/>
      </c>
      <c r="AQ28" s="180">
        <f>+'New Sales Forecast'!AC17</f>
        <v/>
      </c>
      <c r="AR28" s="179">
        <f>+'New Sales Forecast'!AD17</f>
        <v/>
      </c>
      <c r="AS28" s="179">
        <f>+'New Sales Forecast'!AE17</f>
        <v/>
      </c>
      <c r="AT28" s="179">
        <f>+'New Sales Forecast'!AF17</f>
        <v/>
      </c>
      <c r="AU28" s="179">
        <f>+'New Sales Forecast'!AG17</f>
        <v/>
      </c>
      <c r="AV28" s="179">
        <f>+'New Sales Forecast'!AH17</f>
        <v/>
      </c>
      <c r="AW28" s="179">
        <f>+'New Sales Forecast'!AI17</f>
        <v/>
      </c>
      <c r="AX28" s="179">
        <f>+'New Sales Forecast'!AJ17</f>
        <v/>
      </c>
      <c r="AY28" s="179">
        <f>+'New Sales Forecast'!AK17</f>
        <v/>
      </c>
      <c r="AZ28" s="179">
        <f>+'New Sales Forecast'!AL17</f>
        <v/>
      </c>
      <c r="BA28" s="179">
        <f>+'New Sales Forecast'!AM17</f>
        <v/>
      </c>
      <c r="BB28" s="179">
        <f>+'New Sales Forecast'!AN17</f>
        <v/>
      </c>
      <c r="BC28" s="180">
        <f>+'New Sales Forecast'!AO17</f>
        <v/>
      </c>
      <c r="BD28" s="179">
        <f>+'New Sales Forecast'!AP17</f>
        <v/>
      </c>
      <c r="BE28" s="179">
        <f>+'New Sales Forecast'!AQ17</f>
        <v/>
      </c>
      <c r="BF28" s="179">
        <f>+'New Sales Forecast'!AR17</f>
        <v/>
      </c>
      <c r="BG28" s="179">
        <f>+'New Sales Forecast'!AS17</f>
        <v/>
      </c>
      <c r="BH28" s="179">
        <f>+'New Sales Forecast'!AT17</f>
        <v/>
      </c>
      <c r="BI28" s="179">
        <f>+'New Sales Forecast'!AU17</f>
        <v/>
      </c>
      <c r="BJ28" s="179">
        <f>+'New Sales Forecast'!AV17</f>
        <v/>
      </c>
      <c r="BK28" s="179">
        <f>+'New Sales Forecast'!AW17</f>
        <v/>
      </c>
      <c r="BL28" s="179">
        <f>+'New Sales Forecast'!AX17</f>
        <v/>
      </c>
      <c r="BM28" s="179">
        <f>+'New Sales Forecast'!AY17</f>
        <v/>
      </c>
      <c r="BN28" s="179">
        <f>+'New Sales Forecast'!AZ17</f>
        <v/>
      </c>
      <c r="BO28" s="180">
        <f>+'New Sales Forecast'!BA17</f>
        <v/>
      </c>
      <c r="BP28" s="179">
        <f>+'New Sales Forecast'!BB17</f>
        <v/>
      </c>
      <c r="BQ28" s="179">
        <f>+'New Sales Forecast'!BC17</f>
        <v/>
      </c>
      <c r="BR28" s="179">
        <f>+'New Sales Forecast'!BD17</f>
        <v/>
      </c>
      <c r="BS28" s="179">
        <f>+'New Sales Forecast'!BE17</f>
        <v/>
      </c>
      <c r="BT28" s="179">
        <f>+'New Sales Forecast'!BF17</f>
        <v/>
      </c>
      <c r="BU28" s="179">
        <f>+'New Sales Forecast'!BG17</f>
        <v/>
      </c>
      <c r="BV28" s="179">
        <f>+'New Sales Forecast'!BH17</f>
        <v/>
      </c>
      <c r="BW28" s="179">
        <f>+'New Sales Forecast'!BI17</f>
        <v/>
      </c>
      <c r="BX28" s="179">
        <f>+'New Sales Forecast'!BJ17</f>
        <v/>
      </c>
      <c r="BY28" s="179">
        <f>+'New Sales Forecast'!BK17</f>
        <v/>
      </c>
      <c r="BZ28" s="179">
        <f>+'New Sales Forecast'!BL17</f>
        <v/>
      </c>
      <c r="CA28" s="180">
        <f>+'New Sales Forecast'!BM17</f>
        <v/>
      </c>
      <c r="CB28" s="179">
        <f>+'New Sales Forecast'!BN17</f>
        <v/>
      </c>
      <c r="CC28" s="179">
        <f>+'New Sales Forecast'!BO17</f>
        <v/>
      </c>
      <c r="CD28" s="179">
        <f>+'New Sales Forecast'!BP17</f>
        <v/>
      </c>
      <c r="CE28" s="179">
        <f>+'New Sales Forecast'!BQ17</f>
        <v/>
      </c>
      <c r="CF28" s="179">
        <f>+'New Sales Forecast'!BR17</f>
        <v/>
      </c>
      <c r="CG28" s="179">
        <f>+'New Sales Forecast'!BS17</f>
        <v/>
      </c>
      <c r="CH28" s="179">
        <f>+'New Sales Forecast'!BT17</f>
        <v/>
      </c>
      <c r="CI28" s="179">
        <f>+'New Sales Forecast'!BU17</f>
        <v/>
      </c>
      <c r="CJ28" s="179">
        <f>+'New Sales Forecast'!BV17</f>
        <v/>
      </c>
      <c r="CK28" s="179">
        <f>+'New Sales Forecast'!BW17</f>
        <v/>
      </c>
      <c r="CL28" s="179">
        <f>+'New Sales Forecast'!BX17</f>
        <v/>
      </c>
      <c r="CM28" s="180">
        <f>+'New Sales Forecast'!BY17</f>
        <v/>
      </c>
      <c r="CN28" s="179">
        <f>+'New Sales Forecast'!BZ17</f>
        <v/>
      </c>
      <c r="CO28" s="179">
        <f>+'New Sales Forecast'!CA17</f>
        <v/>
      </c>
      <c r="CP28" s="179">
        <f>+'New Sales Forecast'!CB17</f>
        <v/>
      </c>
      <c r="CQ28" s="179">
        <f>+'New Sales Forecast'!CC17</f>
        <v/>
      </c>
      <c r="CR28" s="179">
        <f>+'New Sales Forecast'!CD17</f>
        <v/>
      </c>
      <c r="CS28" s="179">
        <f>+'New Sales Forecast'!CE17</f>
        <v/>
      </c>
      <c r="CT28" s="179">
        <f>+'New Sales Forecast'!CF17</f>
        <v/>
      </c>
      <c r="CU28" s="179">
        <f>+'New Sales Forecast'!CG17</f>
        <v/>
      </c>
      <c r="CV28" s="179">
        <f>+'New Sales Forecast'!CH17</f>
        <v/>
      </c>
      <c r="CW28" s="179">
        <f>+'New Sales Forecast'!CI17</f>
        <v/>
      </c>
      <c r="CX28" s="179">
        <f>+'New Sales Forecast'!CJ17</f>
        <v/>
      </c>
      <c r="CY28" s="180">
        <f>+'New Sales Forecast'!CK17</f>
        <v/>
      </c>
    </row>
    <row r="29">
      <c r="A29" s="29" t="n"/>
      <c r="B29" s="29" t="n"/>
      <c r="C29" s="592" t="inlineStr">
        <is>
          <t>Systems Implementation Service Additions</t>
        </is>
      </c>
      <c r="D29" s="45" t="n"/>
      <c r="E29" s="45" t="n"/>
      <c r="F29" s="45" t="n"/>
      <c r="G29" s="45" t="n"/>
      <c r="H29" s="45" t="n"/>
      <c r="I29" s="45" t="n"/>
      <c r="J29" s="45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74" t="n"/>
      <c r="AA29" s="470">
        <f>+'New Sales Forecast'!M18</f>
        <v/>
      </c>
      <c r="AB29" s="179">
        <f>+'New Sales Forecast'!N18</f>
        <v/>
      </c>
      <c r="AC29" s="179">
        <f>+'New Sales Forecast'!O18</f>
        <v/>
      </c>
      <c r="AD29" s="179">
        <f>+'New Sales Forecast'!P18</f>
        <v/>
      </c>
      <c r="AE29" s="180">
        <f>+'New Sales Forecast'!Q18</f>
        <v/>
      </c>
      <c r="AF29" s="179">
        <f>+'New Sales Forecast'!R18</f>
        <v/>
      </c>
      <c r="AG29" s="179">
        <f>+'New Sales Forecast'!S18</f>
        <v/>
      </c>
      <c r="AH29" s="179">
        <f>+'New Sales Forecast'!T18</f>
        <v/>
      </c>
      <c r="AI29" s="179">
        <f>+'New Sales Forecast'!U18</f>
        <v/>
      </c>
      <c r="AJ29" s="179">
        <f>+'New Sales Forecast'!V18</f>
        <v/>
      </c>
      <c r="AK29" s="179">
        <f>+'New Sales Forecast'!W18</f>
        <v/>
      </c>
      <c r="AL29" s="179">
        <f>+'New Sales Forecast'!X18</f>
        <v/>
      </c>
      <c r="AM29" s="179">
        <f>+'New Sales Forecast'!Y18</f>
        <v/>
      </c>
      <c r="AN29" s="179">
        <f>+'New Sales Forecast'!Z18</f>
        <v/>
      </c>
      <c r="AO29" s="179">
        <f>+'New Sales Forecast'!AA18</f>
        <v/>
      </c>
      <c r="AP29" s="179">
        <f>+'New Sales Forecast'!AB18</f>
        <v/>
      </c>
      <c r="AQ29" s="180">
        <f>+'New Sales Forecast'!AC18</f>
        <v/>
      </c>
      <c r="AR29" s="179">
        <f>+'New Sales Forecast'!AD18</f>
        <v/>
      </c>
      <c r="AS29" s="179">
        <f>+'New Sales Forecast'!AE18</f>
        <v/>
      </c>
      <c r="AT29" s="179">
        <f>+'New Sales Forecast'!AF18</f>
        <v/>
      </c>
      <c r="AU29" s="179">
        <f>+'New Sales Forecast'!AG18</f>
        <v/>
      </c>
      <c r="AV29" s="179">
        <f>+'New Sales Forecast'!AH18</f>
        <v/>
      </c>
      <c r="AW29" s="179">
        <f>+'New Sales Forecast'!AI18</f>
        <v/>
      </c>
      <c r="AX29" s="179">
        <f>+'New Sales Forecast'!AJ18</f>
        <v/>
      </c>
      <c r="AY29" s="179">
        <f>+'New Sales Forecast'!AK18</f>
        <v/>
      </c>
      <c r="AZ29" s="179">
        <f>+'New Sales Forecast'!AL18</f>
        <v/>
      </c>
      <c r="BA29" s="179">
        <f>+'New Sales Forecast'!AM18</f>
        <v/>
      </c>
      <c r="BB29" s="179">
        <f>+'New Sales Forecast'!AN18</f>
        <v/>
      </c>
      <c r="BC29" s="180">
        <f>+'New Sales Forecast'!AO18</f>
        <v/>
      </c>
      <c r="BD29" s="179">
        <f>+'New Sales Forecast'!AP18</f>
        <v/>
      </c>
      <c r="BE29" s="179">
        <f>+'New Sales Forecast'!AQ18</f>
        <v/>
      </c>
      <c r="BF29" s="179">
        <f>+'New Sales Forecast'!AR18</f>
        <v/>
      </c>
      <c r="BG29" s="179">
        <f>+'New Sales Forecast'!AS18</f>
        <v/>
      </c>
      <c r="BH29" s="179">
        <f>+'New Sales Forecast'!AT18</f>
        <v/>
      </c>
      <c r="BI29" s="179">
        <f>+'New Sales Forecast'!AU18</f>
        <v/>
      </c>
      <c r="BJ29" s="179">
        <f>+'New Sales Forecast'!AV18</f>
        <v/>
      </c>
      <c r="BK29" s="179">
        <f>+'New Sales Forecast'!AW18</f>
        <v/>
      </c>
      <c r="BL29" s="179">
        <f>+'New Sales Forecast'!AX18</f>
        <v/>
      </c>
      <c r="BM29" s="179">
        <f>+'New Sales Forecast'!AY18</f>
        <v/>
      </c>
      <c r="BN29" s="179">
        <f>+'New Sales Forecast'!AZ18</f>
        <v/>
      </c>
      <c r="BO29" s="180">
        <f>+'New Sales Forecast'!BA18</f>
        <v/>
      </c>
      <c r="BP29" s="179">
        <f>+'New Sales Forecast'!BB18</f>
        <v/>
      </c>
      <c r="BQ29" s="179">
        <f>+'New Sales Forecast'!BC18</f>
        <v/>
      </c>
      <c r="BR29" s="179">
        <f>+'New Sales Forecast'!BD18</f>
        <v/>
      </c>
      <c r="BS29" s="179">
        <f>+'New Sales Forecast'!BE18</f>
        <v/>
      </c>
      <c r="BT29" s="179">
        <f>+'New Sales Forecast'!BF18</f>
        <v/>
      </c>
      <c r="BU29" s="179">
        <f>+'New Sales Forecast'!BG18</f>
        <v/>
      </c>
      <c r="BV29" s="179">
        <f>+'New Sales Forecast'!BH18</f>
        <v/>
      </c>
      <c r="BW29" s="179">
        <f>+'New Sales Forecast'!BI18</f>
        <v/>
      </c>
      <c r="BX29" s="179">
        <f>+'New Sales Forecast'!BJ18</f>
        <v/>
      </c>
      <c r="BY29" s="179">
        <f>+'New Sales Forecast'!BK18</f>
        <v/>
      </c>
      <c r="BZ29" s="179">
        <f>+'New Sales Forecast'!BL18</f>
        <v/>
      </c>
      <c r="CA29" s="180">
        <f>+'New Sales Forecast'!BM18</f>
        <v/>
      </c>
      <c r="CB29" s="179">
        <f>+'New Sales Forecast'!BN18</f>
        <v/>
      </c>
      <c r="CC29" s="179">
        <f>+'New Sales Forecast'!BO18</f>
        <v/>
      </c>
      <c r="CD29" s="179">
        <f>+'New Sales Forecast'!BP18</f>
        <v/>
      </c>
      <c r="CE29" s="179">
        <f>+'New Sales Forecast'!BQ18</f>
        <v/>
      </c>
      <c r="CF29" s="179">
        <f>+'New Sales Forecast'!BR18</f>
        <v/>
      </c>
      <c r="CG29" s="179">
        <f>+'New Sales Forecast'!BS18</f>
        <v/>
      </c>
      <c r="CH29" s="179">
        <f>+'New Sales Forecast'!BT18</f>
        <v/>
      </c>
      <c r="CI29" s="179">
        <f>+'New Sales Forecast'!BU18</f>
        <v/>
      </c>
      <c r="CJ29" s="179">
        <f>+'New Sales Forecast'!BV18</f>
        <v/>
      </c>
      <c r="CK29" s="179">
        <f>+'New Sales Forecast'!BW18</f>
        <v/>
      </c>
      <c r="CL29" s="179">
        <f>+'New Sales Forecast'!BX18</f>
        <v/>
      </c>
      <c r="CM29" s="180">
        <f>+'New Sales Forecast'!BY18</f>
        <v/>
      </c>
      <c r="CN29" s="179">
        <f>+'New Sales Forecast'!BZ18</f>
        <v/>
      </c>
      <c r="CO29" s="179">
        <f>+'New Sales Forecast'!CA18</f>
        <v/>
      </c>
      <c r="CP29" s="179">
        <f>+'New Sales Forecast'!CB18</f>
        <v/>
      </c>
      <c r="CQ29" s="179">
        <f>+'New Sales Forecast'!CC18</f>
        <v/>
      </c>
      <c r="CR29" s="179">
        <f>+'New Sales Forecast'!CD18</f>
        <v/>
      </c>
      <c r="CS29" s="179">
        <f>+'New Sales Forecast'!CE18</f>
        <v/>
      </c>
      <c r="CT29" s="179">
        <f>+'New Sales Forecast'!CF18</f>
        <v/>
      </c>
      <c r="CU29" s="179">
        <f>+'New Sales Forecast'!CG18</f>
        <v/>
      </c>
      <c r="CV29" s="179">
        <f>+'New Sales Forecast'!CH18</f>
        <v/>
      </c>
      <c r="CW29" s="179">
        <f>+'New Sales Forecast'!CI18</f>
        <v/>
      </c>
      <c r="CX29" s="179">
        <f>+'New Sales Forecast'!CJ18</f>
        <v/>
      </c>
      <c r="CY29" s="180">
        <f>+'New Sales Forecast'!CK18</f>
        <v/>
      </c>
    </row>
    <row r="30">
      <c r="A30" s="29" t="n"/>
      <c r="B30" s="29" t="n"/>
      <c r="C30" s="592" t="inlineStr">
        <is>
          <t>Program Development Service Additions</t>
        </is>
      </c>
      <c r="D30" s="45" t="n"/>
      <c r="E30" s="45" t="n"/>
      <c r="F30" s="45" t="n"/>
      <c r="G30" s="45" t="n"/>
      <c r="H30" s="45" t="n"/>
      <c r="I30" s="45" t="n"/>
      <c r="J30" s="45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74" t="n"/>
      <c r="AA30" s="470">
        <f>+'New Sales Forecast'!M19</f>
        <v/>
      </c>
      <c r="AB30" s="179">
        <f>+'New Sales Forecast'!N19</f>
        <v/>
      </c>
      <c r="AC30" s="179">
        <f>+'New Sales Forecast'!O19</f>
        <v/>
      </c>
      <c r="AD30" s="179">
        <f>+'New Sales Forecast'!P19</f>
        <v/>
      </c>
      <c r="AE30" s="180">
        <f>+'New Sales Forecast'!Q19</f>
        <v/>
      </c>
      <c r="AF30" s="179">
        <f>+'New Sales Forecast'!R19</f>
        <v/>
      </c>
      <c r="AG30" s="179">
        <f>+'New Sales Forecast'!S19</f>
        <v/>
      </c>
      <c r="AH30" s="179">
        <f>+'New Sales Forecast'!T19</f>
        <v/>
      </c>
      <c r="AI30" s="179">
        <f>+'New Sales Forecast'!U19</f>
        <v/>
      </c>
      <c r="AJ30" s="179">
        <f>+'New Sales Forecast'!V19</f>
        <v/>
      </c>
      <c r="AK30" s="179">
        <f>+'New Sales Forecast'!W19</f>
        <v/>
      </c>
      <c r="AL30" s="179">
        <f>+'New Sales Forecast'!X19</f>
        <v/>
      </c>
      <c r="AM30" s="179">
        <f>+'New Sales Forecast'!Y19</f>
        <v/>
      </c>
      <c r="AN30" s="179">
        <f>+'New Sales Forecast'!Z19</f>
        <v/>
      </c>
      <c r="AO30" s="179">
        <f>+'New Sales Forecast'!AA19</f>
        <v/>
      </c>
      <c r="AP30" s="179">
        <f>+'New Sales Forecast'!AB19</f>
        <v/>
      </c>
      <c r="AQ30" s="180">
        <f>+'New Sales Forecast'!AC19</f>
        <v/>
      </c>
      <c r="AR30" s="179">
        <f>+'New Sales Forecast'!AD19</f>
        <v/>
      </c>
      <c r="AS30" s="179">
        <f>+'New Sales Forecast'!AE19</f>
        <v/>
      </c>
      <c r="AT30" s="179">
        <f>+'New Sales Forecast'!AF19</f>
        <v/>
      </c>
      <c r="AU30" s="179">
        <f>+'New Sales Forecast'!AG19</f>
        <v/>
      </c>
      <c r="AV30" s="179">
        <f>+'New Sales Forecast'!AH19</f>
        <v/>
      </c>
      <c r="AW30" s="179">
        <f>+'New Sales Forecast'!AI19</f>
        <v/>
      </c>
      <c r="AX30" s="179">
        <f>+'New Sales Forecast'!AJ19</f>
        <v/>
      </c>
      <c r="AY30" s="179">
        <f>+'New Sales Forecast'!AK19</f>
        <v/>
      </c>
      <c r="AZ30" s="179">
        <f>+'New Sales Forecast'!AL19</f>
        <v/>
      </c>
      <c r="BA30" s="179">
        <f>+'New Sales Forecast'!AM19</f>
        <v/>
      </c>
      <c r="BB30" s="179">
        <f>+'New Sales Forecast'!AN19</f>
        <v/>
      </c>
      <c r="BC30" s="180">
        <f>+'New Sales Forecast'!AO19</f>
        <v/>
      </c>
      <c r="BD30" s="179">
        <f>+'New Sales Forecast'!AP19</f>
        <v/>
      </c>
      <c r="BE30" s="179">
        <f>+'New Sales Forecast'!AQ19</f>
        <v/>
      </c>
      <c r="BF30" s="179">
        <f>+'New Sales Forecast'!AR19</f>
        <v/>
      </c>
      <c r="BG30" s="179">
        <f>+'New Sales Forecast'!AS19</f>
        <v/>
      </c>
      <c r="BH30" s="179">
        <f>+'New Sales Forecast'!AT19</f>
        <v/>
      </c>
      <c r="BI30" s="179">
        <f>+'New Sales Forecast'!AU19</f>
        <v/>
      </c>
      <c r="BJ30" s="179">
        <f>+'New Sales Forecast'!AV19</f>
        <v/>
      </c>
      <c r="BK30" s="179">
        <f>+'New Sales Forecast'!AW19</f>
        <v/>
      </c>
      <c r="BL30" s="179">
        <f>+'New Sales Forecast'!AX19</f>
        <v/>
      </c>
      <c r="BM30" s="179">
        <f>+'New Sales Forecast'!AY19</f>
        <v/>
      </c>
      <c r="BN30" s="179">
        <f>+'New Sales Forecast'!AZ19</f>
        <v/>
      </c>
      <c r="BO30" s="180">
        <f>+'New Sales Forecast'!BA19</f>
        <v/>
      </c>
      <c r="BP30" s="179">
        <f>+'New Sales Forecast'!BB19</f>
        <v/>
      </c>
      <c r="BQ30" s="179">
        <f>+'New Sales Forecast'!BC19</f>
        <v/>
      </c>
      <c r="BR30" s="179">
        <f>+'New Sales Forecast'!BD19</f>
        <v/>
      </c>
      <c r="BS30" s="179">
        <f>+'New Sales Forecast'!BE19</f>
        <v/>
      </c>
      <c r="BT30" s="179">
        <f>+'New Sales Forecast'!BF19</f>
        <v/>
      </c>
      <c r="BU30" s="179">
        <f>+'New Sales Forecast'!BG19</f>
        <v/>
      </c>
      <c r="BV30" s="179">
        <f>+'New Sales Forecast'!BH19</f>
        <v/>
      </c>
      <c r="BW30" s="179">
        <f>+'New Sales Forecast'!BI19</f>
        <v/>
      </c>
      <c r="BX30" s="179">
        <f>+'New Sales Forecast'!BJ19</f>
        <v/>
      </c>
      <c r="BY30" s="179">
        <f>+'New Sales Forecast'!BK19</f>
        <v/>
      </c>
      <c r="BZ30" s="179">
        <f>+'New Sales Forecast'!BL19</f>
        <v/>
      </c>
      <c r="CA30" s="180">
        <f>+'New Sales Forecast'!BM19</f>
        <v/>
      </c>
      <c r="CB30" s="179">
        <f>+'New Sales Forecast'!BN19</f>
        <v/>
      </c>
      <c r="CC30" s="179">
        <f>+'New Sales Forecast'!BO19</f>
        <v/>
      </c>
      <c r="CD30" s="179">
        <f>+'New Sales Forecast'!BP19</f>
        <v/>
      </c>
      <c r="CE30" s="179">
        <f>+'New Sales Forecast'!BQ19</f>
        <v/>
      </c>
      <c r="CF30" s="179">
        <f>+'New Sales Forecast'!BR19</f>
        <v/>
      </c>
      <c r="CG30" s="179">
        <f>+'New Sales Forecast'!BS19</f>
        <v/>
      </c>
      <c r="CH30" s="179">
        <f>+'New Sales Forecast'!BT19</f>
        <v/>
      </c>
      <c r="CI30" s="179">
        <f>+'New Sales Forecast'!BU19</f>
        <v/>
      </c>
      <c r="CJ30" s="179">
        <f>+'New Sales Forecast'!BV19</f>
        <v/>
      </c>
      <c r="CK30" s="179">
        <f>+'New Sales Forecast'!BW19</f>
        <v/>
      </c>
      <c r="CL30" s="179">
        <f>+'New Sales Forecast'!BX19</f>
        <v/>
      </c>
      <c r="CM30" s="180">
        <f>+'New Sales Forecast'!BY19</f>
        <v/>
      </c>
      <c r="CN30" s="179">
        <f>+'New Sales Forecast'!BZ19</f>
        <v/>
      </c>
      <c r="CO30" s="179">
        <f>+'New Sales Forecast'!CA19</f>
        <v/>
      </c>
      <c r="CP30" s="179">
        <f>+'New Sales Forecast'!CB19</f>
        <v/>
      </c>
      <c r="CQ30" s="179">
        <f>+'New Sales Forecast'!CC19</f>
        <v/>
      </c>
      <c r="CR30" s="179">
        <f>+'New Sales Forecast'!CD19</f>
        <v/>
      </c>
      <c r="CS30" s="179">
        <f>+'New Sales Forecast'!CE19</f>
        <v/>
      </c>
      <c r="CT30" s="179">
        <f>+'New Sales Forecast'!CF19</f>
        <v/>
      </c>
      <c r="CU30" s="179">
        <f>+'New Sales Forecast'!CG19</f>
        <v/>
      </c>
      <c r="CV30" s="179">
        <f>+'New Sales Forecast'!CH19</f>
        <v/>
      </c>
      <c r="CW30" s="179">
        <f>+'New Sales Forecast'!CI19</f>
        <v/>
      </c>
      <c r="CX30" s="179">
        <f>+'New Sales Forecast'!CJ19</f>
        <v/>
      </c>
      <c r="CY30" s="180">
        <f>+'New Sales Forecast'!CK19</f>
        <v/>
      </c>
    </row>
    <row r="31">
      <c r="A31" s="29" t="n"/>
      <c r="B31" s="29" t="n"/>
      <c r="C31" s="592" t="inlineStr">
        <is>
          <t>Handouts Additions (Drops)</t>
        </is>
      </c>
      <c r="D31" s="45" t="n"/>
      <c r="E31" s="45" t="n"/>
      <c r="F31" s="45" t="n"/>
      <c r="G31" s="45" t="n"/>
      <c r="H31" s="45" t="n"/>
      <c r="I31" s="45" t="n"/>
      <c r="J31" s="45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>
        <v>1</v>
      </c>
      <c r="X31" s="45" t="n"/>
      <c r="Y31" s="45" t="n">
        <v>-1</v>
      </c>
      <c r="Z31" s="474" t="n">
        <v>-1</v>
      </c>
      <c r="AA31" s="470">
        <f>+'New Sales Forecast'!M20</f>
        <v/>
      </c>
      <c r="AB31" s="179">
        <f>+'New Sales Forecast'!N20</f>
        <v/>
      </c>
      <c r="AC31" s="179">
        <f>+'New Sales Forecast'!O20</f>
        <v/>
      </c>
      <c r="AD31" s="179">
        <f>+'New Sales Forecast'!P20</f>
        <v/>
      </c>
      <c r="AE31" s="180">
        <f>+'New Sales Forecast'!Q20</f>
        <v/>
      </c>
      <c r="AF31" s="179">
        <f>+'New Sales Forecast'!R20</f>
        <v/>
      </c>
      <c r="AG31" s="179">
        <f>+'New Sales Forecast'!S20</f>
        <v/>
      </c>
      <c r="AH31" s="179">
        <f>+'New Sales Forecast'!T20</f>
        <v/>
      </c>
      <c r="AI31" s="179">
        <f>+'New Sales Forecast'!U20</f>
        <v/>
      </c>
      <c r="AJ31" s="179">
        <f>+'New Sales Forecast'!V20</f>
        <v/>
      </c>
      <c r="AK31" s="179">
        <f>+'New Sales Forecast'!W20</f>
        <v/>
      </c>
      <c r="AL31" s="179">
        <f>+'New Sales Forecast'!X20</f>
        <v/>
      </c>
      <c r="AM31" s="179">
        <f>+'New Sales Forecast'!Y20</f>
        <v/>
      </c>
      <c r="AN31" s="179">
        <f>+'New Sales Forecast'!Z20</f>
        <v/>
      </c>
      <c r="AO31" s="179">
        <f>+'New Sales Forecast'!AA20</f>
        <v/>
      </c>
      <c r="AP31" s="179">
        <f>+'New Sales Forecast'!AB20</f>
        <v/>
      </c>
      <c r="AQ31" s="180">
        <f>+'New Sales Forecast'!AC20</f>
        <v/>
      </c>
      <c r="AR31" s="179">
        <f>+'New Sales Forecast'!AD20</f>
        <v/>
      </c>
      <c r="AS31" s="179">
        <f>+'New Sales Forecast'!AE20</f>
        <v/>
      </c>
      <c r="AT31" s="179">
        <f>+'New Sales Forecast'!AF20</f>
        <v/>
      </c>
      <c r="AU31" s="179">
        <f>+'New Sales Forecast'!AG20</f>
        <v/>
      </c>
      <c r="AV31" s="179">
        <f>+'New Sales Forecast'!AH20</f>
        <v/>
      </c>
      <c r="AW31" s="179">
        <f>+'New Sales Forecast'!AI20</f>
        <v/>
      </c>
      <c r="AX31" s="179">
        <f>+'New Sales Forecast'!AJ20</f>
        <v/>
      </c>
      <c r="AY31" s="179">
        <f>+'New Sales Forecast'!AK20</f>
        <v/>
      </c>
      <c r="AZ31" s="179">
        <f>+'New Sales Forecast'!AL20</f>
        <v/>
      </c>
      <c r="BA31" s="179">
        <f>+'New Sales Forecast'!AM20</f>
        <v/>
      </c>
      <c r="BB31" s="179">
        <f>+'New Sales Forecast'!AN20</f>
        <v/>
      </c>
      <c r="BC31" s="180">
        <f>+'New Sales Forecast'!AO20</f>
        <v/>
      </c>
      <c r="BD31" s="179">
        <f>+'New Sales Forecast'!AP20</f>
        <v/>
      </c>
      <c r="BE31" s="179">
        <f>+'New Sales Forecast'!AQ20</f>
        <v/>
      </c>
      <c r="BF31" s="179">
        <f>+'New Sales Forecast'!AR20</f>
        <v/>
      </c>
      <c r="BG31" s="179">
        <f>+'New Sales Forecast'!AS20</f>
        <v/>
      </c>
      <c r="BH31" s="179">
        <f>+'New Sales Forecast'!AT20</f>
        <v/>
      </c>
      <c r="BI31" s="179">
        <f>+'New Sales Forecast'!AU20</f>
        <v/>
      </c>
      <c r="BJ31" s="179">
        <f>+'New Sales Forecast'!AV20</f>
        <v/>
      </c>
      <c r="BK31" s="179">
        <f>+'New Sales Forecast'!AW20</f>
        <v/>
      </c>
      <c r="BL31" s="179">
        <f>+'New Sales Forecast'!AX20</f>
        <v/>
      </c>
      <c r="BM31" s="179">
        <f>+'New Sales Forecast'!AY20</f>
        <v/>
      </c>
      <c r="BN31" s="179">
        <f>+'New Sales Forecast'!AZ20</f>
        <v/>
      </c>
      <c r="BO31" s="180">
        <f>+'New Sales Forecast'!BA20</f>
        <v/>
      </c>
      <c r="BP31" s="179">
        <f>+'New Sales Forecast'!BB20</f>
        <v/>
      </c>
      <c r="BQ31" s="179">
        <f>+'New Sales Forecast'!BC20</f>
        <v/>
      </c>
      <c r="BR31" s="179">
        <f>+'New Sales Forecast'!BD20</f>
        <v/>
      </c>
      <c r="BS31" s="179">
        <f>+'New Sales Forecast'!BE20</f>
        <v/>
      </c>
      <c r="BT31" s="179">
        <f>+'New Sales Forecast'!BF20</f>
        <v/>
      </c>
      <c r="BU31" s="179">
        <f>+'New Sales Forecast'!BG20</f>
        <v/>
      </c>
      <c r="BV31" s="179">
        <f>+'New Sales Forecast'!BH20</f>
        <v/>
      </c>
      <c r="BW31" s="179">
        <f>+'New Sales Forecast'!BI20</f>
        <v/>
      </c>
      <c r="BX31" s="179">
        <f>+'New Sales Forecast'!BJ20</f>
        <v/>
      </c>
      <c r="BY31" s="179">
        <f>+'New Sales Forecast'!BK20</f>
        <v/>
      </c>
      <c r="BZ31" s="179">
        <f>+'New Sales Forecast'!BL20</f>
        <v/>
      </c>
      <c r="CA31" s="180">
        <f>+'New Sales Forecast'!BM20</f>
        <v/>
      </c>
      <c r="CB31" s="179">
        <f>+'New Sales Forecast'!BN20</f>
        <v/>
      </c>
      <c r="CC31" s="179">
        <f>+'New Sales Forecast'!BO20</f>
        <v/>
      </c>
      <c r="CD31" s="179">
        <f>+'New Sales Forecast'!BP20</f>
        <v/>
      </c>
      <c r="CE31" s="179">
        <f>+'New Sales Forecast'!BQ20</f>
        <v/>
      </c>
      <c r="CF31" s="179">
        <f>+'New Sales Forecast'!BR20</f>
        <v/>
      </c>
      <c r="CG31" s="179">
        <f>+'New Sales Forecast'!BS20</f>
        <v/>
      </c>
      <c r="CH31" s="179">
        <f>+'New Sales Forecast'!BT20</f>
        <v/>
      </c>
      <c r="CI31" s="179">
        <f>+'New Sales Forecast'!BU20</f>
        <v/>
      </c>
      <c r="CJ31" s="179">
        <f>+'New Sales Forecast'!BV20</f>
        <v/>
      </c>
      <c r="CK31" s="179">
        <f>+'New Sales Forecast'!BW20</f>
        <v/>
      </c>
      <c r="CL31" s="179">
        <f>+'New Sales Forecast'!BX20</f>
        <v/>
      </c>
      <c r="CM31" s="180">
        <f>+'New Sales Forecast'!BY20</f>
        <v/>
      </c>
      <c r="CN31" s="179">
        <f>+'New Sales Forecast'!BZ20</f>
        <v/>
      </c>
      <c r="CO31" s="179">
        <f>+'New Sales Forecast'!CA20</f>
        <v/>
      </c>
      <c r="CP31" s="179">
        <f>+'New Sales Forecast'!CB20</f>
        <v/>
      </c>
      <c r="CQ31" s="179">
        <f>+'New Sales Forecast'!CC20</f>
        <v/>
      </c>
      <c r="CR31" s="179">
        <f>+'New Sales Forecast'!CD20</f>
        <v/>
      </c>
      <c r="CS31" s="179">
        <f>+'New Sales Forecast'!CE20</f>
        <v/>
      </c>
      <c r="CT31" s="179">
        <f>+'New Sales Forecast'!CF20</f>
        <v/>
      </c>
      <c r="CU31" s="179">
        <f>+'New Sales Forecast'!CG20</f>
        <v/>
      </c>
      <c r="CV31" s="179">
        <f>+'New Sales Forecast'!CH20</f>
        <v/>
      </c>
      <c r="CW31" s="179">
        <f>+'New Sales Forecast'!CI20</f>
        <v/>
      </c>
      <c r="CX31" s="179">
        <f>+'New Sales Forecast'!CJ20</f>
        <v/>
      </c>
      <c r="CY31" s="180">
        <f>+'New Sales Forecast'!CK20</f>
        <v/>
      </c>
    </row>
    <row r="32">
      <c r="A32" s="29" t="n"/>
      <c r="B32" s="29" t="n"/>
      <c r="C32" s="592" t="inlineStr">
        <is>
          <t>Education Additions (Drops)</t>
        </is>
      </c>
      <c r="D32" s="45" t="n"/>
      <c r="E32" s="45" t="n"/>
      <c r="F32" s="45" t="n"/>
      <c r="G32" s="45" t="n"/>
      <c r="H32" s="45" t="n"/>
      <c r="I32" s="45" t="n"/>
      <c r="J32" s="45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74" t="n"/>
      <c r="AA32" s="470">
        <f>+'New Sales Forecast'!M21</f>
        <v/>
      </c>
      <c r="AB32" s="179">
        <f>+'New Sales Forecast'!N21</f>
        <v/>
      </c>
      <c r="AC32" s="179">
        <f>+'New Sales Forecast'!O21</f>
        <v/>
      </c>
      <c r="AD32" s="179">
        <f>+'New Sales Forecast'!P21</f>
        <v/>
      </c>
      <c r="AE32" s="180">
        <f>+'New Sales Forecast'!Q21</f>
        <v/>
      </c>
      <c r="AF32" s="179">
        <f>+'New Sales Forecast'!R21</f>
        <v/>
      </c>
      <c r="AG32" s="179">
        <f>+'New Sales Forecast'!S21</f>
        <v/>
      </c>
      <c r="AH32" s="179">
        <f>+'New Sales Forecast'!T21</f>
        <v/>
      </c>
      <c r="AI32" s="179">
        <f>+'New Sales Forecast'!U21</f>
        <v/>
      </c>
      <c r="AJ32" s="179">
        <f>+'New Sales Forecast'!V21</f>
        <v/>
      </c>
      <c r="AK32" s="179">
        <f>+'New Sales Forecast'!W21</f>
        <v/>
      </c>
      <c r="AL32" s="179">
        <f>+'New Sales Forecast'!X21</f>
        <v/>
      </c>
      <c r="AM32" s="179">
        <f>+'New Sales Forecast'!Y21</f>
        <v/>
      </c>
      <c r="AN32" s="179">
        <f>+'New Sales Forecast'!Z21</f>
        <v/>
      </c>
      <c r="AO32" s="179">
        <f>+'New Sales Forecast'!AA21</f>
        <v/>
      </c>
      <c r="AP32" s="179">
        <f>+'New Sales Forecast'!AB21</f>
        <v/>
      </c>
      <c r="AQ32" s="180">
        <f>+'New Sales Forecast'!AC21</f>
        <v/>
      </c>
      <c r="AR32" s="179">
        <f>+'New Sales Forecast'!AD21</f>
        <v/>
      </c>
      <c r="AS32" s="179">
        <f>+'New Sales Forecast'!AE21</f>
        <v/>
      </c>
      <c r="AT32" s="179">
        <f>+'New Sales Forecast'!AF21</f>
        <v/>
      </c>
      <c r="AU32" s="179">
        <f>+'New Sales Forecast'!AG21</f>
        <v/>
      </c>
      <c r="AV32" s="179">
        <f>+'New Sales Forecast'!AH21</f>
        <v/>
      </c>
      <c r="AW32" s="179">
        <f>+'New Sales Forecast'!AI21</f>
        <v/>
      </c>
      <c r="AX32" s="179">
        <f>+'New Sales Forecast'!AJ21</f>
        <v/>
      </c>
      <c r="AY32" s="179">
        <f>+'New Sales Forecast'!AK21</f>
        <v/>
      </c>
      <c r="AZ32" s="179">
        <f>+'New Sales Forecast'!AL21</f>
        <v/>
      </c>
      <c r="BA32" s="179">
        <f>+'New Sales Forecast'!AM21</f>
        <v/>
      </c>
      <c r="BB32" s="179">
        <f>+'New Sales Forecast'!AN21</f>
        <v/>
      </c>
      <c r="BC32" s="180">
        <f>+'New Sales Forecast'!AO21</f>
        <v/>
      </c>
      <c r="BD32" s="179">
        <f>+'New Sales Forecast'!AP21</f>
        <v/>
      </c>
      <c r="BE32" s="179">
        <f>+'New Sales Forecast'!AQ21</f>
        <v/>
      </c>
      <c r="BF32" s="179">
        <f>+'New Sales Forecast'!AR21</f>
        <v/>
      </c>
      <c r="BG32" s="179">
        <f>+'New Sales Forecast'!AS21</f>
        <v/>
      </c>
      <c r="BH32" s="179">
        <f>+'New Sales Forecast'!AT21</f>
        <v/>
      </c>
      <c r="BI32" s="179">
        <f>+'New Sales Forecast'!AU21</f>
        <v/>
      </c>
      <c r="BJ32" s="179">
        <f>+'New Sales Forecast'!AV21</f>
        <v/>
      </c>
      <c r="BK32" s="179">
        <f>+'New Sales Forecast'!AW21</f>
        <v/>
      </c>
      <c r="BL32" s="179">
        <f>+'New Sales Forecast'!AX21</f>
        <v/>
      </c>
      <c r="BM32" s="179">
        <f>+'New Sales Forecast'!AY21</f>
        <v/>
      </c>
      <c r="BN32" s="179">
        <f>+'New Sales Forecast'!AZ21</f>
        <v/>
      </c>
      <c r="BO32" s="180">
        <f>+'New Sales Forecast'!BA21</f>
        <v/>
      </c>
      <c r="BP32" s="179">
        <f>+'New Sales Forecast'!BB21</f>
        <v/>
      </c>
      <c r="BQ32" s="179">
        <f>+'New Sales Forecast'!BC21</f>
        <v/>
      </c>
      <c r="BR32" s="179">
        <f>+'New Sales Forecast'!BD21</f>
        <v/>
      </c>
      <c r="BS32" s="179">
        <f>+'New Sales Forecast'!BE21</f>
        <v/>
      </c>
      <c r="BT32" s="179">
        <f>+'New Sales Forecast'!BF21</f>
        <v/>
      </c>
      <c r="BU32" s="179">
        <f>+'New Sales Forecast'!BG21</f>
        <v/>
      </c>
      <c r="BV32" s="179">
        <f>+'New Sales Forecast'!BH21</f>
        <v/>
      </c>
      <c r="BW32" s="179">
        <f>+'New Sales Forecast'!BI21</f>
        <v/>
      </c>
      <c r="BX32" s="179">
        <f>+'New Sales Forecast'!BJ21</f>
        <v/>
      </c>
      <c r="BY32" s="179">
        <f>+'New Sales Forecast'!BK21</f>
        <v/>
      </c>
      <c r="BZ32" s="179">
        <f>+'New Sales Forecast'!BL21</f>
        <v/>
      </c>
      <c r="CA32" s="180">
        <f>+'New Sales Forecast'!BM21</f>
        <v/>
      </c>
      <c r="CB32" s="179">
        <f>+'New Sales Forecast'!BN21</f>
        <v/>
      </c>
      <c r="CC32" s="179">
        <f>+'New Sales Forecast'!BO21</f>
        <v/>
      </c>
      <c r="CD32" s="179">
        <f>+'New Sales Forecast'!BP21</f>
        <v/>
      </c>
      <c r="CE32" s="179">
        <f>+'New Sales Forecast'!BQ21</f>
        <v/>
      </c>
      <c r="CF32" s="179">
        <f>+'New Sales Forecast'!BR21</f>
        <v/>
      </c>
      <c r="CG32" s="179">
        <f>+'New Sales Forecast'!BS21</f>
        <v/>
      </c>
      <c r="CH32" s="179">
        <f>+'New Sales Forecast'!BT21</f>
        <v/>
      </c>
      <c r="CI32" s="179">
        <f>+'New Sales Forecast'!BU21</f>
        <v/>
      </c>
      <c r="CJ32" s="179">
        <f>+'New Sales Forecast'!BV21</f>
        <v/>
      </c>
      <c r="CK32" s="179">
        <f>+'New Sales Forecast'!BW21</f>
        <v/>
      </c>
      <c r="CL32" s="179">
        <f>+'New Sales Forecast'!BX21</f>
        <v/>
      </c>
      <c r="CM32" s="180">
        <f>+'New Sales Forecast'!BY21</f>
        <v/>
      </c>
      <c r="CN32" s="179">
        <f>+'New Sales Forecast'!BZ21</f>
        <v/>
      </c>
      <c r="CO32" s="179">
        <f>+'New Sales Forecast'!CA21</f>
        <v/>
      </c>
      <c r="CP32" s="179">
        <f>+'New Sales Forecast'!CB21</f>
        <v/>
      </c>
      <c r="CQ32" s="179">
        <f>+'New Sales Forecast'!CC21</f>
        <v/>
      </c>
      <c r="CR32" s="179">
        <f>+'New Sales Forecast'!CD21</f>
        <v/>
      </c>
      <c r="CS32" s="179">
        <f>+'New Sales Forecast'!CE21</f>
        <v/>
      </c>
      <c r="CT32" s="179">
        <f>+'New Sales Forecast'!CF21</f>
        <v/>
      </c>
      <c r="CU32" s="179">
        <f>+'New Sales Forecast'!CG21</f>
        <v/>
      </c>
      <c r="CV32" s="179">
        <f>+'New Sales Forecast'!CH21</f>
        <v/>
      </c>
      <c r="CW32" s="179">
        <f>+'New Sales Forecast'!CI21</f>
        <v/>
      </c>
      <c r="CX32" s="179">
        <f>+'New Sales Forecast'!CJ21</f>
        <v/>
      </c>
      <c r="CY32" s="180">
        <f>+'New Sales Forecast'!CK21</f>
        <v/>
      </c>
    </row>
    <row r="33">
      <c r="A33" s="29" t="n"/>
      <c r="B33" s="29" t="n"/>
      <c r="C33" s="592" t="inlineStr">
        <is>
          <t>Audit Service Subtractions</t>
        </is>
      </c>
      <c r="D33" s="45" t="n"/>
      <c r="E33" s="45" t="n"/>
      <c r="F33" s="45" t="n"/>
      <c r="G33" s="45" t="n"/>
      <c r="H33" s="45" t="n"/>
      <c r="I33" s="45" t="n"/>
      <c r="J33" s="45" t="n"/>
      <c r="K33" s="45" t="n"/>
      <c r="L33" s="45" t="n"/>
      <c r="M33" s="45" t="n"/>
      <c r="N33" s="45">
        <f>+IF(N26&lt;M26,N26-M26, 0)</f>
        <v/>
      </c>
      <c r="O33" s="45">
        <f>+IF(O26&lt;N26,O26-N26, 0)</f>
        <v/>
      </c>
      <c r="P33" s="45">
        <f>+IF(P26&lt;O26,P26-O26, 0)</f>
        <v/>
      </c>
      <c r="Q33" s="45">
        <f>+IF(Q26&lt;P26,Q26-P26, 0)</f>
        <v/>
      </c>
      <c r="R33" s="45">
        <f>+IF(R26&lt;Q26,R26-Q26, 0)</f>
        <v/>
      </c>
      <c r="S33" s="45">
        <f>+IF(S26&lt;R26,S26-R26, 0)</f>
        <v/>
      </c>
      <c r="T33" s="45">
        <f>+IF(T26&lt;S26,T26-S26, 0)</f>
        <v/>
      </c>
      <c r="U33" s="45">
        <f>+IF(U26&lt;T26,U26-T26, 0)</f>
        <v/>
      </c>
      <c r="V33" s="45">
        <f>+IF(V26&lt;U26,V26-U26, 0)</f>
        <v/>
      </c>
      <c r="W33" s="45">
        <f>+IF(W26&lt;V26,W26-V26, 0)</f>
        <v/>
      </c>
      <c r="X33" s="45">
        <f>+IF(X26&lt;W26,X26-W26, 0)</f>
        <v/>
      </c>
      <c r="Y33" s="45" t="n"/>
      <c r="Z33" s="474" t="n"/>
      <c r="AA33" s="470" t="n">
        <v>0</v>
      </c>
      <c r="AB33" s="179">
        <f>-'Revenue Build'!J4</f>
        <v/>
      </c>
      <c r="AC33" s="179">
        <f>-'Revenue Build'!K4</f>
        <v/>
      </c>
      <c r="AD33" s="179">
        <f>-'Revenue Build'!L4</f>
        <v/>
      </c>
      <c r="AE33" s="180">
        <f>-'Revenue Build'!M4</f>
        <v/>
      </c>
      <c r="AF33" s="179">
        <f>-'Revenue Build'!N4</f>
        <v/>
      </c>
      <c r="AG33" s="179">
        <f>-'Revenue Build'!O4</f>
        <v/>
      </c>
      <c r="AH33" s="179">
        <f>-'Revenue Build'!P4</f>
        <v/>
      </c>
      <c r="AI33" s="179">
        <f>-'Revenue Build'!Q4</f>
        <v/>
      </c>
      <c r="AJ33" s="179">
        <f>-'Revenue Build'!R4</f>
        <v/>
      </c>
      <c r="AK33" s="179">
        <f>-'Revenue Build'!S4</f>
        <v/>
      </c>
      <c r="AL33" s="179">
        <f>-'Revenue Build'!T4</f>
        <v/>
      </c>
      <c r="AM33" s="179">
        <f>-'Revenue Build'!U4</f>
        <v/>
      </c>
      <c r="AN33" s="179">
        <f>-'Revenue Build'!V4</f>
        <v/>
      </c>
      <c r="AO33" s="179">
        <f>-'Revenue Build'!W4</f>
        <v/>
      </c>
      <c r="AP33" s="179">
        <f>-'Revenue Build'!X4</f>
        <v/>
      </c>
      <c r="AQ33" s="180">
        <f>-'Revenue Build'!Y4</f>
        <v/>
      </c>
      <c r="AR33" s="179">
        <f>-'Revenue Build'!Z4</f>
        <v/>
      </c>
      <c r="AS33" s="179">
        <f>-'Revenue Build'!AA4</f>
        <v/>
      </c>
      <c r="AT33" s="179">
        <f>-'Revenue Build'!AB4</f>
        <v/>
      </c>
      <c r="AU33" s="179">
        <f>-'Revenue Build'!AC4</f>
        <v/>
      </c>
      <c r="AV33" s="179">
        <f>-'Revenue Build'!AD4</f>
        <v/>
      </c>
      <c r="AW33" s="179">
        <f>-'Revenue Build'!AE4</f>
        <v/>
      </c>
      <c r="AX33" s="179">
        <f>-'Revenue Build'!AF4</f>
        <v/>
      </c>
      <c r="AY33" s="179">
        <f>-'Revenue Build'!AG4</f>
        <v/>
      </c>
      <c r="AZ33" s="179">
        <f>-'Revenue Build'!AH4</f>
        <v/>
      </c>
      <c r="BA33" s="179">
        <f>-'Revenue Build'!AI4</f>
        <v/>
      </c>
      <c r="BB33" s="179">
        <f>-'Revenue Build'!AJ4</f>
        <v/>
      </c>
      <c r="BC33" s="180">
        <f>-'Revenue Build'!AK4</f>
        <v/>
      </c>
      <c r="BD33" s="179">
        <f>-'Revenue Build'!AL4</f>
        <v/>
      </c>
      <c r="BE33" s="179">
        <f>-'Revenue Build'!AM4</f>
        <v/>
      </c>
      <c r="BF33" s="179">
        <f>-'Revenue Build'!AN4</f>
        <v/>
      </c>
      <c r="BG33" s="179">
        <f>-'Revenue Build'!AO4</f>
        <v/>
      </c>
      <c r="BH33" s="179">
        <f>-'Revenue Build'!AP4</f>
        <v/>
      </c>
      <c r="BI33" s="179">
        <f>-'Revenue Build'!AQ4</f>
        <v/>
      </c>
      <c r="BJ33" s="179">
        <f>-'Revenue Build'!AR4</f>
        <v/>
      </c>
      <c r="BK33" s="179">
        <f>-'Revenue Build'!AS4</f>
        <v/>
      </c>
      <c r="BL33" s="179">
        <f>-'Revenue Build'!AT4</f>
        <v/>
      </c>
      <c r="BM33" s="179">
        <f>-'Revenue Build'!AU4</f>
        <v/>
      </c>
      <c r="BN33" s="179">
        <f>-'Revenue Build'!AV4</f>
        <v/>
      </c>
      <c r="BO33" s="180">
        <f>-'Revenue Build'!AW4</f>
        <v/>
      </c>
      <c r="BP33" s="179">
        <f>-'Revenue Build'!AX4</f>
        <v/>
      </c>
      <c r="BQ33" s="179">
        <f>-'Revenue Build'!AY4</f>
        <v/>
      </c>
      <c r="BR33" s="179">
        <f>-'Revenue Build'!AZ4</f>
        <v/>
      </c>
      <c r="BS33" s="179">
        <f>-'Revenue Build'!BA4</f>
        <v/>
      </c>
      <c r="BT33" s="179">
        <f>-'Revenue Build'!BB4</f>
        <v/>
      </c>
      <c r="BU33" s="179">
        <f>-'Revenue Build'!BC4</f>
        <v/>
      </c>
      <c r="BV33" s="179">
        <f>-'Revenue Build'!BD4</f>
        <v/>
      </c>
      <c r="BW33" s="179">
        <f>-'Revenue Build'!BE4</f>
        <v/>
      </c>
      <c r="BX33" s="179">
        <f>-'Revenue Build'!BF4</f>
        <v/>
      </c>
      <c r="BY33" s="179">
        <f>-'Revenue Build'!BG4</f>
        <v/>
      </c>
      <c r="BZ33" s="179">
        <f>-'Revenue Build'!BH4</f>
        <v/>
      </c>
      <c r="CA33" s="180">
        <f>-'Revenue Build'!BI4</f>
        <v/>
      </c>
      <c r="CB33" s="179">
        <f>-'Revenue Build'!BJ4</f>
        <v/>
      </c>
      <c r="CC33" s="179">
        <f>-'Revenue Build'!BK4</f>
        <v/>
      </c>
      <c r="CD33" s="179">
        <f>-'Revenue Build'!BL4</f>
        <v/>
      </c>
      <c r="CE33" s="179">
        <f>-'Revenue Build'!BM4</f>
        <v/>
      </c>
      <c r="CF33" s="179">
        <f>-'Revenue Build'!BN4</f>
        <v/>
      </c>
      <c r="CG33" s="179">
        <f>-'Revenue Build'!BO4</f>
        <v/>
      </c>
      <c r="CH33" s="179">
        <f>-'Revenue Build'!BP4</f>
        <v/>
      </c>
      <c r="CI33" s="179">
        <f>-'Revenue Build'!BQ4</f>
        <v/>
      </c>
      <c r="CJ33" s="179">
        <f>-'Revenue Build'!BR4</f>
        <v/>
      </c>
      <c r="CK33" s="179">
        <f>-'Revenue Build'!BS4</f>
        <v/>
      </c>
      <c r="CL33" s="179">
        <f>-'Revenue Build'!BT4</f>
        <v/>
      </c>
      <c r="CM33" s="180">
        <f>-'Revenue Build'!BU4</f>
        <v/>
      </c>
      <c r="CN33" s="179">
        <f>-'Revenue Build'!BV4</f>
        <v/>
      </c>
      <c r="CO33" s="179">
        <f>-'Revenue Build'!BW4</f>
        <v/>
      </c>
      <c r="CP33" s="179">
        <f>-'Revenue Build'!BX4</f>
        <v/>
      </c>
      <c r="CQ33" s="179">
        <f>-'Revenue Build'!BY4</f>
        <v/>
      </c>
      <c r="CR33" s="179">
        <f>-'Revenue Build'!BZ4</f>
        <v/>
      </c>
      <c r="CS33" s="179">
        <f>-'Revenue Build'!CA4</f>
        <v/>
      </c>
      <c r="CT33" s="179">
        <f>-'Revenue Build'!CB4</f>
        <v/>
      </c>
      <c r="CU33" s="179">
        <f>-'Revenue Build'!CC4</f>
        <v/>
      </c>
      <c r="CV33" s="179">
        <f>-'Revenue Build'!CD4</f>
        <v/>
      </c>
      <c r="CW33" s="179">
        <f>-'Revenue Build'!CE4</f>
        <v/>
      </c>
      <c r="CX33" s="179">
        <f>-'Revenue Build'!CF4</f>
        <v/>
      </c>
      <c r="CY33" s="180">
        <f>-'Revenue Build'!CG4</f>
        <v/>
      </c>
    </row>
    <row r="34">
      <c r="A34" s="29" t="n"/>
      <c r="B34" s="29" t="n"/>
      <c r="C34" s="592" t="inlineStr">
        <is>
          <t>Systems Implementation Service Subtractions</t>
        </is>
      </c>
      <c r="D34" s="45" t="n"/>
      <c r="E34" s="45" t="n"/>
      <c r="F34" s="45" t="n"/>
      <c r="G34" s="45" t="n"/>
      <c r="H34" s="45" t="n"/>
      <c r="I34" s="45" t="n"/>
      <c r="J34" s="45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74" t="n"/>
      <c r="AA34" s="470">
        <f>-'Revenue Build'!L5</f>
        <v/>
      </c>
      <c r="AB34" s="179">
        <f>-'Revenue Build'!J5</f>
        <v/>
      </c>
      <c r="AC34" s="179">
        <f>-'Revenue Build'!K5</f>
        <v/>
      </c>
      <c r="AD34" s="179">
        <f>-'Revenue Build'!L5</f>
        <v/>
      </c>
      <c r="AE34" s="180">
        <f>-'Revenue Build'!M5</f>
        <v/>
      </c>
      <c r="AF34" s="179">
        <f>-'Revenue Build'!N5</f>
        <v/>
      </c>
      <c r="AG34" s="179">
        <f>-'Revenue Build'!O5</f>
        <v/>
      </c>
      <c r="AH34" s="179">
        <f>-'Revenue Build'!P5</f>
        <v/>
      </c>
      <c r="AI34" s="179">
        <f>-'Revenue Build'!Q5</f>
        <v/>
      </c>
      <c r="AJ34" s="179">
        <f>-'Revenue Build'!R5</f>
        <v/>
      </c>
      <c r="AK34" s="179">
        <f>-'Revenue Build'!S5</f>
        <v/>
      </c>
      <c r="AL34" s="179">
        <f>-'Revenue Build'!T5</f>
        <v/>
      </c>
      <c r="AM34" s="179">
        <f>-'Revenue Build'!U5</f>
        <v/>
      </c>
      <c r="AN34" s="179">
        <f>-'Revenue Build'!V5</f>
        <v/>
      </c>
      <c r="AO34" s="179">
        <f>-'Revenue Build'!W5</f>
        <v/>
      </c>
      <c r="AP34" s="179">
        <f>-'Revenue Build'!X5</f>
        <v/>
      </c>
      <c r="AQ34" s="180">
        <f>-'Revenue Build'!Y5</f>
        <v/>
      </c>
      <c r="AR34" s="179">
        <f>-'Revenue Build'!Z5</f>
        <v/>
      </c>
      <c r="AS34" s="179">
        <f>-'Revenue Build'!AA5</f>
        <v/>
      </c>
      <c r="AT34" s="179">
        <f>-'Revenue Build'!AB5</f>
        <v/>
      </c>
      <c r="AU34" s="179">
        <f>-'Revenue Build'!AC5</f>
        <v/>
      </c>
      <c r="AV34" s="179">
        <f>-'Revenue Build'!AD5</f>
        <v/>
      </c>
      <c r="AW34" s="179">
        <f>-'Revenue Build'!AE5</f>
        <v/>
      </c>
      <c r="AX34" s="179">
        <f>-'Revenue Build'!AF5</f>
        <v/>
      </c>
      <c r="AY34" s="179">
        <f>-'Revenue Build'!AG5</f>
        <v/>
      </c>
      <c r="AZ34" s="179">
        <f>-'Revenue Build'!AH5</f>
        <v/>
      </c>
      <c r="BA34" s="179">
        <f>-'Revenue Build'!AI5</f>
        <v/>
      </c>
      <c r="BB34" s="179">
        <f>-'Revenue Build'!AJ5</f>
        <v/>
      </c>
      <c r="BC34" s="180">
        <f>-'Revenue Build'!AK5</f>
        <v/>
      </c>
      <c r="BD34" s="179">
        <f>-'Revenue Build'!AL5</f>
        <v/>
      </c>
      <c r="BE34" s="179">
        <f>-'Revenue Build'!AM5</f>
        <v/>
      </c>
      <c r="BF34" s="179">
        <f>-'Revenue Build'!AN5</f>
        <v/>
      </c>
      <c r="BG34" s="179">
        <f>-'Revenue Build'!AO5</f>
        <v/>
      </c>
      <c r="BH34" s="179">
        <f>-'Revenue Build'!AP5</f>
        <v/>
      </c>
      <c r="BI34" s="179">
        <f>-'Revenue Build'!AQ5</f>
        <v/>
      </c>
      <c r="BJ34" s="179">
        <f>-'Revenue Build'!AR5</f>
        <v/>
      </c>
      <c r="BK34" s="179">
        <f>-'Revenue Build'!AS5</f>
        <v/>
      </c>
      <c r="BL34" s="179">
        <f>-'Revenue Build'!AT5</f>
        <v/>
      </c>
      <c r="BM34" s="179">
        <f>-'Revenue Build'!AU5</f>
        <v/>
      </c>
      <c r="BN34" s="179">
        <f>-'Revenue Build'!AV5</f>
        <v/>
      </c>
      <c r="BO34" s="180">
        <f>-'Revenue Build'!AW5</f>
        <v/>
      </c>
      <c r="BP34" s="179">
        <f>-'Revenue Build'!AX5</f>
        <v/>
      </c>
      <c r="BQ34" s="179">
        <f>-'Revenue Build'!AY5</f>
        <v/>
      </c>
      <c r="BR34" s="179">
        <f>-'Revenue Build'!AZ5</f>
        <v/>
      </c>
      <c r="BS34" s="179">
        <f>-'Revenue Build'!BA5</f>
        <v/>
      </c>
      <c r="BT34" s="179">
        <f>-'Revenue Build'!BB5</f>
        <v/>
      </c>
      <c r="BU34" s="179">
        <f>-'Revenue Build'!BC5</f>
        <v/>
      </c>
      <c r="BV34" s="179">
        <f>-'Revenue Build'!BD5</f>
        <v/>
      </c>
      <c r="BW34" s="179">
        <f>-'Revenue Build'!BE5</f>
        <v/>
      </c>
      <c r="BX34" s="179">
        <f>-'Revenue Build'!BF5</f>
        <v/>
      </c>
      <c r="BY34" s="179">
        <f>-'Revenue Build'!BG5</f>
        <v/>
      </c>
      <c r="BZ34" s="179">
        <f>-'Revenue Build'!BH5</f>
        <v/>
      </c>
      <c r="CA34" s="180">
        <f>-'Revenue Build'!BI5</f>
        <v/>
      </c>
      <c r="CB34" s="179">
        <f>-'Revenue Build'!BJ5</f>
        <v/>
      </c>
      <c r="CC34" s="179">
        <f>-'Revenue Build'!BK5</f>
        <v/>
      </c>
      <c r="CD34" s="179">
        <f>-'Revenue Build'!BL5</f>
        <v/>
      </c>
      <c r="CE34" s="179">
        <f>-'Revenue Build'!BM5</f>
        <v/>
      </c>
      <c r="CF34" s="179">
        <f>-'Revenue Build'!BN5</f>
        <v/>
      </c>
      <c r="CG34" s="179">
        <f>-'Revenue Build'!BO5</f>
        <v/>
      </c>
      <c r="CH34" s="179">
        <f>-'Revenue Build'!BP5</f>
        <v/>
      </c>
      <c r="CI34" s="179">
        <f>-'Revenue Build'!BQ5</f>
        <v/>
      </c>
      <c r="CJ34" s="179">
        <f>-'Revenue Build'!BR5</f>
        <v/>
      </c>
      <c r="CK34" s="179">
        <f>-'Revenue Build'!BS5</f>
        <v/>
      </c>
      <c r="CL34" s="179">
        <f>-'Revenue Build'!BT5</f>
        <v/>
      </c>
      <c r="CM34" s="180">
        <f>-'Revenue Build'!BU5</f>
        <v/>
      </c>
      <c r="CN34" s="179">
        <f>-'Revenue Build'!BV5</f>
        <v/>
      </c>
      <c r="CO34" s="179">
        <f>-'Revenue Build'!BW5</f>
        <v/>
      </c>
      <c r="CP34" s="179">
        <f>-'Revenue Build'!BX5</f>
        <v/>
      </c>
      <c r="CQ34" s="179">
        <f>-'Revenue Build'!BY5</f>
        <v/>
      </c>
      <c r="CR34" s="179">
        <f>-'Revenue Build'!BZ5</f>
        <v/>
      </c>
      <c r="CS34" s="179">
        <f>-'Revenue Build'!CA5</f>
        <v/>
      </c>
      <c r="CT34" s="179">
        <f>-'Revenue Build'!CB5</f>
        <v/>
      </c>
      <c r="CU34" s="179">
        <f>-'Revenue Build'!CC5</f>
        <v/>
      </c>
      <c r="CV34" s="179">
        <f>-'Revenue Build'!CD5</f>
        <v/>
      </c>
      <c r="CW34" s="179">
        <f>-'Revenue Build'!CE5</f>
        <v/>
      </c>
      <c r="CX34" s="179">
        <f>-'Revenue Build'!CF5</f>
        <v/>
      </c>
      <c r="CY34" s="180">
        <f>-'Revenue Build'!CG5</f>
        <v/>
      </c>
    </row>
    <row r="35">
      <c r="A35" s="29" t="n"/>
      <c r="B35" s="29" t="n"/>
      <c r="C35" s="592" t="inlineStr">
        <is>
          <t>Program Development Service Subtractions</t>
        </is>
      </c>
      <c r="D35" s="45" t="n"/>
      <c r="E35" s="45" t="n"/>
      <c r="F35" s="45" t="n"/>
      <c r="G35" s="45" t="n"/>
      <c r="H35" s="45" t="n"/>
      <c r="I35" s="45" t="n"/>
      <c r="J35" s="45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74" t="n"/>
      <c r="AA35" s="470">
        <f>-'Revenue Build'!I6</f>
        <v/>
      </c>
      <c r="AB35" s="179">
        <f>-'Revenue Build'!J6</f>
        <v/>
      </c>
      <c r="AC35" s="179">
        <f>-'Revenue Build'!K6</f>
        <v/>
      </c>
      <c r="AD35" s="179">
        <f>-'Revenue Build'!L6</f>
        <v/>
      </c>
      <c r="AE35" s="180">
        <f>-'Revenue Build'!M6</f>
        <v/>
      </c>
      <c r="AF35" s="179">
        <f>-'Revenue Build'!N6</f>
        <v/>
      </c>
      <c r="AG35" s="179">
        <f>-'Revenue Build'!O6</f>
        <v/>
      </c>
      <c r="AH35" s="179">
        <f>-'Revenue Build'!P6</f>
        <v/>
      </c>
      <c r="AI35" s="179">
        <f>-'Revenue Build'!Q6</f>
        <v/>
      </c>
      <c r="AJ35" s="179">
        <f>-'Revenue Build'!R6</f>
        <v/>
      </c>
      <c r="AK35" s="179">
        <f>-'Revenue Build'!S6</f>
        <v/>
      </c>
      <c r="AL35" s="179">
        <f>-'Revenue Build'!T6</f>
        <v/>
      </c>
      <c r="AM35" s="179">
        <f>-'Revenue Build'!U6</f>
        <v/>
      </c>
      <c r="AN35" s="179">
        <f>-'Revenue Build'!V6</f>
        <v/>
      </c>
      <c r="AO35" s="179">
        <f>-'Revenue Build'!W6</f>
        <v/>
      </c>
      <c r="AP35" s="179">
        <f>-'Revenue Build'!X6</f>
        <v/>
      </c>
      <c r="AQ35" s="180">
        <f>-'Revenue Build'!Y6</f>
        <v/>
      </c>
      <c r="AR35" s="179">
        <f>-'Revenue Build'!Z6</f>
        <v/>
      </c>
      <c r="AS35" s="179">
        <f>-'Revenue Build'!AA6</f>
        <v/>
      </c>
      <c r="AT35" s="179">
        <f>-'Revenue Build'!AB6</f>
        <v/>
      </c>
      <c r="AU35" s="179">
        <f>-'Revenue Build'!AC6</f>
        <v/>
      </c>
      <c r="AV35" s="179">
        <f>-'Revenue Build'!AD6</f>
        <v/>
      </c>
      <c r="AW35" s="179">
        <f>-'Revenue Build'!AE6</f>
        <v/>
      </c>
      <c r="AX35" s="179">
        <f>-'Revenue Build'!AF6</f>
        <v/>
      </c>
      <c r="AY35" s="179">
        <f>-'Revenue Build'!AG6</f>
        <v/>
      </c>
      <c r="AZ35" s="179">
        <f>-'Revenue Build'!AH6</f>
        <v/>
      </c>
      <c r="BA35" s="179">
        <f>-'Revenue Build'!AI6</f>
        <v/>
      </c>
      <c r="BB35" s="179">
        <f>-'Revenue Build'!AJ6</f>
        <v/>
      </c>
      <c r="BC35" s="180">
        <f>-'Revenue Build'!AK6</f>
        <v/>
      </c>
      <c r="BD35" s="179">
        <f>-'Revenue Build'!AL6</f>
        <v/>
      </c>
      <c r="BE35" s="179">
        <f>-'Revenue Build'!AM6</f>
        <v/>
      </c>
      <c r="BF35" s="179">
        <f>-'Revenue Build'!AN6</f>
        <v/>
      </c>
      <c r="BG35" s="179">
        <f>-'Revenue Build'!AO6</f>
        <v/>
      </c>
      <c r="BH35" s="179">
        <f>-'Revenue Build'!AP6</f>
        <v/>
      </c>
      <c r="BI35" s="179">
        <f>-'Revenue Build'!AQ6</f>
        <v/>
      </c>
      <c r="BJ35" s="179">
        <f>-'Revenue Build'!AR6</f>
        <v/>
      </c>
      <c r="BK35" s="179">
        <f>-'Revenue Build'!AS6</f>
        <v/>
      </c>
      <c r="BL35" s="179">
        <f>-'Revenue Build'!AT6</f>
        <v/>
      </c>
      <c r="BM35" s="179">
        <f>-'Revenue Build'!AU6</f>
        <v/>
      </c>
      <c r="BN35" s="179">
        <f>-'Revenue Build'!AV6</f>
        <v/>
      </c>
      <c r="BO35" s="180">
        <f>-'Revenue Build'!AW6</f>
        <v/>
      </c>
      <c r="BP35" s="179">
        <f>-'Revenue Build'!AX6</f>
        <v/>
      </c>
      <c r="BQ35" s="179">
        <f>-'Revenue Build'!AY6</f>
        <v/>
      </c>
      <c r="BR35" s="179">
        <f>-'Revenue Build'!AZ6</f>
        <v/>
      </c>
      <c r="BS35" s="179">
        <f>-'Revenue Build'!BA6</f>
        <v/>
      </c>
      <c r="BT35" s="179">
        <f>-'Revenue Build'!BB6</f>
        <v/>
      </c>
      <c r="BU35" s="179">
        <f>-'Revenue Build'!BC6</f>
        <v/>
      </c>
      <c r="BV35" s="179">
        <f>-'Revenue Build'!BD6</f>
        <v/>
      </c>
      <c r="BW35" s="179">
        <f>-'Revenue Build'!BE6</f>
        <v/>
      </c>
      <c r="BX35" s="179">
        <f>-'Revenue Build'!BF6</f>
        <v/>
      </c>
      <c r="BY35" s="179">
        <f>-'Revenue Build'!BG6</f>
        <v/>
      </c>
      <c r="BZ35" s="179">
        <f>-'Revenue Build'!BH6</f>
        <v/>
      </c>
      <c r="CA35" s="180">
        <f>-'Revenue Build'!BI6</f>
        <v/>
      </c>
      <c r="CB35" s="179">
        <f>-'Revenue Build'!BJ6</f>
        <v/>
      </c>
      <c r="CC35" s="179">
        <f>-'Revenue Build'!BK6</f>
        <v/>
      </c>
      <c r="CD35" s="179">
        <f>-'Revenue Build'!BL6</f>
        <v/>
      </c>
      <c r="CE35" s="179">
        <f>-'Revenue Build'!BM6</f>
        <v/>
      </c>
      <c r="CF35" s="179">
        <f>-'Revenue Build'!BN6</f>
        <v/>
      </c>
      <c r="CG35" s="179">
        <f>-'Revenue Build'!BO6</f>
        <v/>
      </c>
      <c r="CH35" s="179">
        <f>-'Revenue Build'!BP6</f>
        <v/>
      </c>
      <c r="CI35" s="179">
        <f>-'Revenue Build'!BQ6</f>
        <v/>
      </c>
      <c r="CJ35" s="179">
        <f>-'Revenue Build'!BR6</f>
        <v/>
      </c>
      <c r="CK35" s="179">
        <f>-'Revenue Build'!BS6</f>
        <v/>
      </c>
      <c r="CL35" s="179">
        <f>-'Revenue Build'!BT6</f>
        <v/>
      </c>
      <c r="CM35" s="180">
        <f>-'Revenue Build'!BU6</f>
        <v/>
      </c>
      <c r="CN35" s="179">
        <f>-'Revenue Build'!BV6</f>
        <v/>
      </c>
      <c r="CO35" s="179">
        <f>-'Revenue Build'!BW6</f>
        <v/>
      </c>
      <c r="CP35" s="179">
        <f>-'Revenue Build'!BX6</f>
        <v/>
      </c>
      <c r="CQ35" s="179">
        <f>-'Revenue Build'!BY6</f>
        <v/>
      </c>
      <c r="CR35" s="179">
        <f>-'Revenue Build'!BZ6</f>
        <v/>
      </c>
      <c r="CS35" s="179">
        <f>-'Revenue Build'!CA6</f>
        <v/>
      </c>
      <c r="CT35" s="179">
        <f>-'Revenue Build'!CB6</f>
        <v/>
      </c>
      <c r="CU35" s="179">
        <f>-'Revenue Build'!CC6</f>
        <v/>
      </c>
      <c r="CV35" s="179">
        <f>-'Revenue Build'!CD6</f>
        <v/>
      </c>
      <c r="CW35" s="179">
        <f>-'Revenue Build'!CE6</f>
        <v/>
      </c>
      <c r="CX35" s="179">
        <f>-'Revenue Build'!CF6</f>
        <v/>
      </c>
      <c r="CY35" s="180">
        <f>-'Revenue Build'!CG6</f>
        <v/>
      </c>
    </row>
    <row r="36">
      <c r="A36" s="29" t="n"/>
      <c r="B36" s="29" t="n"/>
      <c r="C36" s="592" t="inlineStr">
        <is>
          <t>Total Client Drops</t>
        </is>
      </c>
      <c r="D36" s="270" t="n"/>
      <c r="E36" s="270" t="n"/>
      <c r="F36" s="270" t="n"/>
      <c r="G36" s="270" t="n"/>
      <c r="H36" s="270" t="n"/>
      <c r="I36" s="270" t="n"/>
      <c r="J36" s="270" t="n"/>
      <c r="K36" s="270" t="n"/>
      <c r="L36" s="270" t="n"/>
      <c r="M36" s="270" t="n"/>
      <c r="N36" s="270" t="n"/>
      <c r="O36" s="270" t="n"/>
      <c r="P36" s="270" t="n"/>
      <c r="Q36" s="270" t="n"/>
      <c r="R36" s="270" t="n"/>
      <c r="S36" s="270" t="n"/>
      <c r="T36" s="270" t="n"/>
      <c r="U36" s="270" t="n"/>
      <c r="V36" s="270" t="n"/>
      <c r="W36" s="270" t="n"/>
      <c r="X36" s="270" t="n"/>
      <c r="Y36" s="270">
        <f>+SUM(Y33:Y35)</f>
        <v/>
      </c>
      <c r="Z36" s="475">
        <f>+SUM(Z33:Z35)</f>
        <v/>
      </c>
      <c r="AA36" s="271">
        <f>+SUM(AA33:AA35)</f>
        <v/>
      </c>
      <c r="AB36" s="271">
        <f>+SUM(AB33:AB35)</f>
        <v/>
      </c>
      <c r="AC36" s="271">
        <f>+SUM(AC33:AC35)</f>
        <v/>
      </c>
      <c r="AD36" s="271">
        <f>+SUM(AD33:AD35)</f>
        <v/>
      </c>
      <c r="AE36" s="299">
        <f>+SUM(AE33:AE35)</f>
        <v/>
      </c>
      <c r="AF36" s="271">
        <f>+SUM(AF33:AF35)</f>
        <v/>
      </c>
      <c r="AG36" s="271">
        <f>+SUM(AG33:AG35)</f>
        <v/>
      </c>
      <c r="AH36" s="271">
        <f>+SUM(AH33:AH35)</f>
        <v/>
      </c>
      <c r="AI36" s="271">
        <f>+SUM(AI33:AI35)</f>
        <v/>
      </c>
      <c r="AJ36" s="271">
        <f>+SUM(AJ33:AJ35)</f>
        <v/>
      </c>
      <c r="AK36" s="271">
        <f>+SUM(AK33:AK35)</f>
        <v/>
      </c>
      <c r="AL36" s="271">
        <f>+SUM(AL33:AL35)</f>
        <v/>
      </c>
      <c r="AM36" s="271">
        <f>+SUM(AM33:AM35)</f>
        <v/>
      </c>
      <c r="AN36" s="271">
        <f>+SUM(AN33:AN35)</f>
        <v/>
      </c>
      <c r="AO36" s="271">
        <f>+SUM(AO33:AO35)</f>
        <v/>
      </c>
      <c r="AP36" s="271">
        <f>+SUM(AP33:AP35)</f>
        <v/>
      </c>
      <c r="AQ36" s="299">
        <f>+SUM(AQ33:AQ35)</f>
        <v/>
      </c>
      <c r="AR36" s="271">
        <f>+SUM(AR33:AR35)</f>
        <v/>
      </c>
      <c r="AS36" s="271">
        <f>+SUM(AS33:AS35)</f>
        <v/>
      </c>
      <c r="AT36" s="271">
        <f>+SUM(AT33:AT35)</f>
        <v/>
      </c>
      <c r="AU36" s="271">
        <f>+SUM(AU33:AU35)</f>
        <v/>
      </c>
      <c r="AV36" s="271">
        <f>+SUM(AV33:AV35)</f>
        <v/>
      </c>
      <c r="AW36" s="271">
        <f>+SUM(AW33:AW35)</f>
        <v/>
      </c>
      <c r="AX36" s="271">
        <f>+SUM(AX33:AX35)</f>
        <v/>
      </c>
      <c r="AY36" s="271">
        <f>+SUM(AY33:AY35)</f>
        <v/>
      </c>
      <c r="AZ36" s="271">
        <f>+SUM(AZ33:AZ35)</f>
        <v/>
      </c>
      <c r="BA36" s="271">
        <f>+SUM(BA33:BA35)</f>
        <v/>
      </c>
      <c r="BB36" s="271">
        <f>+SUM(BB33:BB35)</f>
        <v/>
      </c>
      <c r="BC36" s="299">
        <f>+SUM(BC33:BC35)</f>
        <v/>
      </c>
      <c r="BD36" s="271">
        <f>+SUM(BD33:BD35)</f>
        <v/>
      </c>
      <c r="BE36" s="271">
        <f>+SUM(BE33:BE35)</f>
        <v/>
      </c>
      <c r="BF36" s="271">
        <f>+SUM(BF33:BF35)</f>
        <v/>
      </c>
      <c r="BG36" s="271">
        <f>+SUM(BG33:BG35)</f>
        <v/>
      </c>
      <c r="BH36" s="271">
        <f>+SUM(BH33:BH35)</f>
        <v/>
      </c>
      <c r="BI36" s="271">
        <f>+SUM(BI33:BI35)</f>
        <v/>
      </c>
      <c r="BJ36" s="271">
        <f>+SUM(BJ33:BJ35)</f>
        <v/>
      </c>
      <c r="BK36" s="271">
        <f>+SUM(BK33:BK35)</f>
        <v/>
      </c>
      <c r="BL36" s="271">
        <f>+SUM(BL33:BL35)</f>
        <v/>
      </c>
      <c r="BM36" s="271">
        <f>+SUM(BM33:BM35)</f>
        <v/>
      </c>
      <c r="BN36" s="271">
        <f>+SUM(BN33:BN35)</f>
        <v/>
      </c>
      <c r="BO36" s="299">
        <f>+SUM(BO33:BO35)</f>
        <v/>
      </c>
      <c r="BP36" s="271">
        <f>+SUM(BP33:BP35)</f>
        <v/>
      </c>
      <c r="BQ36" s="271">
        <f>+SUM(BQ33:BQ35)</f>
        <v/>
      </c>
      <c r="BR36" s="271">
        <f>+SUM(BR33:BR35)</f>
        <v/>
      </c>
      <c r="BS36" s="271">
        <f>+SUM(BS33:BS35)</f>
        <v/>
      </c>
      <c r="BT36" s="271">
        <f>+SUM(BT33:BT35)</f>
        <v/>
      </c>
      <c r="BU36" s="271">
        <f>+SUM(BU33:BU35)</f>
        <v/>
      </c>
      <c r="BV36" s="271">
        <f>+SUM(BV33:BV35)</f>
        <v/>
      </c>
      <c r="BW36" s="271">
        <f>+SUM(BW33:BW35)</f>
        <v/>
      </c>
      <c r="BX36" s="271">
        <f>+SUM(BX33:BX35)</f>
        <v/>
      </c>
      <c r="BY36" s="271">
        <f>+SUM(BY33:BY35)</f>
        <v/>
      </c>
      <c r="BZ36" s="271">
        <f>+SUM(BZ33:BZ35)</f>
        <v/>
      </c>
      <c r="CA36" s="299">
        <f>+SUM(CA33:CA35)</f>
        <v/>
      </c>
      <c r="CB36" s="271">
        <f>+SUM(CB33:CB35)</f>
        <v/>
      </c>
      <c r="CC36" s="271">
        <f>+SUM(CC33:CC35)</f>
        <v/>
      </c>
      <c r="CD36" s="271">
        <f>+SUM(CD33:CD35)</f>
        <v/>
      </c>
      <c r="CE36" s="271">
        <f>+SUM(CE33:CE35)</f>
        <v/>
      </c>
      <c r="CF36" s="271">
        <f>+SUM(CF33:CF35)</f>
        <v/>
      </c>
      <c r="CG36" s="271">
        <f>+SUM(CG33:CG35)</f>
        <v/>
      </c>
      <c r="CH36" s="271">
        <f>+SUM(CH33:CH35)</f>
        <v/>
      </c>
      <c r="CI36" s="271">
        <f>+SUM(CI33:CI35)</f>
        <v/>
      </c>
      <c r="CJ36" s="271">
        <f>+SUM(CJ33:CJ35)</f>
        <v/>
      </c>
      <c r="CK36" s="271">
        <f>+SUM(CK33:CK35)</f>
        <v/>
      </c>
      <c r="CL36" s="271">
        <f>+SUM(CL33:CL35)</f>
        <v/>
      </c>
      <c r="CM36" s="299">
        <f>+SUM(CM33:CM35)</f>
        <v/>
      </c>
      <c r="CN36" s="271">
        <f>+SUM(CN33:CN35)</f>
        <v/>
      </c>
      <c r="CO36" s="271">
        <f>+SUM(CO33:CO35)</f>
        <v/>
      </c>
      <c r="CP36" s="271">
        <f>+SUM(CP33:CP35)</f>
        <v/>
      </c>
      <c r="CQ36" s="271">
        <f>+SUM(CQ33:CQ35)</f>
        <v/>
      </c>
      <c r="CR36" s="271">
        <f>+SUM(CR33:CR35)</f>
        <v/>
      </c>
      <c r="CS36" s="271">
        <f>+SUM(CS33:CS35)</f>
        <v/>
      </c>
      <c r="CT36" s="271">
        <f>+SUM(CT33:CT35)</f>
        <v/>
      </c>
      <c r="CU36" s="271">
        <f>+SUM(CU33:CU35)</f>
        <v/>
      </c>
      <c r="CV36" s="271">
        <f>+SUM(CV33:CV35)</f>
        <v/>
      </c>
      <c r="CW36" s="271">
        <f>+SUM(CW33:CW35)</f>
        <v/>
      </c>
      <c r="CX36" s="271">
        <f>+SUM(CX33:CX35)</f>
        <v/>
      </c>
      <c r="CY36" s="299">
        <f>+SUM(CY33:CY35)</f>
        <v/>
      </c>
    </row>
    <row r="37">
      <c r="A37" s="29" t="n"/>
      <c r="B37" s="106" t="inlineStr">
        <is>
          <t>Coverage</t>
        </is>
      </c>
      <c r="C37" s="592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476" t="n"/>
      <c r="AA37" s="21" t="n"/>
      <c r="AB37" s="21" t="n"/>
      <c r="AC37" s="21" t="n"/>
      <c r="AD37" s="21" t="n"/>
      <c r="AE37" s="291" t="n"/>
      <c r="AF37" s="21" t="n"/>
      <c r="AG37" s="21" t="n"/>
      <c r="AH37" s="21" t="n"/>
      <c r="AI37" s="21" t="n"/>
      <c r="AJ37" s="21" t="n"/>
      <c r="AK37" s="21" t="n"/>
      <c r="AL37" s="21" t="n"/>
      <c r="AM37" s="21" t="n"/>
      <c r="AN37" s="21" t="n"/>
      <c r="AO37" s="21" t="n"/>
      <c r="AP37" s="21" t="n"/>
      <c r="AQ37" s="291" t="n"/>
      <c r="AR37" s="21" t="n"/>
      <c r="AS37" s="21" t="n"/>
      <c r="AT37" s="21" t="n"/>
      <c r="AU37" s="21" t="n"/>
      <c r="AV37" s="21" t="n"/>
      <c r="AW37" s="21" t="n"/>
      <c r="AX37" s="21" t="n"/>
      <c r="AY37" s="21" t="n"/>
      <c r="AZ37" s="21" t="n"/>
      <c r="BA37" s="21" t="n"/>
      <c r="BB37" s="21" t="n"/>
      <c r="BC37" s="291" t="n"/>
      <c r="BD37" s="21" t="n"/>
      <c r="BE37" s="21" t="n"/>
      <c r="BF37" s="21" t="n"/>
      <c r="BG37" s="21" t="n"/>
      <c r="BH37" s="21" t="n"/>
      <c r="BI37" s="21" t="n"/>
      <c r="BJ37" s="21" t="n"/>
      <c r="BK37" s="21" t="n"/>
      <c r="BL37" s="21" t="n"/>
      <c r="BM37" s="21" t="n"/>
      <c r="BN37" s="21" t="n"/>
      <c r="BO37" s="291" t="n"/>
      <c r="BP37" s="21" t="n"/>
      <c r="BQ37" s="21" t="n"/>
      <c r="BR37" s="21" t="n"/>
      <c r="BS37" s="21" t="n"/>
      <c r="BT37" s="21" t="n"/>
      <c r="BU37" s="21" t="n"/>
      <c r="BV37" s="21" t="n"/>
      <c r="BW37" s="21" t="n"/>
      <c r="BX37" s="21" t="n"/>
      <c r="BY37" s="21" t="n"/>
      <c r="BZ37" s="21" t="n"/>
      <c r="CA37" s="291" t="n"/>
      <c r="CB37" s="21" t="n"/>
      <c r="CC37" s="21" t="n"/>
      <c r="CD37" s="21" t="n"/>
      <c r="CE37" s="21" t="n"/>
      <c r="CF37" s="21" t="n"/>
      <c r="CG37" s="21" t="n"/>
      <c r="CH37" s="21" t="n"/>
      <c r="CI37" s="21" t="n"/>
      <c r="CJ37" s="21" t="n"/>
      <c r="CK37" s="21" t="n"/>
      <c r="CL37" s="21" t="n"/>
      <c r="CM37" s="291" t="n"/>
      <c r="CN37" s="21" t="n"/>
      <c r="CO37" s="21" t="n"/>
      <c r="CP37" s="21" t="n"/>
      <c r="CQ37" s="21" t="n"/>
      <c r="CR37" s="21" t="n"/>
      <c r="CS37" s="21" t="n"/>
      <c r="CT37" s="21" t="n"/>
      <c r="CU37" s="21" t="n"/>
      <c r="CV37" s="21" t="n"/>
      <c r="CW37" s="21" t="n"/>
      <c r="CX37" s="21" t="n"/>
      <c r="CY37" s="291" t="n"/>
    </row>
    <row r="38">
      <c r="A38" s="30" t="n"/>
      <c r="B38" s="107" t="n">
        <v>86.59999999999999</v>
      </c>
      <c r="C38" s="593" t="inlineStr">
        <is>
          <t>Billing Days</t>
        </is>
      </c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>
        <f>NETWORKDAYS(M4+1,N4,Holidays!$B$3:$B$62)</f>
        <v/>
      </c>
      <c r="O38" s="17">
        <f>NETWORKDAYS(N4+1,O4,Holidays!$B$3:$B$62)</f>
        <v/>
      </c>
      <c r="P38" s="17">
        <f>NETWORKDAYS(O4+1,P4,Holidays!$B$3:$B$62)</f>
        <v/>
      </c>
      <c r="Q38" s="17">
        <f>NETWORKDAYS(P4+1,Q4,Holidays!$B$3:$B$62)</f>
        <v/>
      </c>
      <c r="R38" s="17">
        <f>NETWORKDAYS(Q4+1,R4,Holidays!$B$3:$B$62)</f>
        <v/>
      </c>
      <c r="S38" s="17">
        <f>NETWORKDAYS(R4+1,S4,Holidays!$B$3:$B$62)</f>
        <v/>
      </c>
      <c r="T38" s="17">
        <f>NETWORKDAYS(S4+1,T4,Holidays!$B$3:$B$62)</f>
        <v/>
      </c>
      <c r="U38" s="17">
        <f>NETWORKDAYS(T4+1,U4,Holidays!$B$3:$B$62)</f>
        <v/>
      </c>
      <c r="V38" s="17">
        <f>NETWORKDAYS(U4+1,V4,Holidays!$B$3:$B$62)</f>
        <v/>
      </c>
      <c r="W38" s="17">
        <f>NETWORKDAYS(V4+1,W4,Holidays!$B$3:$B$62)</f>
        <v/>
      </c>
      <c r="X38" s="17">
        <f>NETWORKDAYS(W4+1,X4,Holidays!$B$3:$B$62)</f>
        <v/>
      </c>
      <c r="Y38" s="17">
        <f>NETWORKDAYS(X4+1,Y4,Holidays!$B$3:$B$62)</f>
        <v/>
      </c>
      <c r="Z38" s="477">
        <f>NETWORKDAYS(Y4+1,Z4,Holidays!$B$3:$B$62)</f>
        <v/>
      </c>
      <c r="AA38" s="18">
        <f>NETWORKDAYS(Z4+1,AA4,Holidays!$B$3:$B$62)</f>
        <v/>
      </c>
      <c r="AB38" s="18">
        <f>NETWORKDAYS(AA4+1,AB4,Holidays!$B$3:$B$62)</f>
        <v/>
      </c>
      <c r="AC38" s="18">
        <f>NETWORKDAYS(AB4+1,AC4,Holidays!$B$3:$B$62)</f>
        <v/>
      </c>
      <c r="AD38" s="18">
        <f>NETWORKDAYS(AC4+1,AD4,Holidays!$B$3:$B$62)</f>
        <v/>
      </c>
      <c r="AE38" s="289">
        <f>NETWORKDAYS(AD4+1,AE4,Holidays!$B$3:$B$62)</f>
        <v/>
      </c>
      <c r="AF38" s="18">
        <f>NETWORKDAYS(AE4+1,AF4,Holidays!$B$3:$B$62)</f>
        <v/>
      </c>
      <c r="AG38" s="18">
        <f>NETWORKDAYS(AF4+1,AG4,Holidays!$B$3:$B$62)</f>
        <v/>
      </c>
      <c r="AH38" s="18">
        <f>NETWORKDAYS(AG4+1,AH4,Holidays!$B$3:$B$62)</f>
        <v/>
      </c>
      <c r="AI38" s="18">
        <f>NETWORKDAYS(AH4+1,AI4,Holidays!$B$3:$B$62)</f>
        <v/>
      </c>
      <c r="AJ38" s="18">
        <f>NETWORKDAYS(AI4+1,AJ4,Holidays!$B$3:$B$62)</f>
        <v/>
      </c>
      <c r="AK38" s="18">
        <f>NETWORKDAYS(AJ4+1,AK4,Holidays!$B$3:$B$62)</f>
        <v/>
      </c>
      <c r="AL38" s="18">
        <f>NETWORKDAYS(AK4+1,AL4,Holidays!$B$3:$B$62)</f>
        <v/>
      </c>
      <c r="AM38" s="18">
        <f>NETWORKDAYS(AL4+1,AM4,Holidays!$B$3:$B$62)</f>
        <v/>
      </c>
      <c r="AN38" s="18">
        <f>NETWORKDAYS(AM4+1,AN4,Holidays!$B$3:$B$62)</f>
        <v/>
      </c>
      <c r="AO38" s="18">
        <f>NETWORKDAYS(AN4+1,AO4,Holidays!$B$3:$B$62)</f>
        <v/>
      </c>
      <c r="AP38" s="18">
        <f>NETWORKDAYS(AO4+1,AP4,Holidays!$B$3:$B$62)</f>
        <v/>
      </c>
      <c r="AQ38" s="289">
        <f>NETWORKDAYS(AP4+1,AQ4,Holidays!$B$3:$B$62)</f>
        <v/>
      </c>
      <c r="AR38" s="18">
        <f>NETWORKDAYS(AQ4+1,AR4,Holidays!$B$3:$B$62)</f>
        <v/>
      </c>
      <c r="AS38" s="18">
        <f>NETWORKDAYS(AR4+1,AS4,Holidays!$B$3:$B$62)</f>
        <v/>
      </c>
      <c r="AT38" s="18">
        <f>NETWORKDAYS(AS4+1,AT4,Holidays!$B$3:$B$62)</f>
        <v/>
      </c>
      <c r="AU38" s="18">
        <f>NETWORKDAYS(AT4+1,AU4,Holidays!$B$3:$B$62)</f>
        <v/>
      </c>
      <c r="AV38" s="18">
        <f>NETWORKDAYS(AU4+1,AV4,Holidays!$B$3:$B$62)</f>
        <v/>
      </c>
      <c r="AW38" s="18">
        <f>NETWORKDAYS(AV4+1,AW4,Holidays!$B$3:$B$62)</f>
        <v/>
      </c>
      <c r="AX38" s="18">
        <f>NETWORKDAYS(AW4+1,AX4,Holidays!$B$3:$B$62)</f>
        <v/>
      </c>
      <c r="AY38" s="18">
        <f>NETWORKDAYS(AX4+1,AY4,Holidays!$B$3:$B$62)</f>
        <v/>
      </c>
      <c r="AZ38" s="18">
        <f>NETWORKDAYS(AY4+1,AZ4,Holidays!$B$3:$B$62)</f>
        <v/>
      </c>
      <c r="BA38" s="18">
        <f>NETWORKDAYS(AZ4+1,BA4,Holidays!$B$3:$B$62)</f>
        <v/>
      </c>
      <c r="BB38" s="18">
        <f>NETWORKDAYS(BA4+1,BB4,Holidays!$B$3:$B$62)</f>
        <v/>
      </c>
      <c r="BC38" s="289">
        <f>NETWORKDAYS(BB4+1,BC4,Holidays!$B$3:$B$62)</f>
        <v/>
      </c>
      <c r="BD38" s="18">
        <f>NETWORKDAYS(BC4+1,BD4,Holidays!$B$3:$B$62)</f>
        <v/>
      </c>
      <c r="BE38" s="18">
        <f>NETWORKDAYS(BD4+1,BE4,Holidays!$B$3:$B$62)</f>
        <v/>
      </c>
      <c r="BF38" s="18">
        <f>NETWORKDAYS(BE4+1,BF4,Holidays!$B$3:$B$62)</f>
        <v/>
      </c>
      <c r="BG38" s="18">
        <f>NETWORKDAYS(BF4+1,BG4,Holidays!$B$3:$B$62)</f>
        <v/>
      </c>
      <c r="BH38" s="18">
        <f>NETWORKDAYS(BG4+1,BH4,Holidays!$B$3:$B$62)</f>
        <v/>
      </c>
      <c r="BI38" s="18">
        <f>NETWORKDAYS(BH4+1,BI4,Holidays!$B$3:$B$62)</f>
        <v/>
      </c>
      <c r="BJ38" s="18">
        <f>NETWORKDAYS(BI4+1,BJ4,Holidays!$B$3:$B$62)</f>
        <v/>
      </c>
      <c r="BK38" s="18">
        <f>NETWORKDAYS(BJ4+1,BK4,Holidays!$B$3:$B$62)</f>
        <v/>
      </c>
      <c r="BL38" s="18">
        <f>NETWORKDAYS(BK4+1,BL4,Holidays!$B$3:$B$62)</f>
        <v/>
      </c>
      <c r="BM38" s="18">
        <f>NETWORKDAYS(BL4+1,BM4,Holidays!$B$3:$B$62)</f>
        <v/>
      </c>
      <c r="BN38" s="18">
        <f>NETWORKDAYS(BM4+1,BN4,Holidays!$B$3:$B$62)</f>
        <v/>
      </c>
      <c r="BO38" s="289">
        <f>NETWORKDAYS(BN4+1,BO4,Holidays!$B$3:$B$62)</f>
        <v/>
      </c>
      <c r="BP38" s="18">
        <f>NETWORKDAYS(BO4+1,BP4,Holidays!$B$3:$B$62)</f>
        <v/>
      </c>
      <c r="BQ38" s="18">
        <f>NETWORKDAYS(BP4+1,BQ4,Holidays!$B$3:$B$62)</f>
        <v/>
      </c>
      <c r="BR38" s="18">
        <f>NETWORKDAYS(BQ4+1,BR4,Holidays!$B$3:$B$62)</f>
        <v/>
      </c>
      <c r="BS38" s="18">
        <f>NETWORKDAYS(BR4+1,BS4,Holidays!$B$3:$B$62)</f>
        <v/>
      </c>
      <c r="BT38" s="18">
        <f>NETWORKDAYS(BS4+1,BT4,Holidays!$B$3:$B$62)</f>
        <v/>
      </c>
      <c r="BU38" s="18">
        <f>NETWORKDAYS(BT4+1,BU4,Holidays!$B$3:$B$62)</f>
        <v/>
      </c>
      <c r="BV38" s="18">
        <f>NETWORKDAYS(BU4+1,BV4,Holidays!$B$3:$B$62)</f>
        <v/>
      </c>
      <c r="BW38" s="18">
        <f>NETWORKDAYS(BV4+1,BW4,Holidays!$B$3:$B$62)</f>
        <v/>
      </c>
      <c r="BX38" s="18">
        <f>NETWORKDAYS(BW4+1,BX4,Holidays!$B$3:$B$62)</f>
        <v/>
      </c>
      <c r="BY38" s="18">
        <f>NETWORKDAYS(BX4+1,BY4,Holidays!$B$3:$B$62)</f>
        <v/>
      </c>
      <c r="BZ38" s="18">
        <f>NETWORKDAYS(BY4+1,BZ4,Holidays!$B$3:$B$62)</f>
        <v/>
      </c>
      <c r="CA38" s="289">
        <f>NETWORKDAYS(BZ4+1,CA4,Holidays!$B$3:$B$62)</f>
        <v/>
      </c>
      <c r="CB38" s="18">
        <f>NETWORKDAYS(CA4+1,CB4,Holidays!$B$3:$B$62)</f>
        <v/>
      </c>
      <c r="CC38" s="18">
        <f>NETWORKDAYS(CB4+1,CC4,Holidays!$B$3:$B$62)</f>
        <v/>
      </c>
      <c r="CD38" s="18">
        <f>NETWORKDAYS(CC4+1,CD4,Holidays!$B$3:$B$62)</f>
        <v/>
      </c>
      <c r="CE38" s="18">
        <f>NETWORKDAYS(CD4+1,CE4,Holidays!$B$3:$B$62)</f>
        <v/>
      </c>
      <c r="CF38" s="18">
        <f>NETWORKDAYS(CE4+1,CF4,Holidays!$B$3:$B$62)</f>
        <v/>
      </c>
      <c r="CG38" s="18">
        <f>NETWORKDAYS(CF4+1,CG4,Holidays!$B$3:$B$62)</f>
        <v/>
      </c>
      <c r="CH38" s="18">
        <f>NETWORKDAYS(CG4+1,CH4,Holidays!$B$3:$B$62)</f>
        <v/>
      </c>
      <c r="CI38" s="18">
        <f>NETWORKDAYS(CH4+1,CI4,Holidays!$B$3:$B$62)</f>
        <v/>
      </c>
      <c r="CJ38" s="18">
        <f>NETWORKDAYS(CI4+1,CJ4,Holidays!$B$3:$B$62)</f>
        <v/>
      </c>
      <c r="CK38" s="18">
        <f>NETWORKDAYS(CJ4+1,CK4,Holidays!$B$3:$B$62)</f>
        <v/>
      </c>
      <c r="CL38" s="18">
        <f>NETWORKDAYS(CK4+1,CL4,Holidays!$B$3:$B$62)</f>
        <v/>
      </c>
      <c r="CM38" s="289">
        <f>NETWORKDAYS(CL4+1,CM4,Holidays!$B$3:$B$62)</f>
        <v/>
      </c>
      <c r="CN38" s="18">
        <f>NETWORKDAYS(CM4+1,CN4,Holidays!$B$3:$B$62)</f>
        <v/>
      </c>
      <c r="CO38" s="18">
        <f>NETWORKDAYS(CN4+1,CO4,Holidays!$B$3:$B$62)</f>
        <v/>
      </c>
      <c r="CP38" s="18">
        <f>NETWORKDAYS(CO4+1,CP4,Holidays!$B$3:$B$62)</f>
        <v/>
      </c>
      <c r="CQ38" s="18">
        <f>NETWORKDAYS(CP4+1,CQ4,Holidays!$B$3:$B$62)</f>
        <v/>
      </c>
      <c r="CR38" s="18">
        <f>NETWORKDAYS(CQ4+1,CR4,Holidays!$B$3:$B$62)</f>
        <v/>
      </c>
      <c r="CS38" s="18">
        <f>NETWORKDAYS(CR4+1,CS4,Holidays!$B$3:$B$62)</f>
        <v/>
      </c>
      <c r="CT38" s="18">
        <f>NETWORKDAYS(CS4+1,CT4,Holidays!$B$3:$B$62)</f>
        <v/>
      </c>
      <c r="CU38" s="18">
        <f>NETWORKDAYS(CT4+1,CU4,Holidays!$B$3:$B$62)</f>
        <v/>
      </c>
      <c r="CV38" s="18">
        <f>NETWORKDAYS(CU4+1,CV4,Holidays!$B$3:$B$62)</f>
        <v/>
      </c>
      <c r="CW38" s="18">
        <f>NETWORKDAYS(CV4+1,CW4,Holidays!$B$3:$B$62)</f>
        <v/>
      </c>
      <c r="CX38" s="18">
        <f>NETWORKDAYS(CW4+1,CX4,Holidays!$B$3:$B$62)</f>
        <v/>
      </c>
      <c r="CY38" s="289">
        <f>NETWORKDAYS(CX4+1,CY4,Holidays!$B$3:$B$62)</f>
        <v/>
      </c>
    </row>
    <row r="39" ht="18.75" customHeight="1">
      <c r="A39" s="31" t="n"/>
      <c r="B39" s="31" t="n"/>
      <c r="C39" s="593" t="inlineStr">
        <is>
          <t>Hours / Day / Client</t>
        </is>
      </c>
      <c r="D39" s="19" t="n"/>
      <c r="E39" s="19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>
        <f>+N41/N38/N26</f>
        <v/>
      </c>
      <c r="O39" s="19">
        <f>+O41/O38/O26</f>
        <v/>
      </c>
      <c r="P39" s="19">
        <f>+P41/P38/P26</f>
        <v/>
      </c>
      <c r="Q39" s="19">
        <f>+Q41/Q38/Q26</f>
        <v/>
      </c>
      <c r="R39" s="19">
        <f>+R41/R38/R26</f>
        <v/>
      </c>
      <c r="S39" s="19">
        <f>+S41/S38/S26</f>
        <v/>
      </c>
      <c r="T39" s="19">
        <f>+IFERROR(T41/T38/T26, 0)</f>
        <v/>
      </c>
      <c r="U39" s="19">
        <f>+IFERROR(U41/U38/U26, 0)</f>
        <v/>
      </c>
      <c r="V39" s="19">
        <f>+IFERROR(V41/V38/V26, 0)</f>
        <v/>
      </c>
      <c r="W39" s="19">
        <f>+W41/W38/W26</f>
        <v/>
      </c>
      <c r="X39" s="19">
        <f>+X41/X38/X26</f>
        <v/>
      </c>
      <c r="Y39" s="19">
        <f>+Y41/Y38/Y26</f>
        <v/>
      </c>
      <c r="Z39" s="478">
        <f>+Z41/Z38/Z26</f>
        <v/>
      </c>
      <c r="AA39" s="471">
        <f>+Z39</f>
        <v/>
      </c>
      <c r="AB39" s="20">
        <f>+AA39</f>
        <v/>
      </c>
      <c r="AC39" s="20">
        <f>+AB39</f>
        <v/>
      </c>
      <c r="AD39" s="20">
        <f>+AC39</f>
        <v/>
      </c>
      <c r="AE39" s="290">
        <f>+AD39</f>
        <v/>
      </c>
      <c r="AF39" s="20">
        <f>+AE39</f>
        <v/>
      </c>
      <c r="AG39" s="20">
        <f>+AF39</f>
        <v/>
      </c>
      <c r="AH39" s="20">
        <f>+AG39</f>
        <v/>
      </c>
      <c r="AI39" s="20">
        <f>+AH39</f>
        <v/>
      </c>
      <c r="AJ39" s="20">
        <f>+AI39</f>
        <v/>
      </c>
      <c r="AK39" s="20">
        <f>+AJ39</f>
        <v/>
      </c>
      <c r="AL39" s="20">
        <f>+AK39</f>
        <v/>
      </c>
      <c r="AM39" s="20">
        <f>+AL39</f>
        <v/>
      </c>
      <c r="AN39" s="20">
        <f>+AM39</f>
        <v/>
      </c>
      <c r="AO39" s="20">
        <f>+AN39</f>
        <v/>
      </c>
      <c r="AP39" s="20">
        <f>+AO39</f>
        <v/>
      </c>
      <c r="AQ39" s="290">
        <f>+AP39</f>
        <v/>
      </c>
      <c r="AR39" s="20">
        <f>+AQ39</f>
        <v/>
      </c>
      <c r="AS39" s="20">
        <f>+AR39</f>
        <v/>
      </c>
      <c r="AT39" s="20">
        <f>+AS39</f>
        <v/>
      </c>
      <c r="AU39" s="20">
        <f>+AT39</f>
        <v/>
      </c>
      <c r="AV39" s="20">
        <f>+AU39</f>
        <v/>
      </c>
      <c r="AW39" s="20">
        <f>+AV39</f>
        <v/>
      </c>
      <c r="AX39" s="20">
        <f>+AW39</f>
        <v/>
      </c>
      <c r="AY39" s="20">
        <f>+AX39</f>
        <v/>
      </c>
      <c r="AZ39" s="20">
        <f>+AY39</f>
        <v/>
      </c>
      <c r="BA39" s="20">
        <f>+AZ39</f>
        <v/>
      </c>
      <c r="BB39" s="20">
        <f>+BA39</f>
        <v/>
      </c>
      <c r="BC39" s="290">
        <f>+BB39</f>
        <v/>
      </c>
      <c r="BD39" s="20">
        <f>+BC39</f>
        <v/>
      </c>
      <c r="BE39" s="20">
        <f>+BD39</f>
        <v/>
      </c>
      <c r="BF39" s="20">
        <f>+BE39</f>
        <v/>
      </c>
      <c r="BG39" s="20">
        <f>+BF39</f>
        <v/>
      </c>
      <c r="BH39" s="20">
        <f>+BG39</f>
        <v/>
      </c>
      <c r="BI39" s="20">
        <f>+BH39</f>
        <v/>
      </c>
      <c r="BJ39" s="20">
        <f>+BI39</f>
        <v/>
      </c>
      <c r="BK39" s="20">
        <f>+BJ39</f>
        <v/>
      </c>
      <c r="BL39" s="20">
        <f>+BK39</f>
        <v/>
      </c>
      <c r="BM39" s="20">
        <f>+BL39</f>
        <v/>
      </c>
      <c r="BN39" s="20">
        <f>+BM39</f>
        <v/>
      </c>
      <c r="BO39" s="290">
        <f>+BN39</f>
        <v/>
      </c>
      <c r="BP39" s="20">
        <f>+BO39</f>
        <v/>
      </c>
      <c r="BQ39" s="20">
        <f>+BP39</f>
        <v/>
      </c>
      <c r="BR39" s="20">
        <f>+BQ39</f>
        <v/>
      </c>
      <c r="BS39" s="20">
        <f>+BR39</f>
        <v/>
      </c>
      <c r="BT39" s="20">
        <f>+BS39</f>
        <v/>
      </c>
      <c r="BU39" s="20">
        <f>+BT39</f>
        <v/>
      </c>
      <c r="BV39" s="20">
        <f>+BU39</f>
        <v/>
      </c>
      <c r="BW39" s="20">
        <f>+BV39</f>
        <v/>
      </c>
      <c r="BX39" s="20">
        <f>+BW39</f>
        <v/>
      </c>
      <c r="BY39" s="20">
        <f>+BX39</f>
        <v/>
      </c>
      <c r="BZ39" s="20">
        <f>+BY39</f>
        <v/>
      </c>
      <c r="CA39" s="290">
        <f>+BZ39</f>
        <v/>
      </c>
      <c r="CB39" s="20">
        <f>+CA39</f>
        <v/>
      </c>
      <c r="CC39" s="20">
        <f>+CB39</f>
        <v/>
      </c>
      <c r="CD39" s="20">
        <f>+CC39</f>
        <v/>
      </c>
      <c r="CE39" s="20">
        <f>+CD39</f>
        <v/>
      </c>
      <c r="CF39" s="20">
        <f>+CE39</f>
        <v/>
      </c>
      <c r="CG39" s="20">
        <f>+CF39</f>
        <v/>
      </c>
      <c r="CH39" s="20">
        <f>+CG39</f>
        <v/>
      </c>
      <c r="CI39" s="20">
        <f>+CH39</f>
        <v/>
      </c>
      <c r="CJ39" s="20">
        <f>+CI39</f>
        <v/>
      </c>
      <c r="CK39" s="20">
        <f>+CJ39</f>
        <v/>
      </c>
      <c r="CL39" s="20">
        <f>+CK39</f>
        <v/>
      </c>
      <c r="CM39" s="290">
        <f>+CL39</f>
        <v/>
      </c>
      <c r="CN39" s="20">
        <f>+CM39</f>
        <v/>
      </c>
      <c r="CO39" s="20">
        <f>+CN39</f>
        <v/>
      </c>
      <c r="CP39" s="20">
        <f>+CO39</f>
        <v/>
      </c>
      <c r="CQ39" s="20">
        <f>+CP39</f>
        <v/>
      </c>
      <c r="CR39" s="20">
        <f>+CQ39</f>
        <v/>
      </c>
      <c r="CS39" s="20">
        <f>+CR39</f>
        <v/>
      </c>
      <c r="CT39" s="20">
        <f>+CS39</f>
        <v/>
      </c>
      <c r="CU39" s="20">
        <f>+CT39</f>
        <v/>
      </c>
      <c r="CV39" s="20">
        <f>+CU39</f>
        <v/>
      </c>
      <c r="CW39" s="20">
        <f>+CV39</f>
        <v/>
      </c>
      <c r="CX39" s="20">
        <f>+CW39</f>
        <v/>
      </c>
      <c r="CY39" s="290">
        <f>+CX39</f>
        <v/>
      </c>
    </row>
    <row r="40" ht="18.75" customHeight="1">
      <c r="A40" s="31" t="n"/>
      <c r="B40" s="31" t="n"/>
      <c r="C40" s="593" t="inlineStr">
        <is>
          <t>Total Hours</t>
        </is>
      </c>
      <c r="D40" s="19" t="n"/>
      <c r="E40" s="19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>
        <f>+T41+T43</f>
        <v/>
      </c>
      <c r="U40" s="19">
        <f>+U41+U43</f>
        <v/>
      </c>
      <c r="V40" s="19">
        <f>+V41+V43</f>
        <v/>
      </c>
      <c r="W40" s="19">
        <f>+W41+W43</f>
        <v/>
      </c>
      <c r="X40" s="19">
        <f>+X41+X43</f>
        <v/>
      </c>
      <c r="Y40" s="19">
        <f>+Y41+Y43</f>
        <v/>
      </c>
      <c r="Z40" s="478">
        <f>+Z41+Z43</f>
        <v/>
      </c>
      <c r="AA40" s="471">
        <f>+SUM(AA41:AA43)</f>
        <v/>
      </c>
      <c r="AB40" s="20">
        <f>+SUM(AB41:AB43)</f>
        <v/>
      </c>
      <c r="AC40" s="20">
        <f>+SUM(AC41:AC43)</f>
        <v/>
      </c>
      <c r="AD40" s="20">
        <f>+SUM(AD41:AD43)</f>
        <v/>
      </c>
      <c r="AE40" s="290">
        <f>+SUM(AE41:AE43)</f>
        <v/>
      </c>
      <c r="AF40" s="20">
        <f>+SUM(AF41:AF43)</f>
        <v/>
      </c>
      <c r="AG40" s="20">
        <f>+SUM(AG41:AG43)</f>
        <v/>
      </c>
      <c r="AH40" s="20">
        <f>+SUM(AH41:AH43)</f>
        <v/>
      </c>
      <c r="AI40" s="20">
        <f>+SUM(AI41:AI43)</f>
        <v/>
      </c>
      <c r="AJ40" s="20">
        <f>+SUM(AJ41:AJ43)</f>
        <v/>
      </c>
      <c r="AK40" s="20">
        <f>+SUM(AK41:AK43)</f>
        <v/>
      </c>
      <c r="AL40" s="20">
        <f>+SUM(AL41:AL43)</f>
        <v/>
      </c>
      <c r="AM40" s="20">
        <f>+SUM(AM41:AM43)</f>
        <v/>
      </c>
      <c r="AN40" s="20">
        <f>+SUM(AN41:AN43)</f>
        <v/>
      </c>
      <c r="AO40" s="20">
        <f>+SUM(AO41:AO43)</f>
        <v/>
      </c>
      <c r="AP40" s="20">
        <f>+SUM(AP41:AP43)</f>
        <v/>
      </c>
      <c r="AQ40" s="290">
        <f>+SUM(AQ41:AQ43)</f>
        <v/>
      </c>
      <c r="AR40" s="20">
        <f>+SUM(AR41:AR43)</f>
        <v/>
      </c>
      <c r="AS40" s="20">
        <f>+SUM(AS41:AS43)</f>
        <v/>
      </c>
      <c r="AT40" s="20">
        <f>+SUM(AT41:AT43)</f>
        <v/>
      </c>
      <c r="AU40" s="20">
        <f>+SUM(AU41:AU43)</f>
        <v/>
      </c>
      <c r="AV40" s="20">
        <f>+SUM(AV41:AV43)</f>
        <v/>
      </c>
      <c r="AW40" s="20">
        <f>+SUM(AW41:AW43)</f>
        <v/>
      </c>
      <c r="AX40" s="20">
        <f>+SUM(AX41:AX43)</f>
        <v/>
      </c>
      <c r="AY40" s="20">
        <f>+SUM(AY41:AY43)</f>
        <v/>
      </c>
      <c r="AZ40" s="20">
        <f>+SUM(AZ41:AZ43)</f>
        <v/>
      </c>
      <c r="BA40" s="20">
        <f>+SUM(BA41:BA43)</f>
        <v/>
      </c>
      <c r="BB40" s="20">
        <f>+SUM(BB41:BB43)</f>
        <v/>
      </c>
      <c r="BC40" s="290">
        <f>+SUM(BC41:BC43)</f>
        <v/>
      </c>
      <c r="BD40" s="20">
        <f>+SUM(BD41:BD43)</f>
        <v/>
      </c>
      <c r="BE40" s="20">
        <f>+SUM(BE41:BE43)</f>
        <v/>
      </c>
      <c r="BF40" s="20">
        <f>+SUM(BF41:BF43)</f>
        <v/>
      </c>
      <c r="BG40" s="20">
        <f>+SUM(BG41:BG43)</f>
        <v/>
      </c>
      <c r="BH40" s="20">
        <f>+SUM(BH41:BH43)</f>
        <v/>
      </c>
      <c r="BI40" s="20">
        <f>+SUM(BI41:BI43)</f>
        <v/>
      </c>
      <c r="BJ40" s="20">
        <f>+SUM(BJ41:BJ43)</f>
        <v/>
      </c>
      <c r="BK40" s="20">
        <f>+SUM(BK41:BK43)</f>
        <v/>
      </c>
      <c r="BL40" s="20">
        <f>+SUM(BL41:BL43)</f>
        <v/>
      </c>
      <c r="BM40" s="20">
        <f>+SUM(BM41:BM43)</f>
        <v/>
      </c>
      <c r="BN40" s="20">
        <f>+SUM(BN41:BN43)</f>
        <v/>
      </c>
      <c r="BO40" s="290">
        <f>+SUM(BO41:BO43)</f>
        <v/>
      </c>
      <c r="BP40" s="20">
        <f>+SUM(BP41:BP43)</f>
        <v/>
      </c>
      <c r="BQ40" s="20">
        <f>+SUM(BQ41:BQ43)</f>
        <v/>
      </c>
      <c r="BR40" s="20">
        <f>+SUM(BR41:BR43)</f>
        <v/>
      </c>
      <c r="BS40" s="20">
        <f>+SUM(BS41:BS43)</f>
        <v/>
      </c>
      <c r="BT40" s="20">
        <f>+SUM(BT41:BT43)</f>
        <v/>
      </c>
      <c r="BU40" s="20">
        <f>+SUM(BU41:BU43)</f>
        <v/>
      </c>
      <c r="BV40" s="20">
        <f>+SUM(BV41:BV43)</f>
        <v/>
      </c>
      <c r="BW40" s="20">
        <f>+SUM(BW41:BW43)</f>
        <v/>
      </c>
      <c r="BX40" s="20">
        <f>+SUM(BX41:BX43)</f>
        <v/>
      </c>
      <c r="BY40" s="20">
        <f>+SUM(BY41:BY43)</f>
        <v/>
      </c>
      <c r="BZ40" s="20">
        <f>+SUM(BZ41:BZ43)</f>
        <v/>
      </c>
      <c r="CA40" s="290">
        <f>+SUM(CA41:CA43)</f>
        <v/>
      </c>
      <c r="CB40" s="20">
        <f>+SUM(CB41:CB43)</f>
        <v/>
      </c>
      <c r="CC40" s="20">
        <f>+SUM(CC41:CC43)</f>
        <v/>
      </c>
      <c r="CD40" s="20">
        <f>+SUM(CD41:CD43)</f>
        <v/>
      </c>
      <c r="CE40" s="20">
        <f>+SUM(CE41:CE43)</f>
        <v/>
      </c>
      <c r="CF40" s="20">
        <f>+SUM(CF41:CF43)</f>
        <v/>
      </c>
      <c r="CG40" s="20">
        <f>+SUM(CG41:CG43)</f>
        <v/>
      </c>
      <c r="CH40" s="20">
        <f>+SUM(CH41:CH43)</f>
        <v/>
      </c>
      <c r="CI40" s="20">
        <f>+SUM(CI41:CI43)</f>
        <v/>
      </c>
      <c r="CJ40" s="20">
        <f>+SUM(CJ41:CJ43)</f>
        <v/>
      </c>
      <c r="CK40" s="20">
        <f>+SUM(CK41:CK43)</f>
        <v/>
      </c>
      <c r="CL40" s="20">
        <f>+SUM(CL41:CL43)</f>
        <v/>
      </c>
      <c r="CM40" s="290">
        <f>+SUM(CM41:CM43)</f>
        <v/>
      </c>
      <c r="CN40" s="20">
        <f>+SUM(CN41:CN43)</f>
        <v/>
      </c>
      <c r="CO40" s="20">
        <f>+SUM(CO41:CO43)</f>
        <v/>
      </c>
      <c r="CP40" s="20">
        <f>+SUM(CP41:CP43)</f>
        <v/>
      </c>
      <c r="CQ40" s="20">
        <f>+SUM(CQ41:CQ43)</f>
        <v/>
      </c>
      <c r="CR40" s="20">
        <f>+SUM(CR41:CR43)</f>
        <v/>
      </c>
      <c r="CS40" s="20">
        <f>+SUM(CS41:CS43)</f>
        <v/>
      </c>
      <c r="CT40" s="20">
        <f>+SUM(CT41:CT43)</f>
        <v/>
      </c>
      <c r="CU40" s="20">
        <f>+SUM(CU41:CU43)</f>
        <v/>
      </c>
      <c r="CV40" s="20">
        <f>+SUM(CV41:CV43)</f>
        <v/>
      </c>
      <c r="CW40" s="20">
        <f>+SUM(CW41:CW43)</f>
        <v/>
      </c>
      <c r="CX40" s="20">
        <f>+SUM(CX41:CX43)</f>
        <v/>
      </c>
      <c r="CY40" s="290">
        <f>+SUM(CY41:CY43)</f>
        <v/>
      </c>
    </row>
    <row r="41" ht="18.75" customHeight="1">
      <c r="A41" s="31" t="n"/>
      <c r="B41" s="31" t="n"/>
      <c r="C41" s="593" t="inlineStr">
        <is>
          <t>Total Bill Hours</t>
        </is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  <c r="M41" s="44" t="n"/>
      <c r="N41" s="44" t="n">
        <v>1</v>
      </c>
      <c r="O41" s="44" t="n">
        <v>1</v>
      </c>
      <c r="P41" s="44" t="n">
        <v>1</v>
      </c>
      <c r="Q41" s="44" t="n">
        <v>1</v>
      </c>
      <c r="R41" s="44" t="n">
        <v>1</v>
      </c>
      <c r="S41" s="44" t="n">
        <v>80</v>
      </c>
      <c r="T41" s="44" t="n">
        <v>80</v>
      </c>
      <c r="U41" s="44" t="n">
        <v>80</v>
      </c>
      <c r="V41" s="44" t="n">
        <v>80</v>
      </c>
      <c r="W41" s="44" t="n">
        <v>3.5</v>
      </c>
      <c r="X41" s="44" t="n">
        <v>8</v>
      </c>
      <c r="Y41" s="596">
        <f>2+5+(0.333333333333333)+5+19</f>
        <v/>
      </c>
      <c r="Z41" s="507" t="n">
        <v>55</v>
      </c>
      <c r="AA41" s="21">
        <f>+AA38*AA39*AA26</f>
        <v/>
      </c>
      <c r="AB41" s="21">
        <f>+AB38*AB39</f>
        <v/>
      </c>
      <c r="AC41" s="21">
        <f>+AC38*AC39</f>
        <v/>
      </c>
      <c r="AD41" s="21">
        <f>+AD38*AD39</f>
        <v/>
      </c>
      <c r="AE41" s="291">
        <f>+AE38*AE39</f>
        <v/>
      </c>
      <c r="AF41" s="21">
        <f>+AF38*AF39</f>
        <v/>
      </c>
      <c r="AG41" s="21">
        <f>+AG38*AG39</f>
        <v/>
      </c>
      <c r="AH41" s="21">
        <f>+AH38*AH39</f>
        <v/>
      </c>
      <c r="AI41" s="21">
        <f>+AI38*AI39</f>
        <v/>
      </c>
      <c r="AJ41" s="21">
        <f>+AJ38*AJ39</f>
        <v/>
      </c>
      <c r="AK41" s="21">
        <f>+AK38*AK39</f>
        <v/>
      </c>
      <c r="AL41" s="21">
        <f>+AL38*AL39</f>
        <v/>
      </c>
      <c r="AM41" s="21">
        <f>+AM38*AM39</f>
        <v/>
      </c>
      <c r="AN41" s="21">
        <f>+AN38*AN39</f>
        <v/>
      </c>
      <c r="AO41" s="21">
        <f>+AO38*AO39</f>
        <v/>
      </c>
      <c r="AP41" s="21">
        <f>+AP38*AP39</f>
        <v/>
      </c>
      <c r="AQ41" s="291">
        <f>+AQ38*AQ39</f>
        <v/>
      </c>
      <c r="AR41" s="21">
        <f>+AR38*AR39</f>
        <v/>
      </c>
      <c r="AS41" s="21">
        <f>+AS38*AS39</f>
        <v/>
      </c>
      <c r="AT41" s="21">
        <f>+AT38*AT39</f>
        <v/>
      </c>
      <c r="AU41" s="21">
        <f>+AU38*AU39</f>
        <v/>
      </c>
      <c r="AV41" s="21">
        <f>+AV38*AV39</f>
        <v/>
      </c>
      <c r="AW41" s="21">
        <f>+AW38*AW39</f>
        <v/>
      </c>
      <c r="AX41" s="21">
        <f>+AX38*AX39</f>
        <v/>
      </c>
      <c r="AY41" s="21">
        <f>+AY38*AY39</f>
        <v/>
      </c>
      <c r="AZ41" s="21">
        <f>+AZ38*AZ39</f>
        <v/>
      </c>
      <c r="BA41" s="21">
        <f>+BA38*BA39</f>
        <v/>
      </c>
      <c r="BB41" s="21">
        <f>+BB38*BB39</f>
        <v/>
      </c>
      <c r="BC41" s="291">
        <f>+BC38*BC39</f>
        <v/>
      </c>
      <c r="BD41" s="21">
        <f>+BD38*BD39</f>
        <v/>
      </c>
      <c r="BE41" s="21">
        <f>+BE38*BE39</f>
        <v/>
      </c>
      <c r="BF41" s="21">
        <f>+BF38*BF39</f>
        <v/>
      </c>
      <c r="BG41" s="21">
        <f>+BG38*BG39</f>
        <v/>
      </c>
      <c r="BH41" s="21">
        <f>+BH38*BH39</f>
        <v/>
      </c>
      <c r="BI41" s="21">
        <f>+BI38*BI39</f>
        <v/>
      </c>
      <c r="BJ41" s="21">
        <f>+BJ38*BJ39</f>
        <v/>
      </c>
      <c r="BK41" s="21">
        <f>+BK38*BK39</f>
        <v/>
      </c>
      <c r="BL41" s="21">
        <f>+BL38*BL39</f>
        <v/>
      </c>
      <c r="BM41" s="21">
        <f>+BM38*BM39</f>
        <v/>
      </c>
      <c r="BN41" s="21">
        <f>+BN38*BN39</f>
        <v/>
      </c>
      <c r="BO41" s="291">
        <f>+BO38*BO39</f>
        <v/>
      </c>
      <c r="BP41" s="21">
        <f>+BP38*BP39</f>
        <v/>
      </c>
      <c r="BQ41" s="21">
        <f>+BQ38*BQ39</f>
        <v/>
      </c>
      <c r="BR41" s="21">
        <f>+BR38*BR39</f>
        <v/>
      </c>
      <c r="BS41" s="21">
        <f>+BS38*BS39</f>
        <v/>
      </c>
      <c r="BT41" s="21">
        <f>+BT38*BT39</f>
        <v/>
      </c>
      <c r="BU41" s="21">
        <f>+BU38*BU39</f>
        <v/>
      </c>
      <c r="BV41" s="21">
        <f>+BV38*BV39</f>
        <v/>
      </c>
      <c r="BW41" s="21">
        <f>+BW38*BW39</f>
        <v/>
      </c>
      <c r="BX41" s="21">
        <f>+BX38*BX39</f>
        <v/>
      </c>
      <c r="BY41" s="21">
        <f>+BY38*BY39</f>
        <v/>
      </c>
      <c r="BZ41" s="21">
        <f>+BZ38*BZ39</f>
        <v/>
      </c>
      <c r="CA41" s="291">
        <f>+CA38*CA39</f>
        <v/>
      </c>
      <c r="CB41" s="21">
        <f>+CB38*CB39</f>
        <v/>
      </c>
      <c r="CC41" s="21">
        <f>+CC38*CC39</f>
        <v/>
      </c>
      <c r="CD41" s="21">
        <f>+CD38*CD39</f>
        <v/>
      </c>
      <c r="CE41" s="21">
        <f>+CE38*CE39</f>
        <v/>
      </c>
      <c r="CF41" s="21">
        <f>+CF38*CF39</f>
        <v/>
      </c>
      <c r="CG41" s="21">
        <f>+CG38*CG39</f>
        <v/>
      </c>
      <c r="CH41" s="21">
        <f>+CH38*CH39</f>
        <v/>
      </c>
      <c r="CI41" s="21">
        <f>+CI38*CI39</f>
        <v/>
      </c>
      <c r="CJ41" s="21">
        <f>+CJ38*CJ39</f>
        <v/>
      </c>
      <c r="CK41" s="21">
        <f>+CK38*CK39</f>
        <v/>
      </c>
      <c r="CL41" s="21">
        <f>+CL38*CL39</f>
        <v/>
      </c>
      <c r="CM41" s="291">
        <f>+CM38*CM39</f>
        <v/>
      </c>
      <c r="CN41" s="21">
        <f>+CN38*CN39</f>
        <v/>
      </c>
      <c r="CO41" s="21">
        <f>+CO38*CO39</f>
        <v/>
      </c>
      <c r="CP41" s="21">
        <f>+CP38*CP39</f>
        <v/>
      </c>
      <c r="CQ41" s="21">
        <f>+CQ38*CQ39</f>
        <v/>
      </c>
      <c r="CR41" s="21">
        <f>+CR38*CR39</f>
        <v/>
      </c>
      <c r="CS41" s="21">
        <f>+CS38*CS39</f>
        <v/>
      </c>
      <c r="CT41" s="21">
        <f>+CT38*CT39</f>
        <v/>
      </c>
      <c r="CU41" s="21">
        <f>+CU38*CU39</f>
        <v/>
      </c>
      <c r="CV41" s="21">
        <f>+CV38*CV39</f>
        <v/>
      </c>
      <c r="CW41" s="21">
        <f>+CW38*CW39</f>
        <v/>
      </c>
      <c r="CX41" s="21">
        <f>+CX38*CX39</f>
        <v/>
      </c>
      <c r="CY41" s="291">
        <f>+CY38*CY39</f>
        <v/>
      </c>
    </row>
    <row r="42" hidden="1" ht="18.75" customHeight="1">
      <c r="A42" s="31" t="n"/>
      <c r="B42" s="31" t="n"/>
      <c r="C42" s="593" t="inlineStr">
        <is>
          <t>River Hours</t>
        </is>
      </c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>
        <v>11.75</v>
      </c>
      <c r="O42" s="15" t="n">
        <v>0</v>
      </c>
      <c r="P42" s="15" t="n">
        <v>0</v>
      </c>
      <c r="Q42" s="15" t="n">
        <v>0</v>
      </c>
      <c r="R42" s="15" t="n">
        <v>0</v>
      </c>
      <c r="S42" s="15" t="n">
        <v>0</v>
      </c>
      <c r="T42" s="15" t="n">
        <v>0</v>
      </c>
      <c r="U42" s="15" t="n">
        <v>0</v>
      </c>
      <c r="V42" s="15" t="n">
        <v>0</v>
      </c>
      <c r="W42" s="15" t="n">
        <v>0</v>
      </c>
      <c r="X42" s="15" t="n">
        <v>0</v>
      </c>
      <c r="Y42" s="15" t="n">
        <v>0</v>
      </c>
      <c r="Z42" s="476" t="n">
        <v>0</v>
      </c>
      <c r="AA42" s="471" t="n">
        <v>0</v>
      </c>
      <c r="AB42" s="21">
        <f>AA42</f>
        <v/>
      </c>
      <c r="AC42" s="21">
        <f>AB42</f>
        <v/>
      </c>
      <c r="AD42" s="21">
        <f>AC42</f>
        <v/>
      </c>
      <c r="AE42" s="291">
        <f>AD42</f>
        <v/>
      </c>
      <c r="AF42" s="21">
        <f>AE42</f>
        <v/>
      </c>
      <c r="AG42" s="21">
        <f>AF42</f>
        <v/>
      </c>
      <c r="AH42" s="21">
        <f>AG42</f>
        <v/>
      </c>
      <c r="AI42" s="21">
        <f>AH42</f>
        <v/>
      </c>
      <c r="AJ42" s="21">
        <f>AI42</f>
        <v/>
      </c>
      <c r="AK42" s="21">
        <f>AJ42</f>
        <v/>
      </c>
      <c r="AL42" s="21">
        <f>AK42</f>
        <v/>
      </c>
      <c r="AM42" s="21">
        <f>AL42</f>
        <v/>
      </c>
      <c r="AN42" s="21">
        <f>AM42</f>
        <v/>
      </c>
      <c r="AO42" s="21">
        <f>AN42</f>
        <v/>
      </c>
      <c r="AP42" s="21">
        <f>AO42</f>
        <v/>
      </c>
      <c r="AQ42" s="291">
        <f>AP42</f>
        <v/>
      </c>
      <c r="AR42" s="21">
        <f>AQ42</f>
        <v/>
      </c>
      <c r="AS42" s="21">
        <f>AR42</f>
        <v/>
      </c>
      <c r="AT42" s="21">
        <f>AS42</f>
        <v/>
      </c>
      <c r="AU42" s="21">
        <f>AT42</f>
        <v/>
      </c>
      <c r="AV42" s="21">
        <f>AU42</f>
        <v/>
      </c>
      <c r="AW42" s="21">
        <f>AV42</f>
        <v/>
      </c>
      <c r="AX42" s="21">
        <f>AW42</f>
        <v/>
      </c>
      <c r="AY42" s="21">
        <f>AX42</f>
        <v/>
      </c>
      <c r="AZ42" s="21">
        <f>AY42</f>
        <v/>
      </c>
      <c r="BA42" s="21">
        <f>AZ42</f>
        <v/>
      </c>
      <c r="BB42" s="21">
        <f>BA42</f>
        <v/>
      </c>
      <c r="BC42" s="291">
        <f>BB42</f>
        <v/>
      </c>
      <c r="BD42" s="21">
        <f>BC42</f>
        <v/>
      </c>
      <c r="BE42" s="21">
        <f>BD42</f>
        <v/>
      </c>
      <c r="BF42" s="21">
        <f>BE42</f>
        <v/>
      </c>
      <c r="BG42" s="21">
        <f>BF42</f>
        <v/>
      </c>
      <c r="BH42" s="21">
        <f>BG42</f>
        <v/>
      </c>
      <c r="BI42" s="21">
        <f>BH42</f>
        <v/>
      </c>
      <c r="BJ42" s="21">
        <f>BI42</f>
        <v/>
      </c>
      <c r="BK42" s="21">
        <f>BJ42</f>
        <v/>
      </c>
      <c r="BL42" s="21">
        <f>BK42</f>
        <v/>
      </c>
      <c r="BM42" s="21">
        <f>BL42</f>
        <v/>
      </c>
      <c r="BN42" s="21">
        <f>BM42</f>
        <v/>
      </c>
      <c r="BO42" s="291">
        <f>BN42</f>
        <v/>
      </c>
      <c r="BP42" s="21">
        <f>BO42</f>
        <v/>
      </c>
      <c r="BQ42" s="21">
        <f>BP42</f>
        <v/>
      </c>
      <c r="BR42" s="21">
        <f>BQ42</f>
        <v/>
      </c>
      <c r="BS42" s="21">
        <f>BR42</f>
        <v/>
      </c>
      <c r="BT42" s="21">
        <f>BS42</f>
        <v/>
      </c>
      <c r="BU42" s="21">
        <f>BT42</f>
        <v/>
      </c>
      <c r="BV42" s="21">
        <f>BU42</f>
        <v/>
      </c>
      <c r="BW42" s="21">
        <f>BV42</f>
        <v/>
      </c>
      <c r="BX42" s="21">
        <f>BW42</f>
        <v/>
      </c>
      <c r="BY42" s="21">
        <f>BX42</f>
        <v/>
      </c>
      <c r="BZ42" s="21">
        <f>BY42</f>
        <v/>
      </c>
      <c r="CA42" s="291">
        <f>BZ42</f>
        <v/>
      </c>
      <c r="CB42" s="21">
        <f>CA42</f>
        <v/>
      </c>
      <c r="CC42" s="21">
        <f>CB42</f>
        <v/>
      </c>
      <c r="CD42" s="21">
        <f>CC42</f>
        <v/>
      </c>
      <c r="CE42" s="21">
        <f>CD42</f>
        <v/>
      </c>
      <c r="CF42" s="21">
        <f>CE42</f>
        <v/>
      </c>
      <c r="CG42" s="21">
        <f>CF42</f>
        <v/>
      </c>
      <c r="CH42" s="21">
        <f>CG42</f>
        <v/>
      </c>
      <c r="CI42" s="21">
        <f>CH42</f>
        <v/>
      </c>
      <c r="CJ42" s="21">
        <f>CI42</f>
        <v/>
      </c>
      <c r="CK42" s="21">
        <f>CJ42</f>
        <v/>
      </c>
      <c r="CL42" s="21">
        <f>CK42</f>
        <v/>
      </c>
      <c r="CM42" s="291">
        <f>CL42</f>
        <v/>
      </c>
      <c r="CN42" s="21">
        <f>CM42</f>
        <v/>
      </c>
      <c r="CO42" s="21">
        <f>CN42</f>
        <v/>
      </c>
      <c r="CP42" s="21">
        <f>CO42</f>
        <v/>
      </c>
      <c r="CQ42" s="21">
        <f>CP42</f>
        <v/>
      </c>
      <c r="CR42" s="21">
        <f>CQ42</f>
        <v/>
      </c>
      <c r="CS42" s="21">
        <f>CR42</f>
        <v/>
      </c>
      <c r="CT42" s="21">
        <f>CS42</f>
        <v/>
      </c>
      <c r="CU42" s="21">
        <f>CT42</f>
        <v/>
      </c>
      <c r="CV42" s="21">
        <f>CU42</f>
        <v/>
      </c>
      <c r="CW42" s="21">
        <f>CV42</f>
        <v/>
      </c>
      <c r="CX42" s="21">
        <f>CW42</f>
        <v/>
      </c>
      <c r="CY42" s="291">
        <f>CX42</f>
        <v/>
      </c>
    </row>
    <row r="43" ht="18.75" customHeight="1">
      <c r="A43" s="31" t="n"/>
      <c r="B43" s="31" t="n"/>
      <c r="C43" s="593" t="inlineStr">
        <is>
          <t>Total Nonbillable Hours</t>
        </is>
      </c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>
        <v>74</v>
      </c>
      <c r="Y43" s="15">
        <f>27+11+7.5+5</f>
        <v/>
      </c>
      <c r="Z43" s="476">
        <f>27+11+7.5+5</f>
        <v/>
      </c>
      <c r="AA43" s="471">
        <f>+(Z40*(1-AA44))*(Z38/AA38)</f>
        <v/>
      </c>
      <c r="AB43" s="21">
        <f>+(AA40*(1-AB44))*(AA38/AB38)</f>
        <v/>
      </c>
      <c r="AC43" s="21">
        <f>+(AB40*(1-AC44))*(AB38/AC38)</f>
        <v/>
      </c>
      <c r="AD43" s="21">
        <f>+(AC40*(1-AD44))*(AC38/AD38)</f>
        <v/>
      </c>
      <c r="AE43" s="291">
        <f>+(AD40*(1-AE44))*(AD38/AE38)</f>
        <v/>
      </c>
      <c r="AF43" s="21">
        <f>+(AE40*(1-AF44))*(AE38/AF38)</f>
        <v/>
      </c>
      <c r="AG43" s="21">
        <f>+(AF40*(1-AG44))*(AF38/AG38)</f>
        <v/>
      </c>
      <c r="AH43" s="21">
        <f>+(AG40*(1-AH44))*(AG38/AH38)</f>
        <v/>
      </c>
      <c r="AI43" s="21">
        <f>+(AH40*(1-AI44))*(AH38/AI38)</f>
        <v/>
      </c>
      <c r="AJ43" s="21">
        <f>+(AI40*(1-AJ44))*(AI38/AJ38)</f>
        <v/>
      </c>
      <c r="AK43" s="21">
        <f>+(AJ40*(1-AK44))*(AJ38/AK38)</f>
        <v/>
      </c>
      <c r="AL43" s="21">
        <f>+(AK40*(1-AL44))*(AK38/AL38)</f>
        <v/>
      </c>
      <c r="AM43" s="21">
        <f>+(AL40*(1-AM44))*(AL38/AM38)</f>
        <v/>
      </c>
      <c r="AN43" s="21">
        <f>+(AM40*(1-AN44))*(AM38/AN38)</f>
        <v/>
      </c>
      <c r="AO43" s="21">
        <f>+(AN40*(1-AO44))*(AN38/AO38)</f>
        <v/>
      </c>
      <c r="AP43" s="21">
        <f>+(AO40*(1-AP44))*(AO38/AP38)</f>
        <v/>
      </c>
      <c r="AQ43" s="291">
        <f>+(AP40*(1-AQ44))*(AP38/AQ38)</f>
        <v/>
      </c>
      <c r="AR43" s="21">
        <f>+(AQ40*(1-AR44))*(AQ38/AR38)</f>
        <v/>
      </c>
      <c r="AS43" s="21">
        <f>+(AR40*(1-AS44))*(AR38/AS38)</f>
        <v/>
      </c>
      <c r="AT43" s="21">
        <f>+(AS40*(1-AT44))*(AS38/AT38)</f>
        <v/>
      </c>
      <c r="AU43" s="21">
        <f>+(AT40*(1-AU44))*(AT38/AU38)</f>
        <v/>
      </c>
      <c r="AV43" s="21">
        <f>+(AU40*(1-AV44))*(AU38/AV38)</f>
        <v/>
      </c>
      <c r="AW43" s="21">
        <f>+(AV40*(1-AW44))*(AV38/AW38)</f>
        <v/>
      </c>
      <c r="AX43" s="21">
        <f>+(AW40*(1-AX44))*(AW38/AX38)</f>
        <v/>
      </c>
      <c r="AY43" s="21">
        <f>+(AX40*(1-AY44))*(AX38/AY38)</f>
        <v/>
      </c>
      <c r="AZ43" s="21">
        <f>+(AY40*(1-AZ44))*(AY38/AZ38)</f>
        <v/>
      </c>
      <c r="BA43" s="21">
        <f>+(AZ40*(1-BA44))*(AZ38/BA38)</f>
        <v/>
      </c>
      <c r="BB43" s="21">
        <f>+(BA40*(1-BB44))*(BA38/BB38)</f>
        <v/>
      </c>
      <c r="BC43" s="291">
        <f>+(BB40*(1-BC44))*(BB38/BC38)</f>
        <v/>
      </c>
      <c r="BD43" s="21">
        <f>+(BC40*(1-BD44))*(BC38/BD38)</f>
        <v/>
      </c>
      <c r="BE43" s="21">
        <f>+(BD40*(1-BE44))*(BD38/BE38)</f>
        <v/>
      </c>
      <c r="BF43" s="21">
        <f>+(BE40*(1-BF44))*(BE38/BF38)</f>
        <v/>
      </c>
      <c r="BG43" s="21">
        <f>+(BF40*(1-BG44))*(BF38/BG38)</f>
        <v/>
      </c>
      <c r="BH43" s="21">
        <f>+(BG40*(1-BH44))*(BG38/BH38)</f>
        <v/>
      </c>
      <c r="BI43" s="21">
        <f>+(BH40*(1-BI44))*(BH38/BI38)</f>
        <v/>
      </c>
      <c r="BJ43" s="21">
        <f>+(BI40*(1-BJ44))*(BI38/BJ38)</f>
        <v/>
      </c>
      <c r="BK43" s="21">
        <f>+(BJ40*(1-BK44))*(BJ38/BK38)</f>
        <v/>
      </c>
      <c r="BL43" s="21">
        <f>+(BK40*(1-BL44))*(BK38/BL38)</f>
        <v/>
      </c>
      <c r="BM43" s="21">
        <f>+(BL40*(1-BM44))*(BL38/BM38)</f>
        <v/>
      </c>
      <c r="BN43" s="21">
        <f>+(BM40*(1-BN44))*(BM38/BN38)</f>
        <v/>
      </c>
      <c r="BO43" s="291">
        <f>+(BN40*(1-BO44))*(BN38/BO38)</f>
        <v/>
      </c>
      <c r="BP43" s="21">
        <f>+(BO40*(1-BP44))*(BO38/BP38)</f>
        <v/>
      </c>
      <c r="BQ43" s="21">
        <f>+(BP40*(1-BQ44))*(BP38/BQ38)</f>
        <v/>
      </c>
      <c r="BR43" s="21">
        <f>+(BQ40*(1-BR44))*(BQ38/BR38)</f>
        <v/>
      </c>
      <c r="BS43" s="21">
        <f>+(BR40*(1-BS44))*(BR38/BS38)</f>
        <v/>
      </c>
      <c r="BT43" s="21">
        <f>+(BS40*(1-BT44))*(BS38/BT38)</f>
        <v/>
      </c>
      <c r="BU43" s="21">
        <f>+(BT40*(1-BU44))*(BT38/BU38)</f>
        <v/>
      </c>
      <c r="BV43" s="21">
        <f>+(BU40*(1-BV44))*(BU38/BV38)</f>
        <v/>
      </c>
      <c r="BW43" s="21">
        <f>+(BV40*(1-BW44))*(BV38/BW38)</f>
        <v/>
      </c>
      <c r="BX43" s="21">
        <f>+(BW40*(1-BX44))*(BW38/BX38)</f>
        <v/>
      </c>
      <c r="BY43" s="21">
        <f>+(BX40*(1-BY44))*(BX38/BY38)</f>
        <v/>
      </c>
      <c r="BZ43" s="21">
        <f>+(BY40*(1-BZ44))*(BY38/BZ38)</f>
        <v/>
      </c>
      <c r="CA43" s="291">
        <f>+(BZ40*(1-CA44))*(BZ38/CA38)</f>
        <v/>
      </c>
      <c r="CB43" s="21">
        <f>+(CA40*(1-CB44))*(CA38/CB38)</f>
        <v/>
      </c>
      <c r="CC43" s="21">
        <f>+(CB40*(1-CC44))*(CB38/CC38)</f>
        <v/>
      </c>
      <c r="CD43" s="21">
        <f>+(CC40*(1-CD44))*(CC38/CD38)</f>
        <v/>
      </c>
      <c r="CE43" s="21">
        <f>+(CD40*(1-CE44))*(CD38/CE38)</f>
        <v/>
      </c>
      <c r="CF43" s="21">
        <f>+(CE40*(1-CF44))*(CE38/CF38)</f>
        <v/>
      </c>
      <c r="CG43" s="21">
        <f>+(CF40*(1-CG44))*(CF38/CG38)</f>
        <v/>
      </c>
      <c r="CH43" s="21">
        <f>+(CG40*(1-CH44))*(CG38/CH38)</f>
        <v/>
      </c>
      <c r="CI43" s="21">
        <f>+(CH40*(1-CI44))*(CH38/CI38)</f>
        <v/>
      </c>
      <c r="CJ43" s="21">
        <f>+(CI40*(1-CJ44))*(CI38/CJ38)</f>
        <v/>
      </c>
      <c r="CK43" s="21">
        <f>+(CJ40*(1-CK44))*(CJ38/CK38)</f>
        <v/>
      </c>
      <c r="CL43" s="21">
        <f>+(CK40*(1-CL44))*(CK38/CL38)</f>
        <v/>
      </c>
      <c r="CM43" s="291">
        <f>+(CL40*(1-CM44))*(CL38/CM38)</f>
        <v/>
      </c>
      <c r="CN43" s="21">
        <f>+(CM40*(1-CN44))*(CM38/CN38)</f>
        <v/>
      </c>
      <c r="CO43" s="21">
        <f>+(CN40*(1-CO44))*(CN38/CO38)</f>
        <v/>
      </c>
      <c r="CP43" s="21">
        <f>+(CO40*(1-CP44))*(CO38/CP38)</f>
        <v/>
      </c>
      <c r="CQ43" s="21">
        <f>+(CP40*(1-CQ44))*(CP38/CQ38)</f>
        <v/>
      </c>
      <c r="CR43" s="21">
        <f>+(CQ40*(1-CR44))*(CQ38/CR38)</f>
        <v/>
      </c>
      <c r="CS43" s="21">
        <f>+(CR40*(1-CS44))*(CR38/CS38)</f>
        <v/>
      </c>
      <c r="CT43" s="21">
        <f>+(CS40*(1-CT44))*(CS38/CT38)</f>
        <v/>
      </c>
      <c r="CU43" s="21">
        <f>+(CT40*(1-CU44))*(CT38/CU38)</f>
        <v/>
      </c>
      <c r="CV43" s="21">
        <f>+(CU40*(1-CV44))*(CU38/CV38)</f>
        <v/>
      </c>
      <c r="CW43" s="21">
        <f>+(CV40*(1-CW44))*(CV38/CW38)</f>
        <v/>
      </c>
      <c r="CX43" s="21">
        <f>+(CW40*(1-CX44))*(CW38/CX38)</f>
        <v/>
      </c>
      <c r="CY43" s="291">
        <f>+(CX40*(1-CY44))*(CX38/CY38)</f>
        <v/>
      </c>
    </row>
    <row r="44" ht="18.75" customHeight="1">
      <c r="A44" s="31" t="n"/>
      <c r="B44" s="31" t="n"/>
      <c r="C44" s="593" t="inlineStr">
        <is>
          <t>Productivity Utilization</t>
        </is>
      </c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488">
        <f>+T41/T40</f>
        <v/>
      </c>
      <c r="U44" s="488">
        <f>+U41/U40</f>
        <v/>
      </c>
      <c r="V44" s="488">
        <f>+V41/V40</f>
        <v/>
      </c>
      <c r="W44" s="488">
        <f>+W41/W40</f>
        <v/>
      </c>
      <c r="X44" s="505">
        <f>+X41/X40</f>
        <v/>
      </c>
      <c r="Y44" s="505">
        <f>+Y41/Y40</f>
        <v/>
      </c>
      <c r="Z44" s="492">
        <f>+Z41/Z40</f>
        <v/>
      </c>
      <c r="AA44" s="489">
        <f>+Z44+0.0001</f>
        <v/>
      </c>
      <c r="AB44" s="490">
        <f>+AA44+0.0001</f>
        <v/>
      </c>
      <c r="AC44" s="490">
        <f>+AB44+0.0001</f>
        <v/>
      </c>
      <c r="AD44" s="490">
        <f>+AC44+0.0001</f>
        <v/>
      </c>
      <c r="AE44" s="491">
        <f>+AD44+0.0001</f>
        <v/>
      </c>
      <c r="AF44" s="490">
        <f>+AE44+0.0001</f>
        <v/>
      </c>
      <c r="AG44" s="490">
        <f>+AF44+0.0001</f>
        <v/>
      </c>
      <c r="AH44" s="490">
        <f>+AG44+0.0001</f>
        <v/>
      </c>
      <c r="AI44" s="490">
        <f>+AH44+0.0001</f>
        <v/>
      </c>
      <c r="AJ44" s="490">
        <f>+AI44+0.0001</f>
        <v/>
      </c>
      <c r="AK44" s="490">
        <f>+AJ44+0.0001</f>
        <v/>
      </c>
      <c r="AL44" s="490">
        <f>+AK44+0.0001</f>
        <v/>
      </c>
      <c r="AM44" s="490">
        <f>+AL44+0.0001</f>
        <v/>
      </c>
      <c r="AN44" s="490">
        <f>+AM44+0.0001</f>
        <v/>
      </c>
      <c r="AO44" s="490">
        <f>+AN44+0.0001</f>
        <v/>
      </c>
      <c r="AP44" s="490">
        <f>+AO44+0.0001</f>
        <v/>
      </c>
      <c r="AQ44" s="491">
        <f>+AP44+0.0001</f>
        <v/>
      </c>
      <c r="AR44" s="490">
        <f>+AQ44+0.0001</f>
        <v/>
      </c>
      <c r="AS44" s="490">
        <f>+AR44+0.0001</f>
        <v/>
      </c>
      <c r="AT44" s="490">
        <f>+AS44+0.0001</f>
        <v/>
      </c>
      <c r="AU44" s="490">
        <f>+AT44+0.0001</f>
        <v/>
      </c>
      <c r="AV44" s="490">
        <f>+AU44+0.0001</f>
        <v/>
      </c>
      <c r="AW44" s="490">
        <f>+AV44+0.0001</f>
        <v/>
      </c>
      <c r="AX44" s="490">
        <f>+AW44+0.0001</f>
        <v/>
      </c>
      <c r="AY44" s="490">
        <f>+AX44+0.0001</f>
        <v/>
      </c>
      <c r="AZ44" s="490">
        <f>+AY44+0.0001</f>
        <v/>
      </c>
      <c r="BA44" s="490">
        <f>+AZ44+0.0001</f>
        <v/>
      </c>
      <c r="BB44" s="490">
        <f>+BA44+0.0001</f>
        <v/>
      </c>
      <c r="BC44" s="491">
        <f>+BB44+0.0001</f>
        <v/>
      </c>
      <c r="BD44" s="490">
        <f>+BC44+0.0001</f>
        <v/>
      </c>
      <c r="BE44" s="490">
        <f>+BD44+0.0001</f>
        <v/>
      </c>
      <c r="BF44" s="490">
        <f>+BE44+0.0001</f>
        <v/>
      </c>
      <c r="BG44" s="490">
        <f>+BF44+0.0001</f>
        <v/>
      </c>
      <c r="BH44" s="490">
        <f>+BG44+0.0001</f>
        <v/>
      </c>
      <c r="BI44" s="490">
        <f>+BH44+0.0001</f>
        <v/>
      </c>
      <c r="BJ44" s="490">
        <f>+BI44+0.0001</f>
        <v/>
      </c>
      <c r="BK44" s="490">
        <f>+BJ44+0.0001</f>
        <v/>
      </c>
      <c r="BL44" s="490">
        <f>+BK44+0.0001</f>
        <v/>
      </c>
      <c r="BM44" s="490">
        <f>+BL44+0.0001</f>
        <v/>
      </c>
      <c r="BN44" s="490">
        <f>+BM44+0.0001</f>
        <v/>
      </c>
      <c r="BO44" s="491">
        <f>+BN44+0.0001</f>
        <v/>
      </c>
      <c r="BP44" s="490">
        <f>+BO44+0.0001</f>
        <v/>
      </c>
      <c r="BQ44" s="490">
        <f>+BP44+0.0001</f>
        <v/>
      </c>
      <c r="BR44" s="490">
        <f>+BQ44+0.0001</f>
        <v/>
      </c>
      <c r="BS44" s="490">
        <f>+BR44+0.0001</f>
        <v/>
      </c>
      <c r="BT44" s="490">
        <f>+BS44+0.0001</f>
        <v/>
      </c>
      <c r="BU44" s="490">
        <f>+BT44+0.0001</f>
        <v/>
      </c>
      <c r="BV44" s="490">
        <f>+BU44+0.0001</f>
        <v/>
      </c>
      <c r="BW44" s="490">
        <f>+BV44+0.0001</f>
        <v/>
      </c>
      <c r="BX44" s="490">
        <f>+BW44+0.0001</f>
        <v/>
      </c>
      <c r="BY44" s="490">
        <f>+BX44+0.0001</f>
        <v/>
      </c>
      <c r="BZ44" s="490">
        <f>+BY44+0.0001</f>
        <v/>
      </c>
      <c r="CA44" s="491">
        <f>+BZ44+0.0001</f>
        <v/>
      </c>
      <c r="CB44" s="490">
        <f>+CA44+0.0001</f>
        <v/>
      </c>
      <c r="CC44" s="490">
        <f>+CB44+0.0001</f>
        <v/>
      </c>
      <c r="CD44" s="490">
        <f>+CC44+0.0001</f>
        <v/>
      </c>
      <c r="CE44" s="490">
        <f>+CD44+0.0001</f>
        <v/>
      </c>
      <c r="CF44" s="490">
        <f>+CE44+0.0001</f>
        <v/>
      </c>
      <c r="CG44" s="490">
        <f>+CF44+0.0001</f>
        <v/>
      </c>
      <c r="CH44" s="490">
        <f>+CG44+0.0001</f>
        <v/>
      </c>
      <c r="CI44" s="490">
        <f>+CH44+0.0001</f>
        <v/>
      </c>
      <c r="CJ44" s="490">
        <f>+CI44+0.0001</f>
        <v/>
      </c>
      <c r="CK44" s="490">
        <f>+CJ44+0.0001</f>
        <v/>
      </c>
      <c r="CL44" s="490">
        <f>+CK44+0.0001</f>
        <v/>
      </c>
      <c r="CM44" s="491">
        <f>+CL44+0.0001</f>
        <v/>
      </c>
      <c r="CN44" s="490">
        <f>+CM44+0.0001</f>
        <v/>
      </c>
      <c r="CO44" s="490">
        <f>+CN44+0.0001</f>
        <v/>
      </c>
      <c r="CP44" s="490">
        <f>+CO44+0.0001</f>
        <v/>
      </c>
      <c r="CQ44" s="490">
        <f>+CP44+0.0001</f>
        <v/>
      </c>
      <c r="CR44" s="490">
        <f>+CQ44+0.0001</f>
        <v/>
      </c>
      <c r="CS44" s="490">
        <f>+CR44+0.0001</f>
        <v/>
      </c>
      <c r="CT44" s="490">
        <f>+CS44+0.0001</f>
        <v/>
      </c>
      <c r="CU44" s="490">
        <f>+CT44+0.0001</f>
        <v/>
      </c>
      <c r="CV44" s="490">
        <f>+CU44+0.0001</f>
        <v/>
      </c>
      <c r="CW44" s="490">
        <f>+CV44+0.0001</f>
        <v/>
      </c>
      <c r="CX44" s="490">
        <f>+CW44+0.0001</f>
        <v/>
      </c>
      <c r="CY44" s="491">
        <f>+CX44+0.0001</f>
        <v/>
      </c>
    </row>
    <row r="45" ht="18.75" customHeight="1">
      <c r="A45" s="31" t="n"/>
      <c r="B45" s="31" t="n"/>
      <c r="C45" s="593" t="inlineStr">
        <is>
          <t>Realized / Effective Bill Rate</t>
        </is>
      </c>
      <c r="D45" s="700" t="n"/>
      <c r="E45" s="700" t="n"/>
      <c r="F45" s="700" t="n"/>
      <c r="G45" s="700" t="n"/>
      <c r="H45" s="700" t="n"/>
      <c r="I45" s="700" t="n"/>
      <c r="J45" s="700" t="n"/>
      <c r="K45" s="700" t="n"/>
      <c r="L45" s="700" t="n"/>
      <c r="M45" s="700" t="n"/>
      <c r="N45" s="700">
        <f>+N24/(N41+N42)</f>
        <v/>
      </c>
      <c r="O45" s="700">
        <f>+O24/(O41+O42)</f>
        <v/>
      </c>
      <c r="P45" s="700">
        <f>+P24/(P41+P42)</f>
        <v/>
      </c>
      <c r="Q45" s="700">
        <f>+Q24/(Q41+Q42)</f>
        <v/>
      </c>
      <c r="R45" s="700">
        <f>+R24/(R41+R42)</f>
        <v/>
      </c>
      <c r="S45" s="700">
        <f>+S24/(S41+S42)</f>
        <v/>
      </c>
      <c r="T45" s="700">
        <f>+T24/(T41+T42)</f>
        <v/>
      </c>
      <c r="U45" s="700">
        <f>+U24/(U41+U42)</f>
        <v/>
      </c>
      <c r="V45" s="700">
        <f>+V24/(V41+V42)</f>
        <v/>
      </c>
      <c r="W45" s="700">
        <f>+W24/(W41+W42)</f>
        <v/>
      </c>
      <c r="X45" s="700">
        <f>+X24/(X41+X42)</f>
        <v/>
      </c>
      <c r="Y45" s="700">
        <f>+Y24/(Y41+Y42)</f>
        <v/>
      </c>
      <c r="Z45" s="701">
        <f>+Z24/(Z41+Z42)</f>
        <v/>
      </c>
      <c r="AA45" s="471">
        <f>+AA24/AA41</f>
        <v/>
      </c>
      <c r="AB45" s="702">
        <f>+AB24/AB41</f>
        <v/>
      </c>
      <c r="AC45" s="702">
        <f>+AC24/AC41</f>
        <v/>
      </c>
      <c r="AD45" s="702">
        <f>+AD24/AD41</f>
        <v/>
      </c>
      <c r="AE45" s="703">
        <f>+AE24/AE41</f>
        <v/>
      </c>
      <c r="AF45" s="702">
        <f>+AF24/AF41</f>
        <v/>
      </c>
      <c r="AG45" s="702">
        <f>+AG24/AG41</f>
        <v/>
      </c>
      <c r="AH45" s="702">
        <f>+AH24/AH41</f>
        <v/>
      </c>
      <c r="AI45" s="702">
        <f>+AI24/AI41</f>
        <v/>
      </c>
      <c r="AJ45" s="702">
        <f>+AJ24/AJ41</f>
        <v/>
      </c>
      <c r="AK45" s="702">
        <f>+AK24/AK41</f>
        <v/>
      </c>
      <c r="AL45" s="702">
        <f>+AL24/AL41</f>
        <v/>
      </c>
      <c r="AM45" s="702">
        <f>+AM24/AM41</f>
        <v/>
      </c>
      <c r="AN45" s="702">
        <f>+AN24/AN41</f>
        <v/>
      </c>
      <c r="AO45" s="702">
        <f>+AO24/AO41</f>
        <v/>
      </c>
      <c r="AP45" s="702">
        <f>+AP24/AP41</f>
        <v/>
      </c>
      <c r="AQ45" s="703">
        <f>+AQ24/AQ41</f>
        <v/>
      </c>
      <c r="AR45" s="702">
        <f>+AR24/AR41</f>
        <v/>
      </c>
      <c r="AS45" s="702">
        <f>+AS24/AS41</f>
        <v/>
      </c>
      <c r="AT45" s="702">
        <f>+AT24/AT41</f>
        <v/>
      </c>
      <c r="AU45" s="702">
        <f>+AU24/AU41</f>
        <v/>
      </c>
      <c r="AV45" s="702">
        <f>+AV24/AV41</f>
        <v/>
      </c>
      <c r="AW45" s="281">
        <f>+AW24/AW41</f>
        <v/>
      </c>
      <c r="AX45" s="702">
        <f>+AX24/AX41</f>
        <v/>
      </c>
      <c r="AY45" s="702">
        <f>+AY24/AY41</f>
        <v/>
      </c>
      <c r="AZ45" s="702">
        <f>+AZ24/AZ41</f>
        <v/>
      </c>
      <c r="BA45" s="702">
        <f>+BA24/BA41</f>
        <v/>
      </c>
      <c r="BB45" s="702">
        <f>+BB24/BB41</f>
        <v/>
      </c>
      <c r="BC45" s="703">
        <f>+BC24/BC41</f>
        <v/>
      </c>
      <c r="BD45" s="702">
        <f>+BD24/BD41</f>
        <v/>
      </c>
      <c r="BE45" s="702">
        <f>+BE24/BE41</f>
        <v/>
      </c>
      <c r="BF45" s="702">
        <f>+BF24/BF41</f>
        <v/>
      </c>
      <c r="BG45" s="702">
        <f>+BG24/BG41</f>
        <v/>
      </c>
      <c r="BH45" s="702">
        <f>+BH24/BH41</f>
        <v/>
      </c>
      <c r="BI45" s="702">
        <f>+BI24/BI41</f>
        <v/>
      </c>
      <c r="BJ45" s="702">
        <f>+BJ24/BJ41</f>
        <v/>
      </c>
      <c r="BK45" s="702">
        <f>+BK24/BK41</f>
        <v/>
      </c>
      <c r="BL45" s="702">
        <f>+BL24/BL41</f>
        <v/>
      </c>
      <c r="BM45" s="702">
        <f>+BM24/BM41</f>
        <v/>
      </c>
      <c r="BN45" s="702">
        <f>+BN24/BN41</f>
        <v/>
      </c>
      <c r="BO45" s="703">
        <f>+BO24/BO41</f>
        <v/>
      </c>
      <c r="BP45" s="702">
        <f>+BP24/BP41</f>
        <v/>
      </c>
      <c r="BQ45" s="702">
        <f>+BQ24/BQ41</f>
        <v/>
      </c>
      <c r="BR45" s="702">
        <f>+BR24/BR41</f>
        <v/>
      </c>
      <c r="BS45" s="702">
        <f>+BS24/BS41</f>
        <v/>
      </c>
      <c r="BT45" s="702">
        <f>+BT24/BT41</f>
        <v/>
      </c>
      <c r="BU45" s="702">
        <f>+BU24/BU41</f>
        <v/>
      </c>
      <c r="BV45" s="702">
        <f>+BV24/BV41</f>
        <v/>
      </c>
      <c r="BW45" s="702">
        <f>+BW24/BW41</f>
        <v/>
      </c>
      <c r="BX45" s="702">
        <f>+BX24/BX41</f>
        <v/>
      </c>
      <c r="BY45" s="702">
        <f>+BY24/BY41</f>
        <v/>
      </c>
      <c r="BZ45" s="702">
        <f>+BZ24/BZ41</f>
        <v/>
      </c>
      <c r="CA45" s="703">
        <f>+CA24/CA41</f>
        <v/>
      </c>
      <c r="CB45" s="702">
        <f>+CB24/CB41</f>
        <v/>
      </c>
      <c r="CC45" s="702">
        <f>+CC24/CC41</f>
        <v/>
      </c>
      <c r="CD45" s="702">
        <f>+CD24/CD41</f>
        <v/>
      </c>
      <c r="CE45" s="702">
        <f>+CE24/CE41</f>
        <v/>
      </c>
      <c r="CF45" s="702">
        <f>+CF24/CF41</f>
        <v/>
      </c>
      <c r="CG45" s="702">
        <f>+CG24/CG41</f>
        <v/>
      </c>
      <c r="CH45" s="702">
        <f>+CH24/CH41</f>
        <v/>
      </c>
      <c r="CI45" s="702">
        <f>+CI24/CI41</f>
        <v/>
      </c>
      <c r="CJ45" s="702">
        <f>+CJ24/CJ41</f>
        <v/>
      </c>
      <c r="CK45" s="702">
        <f>+CK24/CK41</f>
        <v/>
      </c>
      <c r="CL45" s="702">
        <f>+CL24/CL41</f>
        <v/>
      </c>
      <c r="CM45" s="703">
        <f>+CM24/CM41</f>
        <v/>
      </c>
      <c r="CN45" s="702">
        <f>+CN24/CN41</f>
        <v/>
      </c>
      <c r="CO45" s="702">
        <f>+CO24/CO41</f>
        <v/>
      </c>
      <c r="CP45" s="702">
        <f>+CP24/CP41</f>
        <v/>
      </c>
      <c r="CQ45" s="702">
        <f>+CQ24/CQ41</f>
        <v/>
      </c>
      <c r="CR45" s="702">
        <f>+CR24/CR41</f>
        <v/>
      </c>
      <c r="CS45" s="702">
        <f>+CS24/CS41</f>
        <v/>
      </c>
      <c r="CT45" s="702">
        <f>+CT24/CT41</f>
        <v/>
      </c>
      <c r="CU45" s="702">
        <f>+CU24/CU41</f>
        <v/>
      </c>
      <c r="CV45" s="702">
        <f>+CV24/CV41</f>
        <v/>
      </c>
      <c r="CW45" s="702">
        <f>+CW24/CW41</f>
        <v/>
      </c>
      <c r="CX45" s="702">
        <f>+CX24/CX41</f>
        <v/>
      </c>
      <c r="CY45" s="703">
        <f>+CY24/CY41</f>
        <v/>
      </c>
    </row>
    <row r="46" ht="18.75" customHeight="1">
      <c r="A46" s="31" t="n"/>
      <c r="B46" s="31" t="n"/>
      <c r="C46" s="593" t="inlineStr">
        <is>
          <t>Lost Revenue (Time Based)</t>
        </is>
      </c>
      <c r="D46" s="700" t="n"/>
      <c r="E46" s="700" t="n"/>
      <c r="F46" s="700" t="n"/>
      <c r="G46" s="700" t="n"/>
      <c r="H46" s="700" t="n"/>
      <c r="I46" s="700" t="n"/>
      <c r="J46" s="700" t="n"/>
      <c r="K46" s="700" t="n"/>
      <c r="L46" s="700" t="n"/>
      <c r="M46" s="700" t="n"/>
      <c r="N46" s="700" t="n"/>
      <c r="O46" s="700" t="n"/>
      <c r="P46" s="700" t="n"/>
      <c r="Q46" s="700" t="n"/>
      <c r="R46" s="700" t="n"/>
      <c r="S46" s="700" t="n"/>
      <c r="T46" s="704">
        <f>+T45*T43</f>
        <v/>
      </c>
      <c r="U46" s="704">
        <f>+U45*U43</f>
        <v/>
      </c>
      <c r="V46" s="704">
        <f>+V45*V43</f>
        <v/>
      </c>
      <c r="W46" s="704">
        <f>+W45*W43</f>
        <v/>
      </c>
      <c r="X46" s="704">
        <f>+X45*X43</f>
        <v/>
      </c>
      <c r="Y46" s="704">
        <f>+Y45*Y43</f>
        <v/>
      </c>
      <c r="Z46" s="705">
        <f>+Z45*Z43</f>
        <v/>
      </c>
      <c r="AA46" s="495">
        <f>+AA45*AA43</f>
        <v/>
      </c>
      <c r="AB46" s="706">
        <f>+AB45*AB43</f>
        <v/>
      </c>
      <c r="AC46" s="706">
        <f>+AC45*AC43</f>
        <v/>
      </c>
      <c r="AD46" s="706">
        <f>+AD45*AD43</f>
        <v/>
      </c>
      <c r="AE46" s="707">
        <f>+AE45*AE43</f>
        <v/>
      </c>
      <c r="AF46" s="706">
        <f>+AF45*AF43</f>
        <v/>
      </c>
      <c r="AG46" s="706">
        <f>+AG45*AG43</f>
        <v/>
      </c>
      <c r="AH46" s="706">
        <f>+AH45*AH43</f>
        <v/>
      </c>
      <c r="AI46" s="706">
        <f>+AI45*AI43</f>
        <v/>
      </c>
      <c r="AJ46" s="706">
        <f>+AJ45*AJ43</f>
        <v/>
      </c>
      <c r="AK46" s="706">
        <f>+AK45*AK43</f>
        <v/>
      </c>
      <c r="AL46" s="706">
        <f>+AL45*AL43</f>
        <v/>
      </c>
      <c r="AM46" s="706">
        <f>+AM45*AM43</f>
        <v/>
      </c>
      <c r="AN46" s="706">
        <f>+AN45*AN43</f>
        <v/>
      </c>
      <c r="AO46" s="706">
        <f>+AO45*AO43</f>
        <v/>
      </c>
      <c r="AP46" s="706">
        <f>+AP45*AP43</f>
        <v/>
      </c>
      <c r="AQ46" s="707">
        <f>+AQ45*AQ43</f>
        <v/>
      </c>
      <c r="AR46" s="706">
        <f>+AR45*AR43</f>
        <v/>
      </c>
      <c r="AS46" s="706">
        <f>+AS45*AS43</f>
        <v/>
      </c>
      <c r="AT46" s="706">
        <f>+AT45*AT43</f>
        <v/>
      </c>
      <c r="AU46" s="706">
        <f>+AU45*AU43</f>
        <v/>
      </c>
      <c r="AV46" s="706">
        <f>+AV45*AV43</f>
        <v/>
      </c>
      <c r="AW46" s="498">
        <f>+AW45*AW43</f>
        <v/>
      </c>
      <c r="AX46" s="706">
        <f>+AX45*AX43</f>
        <v/>
      </c>
      <c r="AY46" s="706">
        <f>+AY45*AY43</f>
        <v/>
      </c>
      <c r="AZ46" s="706">
        <f>+AZ45*AZ43</f>
        <v/>
      </c>
      <c r="BA46" s="706">
        <f>+BA45*BA43</f>
        <v/>
      </c>
      <c r="BB46" s="706">
        <f>+BB45*BB43</f>
        <v/>
      </c>
      <c r="BC46" s="707">
        <f>+BC45*BC43</f>
        <v/>
      </c>
      <c r="BD46" s="706">
        <f>+BD45*BD43</f>
        <v/>
      </c>
      <c r="BE46" s="706">
        <f>+BE45*BE43</f>
        <v/>
      </c>
      <c r="BF46" s="706">
        <f>+BF45*BF43</f>
        <v/>
      </c>
      <c r="BG46" s="706">
        <f>+BG45*BG43</f>
        <v/>
      </c>
      <c r="BH46" s="706">
        <f>+BH45*BH43</f>
        <v/>
      </c>
      <c r="BI46" s="706">
        <f>+BI45*BI43</f>
        <v/>
      </c>
      <c r="BJ46" s="706">
        <f>+BJ45*BJ43</f>
        <v/>
      </c>
      <c r="BK46" s="706">
        <f>+BK45*BK43</f>
        <v/>
      </c>
      <c r="BL46" s="706">
        <f>+BL45*BL43</f>
        <v/>
      </c>
      <c r="BM46" s="706">
        <f>+BM45*BM43</f>
        <v/>
      </c>
      <c r="BN46" s="706">
        <f>+BN45*BN43</f>
        <v/>
      </c>
      <c r="BO46" s="707">
        <f>+BO45*BO43</f>
        <v/>
      </c>
      <c r="BP46" s="706">
        <f>+BP45*BP43</f>
        <v/>
      </c>
      <c r="BQ46" s="706">
        <f>+BQ45*BQ43</f>
        <v/>
      </c>
      <c r="BR46" s="706">
        <f>+BR45*BR43</f>
        <v/>
      </c>
      <c r="BS46" s="706">
        <f>+BS45*BS43</f>
        <v/>
      </c>
      <c r="BT46" s="706">
        <f>+BT45*BT43</f>
        <v/>
      </c>
      <c r="BU46" s="706">
        <f>+BU45*BU43</f>
        <v/>
      </c>
      <c r="BV46" s="706">
        <f>+BV45*BV43</f>
        <v/>
      </c>
      <c r="BW46" s="706">
        <f>+BW45*BW43</f>
        <v/>
      </c>
      <c r="BX46" s="706">
        <f>+BX45*BX43</f>
        <v/>
      </c>
      <c r="BY46" s="706">
        <f>+BY45*BY43</f>
        <v/>
      </c>
      <c r="BZ46" s="706">
        <f>+BZ45*BZ43</f>
        <v/>
      </c>
      <c r="CA46" s="707">
        <f>+CA45*CA43</f>
        <v/>
      </c>
      <c r="CB46" s="706">
        <f>+CB45*CB43</f>
        <v/>
      </c>
      <c r="CC46" s="706">
        <f>+CC45*CC43</f>
        <v/>
      </c>
      <c r="CD46" s="706">
        <f>+CD45*CD43</f>
        <v/>
      </c>
      <c r="CE46" s="706">
        <f>+CE45*CE43</f>
        <v/>
      </c>
      <c r="CF46" s="706">
        <f>+CF45*CF43</f>
        <v/>
      </c>
      <c r="CG46" s="706">
        <f>+CG45*CG43</f>
        <v/>
      </c>
      <c r="CH46" s="706">
        <f>+CH45*CH43</f>
        <v/>
      </c>
      <c r="CI46" s="706">
        <f>+CI45*CI43</f>
        <v/>
      </c>
      <c r="CJ46" s="706">
        <f>+CJ45*CJ43</f>
        <v/>
      </c>
      <c r="CK46" s="706">
        <f>+CK45*CK43</f>
        <v/>
      </c>
      <c r="CL46" s="706">
        <f>+CL45*CL43</f>
        <v/>
      </c>
      <c r="CM46" s="707">
        <f>+CM45*CM43</f>
        <v/>
      </c>
      <c r="CN46" s="706">
        <f>+CN45*CN43</f>
        <v/>
      </c>
      <c r="CO46" s="706">
        <f>+CO45*CO43</f>
        <v/>
      </c>
      <c r="CP46" s="706">
        <f>+CP45*CP43</f>
        <v/>
      </c>
      <c r="CQ46" s="706">
        <f>+CQ45*CQ43</f>
        <v/>
      </c>
      <c r="CR46" s="706">
        <f>+CR45*CR43</f>
        <v/>
      </c>
      <c r="CS46" s="706">
        <f>+CS45*CS43</f>
        <v/>
      </c>
      <c r="CT46" s="706">
        <f>+CT45*CT43</f>
        <v/>
      </c>
      <c r="CU46" s="706">
        <f>+CU45*CU43</f>
        <v/>
      </c>
      <c r="CV46" s="706">
        <f>+CV45*CV43</f>
        <v/>
      </c>
      <c r="CW46" s="706">
        <f>+CW45*CW43</f>
        <v/>
      </c>
      <c r="CX46" s="706">
        <f>+CX45*CX43</f>
        <v/>
      </c>
      <c r="CY46" s="707">
        <f>+CY45*CY43</f>
        <v/>
      </c>
    </row>
    <row r="47" ht="18.75" customHeight="1">
      <c r="A47" s="31" t="n"/>
      <c r="B47" s="31" t="n"/>
      <c r="C47" s="593" t="n"/>
      <c r="D47" s="700" t="n"/>
      <c r="E47" s="700" t="n"/>
      <c r="F47" s="700" t="n"/>
      <c r="G47" s="700" t="n"/>
      <c r="H47" s="700" t="n"/>
      <c r="I47" s="700" t="n"/>
      <c r="J47" s="700" t="n"/>
      <c r="K47" s="700" t="n"/>
      <c r="L47" s="700" t="n"/>
      <c r="M47" s="700" t="n"/>
      <c r="N47" s="700" t="n"/>
      <c r="O47" s="700" t="n"/>
      <c r="P47" s="700" t="n"/>
      <c r="Q47" s="700" t="n"/>
      <c r="R47" s="700" t="n"/>
      <c r="S47" s="700" t="n"/>
      <c r="T47" s="700" t="n"/>
      <c r="U47" s="700" t="n"/>
      <c r="V47" s="700" t="n"/>
      <c r="W47" s="700" t="n"/>
      <c r="X47" s="700" t="n"/>
      <c r="Y47" s="700" t="n"/>
      <c r="Z47" s="701" t="n"/>
      <c r="AA47" s="702" t="n"/>
      <c r="AB47" s="702" t="n"/>
      <c r="AC47" s="702" t="n"/>
      <c r="AD47" s="702" t="n"/>
      <c r="AE47" s="703" t="n"/>
      <c r="AF47" s="702" t="n"/>
      <c r="AG47" s="702" t="n"/>
      <c r="AH47" s="702" t="n"/>
      <c r="AI47" s="702" t="n"/>
      <c r="AJ47" s="702" t="n"/>
      <c r="AK47" s="702" t="n"/>
      <c r="AL47" s="702" t="n"/>
      <c r="AM47" s="702" t="n"/>
      <c r="AN47" s="702" t="n"/>
      <c r="AO47" s="702" t="n"/>
      <c r="AP47" s="702" t="n"/>
      <c r="AQ47" s="703" t="n"/>
      <c r="AR47" s="702" t="n"/>
      <c r="AS47" s="702" t="n"/>
      <c r="AT47" s="702" t="n"/>
      <c r="AU47" s="702" t="n"/>
      <c r="AV47" s="702" t="n"/>
      <c r="AW47" s="702" t="n"/>
      <c r="AX47" s="702" t="n"/>
      <c r="AY47" s="702" t="n"/>
      <c r="AZ47" s="702" t="n"/>
      <c r="BA47" s="702" t="n"/>
      <c r="BB47" s="702" t="n"/>
      <c r="BC47" s="703" t="n"/>
      <c r="BD47" s="702" t="n"/>
      <c r="BE47" s="702" t="n"/>
      <c r="BF47" s="702" t="n"/>
      <c r="BG47" s="702" t="n"/>
      <c r="BH47" s="702" t="n"/>
      <c r="BI47" s="702" t="n"/>
      <c r="BJ47" s="702" t="n"/>
      <c r="BK47" s="702" t="n"/>
      <c r="BL47" s="702" t="n"/>
      <c r="BM47" s="702" t="n"/>
      <c r="BN47" s="702" t="n"/>
      <c r="BO47" s="703" t="n"/>
      <c r="BP47" s="702" t="n"/>
      <c r="BQ47" s="702" t="n"/>
      <c r="BR47" s="702" t="n"/>
      <c r="BS47" s="702" t="n"/>
      <c r="BT47" s="702" t="n"/>
      <c r="BU47" s="702" t="n"/>
      <c r="BV47" s="702" t="n"/>
      <c r="BW47" s="702" t="n"/>
      <c r="BX47" s="702" t="n"/>
      <c r="BY47" s="702" t="n"/>
      <c r="BZ47" s="702" t="n"/>
      <c r="CA47" s="703" t="n"/>
      <c r="CB47" s="702" t="n"/>
      <c r="CC47" s="702" t="n"/>
      <c r="CD47" s="702" t="n"/>
      <c r="CE47" s="702" t="n"/>
      <c r="CF47" s="702" t="n"/>
      <c r="CG47" s="702" t="n"/>
      <c r="CH47" s="702" t="n"/>
      <c r="CI47" s="702" t="n"/>
      <c r="CJ47" s="702" t="n"/>
      <c r="CK47" s="702" t="n"/>
      <c r="CL47" s="702" t="n"/>
      <c r="CM47" s="703" t="n"/>
      <c r="CN47" s="702" t="n"/>
      <c r="CO47" s="702" t="n"/>
      <c r="CP47" s="702" t="n"/>
      <c r="CQ47" s="702" t="n"/>
      <c r="CR47" s="702" t="n"/>
      <c r="CS47" s="702" t="n"/>
      <c r="CT47" s="702" t="n"/>
      <c r="CU47" s="702" t="n"/>
      <c r="CV47" s="702" t="n"/>
      <c r="CW47" s="702" t="n"/>
      <c r="CX47" s="702" t="n"/>
      <c r="CY47" s="703" t="n"/>
    </row>
    <row r="48" hidden="1" ht="18.75" customHeight="1">
      <c r="A48" s="31" t="n"/>
      <c r="B48" s="31" t="n"/>
      <c r="C48" s="593" t="inlineStr">
        <is>
          <t>T6M Avg Monthly Attrition</t>
        </is>
      </c>
      <c r="D48" s="178" t="n"/>
      <c r="E48" s="465" t="n"/>
      <c r="F48" s="178" t="n"/>
      <c r="G48" s="178" t="n"/>
      <c r="H48" s="708" t="n"/>
      <c r="I48" s="708" t="n"/>
      <c r="J48" s="708" t="n"/>
      <c r="K48" s="708" t="n"/>
      <c r="L48" s="708" t="n"/>
      <c r="M48" s="708" t="n"/>
      <c r="N48" s="708">
        <f>+AVERAGE(H33:N33)/N26</f>
        <v/>
      </c>
      <c r="O48" s="708">
        <f>+AVERAGE(I33:O33)/O26</f>
        <v/>
      </c>
      <c r="P48" s="708">
        <f>+AVERAGE(J33:P33)/P26</f>
        <v/>
      </c>
      <c r="Q48" s="708">
        <f>+AVERAGE(K33:Q33)/Q26</f>
        <v/>
      </c>
      <c r="R48" s="708">
        <f>+AVERAGE(L33:R33)/R26</f>
        <v/>
      </c>
      <c r="S48" s="708">
        <f>+AVERAGE(M33:S33)/S26</f>
        <v/>
      </c>
      <c r="T48" s="708">
        <f>+AVERAGE(N33:T33)/T26</f>
        <v/>
      </c>
      <c r="U48" s="708">
        <f>+AVERAGE(O33:U33)/U26</f>
        <v/>
      </c>
      <c r="V48" s="708">
        <f>+AVERAGE(P33:V33)/V26</f>
        <v/>
      </c>
      <c r="W48" s="465">
        <f>+AVERAGE(Q33:W33)/W26</f>
        <v/>
      </c>
      <c r="X48" s="465">
        <f>+AVERAGE(R36:X36)/X26</f>
        <v/>
      </c>
      <c r="Y48" s="465">
        <f>+AVERAGE(S36:Y36)/Y26</f>
        <v/>
      </c>
      <c r="Z48" s="480">
        <f>+AVERAGE(T36:Z36)/Z26</f>
        <v/>
      </c>
      <c r="AA48" s="709">
        <f>+AVERAGE(U36:AA36)/AA26</f>
        <v/>
      </c>
      <c r="AB48" s="710">
        <f>+AVERAGE(V36:AB36)/AB26</f>
        <v/>
      </c>
      <c r="AC48" s="710">
        <f>+AVERAGE(W36:AC36)/AC26</f>
        <v/>
      </c>
      <c r="AD48" s="710">
        <f>+AVERAGE(X36:AD36)/AD26</f>
        <v/>
      </c>
      <c r="AE48" s="711">
        <f>+AVERAGE(Y36:AE36)/AE26</f>
        <v/>
      </c>
      <c r="AF48" s="710">
        <f>+AVERAGE(Z36:AF36)/AF26</f>
        <v/>
      </c>
      <c r="AG48" s="710">
        <f>+AVERAGE(AA36:AG36)/AG26</f>
        <v/>
      </c>
      <c r="AH48" s="710">
        <f>+AVERAGE(AB36:AH36)/AH26</f>
        <v/>
      </c>
      <c r="AI48" s="710">
        <f>+AVERAGE(AC36:AI36)/AI26</f>
        <v/>
      </c>
      <c r="AJ48" s="710">
        <f>+AVERAGE(AD36:AJ36)/AJ26</f>
        <v/>
      </c>
      <c r="AK48" s="710">
        <f>+AVERAGE(AE36:AK36)/AK26</f>
        <v/>
      </c>
      <c r="AL48" s="710">
        <f>+AVERAGE(AF36:AL36)/AL26</f>
        <v/>
      </c>
      <c r="AM48" s="710">
        <f>+AVERAGE(AG36:AM36)/AM26</f>
        <v/>
      </c>
      <c r="AN48" s="710">
        <f>+AVERAGE(AH36:AN36)/AN26</f>
        <v/>
      </c>
      <c r="AO48" s="710">
        <f>+AVERAGE(AI36:AO36)/AO26</f>
        <v/>
      </c>
      <c r="AP48" s="710">
        <f>+AVERAGE(AJ36:AP36)/AP26</f>
        <v/>
      </c>
      <c r="AQ48" s="711">
        <f>+AVERAGE(AK36:AQ36)/AQ26</f>
        <v/>
      </c>
      <c r="AR48" s="710">
        <f>+AVERAGE(AL36:AR36)/AR26</f>
        <v/>
      </c>
      <c r="AS48" s="274">
        <f>+AVERAGE(AM36:AS36)/AS26</f>
        <v/>
      </c>
      <c r="AT48" s="710">
        <f>+AVERAGE(AN36:AT36)/AT26</f>
        <v/>
      </c>
      <c r="AU48" s="710">
        <f>+AVERAGE(AO36:AU36)/AU26</f>
        <v/>
      </c>
      <c r="AV48" s="710">
        <f>+AVERAGE(AP36:AV36)/AV26</f>
        <v/>
      </c>
      <c r="AW48" s="710">
        <f>+AVERAGE(AQ36:AW36)/AW26</f>
        <v/>
      </c>
      <c r="AX48" s="710">
        <f>+AVERAGE(AR36:AX36)/AX26</f>
        <v/>
      </c>
      <c r="AY48" s="710">
        <f>+AVERAGE(AS36:AY36)/AY26</f>
        <v/>
      </c>
      <c r="AZ48" s="710">
        <f>+AVERAGE(AT36:AZ36)/AZ26</f>
        <v/>
      </c>
      <c r="BA48" s="710">
        <f>+AVERAGE(AU36:BA36)/BA26</f>
        <v/>
      </c>
      <c r="BB48" s="710">
        <f>+AVERAGE(AV36:BB36)/BB26</f>
        <v/>
      </c>
      <c r="BC48" s="711">
        <f>+AVERAGE(AW36:BC36)/BC26</f>
        <v/>
      </c>
      <c r="BD48" s="710">
        <f>+AVERAGE(AX36:BD36)/BD26</f>
        <v/>
      </c>
      <c r="BE48" s="710">
        <f>+AVERAGE(AY36:BE36)/BE26</f>
        <v/>
      </c>
      <c r="BF48" s="710">
        <f>+AVERAGE(AZ36:BF36)/BF26</f>
        <v/>
      </c>
      <c r="BG48" s="710">
        <f>+AVERAGE(BA36:BG36)/BG26</f>
        <v/>
      </c>
      <c r="BH48" s="710">
        <f>+AVERAGE(BB36:BH36)/BH26</f>
        <v/>
      </c>
      <c r="BI48" s="710">
        <f>+AVERAGE(BC36:BI36)/BI26</f>
        <v/>
      </c>
      <c r="BJ48" s="710">
        <f>+AVERAGE(BD36:BJ36)/BJ26</f>
        <v/>
      </c>
      <c r="BK48" s="710">
        <f>+AVERAGE(BE36:BK36)/BK26</f>
        <v/>
      </c>
      <c r="BL48" s="710">
        <f>+AVERAGE(BF36:BL36)/BL26</f>
        <v/>
      </c>
      <c r="BM48" s="710">
        <f>+AVERAGE(BG36:BM36)/BM26</f>
        <v/>
      </c>
      <c r="BN48" s="710">
        <f>+AVERAGE(BH36:BN36)/BN26</f>
        <v/>
      </c>
      <c r="BO48" s="711">
        <f>+AVERAGE(BI36:BO36)/BO26</f>
        <v/>
      </c>
      <c r="BP48" s="710">
        <f>+AVERAGE(BJ36:BP36)/BP26</f>
        <v/>
      </c>
      <c r="BQ48" s="710">
        <f>+AVERAGE(BK36:BQ36)/BQ26</f>
        <v/>
      </c>
      <c r="BR48" s="710">
        <f>+AVERAGE(BL36:BR36)/BR26</f>
        <v/>
      </c>
      <c r="BS48" s="710">
        <f>+AVERAGE(BM36:BS36)/BS26</f>
        <v/>
      </c>
      <c r="BT48" s="710">
        <f>+AVERAGE(BN36:BT36)/BT26</f>
        <v/>
      </c>
      <c r="BU48" s="710">
        <f>+AVERAGE(BO36:BU36)/BU26</f>
        <v/>
      </c>
      <c r="BV48" s="710">
        <f>+AVERAGE(BP36:BV36)/BV26</f>
        <v/>
      </c>
      <c r="BW48" s="710">
        <f>+AVERAGE(BQ36:BW36)/BW26</f>
        <v/>
      </c>
      <c r="BX48" s="710">
        <f>+AVERAGE(BR36:BX36)/BX26</f>
        <v/>
      </c>
      <c r="BY48" s="710">
        <f>+AVERAGE(BS36:BY36)/BY26</f>
        <v/>
      </c>
      <c r="BZ48" s="710">
        <f>+AVERAGE(BT36:BZ36)/BZ26</f>
        <v/>
      </c>
      <c r="CA48" s="711">
        <f>+AVERAGE(BU36:CA36)/CA26</f>
        <v/>
      </c>
      <c r="CB48" s="710">
        <f>+AVERAGE(BV36:CB36)/CB26</f>
        <v/>
      </c>
      <c r="CC48" s="710">
        <f>+AVERAGE(BW36:CC36)/CC26</f>
        <v/>
      </c>
      <c r="CD48" s="710">
        <f>+AVERAGE(BX36:CD36)/CD26</f>
        <v/>
      </c>
      <c r="CE48" s="710">
        <f>+AVERAGE(BY36:CE36)/CE26</f>
        <v/>
      </c>
      <c r="CF48" s="710">
        <f>+AVERAGE(BZ36:CF36)/CF26</f>
        <v/>
      </c>
      <c r="CG48" s="710">
        <f>+AVERAGE(CA36:CG36)/CG26</f>
        <v/>
      </c>
      <c r="CH48" s="710">
        <f>+AVERAGE(CB36:CH36)/CH26</f>
        <v/>
      </c>
      <c r="CI48" s="710">
        <f>+AVERAGE(CC36:CI36)/CI26</f>
        <v/>
      </c>
      <c r="CJ48" s="710">
        <f>+AVERAGE(CD36:CJ36)/CJ26</f>
        <v/>
      </c>
      <c r="CK48" s="710">
        <f>+AVERAGE(CE36:CK36)/CK26</f>
        <v/>
      </c>
      <c r="CL48" s="710">
        <f>+AVERAGE(CF36:CL36)/CL26</f>
        <v/>
      </c>
      <c r="CM48" s="711">
        <f>+AVERAGE(CG36:CM36)/CM26</f>
        <v/>
      </c>
      <c r="CN48" s="710">
        <f>+AVERAGE(CH36:CN36)/CN26</f>
        <v/>
      </c>
      <c r="CO48" s="710">
        <f>+AVERAGE(CI36:CO36)/CO26</f>
        <v/>
      </c>
      <c r="CP48" s="710">
        <f>+AVERAGE(CJ36:CP36)/CP26</f>
        <v/>
      </c>
      <c r="CQ48" s="710">
        <f>+AVERAGE(CK36:CQ36)/CQ26</f>
        <v/>
      </c>
      <c r="CR48" s="710">
        <f>+AVERAGE(CL36:CR36)/CR26</f>
        <v/>
      </c>
      <c r="CS48" s="710">
        <f>+AVERAGE(CM36:CS36)/CS26</f>
        <v/>
      </c>
      <c r="CT48" s="710">
        <f>+AVERAGE(CN36:CT36)/CT26</f>
        <v/>
      </c>
      <c r="CU48" s="710">
        <f>+AVERAGE(CO36:CU36)/CU26</f>
        <v/>
      </c>
      <c r="CV48" s="710">
        <f>+AVERAGE(CP36:CV36)/CV26</f>
        <v/>
      </c>
      <c r="CW48" s="710">
        <f>+AVERAGE(CQ36:CW36)/CW26</f>
        <v/>
      </c>
      <c r="CX48" s="710">
        <f>+AVERAGE(CR36:CX36)/CX26</f>
        <v/>
      </c>
      <c r="CY48" s="711">
        <f>+AVERAGE(CS36:CY36)/CY26</f>
        <v/>
      </c>
    </row>
    <row r="49" hidden="1" ht="18.75" customHeight="1">
      <c r="A49" s="31" t="n"/>
      <c r="B49" s="31" t="n"/>
      <c r="C49" s="593" t="inlineStr">
        <is>
          <t>Implied Tenure</t>
        </is>
      </c>
      <c r="D49" s="183" t="n"/>
      <c r="E49" s="183" t="n"/>
      <c r="F49" s="183" t="n"/>
      <c r="G49" s="183" t="n"/>
      <c r="H49" s="183" t="n"/>
      <c r="I49" s="183" t="n"/>
      <c r="J49" s="183" t="n"/>
      <c r="K49" s="183" t="n"/>
      <c r="L49" s="183" t="n"/>
      <c r="M49" s="183" t="n"/>
      <c r="N49" s="183">
        <f>1/-N48</f>
        <v/>
      </c>
      <c r="O49" s="183">
        <f>1/-O48</f>
        <v/>
      </c>
      <c r="P49" s="183">
        <f>1/-P48</f>
        <v/>
      </c>
      <c r="Q49" s="183">
        <f>1/-Q48</f>
        <v/>
      </c>
      <c r="R49" s="183">
        <f>1/-R48</f>
        <v/>
      </c>
      <c r="S49" s="183">
        <f>1/-S48</f>
        <v/>
      </c>
      <c r="T49" s="183">
        <f>1/-T48</f>
        <v/>
      </c>
      <c r="U49" s="183">
        <f>1/-U48</f>
        <v/>
      </c>
      <c r="V49" s="183">
        <f>1/-V48</f>
        <v/>
      </c>
      <c r="W49" s="183">
        <f>1/-W48</f>
        <v/>
      </c>
      <c r="X49" s="183">
        <f>1/-X48</f>
        <v/>
      </c>
      <c r="Y49" s="183">
        <f>1/-Y48</f>
        <v/>
      </c>
      <c r="Z49" s="481">
        <f>1/-Z48</f>
        <v/>
      </c>
      <c r="AA49" s="184">
        <f>1/-AA48</f>
        <v/>
      </c>
      <c r="AB49" s="184">
        <f>1/-AB48</f>
        <v/>
      </c>
      <c r="AC49" s="184">
        <f>1/-AC48</f>
        <v/>
      </c>
      <c r="AD49" s="184">
        <f>1/-AD48</f>
        <v/>
      </c>
      <c r="AE49" s="294">
        <f>1/-AE48</f>
        <v/>
      </c>
      <c r="AF49" s="184">
        <f>1/-AF48</f>
        <v/>
      </c>
      <c r="AG49" s="184">
        <f>1/-AG48</f>
        <v/>
      </c>
      <c r="AH49" s="184">
        <f>1/-AH48</f>
        <v/>
      </c>
      <c r="AI49" s="184">
        <f>1/-AI48</f>
        <v/>
      </c>
      <c r="AJ49" s="184">
        <f>1/-AJ48</f>
        <v/>
      </c>
      <c r="AK49" s="184">
        <f>1/-AK48</f>
        <v/>
      </c>
      <c r="AL49" s="184">
        <f>1/-AL48</f>
        <v/>
      </c>
      <c r="AM49" s="184">
        <f>1/-AM48</f>
        <v/>
      </c>
      <c r="AN49" s="184">
        <f>1/-AN48</f>
        <v/>
      </c>
      <c r="AO49" s="184">
        <f>1/-AO48</f>
        <v/>
      </c>
      <c r="AP49" s="184">
        <f>1/-AP48</f>
        <v/>
      </c>
      <c r="AQ49" s="294">
        <f>1/-AQ48</f>
        <v/>
      </c>
      <c r="AR49" s="184">
        <f>1/-AR48</f>
        <v/>
      </c>
      <c r="AS49" s="184">
        <f>1/-AS48</f>
        <v/>
      </c>
      <c r="AT49" s="184">
        <f>1/-AT48</f>
        <v/>
      </c>
      <c r="AU49" s="184">
        <f>1/-AU48</f>
        <v/>
      </c>
      <c r="AV49" s="184">
        <f>1/-AV48</f>
        <v/>
      </c>
      <c r="AW49" s="184">
        <f>1/-AW48</f>
        <v/>
      </c>
      <c r="AX49" s="184">
        <f>1/-AX48</f>
        <v/>
      </c>
      <c r="AY49" s="184">
        <f>1/-AY48</f>
        <v/>
      </c>
      <c r="AZ49" s="184">
        <f>1/-AZ48</f>
        <v/>
      </c>
      <c r="BA49" s="184">
        <f>1/-BA48</f>
        <v/>
      </c>
      <c r="BB49" s="184">
        <f>1/-BB48</f>
        <v/>
      </c>
      <c r="BC49" s="294">
        <f>1/-BC48</f>
        <v/>
      </c>
      <c r="BD49" s="184">
        <f>1/-BD48</f>
        <v/>
      </c>
      <c r="BE49" s="184">
        <f>1/-BE48</f>
        <v/>
      </c>
      <c r="BF49" s="184">
        <f>1/-BF48</f>
        <v/>
      </c>
      <c r="BG49" s="184">
        <f>1/-BG48</f>
        <v/>
      </c>
      <c r="BH49" s="184">
        <f>1/-BH48</f>
        <v/>
      </c>
      <c r="BI49" s="184">
        <f>1/-BI48</f>
        <v/>
      </c>
      <c r="BJ49" s="184">
        <f>1/-BJ48</f>
        <v/>
      </c>
      <c r="BK49" s="184">
        <f>1/-BK48</f>
        <v/>
      </c>
      <c r="BL49" s="184">
        <f>1/-BL48</f>
        <v/>
      </c>
      <c r="BM49" s="184">
        <f>1/-BM48</f>
        <v/>
      </c>
      <c r="BN49" s="184">
        <f>1/-BN48</f>
        <v/>
      </c>
      <c r="BO49" s="294">
        <f>1/-BO48</f>
        <v/>
      </c>
      <c r="BP49" s="184">
        <f>1/-BP48</f>
        <v/>
      </c>
      <c r="BQ49" s="184">
        <f>1/-BQ48</f>
        <v/>
      </c>
      <c r="BR49" s="184">
        <f>1/-BR48</f>
        <v/>
      </c>
      <c r="BS49" s="184">
        <f>1/-BS48</f>
        <v/>
      </c>
      <c r="BT49" s="184">
        <f>1/-BT48</f>
        <v/>
      </c>
      <c r="BU49" s="184">
        <f>1/-BU48</f>
        <v/>
      </c>
      <c r="BV49" s="184">
        <f>1/-BV48</f>
        <v/>
      </c>
      <c r="BW49" s="184">
        <f>1/-BW48</f>
        <v/>
      </c>
      <c r="BX49" s="184">
        <f>1/-BX48</f>
        <v/>
      </c>
      <c r="BY49" s="184">
        <f>1/-BY48</f>
        <v/>
      </c>
      <c r="BZ49" s="184">
        <f>1/-BZ48</f>
        <v/>
      </c>
      <c r="CA49" s="294">
        <f>1/-CA48</f>
        <v/>
      </c>
      <c r="CB49" s="184">
        <f>1/-CB48</f>
        <v/>
      </c>
      <c r="CC49" s="184">
        <f>1/-CC48</f>
        <v/>
      </c>
      <c r="CD49" s="184">
        <f>1/-CD48</f>
        <v/>
      </c>
      <c r="CE49" s="184">
        <f>1/-CE48</f>
        <v/>
      </c>
      <c r="CF49" s="184">
        <f>1/-CF48</f>
        <v/>
      </c>
      <c r="CG49" s="184">
        <f>1/-CG48</f>
        <v/>
      </c>
      <c r="CH49" s="184">
        <f>1/-CH48</f>
        <v/>
      </c>
      <c r="CI49" s="184">
        <f>1/-CI48</f>
        <v/>
      </c>
      <c r="CJ49" s="184">
        <f>1/-CJ48</f>
        <v/>
      </c>
      <c r="CK49" s="184">
        <f>1/-CK48</f>
        <v/>
      </c>
      <c r="CL49" s="184">
        <f>1/-CL48</f>
        <v/>
      </c>
      <c r="CM49" s="294">
        <f>1/-CM48</f>
        <v/>
      </c>
      <c r="CN49" s="184">
        <f>1/-CN48</f>
        <v/>
      </c>
      <c r="CO49" s="184">
        <f>1/-CO48</f>
        <v/>
      </c>
      <c r="CP49" s="184">
        <f>1/-CP48</f>
        <v/>
      </c>
      <c r="CQ49" s="184">
        <f>1/-CQ48</f>
        <v/>
      </c>
      <c r="CR49" s="184">
        <f>1/-CR48</f>
        <v/>
      </c>
      <c r="CS49" s="184">
        <f>1/-CS48</f>
        <v/>
      </c>
      <c r="CT49" s="184">
        <f>1/-CT48</f>
        <v/>
      </c>
      <c r="CU49" s="184">
        <f>1/-CU48</f>
        <v/>
      </c>
      <c r="CV49" s="184">
        <f>1/-CV48</f>
        <v/>
      </c>
      <c r="CW49" s="184">
        <f>1/-CW48</f>
        <v/>
      </c>
      <c r="CX49" s="184">
        <f>1/-CX48</f>
        <v/>
      </c>
      <c r="CY49" s="294">
        <f>1/-CY48</f>
        <v/>
      </c>
    </row>
    <row r="50" hidden="1" ht="18.75" customHeight="1">
      <c r="A50" s="31" t="n"/>
      <c r="B50" s="31" t="n"/>
      <c r="C50" s="593" t="inlineStr">
        <is>
          <t>Average Revenue</t>
        </is>
      </c>
      <c r="D50" s="700" t="n"/>
      <c r="E50" s="700" t="n"/>
      <c r="F50" s="700" t="n"/>
      <c r="G50" s="700" t="n"/>
      <c r="H50" s="700" t="n"/>
      <c r="I50" s="700" t="n"/>
      <c r="J50" s="700" t="n"/>
      <c r="K50" s="700" t="n"/>
      <c r="L50" s="700" t="n"/>
      <c r="M50" s="700" t="n"/>
      <c r="N50" s="700">
        <f>+N24/N26</f>
        <v/>
      </c>
      <c r="O50" s="700">
        <f>+O24/O26</f>
        <v/>
      </c>
      <c r="P50" s="700">
        <f>+P24/P26</f>
        <v/>
      </c>
      <c r="Q50" s="700">
        <f>+Q24/Q26</f>
        <v/>
      </c>
      <c r="R50" s="700">
        <f>+R24/R26</f>
        <v/>
      </c>
      <c r="S50" s="700">
        <f>+S24/S26</f>
        <v/>
      </c>
      <c r="T50" s="700">
        <f>+T24/T26</f>
        <v/>
      </c>
      <c r="U50" s="700">
        <f>+U24/U26</f>
        <v/>
      </c>
      <c r="V50" s="700">
        <f>+V24/V26</f>
        <v/>
      </c>
      <c r="W50" s="700">
        <f>+W24/W26</f>
        <v/>
      </c>
      <c r="X50" s="700">
        <f>+X24/X26</f>
        <v/>
      </c>
      <c r="Y50" s="700">
        <f>+Y24/Y26</f>
        <v/>
      </c>
      <c r="Z50" s="701">
        <f>+Z24/Z26</f>
        <v/>
      </c>
      <c r="AA50" s="702">
        <f>+AA24/AA26</f>
        <v/>
      </c>
      <c r="AB50" s="702">
        <f>+AB24/AB26</f>
        <v/>
      </c>
      <c r="AC50" s="702">
        <f>+AC24/AC26</f>
        <v/>
      </c>
      <c r="AD50" s="702">
        <f>+AD24/AD26</f>
        <v/>
      </c>
      <c r="AE50" s="703">
        <f>+AE24/AE26</f>
        <v/>
      </c>
      <c r="AF50" s="702">
        <f>+AF24/AF26</f>
        <v/>
      </c>
      <c r="AG50" s="702">
        <f>+AG24/AG26</f>
        <v/>
      </c>
      <c r="AH50" s="702">
        <f>+AH24/AH26</f>
        <v/>
      </c>
      <c r="AI50" s="702">
        <f>+AI24/AI26</f>
        <v/>
      </c>
      <c r="AJ50" s="702">
        <f>+AJ24/AJ26</f>
        <v/>
      </c>
      <c r="AK50" s="702">
        <f>+AK24/AK26</f>
        <v/>
      </c>
      <c r="AL50" s="702">
        <f>+AL24/AL26</f>
        <v/>
      </c>
      <c r="AM50" s="702">
        <f>+AM24/AM26</f>
        <v/>
      </c>
      <c r="AN50" s="702">
        <f>+AN24/AN26</f>
        <v/>
      </c>
      <c r="AO50" s="702">
        <f>+AO24/AO26</f>
        <v/>
      </c>
      <c r="AP50" s="702">
        <f>+AP24/AP26</f>
        <v/>
      </c>
      <c r="AQ50" s="703">
        <f>+AQ24/AQ26</f>
        <v/>
      </c>
      <c r="AR50" s="702">
        <f>+AR24/AR26</f>
        <v/>
      </c>
      <c r="AS50" s="702">
        <f>+AS24/AS26</f>
        <v/>
      </c>
      <c r="AT50" s="702">
        <f>+AT24/AT26</f>
        <v/>
      </c>
      <c r="AU50" s="702">
        <f>+AU24/AU26</f>
        <v/>
      </c>
      <c r="AV50" s="702">
        <f>+AV24/AV26</f>
        <v/>
      </c>
      <c r="AW50" s="702">
        <f>+AW24/AW26</f>
        <v/>
      </c>
      <c r="AX50" s="702">
        <f>+AX24/AX26</f>
        <v/>
      </c>
      <c r="AY50" s="702">
        <f>+AY24/AY26</f>
        <v/>
      </c>
      <c r="AZ50" s="702">
        <f>+AZ24/AZ26</f>
        <v/>
      </c>
      <c r="BA50" s="702">
        <f>+BA24/BA26</f>
        <v/>
      </c>
      <c r="BB50" s="702">
        <f>+BB24/BB26</f>
        <v/>
      </c>
      <c r="BC50" s="703">
        <f>+BC24/BC26</f>
        <v/>
      </c>
      <c r="BD50" s="702">
        <f>+BD24/BD26</f>
        <v/>
      </c>
      <c r="BE50" s="702">
        <f>+BE24/BE26</f>
        <v/>
      </c>
      <c r="BF50" s="702">
        <f>+BF24/BF26</f>
        <v/>
      </c>
      <c r="BG50" s="702">
        <f>+BG24/BG26</f>
        <v/>
      </c>
      <c r="BH50" s="702">
        <f>+BH24/BH26</f>
        <v/>
      </c>
      <c r="BI50" s="702">
        <f>+BI24/BI26</f>
        <v/>
      </c>
      <c r="BJ50" s="702">
        <f>+BJ24/BJ26</f>
        <v/>
      </c>
      <c r="BK50" s="702">
        <f>+BK24/BK26</f>
        <v/>
      </c>
      <c r="BL50" s="702">
        <f>+BL24/BL26</f>
        <v/>
      </c>
      <c r="BM50" s="702">
        <f>+BM24/BM26</f>
        <v/>
      </c>
      <c r="BN50" s="702">
        <f>+BN24/BN26</f>
        <v/>
      </c>
      <c r="BO50" s="703">
        <f>+BO24/BO26</f>
        <v/>
      </c>
      <c r="BP50" s="702">
        <f>+BP24/BP26</f>
        <v/>
      </c>
      <c r="BQ50" s="702">
        <f>+BQ24/BQ26</f>
        <v/>
      </c>
      <c r="BR50" s="702">
        <f>+BR24/BR26</f>
        <v/>
      </c>
      <c r="BS50" s="702">
        <f>+BS24/BS26</f>
        <v/>
      </c>
      <c r="BT50" s="702">
        <f>+BT24/BT26</f>
        <v/>
      </c>
      <c r="BU50" s="702">
        <f>+BU24/BU26</f>
        <v/>
      </c>
      <c r="BV50" s="702">
        <f>+BV24/BV26</f>
        <v/>
      </c>
      <c r="BW50" s="702">
        <f>+BW24/BW26</f>
        <v/>
      </c>
      <c r="BX50" s="702">
        <f>+BX24/BX26</f>
        <v/>
      </c>
      <c r="BY50" s="702">
        <f>+BY24/BY26</f>
        <v/>
      </c>
      <c r="BZ50" s="702">
        <f>+BZ24/BZ26</f>
        <v/>
      </c>
      <c r="CA50" s="703">
        <f>+CA24/CA26</f>
        <v/>
      </c>
      <c r="CB50" s="702">
        <f>+CB24/CB26</f>
        <v/>
      </c>
      <c r="CC50" s="702">
        <f>+CC24/CC26</f>
        <v/>
      </c>
      <c r="CD50" s="702">
        <f>+CD24/CD26</f>
        <v/>
      </c>
      <c r="CE50" s="702">
        <f>+CE24/CE26</f>
        <v/>
      </c>
      <c r="CF50" s="702">
        <f>+CF24/CF26</f>
        <v/>
      </c>
      <c r="CG50" s="702">
        <f>+CG24/CG26</f>
        <v/>
      </c>
      <c r="CH50" s="702">
        <f>+CH24/CH26</f>
        <v/>
      </c>
      <c r="CI50" s="702">
        <f>+CI24/CI26</f>
        <v/>
      </c>
      <c r="CJ50" s="702">
        <f>+CJ24/CJ26</f>
        <v/>
      </c>
      <c r="CK50" s="702">
        <f>+CK24/CK26</f>
        <v/>
      </c>
      <c r="CL50" s="702">
        <f>+CL24/CL26</f>
        <v/>
      </c>
      <c r="CM50" s="703">
        <f>+CM24/CM26</f>
        <v/>
      </c>
      <c r="CN50" s="702">
        <f>+CN24/CN26</f>
        <v/>
      </c>
      <c r="CO50" s="702">
        <f>+CO24/CO26</f>
        <v/>
      </c>
      <c r="CP50" s="702">
        <f>+CP24/CP26</f>
        <v/>
      </c>
      <c r="CQ50" s="702">
        <f>+CQ24/CQ26</f>
        <v/>
      </c>
      <c r="CR50" s="702">
        <f>+CR24/CR26</f>
        <v/>
      </c>
      <c r="CS50" s="702">
        <f>+CS24/CS26</f>
        <v/>
      </c>
      <c r="CT50" s="702">
        <f>+CT24/CT26</f>
        <v/>
      </c>
      <c r="CU50" s="702">
        <f>+CU24/CU26</f>
        <v/>
      </c>
      <c r="CV50" s="702">
        <f>+CV24/CV26</f>
        <v/>
      </c>
      <c r="CW50" s="702">
        <f>+CW24/CW26</f>
        <v/>
      </c>
      <c r="CX50" s="702">
        <f>+CX24/CX26</f>
        <v/>
      </c>
      <c r="CY50" s="703">
        <f>+CY24/CY26</f>
        <v/>
      </c>
    </row>
    <row r="51" hidden="1" ht="18.75" customHeight="1">
      <c r="A51" s="31" t="n"/>
      <c r="B51" s="31" t="n"/>
      <c r="C51" s="593" t="inlineStr">
        <is>
          <t>Lifetime Revenue</t>
        </is>
      </c>
      <c r="D51" s="700" t="n"/>
      <c r="E51" s="700" t="n"/>
      <c r="F51" s="700" t="n"/>
      <c r="G51" s="700" t="n"/>
      <c r="H51" s="700" t="n"/>
      <c r="I51" s="700" t="n"/>
      <c r="J51" s="700" t="n"/>
      <c r="K51" s="700" t="n"/>
      <c r="L51" s="700" t="n"/>
      <c r="M51" s="700" t="n"/>
      <c r="N51" s="700">
        <f>+N50*N49</f>
        <v/>
      </c>
      <c r="O51" s="700">
        <f>+O50*O49</f>
        <v/>
      </c>
      <c r="P51" s="700">
        <f>+P50*P49</f>
        <v/>
      </c>
      <c r="Q51" s="700">
        <f>+Q50*Q49</f>
        <v/>
      </c>
      <c r="R51" s="700">
        <f>+R50*R49</f>
        <v/>
      </c>
      <c r="S51" s="700">
        <f>+S50*S49</f>
        <v/>
      </c>
      <c r="T51" s="700">
        <f>+T50*T49</f>
        <v/>
      </c>
      <c r="U51" s="700">
        <f>+U50*U49</f>
        <v/>
      </c>
      <c r="V51" s="700">
        <f>+V50*V49</f>
        <v/>
      </c>
      <c r="W51" s="700">
        <f>+W50*W49</f>
        <v/>
      </c>
      <c r="X51" s="700">
        <f>+X50*X49</f>
        <v/>
      </c>
      <c r="Y51" s="700">
        <f>+Y50*Y49</f>
        <v/>
      </c>
      <c r="Z51" s="701">
        <f>+Z50*Z49</f>
        <v/>
      </c>
      <c r="AA51" s="702">
        <f>+AA50*AA49</f>
        <v/>
      </c>
      <c r="AB51" s="702">
        <f>+AB50*AB49</f>
        <v/>
      </c>
      <c r="AC51" s="702">
        <f>+AC50*AC49</f>
        <v/>
      </c>
      <c r="AD51" s="702">
        <f>+AD50*AD49</f>
        <v/>
      </c>
      <c r="AE51" s="703">
        <f>+AE50*AE49</f>
        <v/>
      </c>
      <c r="AF51" s="702">
        <f>+AF50*AF49</f>
        <v/>
      </c>
      <c r="AG51" s="702">
        <f>+AG50*AG49</f>
        <v/>
      </c>
      <c r="AH51" s="702">
        <f>+AH50*AH49</f>
        <v/>
      </c>
      <c r="AI51" s="702">
        <f>+AI50*AI49</f>
        <v/>
      </c>
      <c r="AJ51" s="702">
        <f>+AJ50*AJ49</f>
        <v/>
      </c>
      <c r="AK51" s="702">
        <f>+AK50*AK49</f>
        <v/>
      </c>
      <c r="AL51" s="702">
        <f>+AL50*AL49</f>
        <v/>
      </c>
      <c r="AM51" s="702">
        <f>+AM50*AM49</f>
        <v/>
      </c>
      <c r="AN51" s="702">
        <f>+AN50*AN49</f>
        <v/>
      </c>
      <c r="AO51" s="702">
        <f>+AO50*AO49</f>
        <v/>
      </c>
      <c r="AP51" s="702">
        <f>+AP50*AP49</f>
        <v/>
      </c>
      <c r="AQ51" s="703">
        <f>+AQ50*AQ49</f>
        <v/>
      </c>
      <c r="AR51" s="702">
        <f>+AR50*AR49</f>
        <v/>
      </c>
      <c r="AS51" s="702">
        <f>+AS50*AS49</f>
        <v/>
      </c>
      <c r="AT51" s="702">
        <f>+AT50*AT49</f>
        <v/>
      </c>
      <c r="AU51" s="702">
        <f>+AU50*AU49</f>
        <v/>
      </c>
      <c r="AV51" s="702">
        <f>+AV50*AV49</f>
        <v/>
      </c>
      <c r="AW51" s="702">
        <f>+AW50*AW49</f>
        <v/>
      </c>
      <c r="AX51" s="702">
        <f>+AX50*AX49</f>
        <v/>
      </c>
      <c r="AY51" s="702">
        <f>+AY50*AY49</f>
        <v/>
      </c>
      <c r="AZ51" s="702">
        <f>+AZ50*AZ49</f>
        <v/>
      </c>
      <c r="BA51" s="702">
        <f>+BA50*BA49</f>
        <v/>
      </c>
      <c r="BB51" s="702">
        <f>+BB50*BB49</f>
        <v/>
      </c>
      <c r="BC51" s="703">
        <f>+BC50*BC49</f>
        <v/>
      </c>
      <c r="BD51" s="702">
        <f>+BD50*BD49</f>
        <v/>
      </c>
      <c r="BE51" s="702">
        <f>+BE50*BE49</f>
        <v/>
      </c>
      <c r="BF51" s="702">
        <f>+BF50*BF49</f>
        <v/>
      </c>
      <c r="BG51" s="702">
        <f>+BG50*BG49</f>
        <v/>
      </c>
      <c r="BH51" s="702">
        <f>+BH50*BH49</f>
        <v/>
      </c>
      <c r="BI51" s="702">
        <f>+BI50*BI49</f>
        <v/>
      </c>
      <c r="BJ51" s="702">
        <f>+BJ50*BJ49</f>
        <v/>
      </c>
      <c r="BK51" s="702">
        <f>+BK50*BK49</f>
        <v/>
      </c>
      <c r="BL51" s="702">
        <f>+BL50*BL49</f>
        <v/>
      </c>
      <c r="BM51" s="702">
        <f>+BM50*BM49</f>
        <v/>
      </c>
      <c r="BN51" s="702">
        <f>+BN50*BN49</f>
        <v/>
      </c>
      <c r="BO51" s="703">
        <f>+BO50*BO49</f>
        <v/>
      </c>
      <c r="BP51" s="702">
        <f>+BP50*BP49</f>
        <v/>
      </c>
      <c r="BQ51" s="702">
        <f>+BQ50*BQ49</f>
        <v/>
      </c>
      <c r="BR51" s="702">
        <f>+BR50*BR49</f>
        <v/>
      </c>
      <c r="BS51" s="702">
        <f>+BS50*BS49</f>
        <v/>
      </c>
      <c r="BT51" s="702">
        <f>+BT50*BT49</f>
        <v/>
      </c>
      <c r="BU51" s="702">
        <f>+BU50*BU49</f>
        <v/>
      </c>
      <c r="BV51" s="702">
        <f>+BV50*BV49</f>
        <v/>
      </c>
      <c r="BW51" s="702">
        <f>+BW50*BW49</f>
        <v/>
      </c>
      <c r="BX51" s="702">
        <f>+BX50*BX49</f>
        <v/>
      </c>
      <c r="BY51" s="702">
        <f>+BY50*BY49</f>
        <v/>
      </c>
      <c r="BZ51" s="702">
        <f>+BZ50*BZ49</f>
        <v/>
      </c>
      <c r="CA51" s="703">
        <f>+CA50*CA49</f>
        <v/>
      </c>
      <c r="CB51" s="702">
        <f>+CB50*CB49</f>
        <v/>
      </c>
      <c r="CC51" s="702">
        <f>+CC50*CC49</f>
        <v/>
      </c>
      <c r="CD51" s="702">
        <f>+CD50*CD49</f>
        <v/>
      </c>
      <c r="CE51" s="702">
        <f>+CE50*CE49</f>
        <v/>
      </c>
      <c r="CF51" s="702">
        <f>+CF50*CF49</f>
        <v/>
      </c>
      <c r="CG51" s="702">
        <f>+CG50*CG49</f>
        <v/>
      </c>
      <c r="CH51" s="702">
        <f>+CH50*CH49</f>
        <v/>
      </c>
      <c r="CI51" s="702">
        <f>+CI50*CI49</f>
        <v/>
      </c>
      <c r="CJ51" s="702">
        <f>+CJ50*CJ49</f>
        <v/>
      </c>
      <c r="CK51" s="702">
        <f>+CK50*CK49</f>
        <v/>
      </c>
      <c r="CL51" s="702">
        <f>+CL50*CL49</f>
        <v/>
      </c>
      <c r="CM51" s="703">
        <f>+CM50*CM49</f>
        <v/>
      </c>
      <c r="CN51" s="702">
        <f>+CN50*CN49</f>
        <v/>
      </c>
      <c r="CO51" s="702">
        <f>+CO50*CO49</f>
        <v/>
      </c>
      <c r="CP51" s="702">
        <f>+CP50*CP49</f>
        <v/>
      </c>
      <c r="CQ51" s="702">
        <f>+CQ50*CQ49</f>
        <v/>
      </c>
      <c r="CR51" s="702">
        <f>+CR50*CR49</f>
        <v/>
      </c>
      <c r="CS51" s="702">
        <f>+CS50*CS49</f>
        <v/>
      </c>
      <c r="CT51" s="702">
        <f>+CT50*CT49</f>
        <v/>
      </c>
      <c r="CU51" s="702">
        <f>+CU50*CU49</f>
        <v/>
      </c>
      <c r="CV51" s="702">
        <f>+CV50*CV49</f>
        <v/>
      </c>
      <c r="CW51" s="702">
        <f>+CW50*CW49</f>
        <v/>
      </c>
      <c r="CX51" s="702">
        <f>+CX50*CX49</f>
        <v/>
      </c>
      <c r="CY51" s="703">
        <f>+CY50*CY49</f>
        <v/>
      </c>
    </row>
    <row r="52" hidden="1" ht="18.75" customHeight="1">
      <c r="A52" s="31" t="n"/>
      <c r="B52" s="31" t="n"/>
      <c r="C52" s="593" t="inlineStr">
        <is>
          <t>Net Operating Income%</t>
        </is>
      </c>
      <c r="D52" s="708" t="n"/>
      <c r="E52" s="708" t="n"/>
      <c r="F52" s="708" t="n"/>
      <c r="G52" s="708" t="n"/>
      <c r="H52" s="712" t="n"/>
      <c r="I52" s="712" t="n"/>
      <c r="J52" s="712" t="n"/>
      <c r="K52" s="712" t="n"/>
      <c r="L52" s="712" t="n"/>
      <c r="M52" s="712" t="n"/>
      <c r="N52" s="712">
        <f>+N108/N24</f>
        <v/>
      </c>
      <c r="O52" s="712">
        <f>+O108/O24</f>
        <v/>
      </c>
      <c r="P52" s="712">
        <f>+P108/P24</f>
        <v/>
      </c>
      <c r="Q52" s="712">
        <f>+Q108/Q24</f>
        <v/>
      </c>
      <c r="R52" s="712">
        <f>+R108/R24</f>
        <v/>
      </c>
      <c r="S52" s="712">
        <f>+S108/S24</f>
        <v/>
      </c>
      <c r="T52" s="502">
        <f>+T108/T24</f>
        <v/>
      </c>
      <c r="U52" s="712">
        <f>+U108/U24</f>
        <v/>
      </c>
      <c r="V52" s="712">
        <f>+V108/V24</f>
        <v/>
      </c>
      <c r="W52" s="712">
        <f>+W108/W24</f>
        <v/>
      </c>
      <c r="X52" s="712">
        <f>+X108/X24</f>
        <v/>
      </c>
      <c r="Y52" s="712">
        <f>+Y108/Y24</f>
        <v/>
      </c>
      <c r="Z52" s="713">
        <f>+Z108/Z24</f>
        <v/>
      </c>
      <c r="AA52" s="714">
        <f>+AA108/AA24</f>
        <v/>
      </c>
      <c r="AB52" s="714">
        <f>+AB108/AB24</f>
        <v/>
      </c>
      <c r="AC52" s="714">
        <f>+AC108/AC24</f>
        <v/>
      </c>
      <c r="AD52" s="714">
        <f>+AD108/AD24</f>
        <v/>
      </c>
      <c r="AE52" s="715">
        <f>+AE108/AE24</f>
        <v/>
      </c>
      <c r="AF52" s="714">
        <f>+AF108/AF24</f>
        <v/>
      </c>
      <c r="AG52" s="714">
        <f>+AG108/AG24</f>
        <v/>
      </c>
      <c r="AH52" s="714">
        <f>+AH108/AH24</f>
        <v/>
      </c>
      <c r="AI52" s="714">
        <f>+AI108/AI24</f>
        <v/>
      </c>
      <c r="AJ52" s="714">
        <f>+AJ108/AJ24</f>
        <v/>
      </c>
      <c r="AK52" s="714">
        <f>+AK108/AK24</f>
        <v/>
      </c>
      <c r="AL52" s="714">
        <f>+AL108/AL24</f>
        <v/>
      </c>
      <c r="AM52" s="714">
        <f>+AM108/AM24</f>
        <v/>
      </c>
      <c r="AN52" s="714">
        <f>+AN108/AN24</f>
        <v/>
      </c>
      <c r="AO52" s="714">
        <f>+AO108/AO24</f>
        <v/>
      </c>
      <c r="AP52" s="714">
        <f>+AP108/AP24</f>
        <v/>
      </c>
      <c r="AQ52" s="715">
        <f>+AQ108/AQ24</f>
        <v/>
      </c>
      <c r="AR52" s="714">
        <f>+AR108/AR24</f>
        <v/>
      </c>
      <c r="AS52" s="714">
        <f>+AS108/AS24</f>
        <v/>
      </c>
      <c r="AT52" s="714">
        <f>+AT108/AT24</f>
        <v/>
      </c>
      <c r="AU52" s="714">
        <f>+AU108/AU24</f>
        <v/>
      </c>
      <c r="AV52" s="714">
        <f>+AV108/AV24</f>
        <v/>
      </c>
      <c r="AW52" s="714">
        <f>+AW108/AW24</f>
        <v/>
      </c>
      <c r="AX52" s="714">
        <f>+AX108/AX24</f>
        <v/>
      </c>
      <c r="AY52" s="714">
        <f>+AY108/AY24</f>
        <v/>
      </c>
      <c r="AZ52" s="714">
        <f>+AZ108/AZ24</f>
        <v/>
      </c>
      <c r="BA52" s="714">
        <f>+BA108/BA24</f>
        <v/>
      </c>
      <c r="BB52" s="714">
        <f>+BB108/BB24</f>
        <v/>
      </c>
      <c r="BC52" s="715">
        <f>+BC108/BC24</f>
        <v/>
      </c>
      <c r="BD52" s="714">
        <f>+BD108/BD24</f>
        <v/>
      </c>
      <c r="BE52" s="714">
        <f>+BE108/BE24</f>
        <v/>
      </c>
      <c r="BF52" s="714">
        <f>+BF108/BF24</f>
        <v/>
      </c>
      <c r="BG52" s="714">
        <f>+BG108/BG24</f>
        <v/>
      </c>
      <c r="BH52" s="714">
        <f>+BH108/BH24</f>
        <v/>
      </c>
      <c r="BI52" s="714">
        <f>+BI108/BI24</f>
        <v/>
      </c>
      <c r="BJ52" s="714">
        <f>+BJ108/BJ24</f>
        <v/>
      </c>
      <c r="BK52" s="714">
        <f>+BK108/BK24</f>
        <v/>
      </c>
      <c r="BL52" s="714">
        <f>+BL108/BL24</f>
        <v/>
      </c>
      <c r="BM52" s="714">
        <f>+BM108/BM24</f>
        <v/>
      </c>
      <c r="BN52" s="714">
        <f>+BN108/BN24</f>
        <v/>
      </c>
      <c r="BO52" s="715">
        <f>+BO108/BO24</f>
        <v/>
      </c>
      <c r="BP52" s="714">
        <f>+BP108/BP24</f>
        <v/>
      </c>
      <c r="BQ52" s="714">
        <f>+BQ108/BQ24</f>
        <v/>
      </c>
      <c r="BR52" s="714">
        <f>+BR108/BR24</f>
        <v/>
      </c>
      <c r="BS52" s="714">
        <f>+BS108/BS24</f>
        <v/>
      </c>
      <c r="BT52" s="714">
        <f>+BT108/BT24</f>
        <v/>
      </c>
      <c r="BU52" s="714">
        <f>+BU108/BU24</f>
        <v/>
      </c>
      <c r="BV52" s="714">
        <f>+BV108/BV24</f>
        <v/>
      </c>
      <c r="BW52" s="714">
        <f>+BW108/BW24</f>
        <v/>
      </c>
      <c r="BX52" s="714">
        <f>+BX108/BX24</f>
        <v/>
      </c>
      <c r="BY52" s="714">
        <f>+BY108/BY24</f>
        <v/>
      </c>
      <c r="BZ52" s="714">
        <f>+BZ108/BZ24</f>
        <v/>
      </c>
      <c r="CA52" s="715">
        <f>+CA108/CA24</f>
        <v/>
      </c>
      <c r="CB52" s="714">
        <f>+CB108/CB24</f>
        <v/>
      </c>
      <c r="CC52" s="714">
        <f>+CC108/CC24</f>
        <v/>
      </c>
      <c r="CD52" s="714">
        <f>+CD108/CD24</f>
        <v/>
      </c>
      <c r="CE52" s="714">
        <f>+CE108/CE24</f>
        <v/>
      </c>
      <c r="CF52" s="714">
        <f>+CF108/CF24</f>
        <v/>
      </c>
      <c r="CG52" s="714">
        <f>+CG108/CG24</f>
        <v/>
      </c>
      <c r="CH52" s="714">
        <f>+CH108/CH24</f>
        <v/>
      </c>
      <c r="CI52" s="714">
        <f>+CI108/CI24</f>
        <v/>
      </c>
      <c r="CJ52" s="714">
        <f>+CJ108/CJ24</f>
        <v/>
      </c>
      <c r="CK52" s="714">
        <f>+CK108/CK24</f>
        <v/>
      </c>
      <c r="CL52" s="714">
        <f>+CL108/CL24</f>
        <v/>
      </c>
      <c r="CM52" s="715">
        <f>+CM108/CM24</f>
        <v/>
      </c>
      <c r="CN52" s="714">
        <f>+CN108/CN24</f>
        <v/>
      </c>
      <c r="CO52" s="714">
        <f>+CO108/CO24</f>
        <v/>
      </c>
      <c r="CP52" s="714">
        <f>+CP108/CP24</f>
        <v/>
      </c>
      <c r="CQ52" s="714">
        <f>+CQ108/CQ24</f>
        <v/>
      </c>
      <c r="CR52" s="714">
        <f>+CR108/CR24</f>
        <v/>
      </c>
      <c r="CS52" s="714">
        <f>+CS108/CS24</f>
        <v/>
      </c>
      <c r="CT52" s="714">
        <f>+CT108/CT24</f>
        <v/>
      </c>
      <c r="CU52" s="714">
        <f>+CU108/CU24</f>
        <v/>
      </c>
      <c r="CV52" s="714">
        <f>+CV108/CV24</f>
        <v/>
      </c>
      <c r="CW52" s="714">
        <f>+CW108/CW24</f>
        <v/>
      </c>
      <c r="CX52" s="714">
        <f>+CX108/CX24</f>
        <v/>
      </c>
      <c r="CY52" s="715">
        <f>+CY108/CY24</f>
        <v/>
      </c>
    </row>
    <row r="53" hidden="1" ht="18.75" customHeight="1">
      <c r="A53" s="31" t="n"/>
      <c r="B53" s="31" t="n"/>
      <c r="C53" s="593" t="inlineStr">
        <is>
          <t>T6M LTV</t>
        </is>
      </c>
      <c r="D53" s="700" t="n"/>
      <c r="E53" s="700" t="n"/>
      <c r="F53" s="700" t="n"/>
      <c r="G53" s="700" t="n"/>
      <c r="H53" s="700" t="n"/>
      <c r="I53" s="700" t="n"/>
      <c r="J53" s="700" t="n"/>
      <c r="K53" s="700" t="n"/>
      <c r="L53" s="700" t="n"/>
      <c r="M53" s="700" t="n"/>
      <c r="N53" s="700">
        <f>+AVERAGE(N52*N51,M52*M51, L52*L51, K51*K52,J51*J52, I51*I52)</f>
        <v/>
      </c>
      <c r="O53" s="700">
        <f>+AVERAGE(O52*O51,N52*N51, M52*M51, L51*L52,K51*K52, J51*J52)</f>
        <v/>
      </c>
      <c r="P53" s="700">
        <f>+AVERAGE(P52*P51,O52*O51, N52*N51, M51*M52,L51*L52, K51*K52)</f>
        <v/>
      </c>
      <c r="Q53" s="700">
        <f>+AVERAGE(Q52*Q51,P52*P51, O52*O51, N51*N52,M51*M52, L51*L52)</f>
        <v/>
      </c>
      <c r="R53" s="700">
        <f>+AVERAGE(R52*R51,Q52*Q51, P52*P51, O51*O52,N51*N52, M51*M52)</f>
        <v/>
      </c>
      <c r="S53" s="700">
        <f>+AVERAGE(S52*S51,R52*R51, Q52*Q51, P51*P52,O51*O52, N51*N52)</f>
        <v/>
      </c>
      <c r="T53" s="700">
        <f>+AVERAGE(T52*T51,S52*S51, R52*R51, Q51*Q52,P51*P52, O51*O52)</f>
        <v/>
      </c>
      <c r="U53" s="700">
        <f>+AVERAGE(U52*U51,T52*T51, S52*S51, R51*R52,Q51*Q52, P51*P52)</f>
        <v/>
      </c>
      <c r="V53" s="700">
        <f>+AVERAGE(V52*V51,U52*U51, T52*T51, S51*S52,R51*R52, Q51*Q52)</f>
        <v/>
      </c>
      <c r="W53" s="700">
        <f>+AVERAGE(W52*W51,V52*V51, U52*U51, T51*T52,S51*S52, R51*R52)</f>
        <v/>
      </c>
      <c r="X53" s="700">
        <f>+AVERAGE(X52*X51,W52*W51, V52*V51, U51*U52,T51*T52, S51*S52)</f>
        <v/>
      </c>
      <c r="Y53" s="700">
        <f>+AVERAGE(Y52*Y51,X52*X51, W52*W51, V51*V52,U51*U52, T51*T52)</f>
        <v/>
      </c>
      <c r="Z53" s="701">
        <f>+AVERAGE(Z52*Z51,Y52*Y51, X52*X51, W51*W52,V51*V52, U51*U52)</f>
        <v/>
      </c>
      <c r="AA53" s="702">
        <f>+AVERAGE(AA52*AA51,Z52*Z51, Y52*Y51, X51*X52,W51*W52, V51*V52)</f>
        <v/>
      </c>
      <c r="AB53" s="702">
        <f>+AVERAGE(AB52*AB51,AA52*AA51, Z52*Z51, Y51*Y52,X51*X52, W51*W52)</f>
        <v/>
      </c>
      <c r="AC53" s="702">
        <f>+AVERAGE(AC52*AC51,AB52*AB51, AA52*AA51, Z51*Z52,Y51*Y52, X51*X52)</f>
        <v/>
      </c>
      <c r="AD53" s="702">
        <f>+AVERAGE(AD52*AD51,AC52*AC51, AB52*AB51, AA51*AA52,Z51*Z52, Y51*Y52)</f>
        <v/>
      </c>
      <c r="AE53" s="703">
        <f>+AVERAGE(AE52*AE51,AD52*AD51, AC52*AC51, AB51*AB52,AA51*AA52, Z51*Z52)</f>
        <v/>
      </c>
      <c r="AF53" s="702">
        <f>+AVERAGE(AF52*AF51,AE52*AE51, AD52*AD51, AC51*AC52,AB51*AB52, AA51*AA52)</f>
        <v/>
      </c>
      <c r="AG53" s="702">
        <f>+AVERAGE(AG52*AG51,AF52*AF51, AE52*AE51, AD51*AD52,AC51*AC52, AB51*AB52)</f>
        <v/>
      </c>
      <c r="AH53" s="702">
        <f>+AVERAGE(AH52*AH51,AG52*AG51, AF52*AF51, AE51*AE52,AD51*AD52, AC51*AC52)</f>
        <v/>
      </c>
      <c r="AI53" s="702">
        <f>+AVERAGE(AI52*AI51,AH52*AH51, AG52*AG51, AF51*AF52,AE51*AE52, AD51*AD52)</f>
        <v/>
      </c>
      <c r="AJ53" s="702">
        <f>+AVERAGE(AJ52*AJ51,AI52*AI51, AH52*AH51, AG51*AG52,AF51*AF52, AE51*AE52)</f>
        <v/>
      </c>
      <c r="AK53" s="702">
        <f>+AVERAGE(AK52*AK51,AJ52*AJ51, AI52*AI51, AH51*AH52,AG51*AG52, AF51*AF52)</f>
        <v/>
      </c>
      <c r="AL53" s="702">
        <f>+AVERAGE(AL52*AL51,AK52*AK51, AJ52*AJ51, AI51*AI52,AH51*AH52, AG51*AG52)</f>
        <v/>
      </c>
      <c r="AM53" s="702">
        <f>+AVERAGE(AM52*AM51,AL52*AL51, AK52*AK51, AJ51*AJ52,AI51*AI52, AH51*AH52)</f>
        <v/>
      </c>
      <c r="AN53" s="702">
        <f>+AVERAGE(AN52*AN51,AM52*AM51, AL52*AL51, AK51*AK52,AJ51*AJ52, AI51*AI52)</f>
        <v/>
      </c>
      <c r="AO53" s="702">
        <f>+AVERAGE(AO52*AO51,AN52*AN51, AM52*AM51, AL51*AL52,AK51*AK52, AJ51*AJ52)</f>
        <v/>
      </c>
      <c r="AP53" s="702">
        <f>+AVERAGE(AP52*AP51,AO52*AO51, AN52*AN51, AM51*AM52,AL51*AL52, AK51*AK52)</f>
        <v/>
      </c>
      <c r="AQ53" s="703">
        <f>+AVERAGE(AQ52*AQ51,AP52*AP51, AO52*AO51, AN51*AN52,AM51*AM52, AL51*AL52)</f>
        <v/>
      </c>
      <c r="AR53" s="702">
        <f>+AVERAGE(AR52*AR51,AQ52*AQ51, AP52*AP51, AO51*AO52,AN51*AN52, AM51*AM52)</f>
        <v/>
      </c>
      <c r="AS53" s="702">
        <f>+AVERAGE(AS52*AS51,AR52*AR51, AQ52*AQ51, AP51*AP52,AO51*AO52, AN51*AN52)</f>
        <v/>
      </c>
      <c r="AT53" s="702">
        <f>+AVERAGE(AT52*AT51,AS52*AS51, AR52*AR51, AQ51*AQ52,AP51*AP52, AO51*AO52)</f>
        <v/>
      </c>
      <c r="AU53" s="702">
        <f>+AVERAGE(AU52*AU51,AT52*AT51, AS52*AS51, AR51*AR52,AQ51*AQ52, AP51*AP52)</f>
        <v/>
      </c>
      <c r="AV53" s="702">
        <f>+AVERAGE(AV52*AV51,AU52*AU51, AT52*AT51, AS51*AS52,AR51*AR52, AQ51*AQ52)</f>
        <v/>
      </c>
      <c r="AW53" s="702">
        <f>+AVERAGE(AW52*AW51,AV52*AV51, AU52*AU51, AT51*AT52,AS51*AS52, AR51*AR52)</f>
        <v/>
      </c>
      <c r="AX53" s="702">
        <f>+AVERAGE(AX52*AX51,AW52*AW51, AV52*AV51, AU51*AU52,AT51*AT52, AS51*AS52)</f>
        <v/>
      </c>
      <c r="AY53" s="702">
        <f>+AVERAGE(AY52*AY51,AX52*AX51, AW52*AW51, AV51*AV52,AU51*AU52, AT51*AT52)</f>
        <v/>
      </c>
      <c r="AZ53" s="702">
        <f>+AVERAGE(AZ52*AZ51,AY52*AY51, AX52*AX51, AW51*AW52,AV51*AV52, AU51*AU52)</f>
        <v/>
      </c>
      <c r="BA53" s="702">
        <f>+AVERAGE(BA52*BA51,AZ52*AZ51, AY52*AY51, AX51*AX52,AW51*AW52, AV51*AV52)</f>
        <v/>
      </c>
      <c r="BB53" s="702">
        <f>+AVERAGE(BB52*BB51,BA52*BA51, AZ52*AZ51, AY51*AY52,AX51*AX52, AW51*AW52)</f>
        <v/>
      </c>
      <c r="BC53" s="703">
        <f>+AVERAGE(BC52*BC51,BB52*BB51, BA52*BA51, AZ51*AZ52,AY51*AY52, AX51*AX52)</f>
        <v/>
      </c>
      <c r="BD53" s="702">
        <f>+AVERAGE(BD52*BD51,BC52*BC51, BB52*BB51, BA51*BA52,AZ51*AZ52, AY51*AY52)</f>
        <v/>
      </c>
      <c r="BE53" s="702">
        <f>+AVERAGE(BE52*BE51,BD52*BD51, BC52*BC51, BB51*BB52,BA51*BA52, AZ51*AZ52)</f>
        <v/>
      </c>
      <c r="BF53" s="702">
        <f>+AVERAGE(BF52*BF51,BE52*BE51, BD52*BD51, BC51*BC52,BB51*BB52, BA51*BA52)</f>
        <v/>
      </c>
      <c r="BG53" s="702">
        <f>+AVERAGE(BG52*BG51,BF52*BF51, BE52*BE51, BD51*BD52,BC51*BC52, BB51*BB52)</f>
        <v/>
      </c>
      <c r="BH53" s="702">
        <f>+AVERAGE(BH52*BH51,BG52*BG51, BF52*BF51, BE51*BE52,BD51*BD52, BC51*BC52)</f>
        <v/>
      </c>
      <c r="BI53" s="702">
        <f>+AVERAGE(BI52*BI51,BH52*BH51, BG52*BG51, BF51*BF52,BE51*BE52, BD51*BD52)</f>
        <v/>
      </c>
      <c r="BJ53" s="702">
        <f>+AVERAGE(BJ52*BJ51,BI52*BI51, BH52*BH51, BG51*BG52,BF51*BF52, BE51*BE52)</f>
        <v/>
      </c>
      <c r="BK53" s="702">
        <f>+AVERAGE(BK52*BK51,BJ52*BJ51, BI52*BI51, BH51*BH52,BG51*BG52, BF51*BF52)</f>
        <v/>
      </c>
      <c r="BL53" s="702">
        <f>+AVERAGE(BL52*BL51,BK52*BK51, BJ52*BJ51, BI51*BI52,BH51*BH52, BG51*BG52)</f>
        <v/>
      </c>
      <c r="BM53" s="702">
        <f>+AVERAGE(BM52*BM51,BL52*BL51, BK52*BK51, BJ51*BJ52,BI51*BI52, BH51*BH52)</f>
        <v/>
      </c>
      <c r="BN53" s="702">
        <f>+AVERAGE(BN52*BN51,BM52*BM51, BL52*BL51, BK51*BK52,BJ51*BJ52, BI51*BI52)</f>
        <v/>
      </c>
      <c r="BO53" s="703">
        <f>+AVERAGE(BO52*BO51,BN52*BN51, BM52*BM51, BL51*BL52,BK51*BK52, BJ51*BJ52)</f>
        <v/>
      </c>
      <c r="BP53" s="702">
        <f>+AVERAGE(BP52*BP51,BO52*BO51, BN52*BN51, BM51*BM52,BL51*BL52, BK51*BK52)</f>
        <v/>
      </c>
      <c r="BQ53" s="702">
        <f>+AVERAGE(BQ52*BQ51,BP52*BP51, BO52*BO51, BN51*BN52,BM51*BM52, BL51*BL52)</f>
        <v/>
      </c>
      <c r="BR53" s="702">
        <f>+AVERAGE(BR52*BR51,BQ52*BQ51, BP52*BP51, BO51*BO52,BN51*BN52, BM51*BM52)</f>
        <v/>
      </c>
      <c r="BS53" s="702">
        <f>+AVERAGE(BS52*BS51,BR52*BR51, BQ52*BQ51, BP51*BP52,BO51*BO52, BN51*BN52)</f>
        <v/>
      </c>
      <c r="BT53" s="702">
        <f>+AVERAGE(BT52*BT51,BS52*BS51, BR52*BR51, BQ51*BQ52,BP51*BP52, BO51*BO52)</f>
        <v/>
      </c>
      <c r="BU53" s="702">
        <f>+AVERAGE(BU52*BU51,BT52*BT51, BS52*BS51, BR51*BR52,BQ51*BQ52, BP51*BP52)</f>
        <v/>
      </c>
      <c r="BV53" s="702">
        <f>+AVERAGE(BV52*BV51,BU52*BU51, BT52*BT51, BS51*BS52,BR51*BR52, BQ51*BQ52)</f>
        <v/>
      </c>
      <c r="BW53" s="702">
        <f>+AVERAGE(BW52*BW51,BV52*BV51, BU52*BU51, BT51*BT52,BS51*BS52, BR51*BR52)</f>
        <v/>
      </c>
      <c r="BX53" s="702">
        <f>+AVERAGE(BX52*BX51,BW52*BW51, BV52*BV51, BU51*BU52,BT51*BT52, BS51*BS52)</f>
        <v/>
      </c>
      <c r="BY53" s="702">
        <f>+AVERAGE(BY52*BY51,BX52*BX51, BW52*BW51, BV51*BV52,BU51*BU52, BT51*BT52)</f>
        <v/>
      </c>
      <c r="BZ53" s="702">
        <f>+AVERAGE(BZ52*BZ51,BY52*BY51, BX52*BX51, BW51*BW52,BV51*BV52, BU51*BU52)</f>
        <v/>
      </c>
      <c r="CA53" s="703">
        <f>+AVERAGE(CA52*CA51,BZ52*BZ51, BY52*BY51, BX51*BX52,BW51*BW52, BV51*BV52)</f>
        <v/>
      </c>
      <c r="CB53" s="702">
        <f>+AVERAGE(CB52*CB51,CA52*CA51, BZ52*BZ51, BY51*BY52,BX51*BX52, BW51*BW52)</f>
        <v/>
      </c>
      <c r="CC53" s="702">
        <f>+AVERAGE(CC52*CC51,CB52*CB51, CA52*CA51, BZ51*BZ52,BY51*BY52, BX51*BX52)</f>
        <v/>
      </c>
      <c r="CD53" s="702">
        <f>+AVERAGE(CD52*CD51,CC52*CC51, CB52*CB51, CA51*CA52,BZ51*BZ52, BY51*BY52)</f>
        <v/>
      </c>
      <c r="CE53" s="702">
        <f>+AVERAGE(CE52*CE51,CD52*CD51, CC52*CC51, CB51*CB52,CA51*CA52, BZ51*BZ52)</f>
        <v/>
      </c>
      <c r="CF53" s="702">
        <f>+AVERAGE(CF52*CF51,CE52*CE51, CD52*CD51, CC51*CC52,CB51*CB52, CA51*CA52)</f>
        <v/>
      </c>
      <c r="CG53" s="702">
        <f>+AVERAGE(CG52*CG51,CF52*CF51, CE52*CE51, CD51*CD52,CC51*CC52, CB51*CB52)</f>
        <v/>
      </c>
      <c r="CH53" s="702">
        <f>+AVERAGE(CH52*CH51,CG52*CG51, CF52*CF51, CE51*CE52,CD51*CD52, CC51*CC52)</f>
        <v/>
      </c>
      <c r="CI53" s="702">
        <f>+AVERAGE(CI52*CI51,CH52*CH51, CG52*CG51, CF51*CF52,CE51*CE52, CD51*CD52)</f>
        <v/>
      </c>
      <c r="CJ53" s="702">
        <f>+AVERAGE(CJ52*CJ51,CI52*CI51, CH52*CH51, CG51*CG52,CF51*CF52, CE51*CE52)</f>
        <v/>
      </c>
      <c r="CK53" s="702">
        <f>+AVERAGE(CK52*CK51,CJ52*CJ51, CI52*CI51, CH51*CH52,CG51*CG52, CF51*CF52)</f>
        <v/>
      </c>
      <c r="CL53" s="702">
        <f>+AVERAGE(CL52*CL51,CK52*CK51, CJ52*CJ51, CI51*CI52,CH51*CH52, CG51*CG52)</f>
        <v/>
      </c>
      <c r="CM53" s="703">
        <f>+AVERAGE(CM52*CM51,CL52*CL51, CK52*CK51, CJ51*CJ52,CI51*CI52, CH51*CH52)</f>
        <v/>
      </c>
      <c r="CN53" s="702">
        <f>+AVERAGE(CN52*CN51,CM52*CM51, CL52*CL51, CK51*CK52,CJ51*CJ52, CI51*CI52)</f>
        <v/>
      </c>
      <c r="CO53" s="702">
        <f>+AVERAGE(CO52*CO51,CN52*CN51, CM52*CM51, CL51*CL52,CK51*CK52, CJ51*CJ52)</f>
        <v/>
      </c>
      <c r="CP53" s="702">
        <f>+AVERAGE(CP52*CP51,CO52*CO51, CN52*CN51, CM51*CM52,CL51*CL52, CK51*CK52)</f>
        <v/>
      </c>
      <c r="CQ53" s="702">
        <f>+AVERAGE(CQ52*CQ51,CP52*CP51, CO52*CO51, CN51*CN52,CM51*CM52, CL51*CL52)</f>
        <v/>
      </c>
      <c r="CR53" s="702">
        <f>+AVERAGE(CR52*CR51,CQ52*CQ51, CP52*CP51, CO51*CO52,CN51*CN52, CM51*CM52)</f>
        <v/>
      </c>
      <c r="CS53" s="702">
        <f>+AVERAGE(CS52*CS51,CR52*CR51, CQ52*CQ51, CP51*CP52,CO51*CO52, CN51*CN52)</f>
        <v/>
      </c>
      <c r="CT53" s="702">
        <f>+AVERAGE(CT52*CT51,CS52*CS51, CR52*CR51, CQ51*CQ52,CP51*CP52, CO51*CO52)</f>
        <v/>
      </c>
      <c r="CU53" s="702">
        <f>+AVERAGE(CU52*CU51,CT52*CT51, CS52*CS51, CR51*CR52,CQ51*CQ52, CP51*CP52)</f>
        <v/>
      </c>
      <c r="CV53" s="702">
        <f>+AVERAGE(CV52*CV51,CU52*CU51, CT52*CT51, CS51*CS52,CR51*CR52, CQ51*CQ52)</f>
        <v/>
      </c>
      <c r="CW53" s="702">
        <f>+AVERAGE(CW52*CW51,CV52*CV51, CU52*CU51, CT51*CT52,CS51*CS52, CR51*CR52)</f>
        <v/>
      </c>
      <c r="CX53" s="702">
        <f>+AVERAGE(CX52*CX51,CW52*CW51, CV52*CV51, CU51*CU52,CT51*CT52, CS51*CS52)</f>
        <v/>
      </c>
      <c r="CY53" s="703">
        <f>+AVERAGE(CY52*CY51,CX52*CX51, CW52*CW51, CV51*CV52,CU51*CU52, CT51*CT52)</f>
        <v/>
      </c>
    </row>
    <row r="54" ht="18.75" customHeight="1">
      <c r="A54" s="31" t="n"/>
      <c r="B54" s="31" t="n"/>
      <c r="C54" s="593" t="inlineStr">
        <is>
          <t>T6M CAC</t>
        </is>
      </c>
      <c r="D54" s="700" t="n"/>
      <c r="E54" s="700" t="n"/>
      <c r="F54" s="700" t="n"/>
      <c r="G54" s="700" t="n"/>
      <c r="H54" s="700" t="n"/>
      <c r="I54" s="700" t="n"/>
      <c r="J54" s="700" t="n"/>
      <c r="K54" s="700" t="n"/>
      <c r="L54" s="700" t="n"/>
      <c r="M54" s="700" t="n"/>
      <c r="N54" s="700">
        <f>+AVERAGE(I104:N104)</f>
        <v/>
      </c>
      <c r="O54" s="700">
        <f>+AVERAGE(J104:O104)</f>
        <v/>
      </c>
      <c r="P54" s="700">
        <f>+AVERAGE(K104:P104)</f>
        <v/>
      </c>
      <c r="Q54" s="700">
        <f>+AVERAGE(L104:Q104)</f>
        <v/>
      </c>
      <c r="R54" s="700">
        <f>+AVERAGE(M104:R104)</f>
        <v/>
      </c>
      <c r="S54" s="700">
        <f>+AVERAGE(N104:S104)</f>
        <v/>
      </c>
      <c r="T54" s="700">
        <f>+AVERAGE(O104:T104)</f>
        <v/>
      </c>
      <c r="U54" s="700">
        <f>+AVERAGE(P104:U104)</f>
        <v/>
      </c>
      <c r="V54" s="700">
        <f>+AVERAGE(Q104:V104)</f>
        <v/>
      </c>
      <c r="W54" s="700">
        <f>+AVERAGE(R104:W104)</f>
        <v/>
      </c>
      <c r="X54" s="700">
        <f>+AVERAGE(S104:X104)</f>
        <v/>
      </c>
      <c r="Y54" s="700">
        <f>+AVERAGE(T104:Y104)</f>
        <v/>
      </c>
      <c r="Z54" s="701">
        <f>+AVERAGE(U104:Z104)</f>
        <v/>
      </c>
      <c r="AA54" s="702">
        <f>+AVERAGE(V104:AA104)</f>
        <v/>
      </c>
      <c r="AB54" s="702">
        <f>+AVERAGE(W104:AB104)</f>
        <v/>
      </c>
      <c r="AC54" s="702">
        <f>+AVERAGE(X104:AC104)</f>
        <v/>
      </c>
      <c r="AD54" s="702">
        <f>+AVERAGE(Y104:AD104)</f>
        <v/>
      </c>
      <c r="AE54" s="703">
        <f>+AVERAGE(Z104:AE104)</f>
        <v/>
      </c>
      <c r="AF54" s="702">
        <f>+AVERAGE(AA104:AF104)</f>
        <v/>
      </c>
      <c r="AG54" s="702">
        <f>+AVERAGE(AB104:AG104)</f>
        <v/>
      </c>
      <c r="AH54" s="702">
        <f>+AVERAGE(AC104:AH104)</f>
        <v/>
      </c>
      <c r="AI54" s="702">
        <f>+AVERAGE(AD104:AI104)</f>
        <v/>
      </c>
      <c r="AJ54" s="702">
        <f>+AVERAGE(AE104:AJ104)</f>
        <v/>
      </c>
      <c r="AK54" s="702">
        <f>+AVERAGE(AF104:AK104)</f>
        <v/>
      </c>
      <c r="AL54" s="702">
        <f>+AVERAGE(AG104:AL104)</f>
        <v/>
      </c>
      <c r="AM54" s="702">
        <f>+AVERAGE(AH104:AM104)</f>
        <v/>
      </c>
      <c r="AN54" s="702">
        <f>+AVERAGE(AI104:AN104)</f>
        <v/>
      </c>
      <c r="AO54" s="702">
        <f>+AVERAGE(AJ104:AO104)</f>
        <v/>
      </c>
      <c r="AP54" s="702">
        <f>+AVERAGE(AK104:AP104)</f>
        <v/>
      </c>
      <c r="AQ54" s="703">
        <f>+AVERAGE(AL104:AQ104)</f>
        <v/>
      </c>
      <c r="AR54" s="702">
        <f>+AVERAGE(AM104:AR104)</f>
        <v/>
      </c>
      <c r="AS54" s="702">
        <f>+AVERAGE(AN104:AS104)</f>
        <v/>
      </c>
      <c r="AT54" s="702">
        <f>+AVERAGE(AO104:AT104)</f>
        <v/>
      </c>
      <c r="AU54" s="702">
        <f>+AVERAGE(AP104:AU104)</f>
        <v/>
      </c>
      <c r="AV54" s="702">
        <f>+AVERAGE(AQ104:AV104)</f>
        <v/>
      </c>
      <c r="AW54" s="702">
        <f>+AVERAGE(AR104:AW104)</f>
        <v/>
      </c>
      <c r="AX54" s="702">
        <f>+AVERAGE(AS104:AX104)</f>
        <v/>
      </c>
      <c r="AY54" s="702">
        <f>+AVERAGE(AT104:AY104)</f>
        <v/>
      </c>
      <c r="AZ54" s="702">
        <f>+AVERAGE(AU104:AZ104)</f>
        <v/>
      </c>
      <c r="BA54" s="702">
        <f>+AVERAGE(AV104:BA104)</f>
        <v/>
      </c>
      <c r="BB54" s="702">
        <f>+AVERAGE(AW104:BB104)</f>
        <v/>
      </c>
      <c r="BC54" s="703">
        <f>+AVERAGE(AX104:BC104)</f>
        <v/>
      </c>
      <c r="BD54" s="702">
        <f>+AVERAGE(AY104:BD104)</f>
        <v/>
      </c>
      <c r="BE54" s="702">
        <f>+AVERAGE(AZ104:BE104)</f>
        <v/>
      </c>
      <c r="BF54" s="702">
        <f>+AVERAGE(BA104:BF104)</f>
        <v/>
      </c>
      <c r="BG54" s="702">
        <f>+AVERAGE(BB104:BG104)</f>
        <v/>
      </c>
      <c r="BH54" s="702">
        <f>+AVERAGE(BC104:BH104)</f>
        <v/>
      </c>
      <c r="BI54" s="702">
        <f>+AVERAGE(BD104:BI104)</f>
        <v/>
      </c>
      <c r="BJ54" s="702">
        <f>+AVERAGE(BE104:BJ104)</f>
        <v/>
      </c>
      <c r="BK54" s="702">
        <f>+AVERAGE(BF104:BK104)</f>
        <v/>
      </c>
      <c r="BL54" s="702">
        <f>+AVERAGE(BG104:BL104)</f>
        <v/>
      </c>
      <c r="BM54" s="702">
        <f>+AVERAGE(BH104:BM104)</f>
        <v/>
      </c>
      <c r="BN54" s="702">
        <f>+AVERAGE(BI104:BN104)</f>
        <v/>
      </c>
      <c r="BO54" s="703">
        <f>+AVERAGE(BJ104:BO104)</f>
        <v/>
      </c>
      <c r="BP54" s="702">
        <f>+AVERAGE(BK104:BP104)</f>
        <v/>
      </c>
      <c r="BQ54" s="702">
        <f>+AVERAGE(BL104:BQ104)</f>
        <v/>
      </c>
      <c r="BR54" s="702">
        <f>+AVERAGE(BM104:BR104)</f>
        <v/>
      </c>
      <c r="BS54" s="702">
        <f>+AVERAGE(BN104:BS104)</f>
        <v/>
      </c>
      <c r="BT54" s="702">
        <f>+AVERAGE(BO104:BT104)</f>
        <v/>
      </c>
      <c r="BU54" s="702">
        <f>+AVERAGE(BP104:BU104)</f>
        <v/>
      </c>
      <c r="BV54" s="702">
        <f>+AVERAGE(BQ104:BV104)</f>
        <v/>
      </c>
      <c r="BW54" s="702">
        <f>+AVERAGE(BR104:BW104)</f>
        <v/>
      </c>
      <c r="BX54" s="702">
        <f>+AVERAGE(BS104:BX104)</f>
        <v/>
      </c>
      <c r="BY54" s="702">
        <f>+AVERAGE(BT104:BY104)</f>
        <v/>
      </c>
      <c r="BZ54" s="702">
        <f>+AVERAGE(BU104:BZ104)</f>
        <v/>
      </c>
      <c r="CA54" s="703">
        <f>+AVERAGE(BV104:CA104)</f>
        <v/>
      </c>
      <c r="CB54" s="702">
        <f>+AVERAGE(BW104:CB104)</f>
        <v/>
      </c>
      <c r="CC54" s="702">
        <f>+AVERAGE(BX104:CC104)</f>
        <v/>
      </c>
      <c r="CD54" s="702">
        <f>+AVERAGE(BY104:CD104)</f>
        <v/>
      </c>
      <c r="CE54" s="702">
        <f>+AVERAGE(BZ104:CE104)</f>
        <v/>
      </c>
      <c r="CF54" s="702">
        <f>+AVERAGE(CA104:CF104)</f>
        <v/>
      </c>
      <c r="CG54" s="702">
        <f>+AVERAGE(CB104:CG104)</f>
        <v/>
      </c>
      <c r="CH54" s="702">
        <f>+AVERAGE(CC104:CH104)</f>
        <v/>
      </c>
      <c r="CI54" s="702">
        <f>+AVERAGE(CD104:CI104)</f>
        <v/>
      </c>
      <c r="CJ54" s="702">
        <f>+AVERAGE(CE104:CJ104)</f>
        <v/>
      </c>
      <c r="CK54" s="702">
        <f>+AVERAGE(CF104:CK104)</f>
        <v/>
      </c>
      <c r="CL54" s="702">
        <f>+AVERAGE(CG104:CL104)</f>
        <v/>
      </c>
      <c r="CM54" s="703">
        <f>+AVERAGE(CH104:CM104)</f>
        <v/>
      </c>
      <c r="CN54" s="702">
        <f>+AVERAGE(CI104:CN104)</f>
        <v/>
      </c>
      <c r="CO54" s="702">
        <f>+AVERAGE(CJ104:CO104)</f>
        <v/>
      </c>
      <c r="CP54" s="702">
        <f>+AVERAGE(CK104:CP104)</f>
        <v/>
      </c>
      <c r="CQ54" s="702">
        <f>+AVERAGE(CL104:CQ104)</f>
        <v/>
      </c>
      <c r="CR54" s="702">
        <f>+AVERAGE(CM104:CR104)</f>
        <v/>
      </c>
      <c r="CS54" s="702">
        <f>+AVERAGE(CN104:CS104)</f>
        <v/>
      </c>
      <c r="CT54" s="702">
        <f>+AVERAGE(CO104:CT104)</f>
        <v/>
      </c>
      <c r="CU54" s="702">
        <f>+AVERAGE(CP104:CU104)</f>
        <v/>
      </c>
      <c r="CV54" s="702">
        <f>+AVERAGE(CQ104:CV104)</f>
        <v/>
      </c>
      <c r="CW54" s="702">
        <f>+AVERAGE(CR104:CW104)</f>
        <v/>
      </c>
      <c r="CX54" s="702">
        <f>+AVERAGE(CS104:CX104)</f>
        <v/>
      </c>
      <c r="CY54" s="703">
        <f>+AVERAGE(CT104:CY104)</f>
        <v/>
      </c>
    </row>
    <row r="55" hidden="1" ht="18.75" customHeight="1">
      <c r="A55" s="31" t="n"/>
      <c r="B55" s="31" t="n"/>
      <c r="C55" s="593" t="inlineStr">
        <is>
          <t>LTV/CAC</t>
        </is>
      </c>
      <c r="D55" s="716" t="n"/>
      <c r="E55" s="716" t="n"/>
      <c r="F55" s="716" t="n"/>
      <c r="G55" s="716" t="n"/>
      <c r="H55" s="716" t="n"/>
      <c r="I55" s="716" t="n"/>
      <c r="J55" s="716" t="n"/>
      <c r="K55" s="716" t="n"/>
      <c r="L55" s="716" t="n"/>
      <c r="M55" s="717" t="n"/>
      <c r="N55" s="717">
        <f>+N53/N54</f>
        <v/>
      </c>
      <c r="O55" s="717">
        <f>+O53/O54</f>
        <v/>
      </c>
      <c r="P55" s="717">
        <f>+P53/P54</f>
        <v/>
      </c>
      <c r="Q55" s="717">
        <f>+Q53/Q54</f>
        <v/>
      </c>
      <c r="R55" s="717">
        <f>+R53/R54</f>
        <v/>
      </c>
      <c r="S55" s="717">
        <f>+S53/S54</f>
        <v/>
      </c>
      <c r="T55" s="717">
        <f>+T53/T54</f>
        <v/>
      </c>
      <c r="U55" s="717">
        <f>+U53/U54</f>
        <v/>
      </c>
      <c r="V55" s="717">
        <f>+V53/V54</f>
        <v/>
      </c>
      <c r="W55" s="717">
        <f>+W53/W54</f>
        <v/>
      </c>
      <c r="X55" s="717">
        <f>+X53/X54</f>
        <v/>
      </c>
      <c r="Y55" s="717">
        <f>+Y53/Y54</f>
        <v/>
      </c>
      <c r="Z55" s="718">
        <f>+Z53/Z54</f>
        <v/>
      </c>
      <c r="AA55" s="719">
        <f>+AA53/AA54</f>
        <v/>
      </c>
      <c r="AB55" s="719">
        <f>+AB53/AB54</f>
        <v/>
      </c>
      <c r="AC55" s="719">
        <f>+AC53/AC54</f>
        <v/>
      </c>
      <c r="AD55" s="719">
        <f>+AD53/AD54</f>
        <v/>
      </c>
      <c r="AE55" s="720">
        <f>+AE53/AE54</f>
        <v/>
      </c>
      <c r="AF55" s="719">
        <f>+AF53/AF54</f>
        <v/>
      </c>
      <c r="AG55" s="719">
        <f>+AG53/AG54</f>
        <v/>
      </c>
      <c r="AH55" s="719">
        <f>+AH53/AH54</f>
        <v/>
      </c>
      <c r="AI55" s="719">
        <f>+AI53/AI54</f>
        <v/>
      </c>
      <c r="AJ55" s="719">
        <f>+AJ53/AJ54</f>
        <v/>
      </c>
      <c r="AK55" s="719">
        <f>+AK53/AK54</f>
        <v/>
      </c>
      <c r="AL55" s="719">
        <f>+AL53/AL54</f>
        <v/>
      </c>
      <c r="AM55" s="719">
        <f>+AM53/AM54</f>
        <v/>
      </c>
      <c r="AN55" s="719">
        <f>+AN53/AN54</f>
        <v/>
      </c>
      <c r="AO55" s="719">
        <f>+AO53/AO54</f>
        <v/>
      </c>
      <c r="AP55" s="719">
        <f>+AP53/AP54</f>
        <v/>
      </c>
      <c r="AQ55" s="720">
        <f>+AQ53/AQ54</f>
        <v/>
      </c>
      <c r="AR55" s="719">
        <f>+AR53/AR54</f>
        <v/>
      </c>
      <c r="AS55" s="719">
        <f>+AS53/AS54</f>
        <v/>
      </c>
      <c r="AT55" s="719">
        <f>+AT53/AT54</f>
        <v/>
      </c>
      <c r="AU55" s="719">
        <f>+AU53/AU54</f>
        <v/>
      </c>
      <c r="AV55" s="719">
        <f>+AV53/AV54</f>
        <v/>
      </c>
      <c r="AW55" s="719">
        <f>+AW53/AW54</f>
        <v/>
      </c>
      <c r="AX55" s="719">
        <f>+AX53/AX54</f>
        <v/>
      </c>
      <c r="AY55" s="719">
        <f>+AY53/AY54</f>
        <v/>
      </c>
      <c r="AZ55" s="719">
        <f>+AZ53/AZ54</f>
        <v/>
      </c>
      <c r="BA55" s="719">
        <f>+BA53/BA54</f>
        <v/>
      </c>
      <c r="BB55" s="719">
        <f>+BB53/BB54</f>
        <v/>
      </c>
      <c r="BC55" s="720">
        <f>+BC53/BC54</f>
        <v/>
      </c>
      <c r="BD55" s="719">
        <f>+BD53/BD54</f>
        <v/>
      </c>
      <c r="BE55" s="719">
        <f>+BE53/BE54</f>
        <v/>
      </c>
      <c r="BF55" s="719">
        <f>+BF53/BF54</f>
        <v/>
      </c>
      <c r="BG55" s="719">
        <f>+BG53/BG54</f>
        <v/>
      </c>
      <c r="BH55" s="719">
        <f>+BH53/BH54</f>
        <v/>
      </c>
      <c r="BI55" s="719">
        <f>+BI53/BI54</f>
        <v/>
      </c>
      <c r="BJ55" s="719">
        <f>+BJ53/BJ54</f>
        <v/>
      </c>
      <c r="BK55" s="719">
        <f>+BK53/BK54</f>
        <v/>
      </c>
      <c r="BL55" s="719">
        <f>+BL53/BL54</f>
        <v/>
      </c>
      <c r="BM55" s="719">
        <f>+BM53/BM54</f>
        <v/>
      </c>
      <c r="BN55" s="719">
        <f>+BN53/BN54</f>
        <v/>
      </c>
      <c r="BO55" s="720">
        <f>+BO53/BO54</f>
        <v/>
      </c>
      <c r="BP55" s="719">
        <f>+BP53/BP54</f>
        <v/>
      </c>
      <c r="BQ55" s="719">
        <f>+BQ53/BQ54</f>
        <v/>
      </c>
      <c r="BR55" s="719">
        <f>+BR53/BR54</f>
        <v/>
      </c>
      <c r="BS55" s="719">
        <f>+BS53/BS54</f>
        <v/>
      </c>
      <c r="BT55" s="719">
        <f>+BT53/BT54</f>
        <v/>
      </c>
      <c r="BU55" s="719">
        <f>+BU53/BU54</f>
        <v/>
      </c>
      <c r="BV55" s="719">
        <f>+BV53/BV54</f>
        <v/>
      </c>
      <c r="BW55" s="719">
        <f>+BW53/BW54</f>
        <v/>
      </c>
      <c r="BX55" s="719">
        <f>+BX53/BX54</f>
        <v/>
      </c>
      <c r="BY55" s="719">
        <f>+BY53/BY54</f>
        <v/>
      </c>
      <c r="BZ55" s="719">
        <f>+BZ53/BZ54</f>
        <v/>
      </c>
      <c r="CA55" s="720">
        <f>+CA53/CA54</f>
        <v/>
      </c>
      <c r="CB55" s="719">
        <f>+CB53/CB54</f>
        <v/>
      </c>
      <c r="CC55" s="719">
        <f>+CC53/CC54</f>
        <v/>
      </c>
      <c r="CD55" s="719">
        <f>+CD53/CD54</f>
        <v/>
      </c>
      <c r="CE55" s="719">
        <f>+CE53/CE54</f>
        <v/>
      </c>
      <c r="CF55" s="719">
        <f>+CF53/CF54</f>
        <v/>
      </c>
      <c r="CG55" s="719">
        <f>+CG53/CG54</f>
        <v/>
      </c>
      <c r="CH55" s="719">
        <f>+CH53/CH54</f>
        <v/>
      </c>
      <c r="CI55" s="719">
        <f>+CI53/CI54</f>
        <v/>
      </c>
      <c r="CJ55" s="719">
        <f>+CJ53/CJ54</f>
        <v/>
      </c>
      <c r="CK55" s="719">
        <f>+CK53/CK54</f>
        <v/>
      </c>
      <c r="CL55" s="719">
        <f>+CL53/CL54</f>
        <v/>
      </c>
      <c r="CM55" s="720">
        <f>+CM53/CM54</f>
        <v/>
      </c>
      <c r="CN55" s="719">
        <f>+CN53/CN54</f>
        <v/>
      </c>
      <c r="CO55" s="719">
        <f>+CO53/CO54</f>
        <v/>
      </c>
      <c r="CP55" s="719">
        <f>+CP53/CP54</f>
        <v/>
      </c>
      <c r="CQ55" s="719">
        <f>+CQ53/CQ54</f>
        <v/>
      </c>
      <c r="CR55" s="719">
        <f>+CR53/CR54</f>
        <v/>
      </c>
      <c r="CS55" s="719">
        <f>+CS53/CS54</f>
        <v/>
      </c>
      <c r="CT55" s="719">
        <f>+CT53/CT54</f>
        <v/>
      </c>
      <c r="CU55" s="719">
        <f>+CU53/CU54</f>
        <v/>
      </c>
      <c r="CV55" s="719">
        <f>+CV53/CV54</f>
        <v/>
      </c>
      <c r="CW55" s="719">
        <f>+CW53/CW54</f>
        <v/>
      </c>
      <c r="CX55" s="719">
        <f>+CX53/CX54</f>
        <v/>
      </c>
      <c r="CY55" s="720">
        <f>+CY53/CY54</f>
        <v/>
      </c>
    </row>
    <row r="56">
      <c r="A56" s="30" t="n"/>
      <c r="B56" s="30" t="n"/>
      <c r="C56" s="593" t="inlineStr">
        <is>
          <t>Payback</t>
        </is>
      </c>
      <c r="D56" s="721" t="n"/>
      <c r="E56" s="721" t="n"/>
      <c r="F56" s="721" t="n"/>
      <c r="G56" s="721" t="n"/>
      <c r="H56" s="721" t="n"/>
      <c r="I56" s="721" t="n"/>
      <c r="J56" s="721" t="n"/>
      <c r="K56" s="721" t="n"/>
      <c r="L56" s="721" t="n"/>
      <c r="M56" s="721" t="n"/>
      <c r="N56" s="721">
        <f>+N54/(N50*N52)</f>
        <v/>
      </c>
      <c r="O56" s="721">
        <f>+O54/(O50*O52)</f>
        <v/>
      </c>
      <c r="P56" s="721">
        <f>+P54/(P50*P52)</f>
        <v/>
      </c>
      <c r="Q56" s="721">
        <f>+Q54/(Q50*Q52)</f>
        <v/>
      </c>
      <c r="R56" s="721">
        <f>+R54/(R50*R52)</f>
        <v/>
      </c>
      <c r="S56" s="721">
        <f>+S54/(S50*S52)</f>
        <v/>
      </c>
      <c r="T56" s="721">
        <f>+IFERROR(T54/(T50*T52), 0)</f>
        <v/>
      </c>
      <c r="U56" s="721">
        <f>+IFERROR(U54/(U50*U52), 0)</f>
        <v/>
      </c>
      <c r="V56" s="721">
        <f>+IFERROR(V54/(V50*V52), 0)</f>
        <v/>
      </c>
      <c r="W56" s="721">
        <f>+IFERROR(W54/(W50*W52), 0)</f>
        <v/>
      </c>
      <c r="X56" s="721">
        <f>+IFERROR(X54/(X50*X52), 0)</f>
        <v/>
      </c>
      <c r="Y56" s="721">
        <f>+IFERROR(Y54/(Y50*Y52), 0)</f>
        <v/>
      </c>
      <c r="Z56" s="722">
        <f>+IFERROR(Z54/(Z50*Z52), 0)</f>
        <v/>
      </c>
      <c r="AA56" s="723">
        <f>+IFERROR(AA54/(AA50*AA52), 0)</f>
        <v/>
      </c>
      <c r="AB56" s="723">
        <f>+IFERROR(AB54/(AB50*AB52), 0)</f>
        <v/>
      </c>
      <c r="AC56" s="723">
        <f>+IFERROR(AC54/(AC50*AC52), 0)</f>
        <v/>
      </c>
      <c r="AD56" s="723">
        <f>+IFERROR(AD54/(AD50*AD52), 0)</f>
        <v/>
      </c>
      <c r="AE56" s="724">
        <f>+IFERROR(AE54/(AE50*AE52), 0)</f>
        <v/>
      </c>
      <c r="AF56" s="723">
        <f>+IFERROR(AF54/(AF50*AF52), 0)</f>
        <v/>
      </c>
      <c r="AG56" s="723">
        <f>+IFERROR(AG54/(AG50*AG52), 0)</f>
        <v/>
      </c>
      <c r="AH56" s="723">
        <f>+IFERROR(AH54/(AH50*AH52), 0)</f>
        <v/>
      </c>
      <c r="AI56" s="723">
        <f>+IFERROR(AI54/(AI50*AI52), 0)</f>
        <v/>
      </c>
      <c r="AJ56" s="723">
        <f>+IFERROR(AJ54/(AJ50*AJ52), 0)</f>
        <v/>
      </c>
      <c r="AK56" s="723">
        <f>+IFERROR(AK54/(AK50*AK52), 0)</f>
        <v/>
      </c>
      <c r="AL56" s="723">
        <f>+IFERROR(AL54/(AL50*AL52), 0)</f>
        <v/>
      </c>
      <c r="AM56" s="723">
        <f>+IFERROR(AM54/(AM50*AM52), 0)</f>
        <v/>
      </c>
      <c r="AN56" s="723">
        <f>+IFERROR(AN54/(AN50*AN52), 0)</f>
        <v/>
      </c>
      <c r="AO56" s="723">
        <f>+IFERROR(AO54/(AO50*AO52), 0)</f>
        <v/>
      </c>
      <c r="AP56" s="723">
        <f>+IFERROR(AP54/(AP50*AP52), 0)</f>
        <v/>
      </c>
      <c r="AQ56" s="724">
        <f>+IFERROR(AQ54/(AQ50*AQ52), 0)</f>
        <v/>
      </c>
      <c r="AR56" s="723">
        <f>+IFERROR(AR54/(AR50*AR52), 0)</f>
        <v/>
      </c>
      <c r="AS56" s="723">
        <f>+IFERROR(AS54/(AS50*AS52), 0)</f>
        <v/>
      </c>
      <c r="AT56" s="723">
        <f>+IFERROR(AT54/(AT50*AT52), 0)</f>
        <v/>
      </c>
      <c r="AU56" s="723">
        <f>+IFERROR(AU54/(AU50*AU52), 0)</f>
        <v/>
      </c>
      <c r="AV56" s="723">
        <f>+IFERROR(AV54/(AV50*AV52), 0)</f>
        <v/>
      </c>
      <c r="AW56" s="723">
        <f>+IFERROR(AW54/(AW50*AW52), 0)</f>
        <v/>
      </c>
      <c r="AX56" s="723">
        <f>+IFERROR(AX54/(AX50*AX52), 0)</f>
        <v/>
      </c>
      <c r="AY56" s="723">
        <f>+IFERROR(AY54/(AY50*AY52), 0)</f>
        <v/>
      </c>
      <c r="AZ56" s="723">
        <f>+IFERROR(AZ54/(AZ50*AZ52), 0)</f>
        <v/>
      </c>
      <c r="BA56" s="723">
        <f>+IFERROR(BA54/(BA50*BA52), 0)</f>
        <v/>
      </c>
      <c r="BB56" s="723">
        <f>+IFERROR(BB54/(BB50*BB52), 0)</f>
        <v/>
      </c>
      <c r="BC56" s="724">
        <f>+IFERROR(BC54/(BC50*BC52), 0)</f>
        <v/>
      </c>
      <c r="BD56" s="723">
        <f>+IFERROR(BD54/(BD50*BD52), 0)</f>
        <v/>
      </c>
      <c r="BE56" s="723">
        <f>+IFERROR(BE54/(BE50*BE52), 0)</f>
        <v/>
      </c>
      <c r="BF56" s="723">
        <f>+IFERROR(BF54/(BF50*BF52), 0)</f>
        <v/>
      </c>
      <c r="BG56" s="723">
        <f>+IFERROR(BG54/(BG50*BG52), 0)</f>
        <v/>
      </c>
      <c r="BH56" s="723">
        <f>+IFERROR(BH54/(BH50*BH52), 0)</f>
        <v/>
      </c>
      <c r="BI56" s="723">
        <f>+IFERROR(BI54/(BI50*BI52), 0)</f>
        <v/>
      </c>
      <c r="BJ56" s="723">
        <f>+IFERROR(BJ54/(BJ50*BJ52), 0)</f>
        <v/>
      </c>
      <c r="BK56" s="723">
        <f>+IFERROR(BK54/(BK50*BK52), 0)</f>
        <v/>
      </c>
      <c r="BL56" s="723">
        <f>+IFERROR(BL54/(BL50*BL52), 0)</f>
        <v/>
      </c>
      <c r="BM56" s="723">
        <f>+IFERROR(BM54/(BM50*BM52), 0)</f>
        <v/>
      </c>
      <c r="BN56" s="723">
        <f>+IFERROR(BN54/(BN50*BN52), 0)</f>
        <v/>
      </c>
      <c r="BO56" s="724">
        <f>+IFERROR(BO54/(BO50*BO52), 0)</f>
        <v/>
      </c>
      <c r="BP56" s="723">
        <f>+IFERROR(BP54/(BP50*BP52), 0)</f>
        <v/>
      </c>
      <c r="BQ56" s="723">
        <f>+IFERROR(BQ54/(BQ50*BQ52), 0)</f>
        <v/>
      </c>
      <c r="BR56" s="723">
        <f>+IFERROR(BR54/(BR50*BR52), 0)</f>
        <v/>
      </c>
      <c r="BS56" s="723">
        <f>+IFERROR(BS54/(BS50*BS52), 0)</f>
        <v/>
      </c>
      <c r="BT56" s="723">
        <f>+IFERROR(BT54/(BT50*BT52), 0)</f>
        <v/>
      </c>
      <c r="BU56" s="723">
        <f>+IFERROR(BU54/(BU50*BU52), 0)</f>
        <v/>
      </c>
      <c r="BV56" s="723">
        <f>+IFERROR(BV54/(BV50*BV52), 0)</f>
        <v/>
      </c>
      <c r="BW56" s="723">
        <f>+IFERROR(BW54/(BW50*BW52), 0)</f>
        <v/>
      </c>
      <c r="BX56" s="723">
        <f>+IFERROR(BX54/(BX50*BX52), 0)</f>
        <v/>
      </c>
      <c r="BY56" s="723">
        <f>+IFERROR(BY54/(BY50*BY52), 0)</f>
        <v/>
      </c>
      <c r="BZ56" s="723">
        <f>+IFERROR(BZ54/(BZ50*BZ52), 0)</f>
        <v/>
      </c>
      <c r="CA56" s="724">
        <f>+IFERROR(CA54/(CA50*CA52), 0)</f>
        <v/>
      </c>
      <c r="CB56" s="723">
        <f>+IFERROR(CB54/(CB50*CB52), 0)</f>
        <v/>
      </c>
      <c r="CC56" s="723">
        <f>+IFERROR(CC54/(CC50*CC52), 0)</f>
        <v/>
      </c>
      <c r="CD56" s="723">
        <f>+IFERROR(CD54/(CD50*CD52), 0)</f>
        <v/>
      </c>
      <c r="CE56" s="723">
        <f>+IFERROR(CE54/(CE50*CE52), 0)</f>
        <v/>
      </c>
      <c r="CF56" s="723">
        <f>+IFERROR(CF54/(CF50*CF52), 0)</f>
        <v/>
      </c>
      <c r="CG56" s="723">
        <f>+IFERROR(CG54/(CG50*CG52), 0)</f>
        <v/>
      </c>
      <c r="CH56" s="723">
        <f>+IFERROR(CH54/(CH50*CH52), 0)</f>
        <v/>
      </c>
      <c r="CI56" s="723">
        <f>+IFERROR(CI54/(CI50*CI52), 0)</f>
        <v/>
      </c>
      <c r="CJ56" s="723">
        <f>+IFERROR(CJ54/(CJ50*CJ52), 0)</f>
        <v/>
      </c>
      <c r="CK56" s="723">
        <f>+IFERROR(CK54/(CK50*CK52), 0)</f>
        <v/>
      </c>
      <c r="CL56" s="723">
        <f>+IFERROR(CL54/(CL50*CL52), 0)</f>
        <v/>
      </c>
      <c r="CM56" s="724">
        <f>+IFERROR(CM54/(CM50*CM52), 0)</f>
        <v/>
      </c>
      <c r="CN56" s="723">
        <f>+IFERROR(CN54/(CN50*CN52), 0)</f>
        <v/>
      </c>
      <c r="CO56" s="723">
        <f>+IFERROR(CO54/(CO50*CO52), 0)</f>
        <v/>
      </c>
      <c r="CP56" s="723">
        <f>+IFERROR(CP54/(CP50*CP52), 0)</f>
        <v/>
      </c>
      <c r="CQ56" s="723">
        <f>+IFERROR(CQ54/(CQ50*CQ52), 0)</f>
        <v/>
      </c>
      <c r="CR56" s="723">
        <f>+IFERROR(CR54/(CR50*CR52), 0)</f>
        <v/>
      </c>
      <c r="CS56" s="723">
        <f>+IFERROR(CS54/(CS50*CS52), 0)</f>
        <v/>
      </c>
      <c r="CT56" s="723">
        <f>+IFERROR(CT54/(CT50*CT52), 0)</f>
        <v/>
      </c>
      <c r="CU56" s="723">
        <f>+IFERROR(CU54/(CU50*CU52), 0)</f>
        <v/>
      </c>
      <c r="CV56" s="723">
        <f>+IFERROR(CV54/(CV50*CV52), 0)</f>
        <v/>
      </c>
      <c r="CW56" s="723">
        <f>+IFERROR(CW54/(CW50*CW52), 0)</f>
        <v/>
      </c>
      <c r="CX56" s="723">
        <f>+IFERROR(CX54/(CX50*CX52), 0)</f>
        <v/>
      </c>
      <c r="CY56" s="724">
        <f>+IFERROR(CY54/(CY50*CY52), 0)</f>
        <v/>
      </c>
    </row>
    <row r="57" ht="15.75" customHeight="1" thickBot="1">
      <c r="A57" s="136" t="n"/>
      <c r="B57" s="136" t="n"/>
      <c r="C57" s="594" t="inlineStr">
        <is>
          <t>Utilization %</t>
        </is>
      </c>
      <c r="D57" s="725" t="n"/>
      <c r="E57" s="725" t="n"/>
      <c r="F57" s="725" t="n"/>
      <c r="G57" s="725" t="n"/>
      <c r="H57" s="725" t="n"/>
      <c r="I57" s="725" t="n"/>
      <c r="J57" s="725" t="n"/>
      <c r="K57" s="725" t="n"/>
      <c r="L57" s="725" t="n"/>
      <c r="M57" s="725" t="n"/>
      <c r="N57" s="725">
        <f>+N39/8</f>
        <v/>
      </c>
      <c r="O57" s="725">
        <f>+O39/8</f>
        <v/>
      </c>
      <c r="P57" s="725">
        <f>+P39/8</f>
        <v/>
      </c>
      <c r="Q57" s="725">
        <f>+Q39/8</f>
        <v/>
      </c>
      <c r="R57" s="725">
        <f>+R39/8</f>
        <v/>
      </c>
      <c r="S57" s="725">
        <f>+S39/8</f>
        <v/>
      </c>
      <c r="T57" s="725">
        <f>+T39/8</f>
        <v/>
      </c>
      <c r="U57" s="725">
        <f>+U39/8</f>
        <v/>
      </c>
      <c r="V57" s="725">
        <f>+V39/8</f>
        <v/>
      </c>
      <c r="W57" s="725">
        <f>+W39/8</f>
        <v/>
      </c>
      <c r="X57" s="725">
        <f>+X39/8</f>
        <v/>
      </c>
      <c r="Y57" s="725">
        <f>+Y39/8</f>
        <v/>
      </c>
      <c r="Z57" s="726">
        <f>+Z39/8</f>
        <v/>
      </c>
      <c r="AA57" s="725">
        <f>+AA39/8</f>
        <v/>
      </c>
      <c r="AB57" s="725">
        <f>+AB39/8</f>
        <v/>
      </c>
      <c r="AC57" s="725">
        <f>+AC39/8</f>
        <v/>
      </c>
      <c r="AD57" s="725">
        <f>+AD39/8</f>
        <v/>
      </c>
      <c r="AE57" s="726">
        <f>+AE39/8</f>
        <v/>
      </c>
      <c r="AF57" s="725">
        <f>+AF39/8</f>
        <v/>
      </c>
      <c r="AG57" s="725">
        <f>+AG39/8</f>
        <v/>
      </c>
      <c r="AH57" s="725">
        <f>+AH39/8</f>
        <v/>
      </c>
      <c r="AI57" s="725">
        <f>+AI39/8</f>
        <v/>
      </c>
      <c r="AJ57" s="725">
        <f>+AJ39/8</f>
        <v/>
      </c>
      <c r="AK57" s="725">
        <f>+AK39/8</f>
        <v/>
      </c>
      <c r="AL57" s="725">
        <f>+AL39/8</f>
        <v/>
      </c>
      <c r="AM57" s="725">
        <f>+AM39/8</f>
        <v/>
      </c>
      <c r="AN57" s="725">
        <f>+AN39/8</f>
        <v/>
      </c>
      <c r="AO57" s="725">
        <f>+AO39/8</f>
        <v/>
      </c>
      <c r="AP57" s="725">
        <f>+AP39/8</f>
        <v/>
      </c>
      <c r="AQ57" s="726">
        <f>+AQ39/8</f>
        <v/>
      </c>
      <c r="AR57" s="725">
        <f>+AR39/8</f>
        <v/>
      </c>
      <c r="AS57" s="725">
        <f>+AS39/8</f>
        <v/>
      </c>
      <c r="AT57" s="725">
        <f>+AT39/8</f>
        <v/>
      </c>
      <c r="AU57" s="725">
        <f>+AU39/8</f>
        <v/>
      </c>
      <c r="AV57" s="725">
        <f>+AV39/8</f>
        <v/>
      </c>
      <c r="AW57" s="725">
        <f>+AW39/8</f>
        <v/>
      </c>
      <c r="AX57" s="725">
        <f>+AX39/8</f>
        <v/>
      </c>
      <c r="AY57" s="725">
        <f>+AY39/8</f>
        <v/>
      </c>
      <c r="AZ57" s="725">
        <f>+AZ39/8</f>
        <v/>
      </c>
      <c r="BA57" s="725">
        <f>+BA39/8</f>
        <v/>
      </c>
      <c r="BB57" s="725">
        <f>+BB39/8</f>
        <v/>
      </c>
      <c r="BC57" s="726">
        <f>+BC39/8</f>
        <v/>
      </c>
      <c r="BD57" s="725">
        <f>+BD39/8</f>
        <v/>
      </c>
      <c r="BE57" s="725">
        <f>+BE39/8</f>
        <v/>
      </c>
      <c r="BF57" s="725">
        <f>+BF39/8</f>
        <v/>
      </c>
      <c r="BG57" s="725">
        <f>+BG39/8</f>
        <v/>
      </c>
      <c r="BH57" s="725">
        <f>+BH39/8</f>
        <v/>
      </c>
      <c r="BI57" s="725">
        <f>+BI39/8</f>
        <v/>
      </c>
      <c r="BJ57" s="725">
        <f>+BJ39/8</f>
        <v/>
      </c>
      <c r="BK57" s="725">
        <f>+BK39/8</f>
        <v/>
      </c>
      <c r="BL57" s="725">
        <f>+BL39/8</f>
        <v/>
      </c>
      <c r="BM57" s="725">
        <f>+BM39/8</f>
        <v/>
      </c>
      <c r="BN57" s="725">
        <f>+BN39/8</f>
        <v/>
      </c>
      <c r="BO57" s="726">
        <f>+BO39/8</f>
        <v/>
      </c>
      <c r="BP57" s="725">
        <f>+BP39/8</f>
        <v/>
      </c>
      <c r="BQ57" s="725">
        <f>+BQ39/8</f>
        <v/>
      </c>
      <c r="BR57" s="725">
        <f>+BR39/8</f>
        <v/>
      </c>
      <c r="BS57" s="725">
        <f>+BS39/8</f>
        <v/>
      </c>
      <c r="BT57" s="725">
        <f>+BT39/8</f>
        <v/>
      </c>
      <c r="BU57" s="725">
        <f>+BU39/8</f>
        <v/>
      </c>
      <c r="BV57" s="725">
        <f>+BV39/8</f>
        <v/>
      </c>
      <c r="BW57" s="725">
        <f>+BW39/8</f>
        <v/>
      </c>
      <c r="BX57" s="725">
        <f>+BX39/8</f>
        <v/>
      </c>
      <c r="BY57" s="725">
        <f>+BY39/8</f>
        <v/>
      </c>
      <c r="BZ57" s="725">
        <f>+BZ39/8</f>
        <v/>
      </c>
      <c r="CA57" s="726">
        <f>+CA39/8</f>
        <v/>
      </c>
      <c r="CB57" s="725">
        <f>+CB39/8</f>
        <v/>
      </c>
      <c r="CC57" s="725">
        <f>+CC39/8</f>
        <v/>
      </c>
      <c r="CD57" s="725">
        <f>+CD39/8</f>
        <v/>
      </c>
      <c r="CE57" s="725">
        <f>+CE39/8</f>
        <v/>
      </c>
      <c r="CF57" s="725">
        <f>+CF39/8</f>
        <v/>
      </c>
      <c r="CG57" s="725">
        <f>+CG39/8</f>
        <v/>
      </c>
      <c r="CH57" s="725">
        <f>+CH39/8</f>
        <v/>
      </c>
      <c r="CI57" s="725">
        <f>+CI39/8</f>
        <v/>
      </c>
      <c r="CJ57" s="725">
        <f>+CJ39/8</f>
        <v/>
      </c>
      <c r="CK57" s="725">
        <f>+CK39/8</f>
        <v/>
      </c>
      <c r="CL57" s="725">
        <f>+CL39/8</f>
        <v/>
      </c>
      <c r="CM57" s="726">
        <f>+CM39/8</f>
        <v/>
      </c>
      <c r="CN57" s="725">
        <f>+CN39/8</f>
        <v/>
      </c>
      <c r="CO57" s="725">
        <f>+CO39/8</f>
        <v/>
      </c>
      <c r="CP57" s="725">
        <f>+CP39/8</f>
        <v/>
      </c>
      <c r="CQ57" s="725">
        <f>+CQ39/8</f>
        <v/>
      </c>
      <c r="CR57" s="725">
        <f>+CR39/8</f>
        <v/>
      </c>
      <c r="CS57" s="725">
        <f>+CS39/8</f>
        <v/>
      </c>
      <c r="CT57" s="725">
        <f>+CT39/8</f>
        <v/>
      </c>
      <c r="CU57" s="725">
        <f>+CU39/8</f>
        <v/>
      </c>
      <c r="CV57" s="725">
        <f>+CV39/8</f>
        <v/>
      </c>
      <c r="CW57" s="725">
        <f>+CW39/8</f>
        <v/>
      </c>
      <c r="CX57" s="725">
        <f>+CX39/8</f>
        <v/>
      </c>
      <c r="CY57" s="726">
        <f>+CY39/8</f>
        <v/>
      </c>
    </row>
    <row r="58">
      <c r="B58" s="1" t="n"/>
      <c r="C58" s="1" t="n"/>
      <c r="D58" s="698" t="n"/>
      <c r="E58" s="698" t="n"/>
      <c r="F58" s="698" t="n"/>
      <c r="G58" s="698" t="n"/>
      <c r="H58" s="698" t="n"/>
      <c r="I58" s="698" t="n"/>
      <c r="J58" s="698" t="n"/>
      <c r="K58" s="698" t="n"/>
      <c r="L58" s="698" t="n"/>
      <c r="M58" s="698" t="n"/>
      <c r="N58" s="698" t="n"/>
      <c r="O58" s="698" t="n"/>
      <c r="P58" s="698" t="n"/>
      <c r="Q58" s="698" t="n"/>
      <c r="R58" s="698" t="n"/>
      <c r="S58" s="698" t="n"/>
      <c r="T58" s="698" t="n"/>
      <c r="U58" s="698" t="n"/>
      <c r="V58" s="698" t="n"/>
      <c r="W58" s="698" t="n"/>
      <c r="X58" s="698" t="n"/>
      <c r="Y58" s="698" t="n"/>
      <c r="Z58" s="699" t="n"/>
      <c r="AA58" s="698" t="n"/>
      <c r="AB58" s="698" t="n"/>
      <c r="AC58" s="698" t="n"/>
      <c r="AD58" s="698" t="n"/>
      <c r="AE58" s="699" t="n"/>
      <c r="AF58" s="698" t="n"/>
      <c r="AG58" s="698" t="n"/>
      <c r="AH58" s="698" t="n"/>
      <c r="AI58" s="698" t="n"/>
      <c r="AJ58" s="698" t="n"/>
      <c r="AK58" s="698" t="n"/>
      <c r="AL58" s="698" t="n"/>
      <c r="AM58" s="698" t="n"/>
      <c r="AN58" s="698" t="n"/>
      <c r="AO58" s="698" t="n"/>
      <c r="AP58" s="698" t="n"/>
      <c r="AQ58" s="699" t="n"/>
      <c r="AR58" s="698" t="n"/>
      <c r="AS58" s="698" t="n"/>
      <c r="AT58" s="698" t="n"/>
      <c r="AU58" s="698" t="n"/>
      <c r="AV58" s="698" t="n"/>
      <c r="AW58" s="698" t="n"/>
      <c r="AX58" s="698" t="n"/>
      <c r="AY58" s="698" t="n"/>
      <c r="AZ58" s="698" t="n"/>
      <c r="BA58" s="698" t="n"/>
      <c r="BB58" s="698" t="n"/>
      <c r="BC58" s="699" t="n"/>
      <c r="BD58" s="698" t="n"/>
      <c r="BE58" s="698" t="n"/>
      <c r="BF58" s="698" t="n"/>
      <c r="BG58" s="698" t="n"/>
      <c r="BH58" s="698" t="n"/>
      <c r="BI58" s="698" t="n"/>
      <c r="BJ58" s="698" t="n"/>
      <c r="BK58" s="698" t="n"/>
      <c r="BL58" s="698" t="n"/>
      <c r="BM58" s="698" t="n"/>
      <c r="BN58" s="698" t="n"/>
      <c r="BO58" s="699" t="n"/>
      <c r="BP58" s="698" t="n"/>
      <c r="BQ58" s="698" t="n"/>
      <c r="BR58" s="698" t="n"/>
      <c r="BS58" s="698" t="n"/>
      <c r="BT58" s="698" t="n"/>
      <c r="BU58" s="698" t="n"/>
      <c r="BV58" s="698" t="n"/>
      <c r="BW58" s="698" t="n"/>
      <c r="BX58" s="698" t="n"/>
      <c r="BY58" s="698" t="n"/>
      <c r="BZ58" s="698" t="n"/>
      <c r="CA58" s="699" t="n"/>
      <c r="CB58" s="698" t="n"/>
      <c r="CC58" s="698" t="n"/>
      <c r="CD58" s="698" t="n"/>
      <c r="CE58" s="698" t="n"/>
      <c r="CF58" s="698" t="n"/>
      <c r="CG58" s="698" t="n"/>
      <c r="CH58" s="698" t="n"/>
      <c r="CI58" s="698" t="n"/>
      <c r="CJ58" s="698" t="n"/>
      <c r="CK58" s="698" t="n"/>
      <c r="CL58" s="698" t="n"/>
      <c r="CM58" s="699" t="n"/>
      <c r="CN58" s="698" t="n"/>
      <c r="CO58" s="698" t="n"/>
      <c r="CP58" s="698" t="n"/>
      <c r="CQ58" s="698" t="n"/>
      <c r="CR58" s="698" t="n"/>
      <c r="CS58" s="698" t="n"/>
      <c r="CT58" s="698" t="n"/>
      <c r="CU58" s="698" t="n"/>
      <c r="CV58" s="698" t="n"/>
      <c r="CW58" s="698" t="n"/>
      <c r="CX58" s="698" t="n"/>
      <c r="CY58" s="699" t="n"/>
    </row>
    <row r="59" hidden="1">
      <c r="B59" s="1" t="n"/>
      <c r="C59" s="1" t="n"/>
      <c r="G59" s="698" t="n"/>
      <c r="N59" t="n">
        <v>2027</v>
      </c>
      <c r="O59" t="n">
        <v>2028</v>
      </c>
      <c r="P59" t="n">
        <v>2028</v>
      </c>
      <c r="Q59" t="n">
        <v>2028</v>
      </c>
      <c r="R59" t="n">
        <v>2029</v>
      </c>
      <c r="S59" t="n">
        <v>2029</v>
      </c>
      <c r="T59" t="n">
        <v>2029</v>
      </c>
      <c r="U59" s="698" t="n"/>
      <c r="V59" s="698" t="n"/>
      <c r="W59" s="698" t="n"/>
      <c r="X59" s="698" t="n"/>
      <c r="Y59" s="698" t="n"/>
      <c r="Z59" s="699" t="n"/>
      <c r="AA59" s="698" t="n"/>
      <c r="AB59" s="698" t="n"/>
      <c r="AC59" s="698" t="n"/>
      <c r="AD59" s="698" t="n"/>
      <c r="AE59" s="699" t="n"/>
      <c r="AF59" s="698" t="n"/>
      <c r="AG59" s="698" t="n"/>
      <c r="AH59" s="698" t="n"/>
      <c r="AI59" s="698" t="n"/>
      <c r="AJ59" s="698" t="n"/>
      <c r="AK59" s="698" t="n"/>
      <c r="AL59" s="698" t="n"/>
      <c r="AM59" s="698" t="n"/>
      <c r="AN59" s="698" t="n"/>
      <c r="AO59" s="698" t="n"/>
      <c r="AP59" s="698" t="n"/>
      <c r="AQ59" s="699" t="n"/>
      <c r="AR59" s="698" t="n"/>
      <c r="AS59" s="698" t="n"/>
      <c r="AT59" s="698" t="n"/>
      <c r="AU59" s="698" t="n"/>
      <c r="AV59" s="698" t="n"/>
      <c r="AW59" s="698" t="n"/>
      <c r="AX59" s="698" t="n"/>
      <c r="AY59" s="698" t="n"/>
      <c r="AZ59" s="698" t="n"/>
      <c r="BA59" s="698" t="n"/>
      <c r="BB59" s="698" t="n"/>
      <c r="BC59" s="699" t="n"/>
      <c r="BD59" s="698" t="n"/>
      <c r="BE59" s="698" t="n"/>
      <c r="BF59" s="698" t="n"/>
      <c r="BG59" s="698" t="n"/>
      <c r="BH59" s="698" t="n"/>
      <c r="BI59" s="698" t="n"/>
      <c r="BJ59" s="698" t="n"/>
      <c r="BK59" s="698" t="n"/>
      <c r="BL59" s="698" t="n"/>
      <c r="BM59" s="698" t="n"/>
      <c r="BN59" s="698" t="n"/>
      <c r="BO59" s="699" t="n"/>
      <c r="BP59" s="698" t="n"/>
      <c r="BQ59" s="698" t="n"/>
      <c r="BR59" s="698" t="n"/>
      <c r="BS59" s="698" t="n"/>
      <c r="BT59" s="698" t="n"/>
      <c r="BU59" s="698" t="n"/>
      <c r="BV59" s="698" t="n"/>
      <c r="BW59" s="698" t="n"/>
      <c r="BX59" s="698" t="n"/>
      <c r="BY59" s="698" t="n"/>
      <c r="BZ59" s="698" t="n"/>
      <c r="CA59" s="699" t="n"/>
      <c r="CB59" s="698" t="n"/>
      <c r="CC59" s="698" t="n"/>
      <c r="CD59" s="698" t="n"/>
      <c r="CE59" s="698" t="n"/>
      <c r="CF59" s="698" t="n"/>
      <c r="CG59" s="698" t="n"/>
      <c r="CH59" s="698" t="n"/>
      <c r="CI59" s="698" t="n"/>
      <c r="CJ59" s="698" t="n"/>
      <c r="CK59" s="698" t="n"/>
      <c r="CL59" s="698" t="n"/>
      <c r="CM59" s="699" t="n"/>
      <c r="CN59" s="698" t="n"/>
      <c r="CO59" s="698" t="n"/>
      <c r="CP59" s="698" t="n"/>
      <c r="CQ59" s="698" t="n"/>
      <c r="CR59" s="698" t="n"/>
      <c r="CS59" s="698" t="n"/>
      <c r="CT59" s="698" t="n"/>
      <c r="CU59" s="698" t="n"/>
      <c r="CV59" s="698" t="n"/>
      <c r="CW59" s="698" t="n"/>
      <c r="CX59" s="698" t="n"/>
      <c r="CY59" s="699" t="n"/>
    </row>
    <row r="60" hidden="1">
      <c r="B60" s="1" t="n"/>
      <c r="C60" s="1" t="n"/>
      <c r="G60" s="698" t="n"/>
      <c r="N60">
        <f>ROUNDUP(AVERAGE(N61:N63), 0)</f>
        <v/>
      </c>
      <c r="O60">
        <f>ROUNDUP(AVERAGE(O61:O63), 0)</f>
        <v/>
      </c>
      <c r="P60">
        <f>ROUNDUP(AVERAGE(P61:P63), 0)</f>
        <v/>
      </c>
      <c r="Q60">
        <f>ROUNDUP(AVERAGE(Q61:Q63), 0)</f>
        <v/>
      </c>
      <c r="R60">
        <f>ROUNDUP(AVERAGE(R61:R63), 0)</f>
        <v/>
      </c>
      <c r="S60">
        <f>ROUNDUP(AVERAGE(S61:S63), 0)</f>
        <v/>
      </c>
      <c r="T60">
        <f>ROUNDUP(AVERAGE(T61:T63), 0)</f>
        <v/>
      </c>
      <c r="U60" s="698" t="n"/>
      <c r="V60" s="698" t="n"/>
      <c r="W60" s="698" t="n"/>
      <c r="X60" s="698" t="n"/>
      <c r="Y60" s="698" t="n"/>
      <c r="Z60" s="699" t="n"/>
      <c r="AA60" s="698" t="n"/>
      <c r="AB60" s="698" t="n"/>
      <c r="AC60" s="698" t="n"/>
      <c r="AD60" s="698" t="n"/>
      <c r="AE60" s="699" t="n"/>
      <c r="AF60" s="698" t="n"/>
      <c r="AG60" s="698" t="n"/>
      <c r="AH60" s="698" t="n"/>
      <c r="AI60" s="698" t="n"/>
      <c r="AJ60" s="698" t="n"/>
      <c r="AK60" s="698" t="n"/>
      <c r="AL60" s="698" t="n"/>
      <c r="AM60" s="698" t="n"/>
      <c r="AN60" s="698" t="n"/>
      <c r="AO60" s="698" t="n"/>
      <c r="AP60" s="698" t="n"/>
      <c r="AQ60" s="699" t="n"/>
      <c r="AR60" s="698" t="n"/>
      <c r="AS60" s="698" t="n"/>
      <c r="AT60" s="698" t="n"/>
      <c r="AU60" s="698" t="n"/>
      <c r="AV60" s="698" t="n"/>
      <c r="AW60" s="698" t="n"/>
      <c r="AX60" s="698" t="n"/>
      <c r="AY60" s="698" t="n"/>
      <c r="AZ60" s="698" t="n"/>
      <c r="BA60" s="698" t="n"/>
      <c r="BB60" s="698" t="n"/>
      <c r="BC60" s="699" t="n"/>
      <c r="BD60" s="698" t="n"/>
      <c r="BE60" s="698" t="n"/>
      <c r="BF60" s="698" t="n"/>
      <c r="BG60" s="698" t="n"/>
      <c r="BH60" s="698" t="n"/>
      <c r="BI60" s="698" t="n"/>
      <c r="BJ60" s="698" t="n"/>
      <c r="BK60" s="698" t="n"/>
      <c r="BL60" s="698" t="n"/>
      <c r="BM60" s="698" t="n"/>
      <c r="BN60" s="698" t="n"/>
      <c r="BO60" s="699" t="n"/>
      <c r="BP60" s="698" t="n"/>
      <c r="BQ60" s="698" t="n"/>
      <c r="BR60" s="698" t="n"/>
      <c r="BS60" s="698" t="n"/>
      <c r="BT60" s="698" t="n"/>
      <c r="BU60" s="698" t="n"/>
      <c r="BV60" s="698" t="n"/>
      <c r="BW60" s="698" t="n"/>
      <c r="BX60" s="698" t="n"/>
      <c r="BY60" s="698" t="n"/>
      <c r="BZ60" s="698" t="n"/>
      <c r="CA60" s="699" t="n"/>
      <c r="CB60" s="698" t="n"/>
      <c r="CC60" s="698" t="n"/>
      <c r="CD60" s="698" t="n"/>
      <c r="CE60" s="698" t="n"/>
      <c r="CF60" s="698" t="n"/>
      <c r="CG60" s="698" t="n"/>
      <c r="CH60" s="698" t="n"/>
      <c r="CI60" s="698" t="n"/>
      <c r="CJ60" s="698" t="n"/>
      <c r="CK60" s="698" t="n"/>
      <c r="CL60" s="698" t="n"/>
      <c r="CM60" s="699" t="n"/>
      <c r="CN60" s="698" t="n"/>
      <c r="CO60" s="698" t="n"/>
      <c r="CP60" s="698" t="n"/>
      <c r="CQ60" s="698" t="n"/>
      <c r="CR60" s="698" t="n"/>
      <c r="CS60" s="698" t="n"/>
      <c r="CT60" s="698" t="n"/>
      <c r="CU60" s="698" t="n"/>
      <c r="CV60" s="698" t="n"/>
      <c r="CW60" s="698" t="n"/>
      <c r="CX60" s="698" t="n"/>
      <c r="CY60" s="699" t="n"/>
    </row>
    <row r="61" hidden="1">
      <c r="B61" s="1" t="n"/>
      <c r="C61" s="1" t="n"/>
      <c r="D61" s="217" t="n"/>
      <c r="E61" s="217" t="n"/>
      <c r="F61" s="217" t="n"/>
      <c r="G61" s="698" t="n"/>
      <c r="I61" s="727" t="n"/>
      <c r="J61" s="727" t="n"/>
      <c r="K61" s="727" t="n"/>
      <c r="L61" s="727" t="n"/>
      <c r="M61" s="727" t="n"/>
      <c r="N61" s="727">
        <f>AVERAGEIFS($D$39:$CY$39, $D$2:$DB$2,#REF!, $D$1:$DB$1, N59)</f>
        <v/>
      </c>
      <c r="O61" s="727">
        <f>AVERAGEIFS($D$39:$CY$39, $D$2:$DB$2,#REF!, $D$1:$DB$1, O59)</f>
        <v/>
      </c>
      <c r="P61" s="727">
        <f>AVERAGEIFS($D$39:$CY$39, $D$2:$DB$2,#REF!, $D$1:$DB$1, P59)</f>
        <v/>
      </c>
      <c r="Q61" s="727">
        <f>AVERAGEIFS($D$39:$CY$39, $D$2:$DB$2,#REF!, $D$1:$DB$1, Q59)</f>
        <v/>
      </c>
      <c r="R61" s="727">
        <f>AVERAGEIFS($D$39:$CY$39, $D$2:$DB$2,#REF!, $D$1:$DB$1, R59)</f>
        <v/>
      </c>
      <c r="S61" s="727">
        <f>AVERAGEIFS($D$39:$CY$39, $D$2:$DB$2,#REF!, $D$1:$DB$1, S59)</f>
        <v/>
      </c>
      <c r="T61" s="727">
        <f>AVERAGEIFS($D$39:$CY$39, $D$2:$DB$2,#REF!, $D$1:$DB$1, T59)</f>
        <v/>
      </c>
      <c r="U61" s="698" t="n"/>
      <c r="V61" s="698" t="n"/>
      <c r="W61" s="698" t="n"/>
      <c r="X61" s="698" t="n"/>
      <c r="Y61" s="698" t="n"/>
      <c r="Z61" s="699" t="n"/>
      <c r="AA61" s="698" t="n"/>
      <c r="AB61" s="698" t="n"/>
      <c r="AC61" s="698" t="n"/>
      <c r="AD61" s="698" t="n"/>
      <c r="AE61" s="699" t="n"/>
      <c r="AF61" s="698" t="n"/>
      <c r="AG61" s="698" t="n"/>
      <c r="AH61" s="698" t="n"/>
      <c r="AI61" s="698" t="n"/>
      <c r="AJ61" s="698" t="n"/>
      <c r="AK61" s="698" t="n"/>
      <c r="AL61" s="698" t="n"/>
      <c r="AM61" s="698" t="n"/>
      <c r="AN61" s="698" t="n"/>
      <c r="AO61" s="698" t="n"/>
      <c r="AP61" s="698" t="n"/>
      <c r="AQ61" s="699" t="n"/>
      <c r="AR61" s="698" t="n"/>
      <c r="AS61" s="698" t="n"/>
      <c r="AT61" s="698" t="n"/>
      <c r="AU61" s="698" t="n"/>
      <c r="AV61" s="698" t="n"/>
      <c r="AW61" s="698" t="n"/>
      <c r="AX61" s="698" t="n"/>
      <c r="AY61" s="698" t="n"/>
      <c r="AZ61" s="698" t="n"/>
      <c r="BA61" s="698" t="n"/>
      <c r="BB61" s="698" t="n"/>
      <c r="BC61" s="699" t="n"/>
      <c r="BD61" s="698" t="n"/>
      <c r="BE61" s="698" t="n"/>
      <c r="BF61" s="698" t="n"/>
      <c r="BG61" s="698" t="n"/>
      <c r="BH61" s="698" t="n"/>
      <c r="BI61" s="698" t="n"/>
      <c r="BJ61" s="698" t="n"/>
      <c r="BK61" s="698" t="n"/>
      <c r="BL61" s="698" t="n"/>
      <c r="BM61" s="698" t="n"/>
      <c r="BN61" s="698" t="n"/>
      <c r="BO61" s="699" t="n"/>
      <c r="BP61" s="698" t="n"/>
      <c r="BQ61" s="698" t="n"/>
      <c r="BR61" s="698" t="n"/>
      <c r="BS61" s="698" t="n"/>
      <c r="BT61" s="698" t="n"/>
      <c r="BU61" s="698" t="n"/>
      <c r="BV61" s="698" t="n"/>
      <c r="BW61" s="698" t="n"/>
      <c r="BX61" s="698" t="n"/>
      <c r="BY61" s="698" t="n"/>
      <c r="BZ61" s="698" t="n"/>
      <c r="CA61" s="699" t="n"/>
      <c r="CB61" s="698" t="n"/>
      <c r="CC61" s="698" t="n"/>
      <c r="CD61" s="698" t="n"/>
      <c r="CE61" s="698" t="n"/>
      <c r="CF61" s="698" t="n"/>
      <c r="CG61" s="698" t="n"/>
      <c r="CH61" s="698" t="n"/>
      <c r="CI61" s="698" t="n"/>
      <c r="CJ61" s="698" t="n"/>
      <c r="CK61" s="698" t="n"/>
      <c r="CL61" s="698" t="n"/>
      <c r="CM61" s="699" t="n"/>
      <c r="CN61" s="698" t="n"/>
      <c r="CO61" s="698" t="n"/>
      <c r="CP61" s="698" t="n"/>
      <c r="CQ61" s="698" t="n"/>
      <c r="CR61" s="698" t="n"/>
      <c r="CS61" s="698" t="n"/>
      <c r="CT61" s="698" t="n"/>
      <c r="CU61" s="698" t="n"/>
      <c r="CV61" s="698" t="n"/>
      <c r="CW61" s="698" t="n"/>
      <c r="CX61" s="698" t="n"/>
      <c r="CY61" s="699" t="n"/>
    </row>
    <row r="62" hidden="1">
      <c r="B62" s="1" t="n"/>
      <c r="C62" s="1" t="n"/>
      <c r="D62" s="217" t="n"/>
      <c r="E62" s="217" t="n"/>
      <c r="F62" s="217" t="n"/>
      <c r="G62" s="698" t="n"/>
      <c r="I62" s="727" t="n"/>
      <c r="J62" s="727" t="n"/>
      <c r="K62" s="727" t="n"/>
      <c r="L62" s="727" t="n"/>
      <c r="M62" s="727" t="n"/>
      <c r="N62" s="727">
        <f>+AVERAGEIFS($D$39:$CY$39, $D$2:$DB$2,#REF!, $D$1:$DB$1, N59)</f>
        <v/>
      </c>
      <c r="O62" s="727">
        <f>+AVERAGEIFS($D$39:$CY$39, $D$2:$DB$2,#REF!, $D$1:$DB$1, O59)</f>
        <v/>
      </c>
      <c r="P62" s="727">
        <f>+AVERAGEIFS($D$39:$CY$39, $D$2:$DB$2,#REF!, $D$1:$DB$1, P59)</f>
        <v/>
      </c>
      <c r="Q62" s="727">
        <f>+AVERAGEIFS($D$39:$CY$39, $D$2:$DB$2,#REF!, $D$1:$DB$1, Q59)</f>
        <v/>
      </c>
      <c r="R62" s="727">
        <f>+AVERAGEIFS($D$39:$CY$39, $D$2:$DB$2,#REF!, $D$1:$DB$1, R59)</f>
        <v/>
      </c>
      <c r="S62" s="727">
        <f>+AVERAGEIFS($D$39:$CY$39, $D$2:$DB$2,#REF!, $D$1:$DB$1, S59)</f>
        <v/>
      </c>
      <c r="T62" s="727">
        <f>+AVERAGEIFS($D$39:$CY$39, $D$2:$DB$2,#REF!, $D$1:$DB$1, T59)</f>
        <v/>
      </c>
      <c r="U62" s="698" t="n"/>
      <c r="V62" s="698" t="n"/>
      <c r="W62" s="698" t="n"/>
      <c r="X62" s="698" t="n"/>
      <c r="Y62" s="698" t="n"/>
      <c r="Z62" s="699" t="n"/>
      <c r="AA62" s="698" t="n"/>
      <c r="AB62" s="698" t="n"/>
      <c r="AC62" s="698" t="n"/>
      <c r="AD62" s="698" t="n"/>
      <c r="AE62" s="699" t="n"/>
      <c r="AF62" s="698" t="n"/>
      <c r="AG62" s="698" t="n"/>
      <c r="AH62" s="698" t="n"/>
      <c r="AI62" s="698" t="n"/>
      <c r="AJ62" s="698" t="n"/>
      <c r="AK62" s="698" t="n"/>
      <c r="AL62" s="698" t="n"/>
      <c r="AM62" s="698" t="n"/>
      <c r="AN62" s="698" t="n"/>
      <c r="AO62" s="698" t="n"/>
      <c r="AP62" s="698" t="n"/>
      <c r="AQ62" s="699" t="n"/>
      <c r="AR62" s="698" t="n"/>
      <c r="AS62" s="698" t="n"/>
      <c r="AT62" s="698" t="n"/>
      <c r="AU62" s="698" t="n"/>
      <c r="AV62" s="698" t="n"/>
      <c r="AW62" s="698" t="n"/>
      <c r="AX62" s="698" t="n"/>
      <c r="AY62" s="698" t="n"/>
      <c r="AZ62" s="698" t="n"/>
      <c r="BA62" s="698" t="n"/>
      <c r="BB62" s="698" t="n"/>
      <c r="BC62" s="699" t="n"/>
      <c r="BD62" s="698" t="n"/>
      <c r="BE62" s="698" t="n"/>
      <c r="BF62" s="698" t="n"/>
      <c r="BG62" s="698" t="n"/>
      <c r="BH62" s="698" t="n"/>
      <c r="BI62" s="698" t="n"/>
      <c r="BJ62" s="698" t="n"/>
      <c r="BK62" s="698" t="n"/>
      <c r="BL62" s="698" t="n"/>
      <c r="BM62" s="698" t="n"/>
      <c r="BN62" s="698" t="n"/>
      <c r="BO62" s="699" t="n"/>
      <c r="BP62" s="698" t="n"/>
      <c r="BQ62" s="698" t="n"/>
      <c r="BR62" s="698" t="n"/>
      <c r="BS62" s="698" t="n"/>
      <c r="BT62" s="698" t="n"/>
      <c r="BU62" s="698" t="n"/>
      <c r="BV62" s="698" t="n"/>
      <c r="BW62" s="698" t="n"/>
      <c r="BX62" s="698" t="n"/>
      <c r="BY62" s="698" t="n"/>
      <c r="BZ62" s="698" t="n"/>
      <c r="CA62" s="699" t="n"/>
      <c r="CB62" s="698" t="n"/>
      <c r="CC62" s="698" t="n"/>
      <c r="CD62" s="698" t="n"/>
      <c r="CE62" s="698" t="n"/>
      <c r="CF62" s="698" t="n"/>
      <c r="CG62" s="698" t="n"/>
      <c r="CH62" s="698" t="n"/>
      <c r="CI62" s="698" t="n"/>
      <c r="CJ62" s="698" t="n"/>
      <c r="CK62" s="698" t="n"/>
      <c r="CL62" s="698" t="n"/>
      <c r="CM62" s="699" t="n"/>
      <c r="CN62" s="698" t="n"/>
      <c r="CO62" s="698" t="n"/>
      <c r="CP62" s="698" t="n"/>
      <c r="CQ62" s="698" t="n"/>
      <c r="CR62" s="698" t="n"/>
      <c r="CS62" s="698" t="n"/>
      <c r="CT62" s="698" t="n"/>
      <c r="CU62" s="698" t="n"/>
      <c r="CV62" s="698" t="n"/>
      <c r="CW62" s="698" t="n"/>
      <c r="CX62" s="698" t="n"/>
      <c r="CY62" s="699" t="n"/>
    </row>
    <row r="63" hidden="1">
      <c r="B63" s="1" t="n"/>
      <c r="C63" s="1" t="n"/>
      <c r="D63" s="217" t="n"/>
      <c r="E63" s="217" t="n"/>
      <c r="F63" s="217" t="n"/>
      <c r="G63" s="698" t="n"/>
      <c r="I63" s="727" t="n"/>
      <c r="J63" s="727" t="n"/>
      <c r="K63" s="727" t="n"/>
      <c r="L63" s="727" t="n"/>
      <c r="M63" s="727" t="n"/>
      <c r="N63" s="727">
        <f>AVERAGEIFS($D$39:$CY$39, $D$2:$DB$2,#REF!, $D$1:$DB$1, N59)</f>
        <v/>
      </c>
      <c r="O63" s="727">
        <f>AVERAGEIFS($D$39:$CY$39, $D$2:$DB$2,#REF!, $D$1:$DB$1, O59)</f>
        <v/>
      </c>
      <c r="P63" s="727">
        <f>AVERAGEIFS($D$39:$CY$39, $D$2:$DB$2,#REF!, $D$1:$DB$1, P59)</f>
        <v/>
      </c>
      <c r="Q63" s="727">
        <f>AVERAGEIFS($D$39:$CY$39, $D$2:$DB$2,#REF!, $D$1:$DB$1, Q59)</f>
        <v/>
      </c>
      <c r="R63" s="727">
        <f>AVERAGEIFS($D$39:$CY$39, $D$2:$DB$2,#REF!, $D$1:$DB$1, R59)</f>
        <v/>
      </c>
      <c r="S63" s="727">
        <f>AVERAGEIFS($D$39:$CY$39, $D$2:$DB$2,#REF!, $D$1:$DB$1, S59)</f>
        <v/>
      </c>
      <c r="T63" s="727">
        <f>AVERAGEIFS($D$39:$CY$39, $D$2:$DB$2,#REF!, $D$1:$DB$1, T59)</f>
        <v/>
      </c>
      <c r="U63" s="698" t="n"/>
      <c r="V63" s="698" t="n"/>
      <c r="W63" s="698" t="n"/>
      <c r="X63" s="698" t="n"/>
      <c r="Y63" s="698" t="n"/>
      <c r="Z63" s="699" t="n"/>
      <c r="AA63" s="698" t="n"/>
      <c r="AB63" s="698" t="n"/>
      <c r="AC63" s="698" t="n"/>
      <c r="AD63" s="698" t="n"/>
      <c r="AE63" s="699" t="n"/>
      <c r="AF63" s="698" t="n"/>
      <c r="AG63" s="698" t="n"/>
      <c r="AH63" s="698" t="n"/>
      <c r="AI63" s="698" t="n"/>
      <c r="AJ63" s="698" t="n"/>
      <c r="AK63" s="698" t="n"/>
      <c r="AL63" s="698" t="n"/>
      <c r="AM63" s="698" t="n"/>
      <c r="AN63" s="698" t="n"/>
      <c r="AO63" s="698" t="n"/>
      <c r="AP63" s="698" t="n"/>
      <c r="AQ63" s="699" t="n"/>
      <c r="AR63" s="698" t="n"/>
      <c r="AS63" s="698" t="n"/>
      <c r="AT63" s="698" t="n"/>
      <c r="AU63" s="698" t="n"/>
      <c r="AV63" s="698" t="n"/>
      <c r="AW63" s="698" t="n"/>
      <c r="AX63" s="698" t="n"/>
      <c r="AY63" s="698" t="n"/>
      <c r="AZ63" s="698" t="n"/>
      <c r="BA63" s="698" t="n"/>
      <c r="BB63" s="698" t="n"/>
      <c r="BC63" s="699" t="n"/>
      <c r="BD63" s="698" t="n"/>
      <c r="BE63" s="698" t="n"/>
      <c r="BF63" s="698" t="n"/>
      <c r="BG63" s="698" t="n"/>
      <c r="BH63" s="698" t="n"/>
      <c r="BI63" s="698" t="n"/>
      <c r="BJ63" s="698" t="n"/>
      <c r="BK63" s="698" t="n"/>
      <c r="BL63" s="698" t="n"/>
      <c r="BM63" s="698" t="n"/>
      <c r="BN63" s="698" t="n"/>
      <c r="BO63" s="699" t="n"/>
      <c r="BP63" s="698" t="n"/>
      <c r="BQ63" s="698" t="n"/>
      <c r="BR63" s="698" t="n"/>
      <c r="BS63" s="698" t="n"/>
      <c r="BT63" s="698" t="n"/>
      <c r="BU63" s="698" t="n"/>
      <c r="BV63" s="698" t="n"/>
      <c r="BW63" s="698" t="n"/>
      <c r="BX63" s="698" t="n"/>
      <c r="BY63" s="698" t="n"/>
      <c r="BZ63" s="698" t="n"/>
      <c r="CA63" s="699" t="n"/>
      <c r="CB63" s="698" t="n"/>
      <c r="CC63" s="698" t="n"/>
      <c r="CD63" s="698" t="n"/>
      <c r="CE63" s="698" t="n"/>
      <c r="CF63" s="698" t="n"/>
      <c r="CG63" s="698" t="n"/>
      <c r="CH63" s="698" t="n"/>
      <c r="CI63" s="698" t="n"/>
      <c r="CJ63" s="698" t="n"/>
      <c r="CK63" s="698" t="n"/>
      <c r="CL63" s="698" t="n"/>
      <c r="CM63" s="699" t="n"/>
      <c r="CN63" s="698" t="n"/>
      <c r="CO63" s="698" t="n"/>
      <c r="CP63" s="698" t="n"/>
      <c r="CQ63" s="698" t="n"/>
      <c r="CR63" s="698" t="n"/>
      <c r="CS63" s="698" t="n"/>
      <c r="CT63" s="698" t="n"/>
      <c r="CU63" s="698" t="n"/>
      <c r="CV63" s="698" t="n"/>
      <c r="CW63" s="698" t="n"/>
      <c r="CX63" s="698" t="n"/>
      <c r="CY63" s="699" t="n"/>
    </row>
    <row r="64" hidden="1">
      <c r="B64" s="1" t="n"/>
      <c r="C64" s="1" t="n"/>
      <c r="D64" s="728" t="n"/>
      <c r="E64" s="728" t="n"/>
      <c r="F64" s="728" t="n"/>
      <c r="G64" s="698" t="n"/>
      <c r="I64" s="218" t="n"/>
      <c r="J64" s="218" t="n"/>
      <c r="K64" s="218" t="n"/>
      <c r="L64" s="218" t="n"/>
      <c r="M64" s="218" t="n"/>
      <c r="N64" s="218">
        <f>N63/N60-1</f>
        <v/>
      </c>
      <c r="O64" s="218">
        <f>O63/O60-1</f>
        <v/>
      </c>
      <c r="P64" s="218">
        <f>P63/P60-1</f>
        <v/>
      </c>
      <c r="Q64" s="218">
        <f>Q63/Q60-1</f>
        <v/>
      </c>
      <c r="R64" s="218">
        <f>R63/R60-1</f>
        <v/>
      </c>
      <c r="S64" s="218">
        <f>S63/S60-1</f>
        <v/>
      </c>
      <c r="T64" s="218">
        <f>T63/T60-1</f>
        <v/>
      </c>
      <c r="U64" s="698" t="n"/>
      <c r="V64" s="698" t="n"/>
      <c r="W64" s="698" t="n"/>
      <c r="X64" s="698" t="n"/>
      <c r="Y64" s="698" t="n"/>
      <c r="Z64" s="699" t="n"/>
      <c r="AA64" s="698" t="n"/>
      <c r="AB64" s="698" t="n"/>
      <c r="AC64" s="698" t="n"/>
      <c r="AD64" s="698" t="n"/>
      <c r="AE64" s="699" t="n"/>
      <c r="AF64" s="698" t="n"/>
      <c r="AG64" s="698" t="n"/>
      <c r="AH64" s="698" t="n"/>
      <c r="AI64" s="698" t="n"/>
      <c r="AJ64" s="698" t="n"/>
      <c r="AK64" s="698" t="n"/>
      <c r="AL64" s="698" t="n"/>
      <c r="AM64" s="698" t="n"/>
      <c r="AN64" s="698" t="n"/>
      <c r="AO64" s="698" t="n"/>
      <c r="AP64" s="698" t="n"/>
      <c r="AQ64" s="699" t="n"/>
      <c r="AR64" s="698" t="n"/>
      <c r="AS64" s="698" t="n"/>
      <c r="AT64" s="698" t="n"/>
      <c r="AU64" s="698" t="n"/>
      <c r="AV64" s="698" t="n"/>
      <c r="AW64" s="698" t="n"/>
      <c r="AX64" s="698" t="n"/>
      <c r="AY64" s="698" t="n"/>
      <c r="AZ64" s="698" t="n"/>
      <c r="BA64" s="698" t="n"/>
      <c r="BB64" s="698" t="n"/>
      <c r="BC64" s="699" t="n"/>
      <c r="BD64" s="698" t="n"/>
      <c r="BE64" s="698" t="n"/>
      <c r="BF64" s="698" t="n"/>
      <c r="BG64" s="698" t="n"/>
      <c r="BH64" s="698" t="n"/>
      <c r="BI64" s="698" t="n"/>
      <c r="BJ64" s="698" t="n"/>
      <c r="BK64" s="698" t="n"/>
      <c r="BL64" s="698" t="n"/>
      <c r="BM64" s="698" t="n"/>
      <c r="BN64" s="698" t="n"/>
      <c r="BO64" s="699" t="n"/>
      <c r="BP64" s="698" t="n"/>
      <c r="BQ64" s="698" t="n"/>
      <c r="BR64" s="698" t="n"/>
      <c r="BS64" s="698" t="n"/>
      <c r="BT64" s="698" t="n"/>
      <c r="BU64" s="698" t="n"/>
      <c r="BV64" s="698" t="n"/>
      <c r="BW64" s="698" t="n"/>
      <c r="BX64" s="698" t="n"/>
      <c r="BY64" s="698" t="n"/>
      <c r="BZ64" s="698" t="n"/>
      <c r="CA64" s="699" t="n"/>
      <c r="CB64" s="698" t="n"/>
      <c r="CC64" s="698" t="n"/>
      <c r="CD64" s="698" t="n"/>
      <c r="CE64" s="698" t="n"/>
      <c r="CF64" s="698" t="n"/>
      <c r="CG64" s="698" t="n"/>
      <c r="CH64" s="698" t="n"/>
      <c r="CI64" s="698" t="n"/>
      <c r="CJ64" s="698" t="n"/>
      <c r="CK64" s="698" t="n"/>
      <c r="CL64" s="698" t="n"/>
      <c r="CM64" s="699" t="n"/>
      <c r="CN64" s="698" t="n"/>
      <c r="CO64" s="698" t="n"/>
      <c r="CP64" s="698" t="n"/>
      <c r="CQ64" s="698" t="n"/>
      <c r="CR64" s="698" t="n"/>
      <c r="CS64" s="698" t="n"/>
      <c r="CT64" s="698" t="n"/>
      <c r="CU64" s="698" t="n"/>
      <c r="CV64" s="698" t="n"/>
      <c r="CW64" s="698" t="n"/>
      <c r="CX64" s="698" t="n"/>
      <c r="CY64" s="699" t="n"/>
    </row>
    <row r="65" hidden="1">
      <c r="B65" s="1" t="n"/>
      <c r="C65" s="1" t="n"/>
      <c r="D65" s="728" t="n"/>
      <c r="E65" s="728" t="n"/>
      <c r="F65" s="728" t="n"/>
      <c r="G65" s="698" t="n"/>
      <c r="I65" s="218" t="n"/>
      <c r="J65" s="218" t="n"/>
      <c r="K65" s="218" t="n"/>
      <c r="L65" s="218" t="n"/>
      <c r="M65" s="218" t="n"/>
      <c r="N65" s="218">
        <f>N62/N60-1</f>
        <v/>
      </c>
      <c r="O65" s="218">
        <f>O62/O60-1</f>
        <v/>
      </c>
      <c r="P65" s="218">
        <f>P62/P60-1</f>
        <v/>
      </c>
      <c r="Q65" s="218">
        <f>Q62/Q60-1</f>
        <v/>
      </c>
      <c r="R65" s="218">
        <f>R62/R60-1</f>
        <v/>
      </c>
      <c r="S65" s="218">
        <f>S62/S60-1</f>
        <v/>
      </c>
      <c r="T65" s="218">
        <f>T62/T60-1</f>
        <v/>
      </c>
      <c r="U65" s="698" t="n"/>
      <c r="V65" s="698" t="n"/>
      <c r="W65" s="698" t="n"/>
      <c r="X65" s="698" t="n"/>
      <c r="Y65" s="698" t="n"/>
      <c r="Z65" s="699" t="n"/>
      <c r="AA65" s="698" t="n"/>
      <c r="AB65" s="698" t="n"/>
      <c r="AC65" s="698" t="n"/>
      <c r="AD65" s="698" t="n"/>
      <c r="AE65" s="699" t="n"/>
      <c r="AF65" s="698" t="n"/>
      <c r="AG65" s="698" t="n"/>
      <c r="AH65" s="698" t="n"/>
      <c r="AI65" s="698" t="n"/>
      <c r="AJ65" s="698" t="n"/>
      <c r="AK65" s="698" t="n"/>
      <c r="AL65" s="698" t="n"/>
      <c r="AM65" s="698" t="n"/>
      <c r="AN65" s="698" t="n"/>
      <c r="AO65" s="698" t="n"/>
      <c r="AP65" s="698" t="n"/>
      <c r="AQ65" s="699" t="n"/>
      <c r="AR65" s="698" t="n"/>
      <c r="AS65" s="698" t="n"/>
      <c r="AT65" s="698" t="n"/>
      <c r="AU65" s="698" t="n"/>
      <c r="AV65" s="698" t="n"/>
      <c r="AW65" s="698" t="n"/>
      <c r="AX65" s="698" t="n"/>
      <c r="AY65" s="698" t="n"/>
      <c r="AZ65" s="698" t="n"/>
      <c r="BA65" s="698" t="n"/>
      <c r="BB65" s="698" t="n"/>
      <c r="BC65" s="699" t="n"/>
      <c r="BD65" s="698" t="n"/>
      <c r="BE65" s="698" t="n"/>
      <c r="BF65" s="698" t="n"/>
      <c r="BG65" s="698" t="n"/>
      <c r="BH65" s="698" t="n"/>
      <c r="BI65" s="698" t="n"/>
      <c r="BJ65" s="698" t="n"/>
      <c r="BK65" s="698" t="n"/>
      <c r="BL65" s="698" t="n"/>
      <c r="BM65" s="698" t="n"/>
      <c r="BN65" s="698" t="n"/>
      <c r="BO65" s="699" t="n"/>
      <c r="BP65" s="698" t="n"/>
      <c r="BQ65" s="698" t="n"/>
      <c r="BR65" s="698" t="n"/>
      <c r="BS65" s="698" t="n"/>
      <c r="BT65" s="698" t="n"/>
      <c r="BU65" s="698" t="n"/>
      <c r="BV65" s="698" t="n"/>
      <c r="BW65" s="698" t="n"/>
      <c r="BX65" s="698" t="n"/>
      <c r="BY65" s="698" t="n"/>
      <c r="BZ65" s="698" t="n"/>
      <c r="CA65" s="699" t="n"/>
      <c r="CB65" s="698" t="n"/>
      <c r="CC65" s="698" t="n"/>
      <c r="CD65" s="698" t="n"/>
      <c r="CE65" s="698" t="n"/>
      <c r="CF65" s="698" t="n"/>
      <c r="CG65" s="698" t="n"/>
      <c r="CH65" s="698" t="n"/>
      <c r="CI65" s="698" t="n"/>
      <c r="CJ65" s="698" t="n"/>
      <c r="CK65" s="698" t="n"/>
      <c r="CL65" s="698" t="n"/>
      <c r="CM65" s="699" t="n"/>
      <c r="CN65" s="698" t="n"/>
      <c r="CO65" s="698" t="n"/>
      <c r="CP65" s="698" t="n"/>
      <c r="CQ65" s="698" t="n"/>
      <c r="CR65" s="698" t="n"/>
      <c r="CS65" s="698" t="n"/>
      <c r="CT65" s="698" t="n"/>
      <c r="CU65" s="698" t="n"/>
      <c r="CV65" s="698" t="n"/>
      <c r="CW65" s="698" t="n"/>
      <c r="CX65" s="698" t="n"/>
      <c r="CY65" s="699" t="n"/>
    </row>
    <row r="66">
      <c r="B66" s="1" t="n"/>
      <c r="C66" s="1" t="n"/>
      <c r="D66" s="698" t="n"/>
      <c r="E66" s="698" t="n"/>
      <c r="F66" s="698" t="n"/>
      <c r="G66" s="698" t="n"/>
      <c r="H66" s="698" t="n"/>
      <c r="I66" s="698" t="n"/>
      <c r="J66" s="698" t="n"/>
      <c r="K66" s="698" t="n"/>
      <c r="L66" s="698" t="n"/>
      <c r="M66" s="698" t="n"/>
      <c r="N66" s="698" t="n"/>
      <c r="O66" s="698" t="n"/>
      <c r="P66" s="698" t="n"/>
      <c r="Q66" s="698" t="n"/>
      <c r="R66" s="698" t="n"/>
      <c r="S66" s="698" t="n"/>
      <c r="T66" s="698" t="n"/>
      <c r="U66" s="698" t="n"/>
      <c r="V66" s="698" t="n"/>
      <c r="W66" s="698" t="n"/>
      <c r="X66" s="698" t="n"/>
      <c r="Y66" s="698" t="n"/>
      <c r="Z66" s="699" t="n"/>
      <c r="AA66" s="698" t="n"/>
      <c r="AB66" s="698" t="n"/>
      <c r="AC66" s="698" t="n"/>
      <c r="AD66" s="698" t="n"/>
      <c r="AE66" s="699" t="n"/>
      <c r="AF66" s="698" t="n"/>
      <c r="AG66" s="698" t="n"/>
      <c r="AH66" s="698" t="n"/>
      <c r="AI66" s="698" t="n"/>
      <c r="AJ66" s="698" t="n"/>
      <c r="AK66" s="698" t="n"/>
      <c r="AL66" s="698" t="n"/>
      <c r="AM66" s="698" t="n"/>
      <c r="AN66" s="698" t="n"/>
      <c r="AO66" s="698" t="n"/>
      <c r="AP66" s="698" t="n"/>
      <c r="AQ66" s="699" t="n"/>
      <c r="AR66" s="698" t="n"/>
      <c r="AS66" s="698" t="n"/>
      <c r="AT66" s="698" t="n"/>
      <c r="AU66" s="698" t="n"/>
      <c r="AV66" s="698" t="n"/>
      <c r="AW66" s="698" t="n"/>
      <c r="AX66" s="698" t="n"/>
      <c r="AY66" s="698" t="n"/>
      <c r="AZ66" s="698" t="n"/>
      <c r="BA66" s="698" t="n"/>
      <c r="BB66" s="698" t="n"/>
      <c r="BC66" s="699" t="n"/>
      <c r="BD66" s="698" t="n"/>
      <c r="BE66" s="698" t="n"/>
      <c r="BF66" s="698" t="n"/>
      <c r="BG66" s="698" t="n"/>
      <c r="BH66" s="698" t="n"/>
      <c r="BI66" s="698" t="n"/>
      <c r="BJ66" s="698" t="n"/>
      <c r="BK66" s="698" t="n"/>
      <c r="BL66" s="698" t="n"/>
      <c r="BM66" s="698" t="n"/>
      <c r="BN66" s="698" t="n"/>
      <c r="BO66" s="699" t="n"/>
      <c r="BP66" s="698" t="n"/>
      <c r="BQ66" s="698" t="n"/>
      <c r="BR66" s="698" t="n"/>
      <c r="BS66" s="698" t="n"/>
      <c r="BT66" s="698" t="n"/>
      <c r="BU66" s="698" t="n"/>
      <c r="BV66" s="698" t="n"/>
      <c r="BW66" s="698" t="n"/>
      <c r="BX66" s="698" t="n"/>
      <c r="BY66" s="698" t="n"/>
      <c r="BZ66" s="698" t="n"/>
      <c r="CA66" s="699" t="n"/>
      <c r="CB66" s="698" t="n"/>
      <c r="CC66" s="698" t="n"/>
      <c r="CD66" s="698" t="n"/>
      <c r="CE66" s="698" t="n"/>
      <c r="CF66" s="698" t="n"/>
      <c r="CG66" s="698" t="n"/>
      <c r="CH66" s="698" t="n"/>
      <c r="CI66" s="698" t="n"/>
      <c r="CJ66" s="698" t="n"/>
      <c r="CK66" s="698" t="n"/>
      <c r="CL66" s="698" t="n"/>
      <c r="CM66" s="699" t="n"/>
      <c r="CN66" s="698" t="n"/>
      <c r="CO66" s="698" t="n"/>
      <c r="CP66" s="698" t="n"/>
      <c r="CQ66" s="698" t="n"/>
      <c r="CR66" s="698" t="n"/>
      <c r="CS66" s="698" t="n"/>
      <c r="CT66" s="698" t="n"/>
      <c r="CU66" s="698" t="n"/>
      <c r="CV66" s="698" t="n"/>
      <c r="CW66" s="698" t="n"/>
      <c r="CX66" s="698" t="n"/>
      <c r="CY66" s="699" t="n"/>
    </row>
    <row r="67" hidden="1">
      <c r="B67" s="1" t="n"/>
      <c r="C67" s="1" t="n"/>
      <c r="D67" s="698" t="n"/>
      <c r="E67" s="698" t="n"/>
      <c r="F67" s="698" t="n"/>
      <c r="G67" s="698" t="n"/>
      <c r="H67" s="698" t="n"/>
      <c r="I67" s="698" t="n"/>
      <c r="J67" s="698" t="n"/>
      <c r="K67" s="698" t="n"/>
      <c r="L67" s="698" t="n"/>
      <c r="M67" s="698" t="n"/>
      <c r="N67" s="698" t="n"/>
      <c r="O67" s="698" t="n"/>
      <c r="P67" s="698" t="n"/>
      <c r="Q67" s="698" t="n"/>
      <c r="R67" s="698" t="n"/>
      <c r="S67" s="698" t="n"/>
      <c r="T67" s="698" t="n"/>
      <c r="U67" s="698" t="n"/>
      <c r="V67" s="698" t="n"/>
      <c r="W67" s="698" t="n"/>
      <c r="X67" s="698" t="n"/>
      <c r="Y67" s="698" t="n"/>
      <c r="Z67" s="699" t="n"/>
      <c r="AA67" s="698" t="n"/>
      <c r="AB67" s="698" t="n"/>
      <c r="AC67" s="698" t="n"/>
      <c r="AD67" s="698" t="n"/>
      <c r="AE67" s="699" t="n"/>
      <c r="AF67" s="698" t="n"/>
      <c r="AG67" s="698" t="n"/>
      <c r="AH67" s="698" t="n"/>
      <c r="AI67" s="698" t="n"/>
      <c r="AJ67" s="698" t="n"/>
      <c r="AK67" s="698" t="n"/>
      <c r="AL67" s="698" t="n"/>
      <c r="AM67" s="698" t="n"/>
      <c r="AN67" s="698" t="n"/>
      <c r="AO67" s="698" t="n"/>
      <c r="AP67" s="698" t="n"/>
      <c r="AQ67" s="699" t="n"/>
      <c r="AR67" s="698" t="n"/>
      <c r="AS67" s="698" t="n"/>
      <c r="AT67" s="698" t="n"/>
      <c r="AU67" s="698" t="n"/>
      <c r="AV67" s="698" t="n"/>
      <c r="AW67" s="698" t="n"/>
      <c r="AX67" s="698" t="n"/>
      <c r="AY67" s="698" t="n"/>
      <c r="AZ67" s="698" t="n"/>
      <c r="BA67" s="698" t="n"/>
      <c r="BB67" s="698" t="n"/>
      <c r="BC67" s="699" t="n"/>
      <c r="BD67" s="698" t="n"/>
      <c r="BE67" s="698" t="n"/>
      <c r="BF67" s="698" t="n"/>
      <c r="BG67" s="698" t="n"/>
      <c r="BH67" s="698" t="n"/>
      <c r="BI67" s="698" t="n"/>
      <c r="BJ67" s="698" t="n"/>
      <c r="BK67" s="698" t="n"/>
      <c r="BL67" s="698" t="n"/>
      <c r="BM67" s="698" t="n"/>
      <c r="BN67" s="698" t="n"/>
      <c r="BO67" s="699" t="n"/>
      <c r="BP67" s="698" t="n"/>
      <c r="BQ67" s="698" t="n"/>
      <c r="BR67" s="698" t="n"/>
      <c r="BS67" s="698" t="n"/>
      <c r="BT67" s="698" t="n"/>
      <c r="BU67" s="698" t="n"/>
      <c r="BV67" s="698" t="n"/>
      <c r="BW67" s="698" t="n"/>
      <c r="BX67" s="698" t="n"/>
      <c r="BY67" s="698" t="n"/>
      <c r="BZ67" s="698" t="n"/>
      <c r="CA67" s="699" t="n"/>
      <c r="CB67" s="698" t="n"/>
      <c r="CC67" s="698" t="n"/>
      <c r="CD67" s="698" t="n"/>
      <c r="CE67" s="698" t="n"/>
      <c r="CF67" s="698" t="n"/>
      <c r="CG67" s="698" t="n"/>
      <c r="CH67" s="698" t="n"/>
      <c r="CI67" s="698" t="n"/>
      <c r="CJ67" s="698" t="n"/>
      <c r="CK67" s="698" t="n"/>
      <c r="CL67" s="698" t="n"/>
      <c r="CM67" s="699" t="n"/>
      <c r="CN67" s="698" t="n"/>
      <c r="CO67" s="698" t="n"/>
      <c r="CP67" s="698" t="n"/>
      <c r="CQ67" s="698" t="n"/>
      <c r="CR67" s="698" t="n"/>
      <c r="CS67" s="698" t="n"/>
      <c r="CT67" s="698" t="n"/>
      <c r="CU67" s="698" t="n"/>
      <c r="CV67" s="698" t="n"/>
      <c r="CW67" s="698" t="n"/>
      <c r="CX67" s="698" t="n"/>
      <c r="CY67" s="699" t="n"/>
    </row>
    <row r="68">
      <c r="B68" s="1" t="n"/>
      <c r="C68" s="1" t="n"/>
      <c r="D68" s="698" t="n"/>
      <c r="E68" s="698" t="n"/>
      <c r="F68" s="698" t="n"/>
      <c r="G68" s="698" t="n"/>
      <c r="H68" s="698" t="n"/>
      <c r="I68" s="698" t="n"/>
      <c r="J68" s="698" t="n"/>
      <c r="K68" s="698" t="n"/>
      <c r="L68" s="698" t="n"/>
      <c r="M68" s="698" t="n"/>
      <c r="N68" s="698" t="n"/>
      <c r="O68" s="698" t="n"/>
      <c r="P68" s="698" t="n"/>
      <c r="Q68" s="698" t="n"/>
      <c r="R68" s="698" t="n"/>
      <c r="S68" s="698" t="n"/>
      <c r="T68" s="698" t="n"/>
      <c r="U68" s="698" t="n"/>
      <c r="V68" s="698" t="n"/>
      <c r="W68" s="698" t="n"/>
      <c r="X68" s="698" t="n"/>
      <c r="Y68" s="698" t="n"/>
      <c r="Z68" s="699" t="n"/>
      <c r="AA68" s="698" t="n"/>
      <c r="AB68" s="698" t="n"/>
      <c r="AC68" s="698" t="n"/>
      <c r="AD68" s="698" t="n"/>
      <c r="AE68" s="699" t="n"/>
      <c r="AF68" s="698" t="n"/>
      <c r="AG68" s="698" t="n"/>
      <c r="AH68" s="698" t="n"/>
      <c r="AI68" s="698" t="n"/>
      <c r="AJ68" s="698" t="n"/>
      <c r="AK68" s="698" t="n"/>
      <c r="AL68" s="698" t="n"/>
      <c r="AM68" s="698" t="n"/>
      <c r="AN68" s="698" t="n"/>
      <c r="AO68" s="698" t="n"/>
      <c r="AP68" s="698" t="n"/>
      <c r="AQ68" s="699" t="n"/>
      <c r="AR68" s="698" t="n"/>
      <c r="AS68" s="698" t="n"/>
      <c r="AT68" s="698" t="n"/>
      <c r="AU68" s="698" t="n"/>
      <c r="AV68" s="698" t="n"/>
      <c r="AW68" s="698" t="n"/>
      <c r="AX68" s="698" t="n"/>
      <c r="AY68" s="698" t="n"/>
      <c r="AZ68" s="698" t="n"/>
      <c r="BA68" s="698" t="n"/>
      <c r="BB68" s="698" t="n"/>
      <c r="BC68" s="699" t="n"/>
      <c r="BD68" s="698" t="n"/>
      <c r="BE68" s="698" t="n"/>
      <c r="BF68" s="698" t="n"/>
      <c r="BG68" s="698" t="n"/>
      <c r="BH68" s="698" t="n"/>
      <c r="BI68" s="698" t="n"/>
      <c r="BJ68" s="698" t="n"/>
      <c r="BK68" s="698" t="n"/>
      <c r="BL68" s="698" t="n"/>
      <c r="BM68" s="698" t="n"/>
      <c r="BN68" s="698" t="n"/>
      <c r="BO68" s="699" t="n"/>
      <c r="BP68" s="698" t="n"/>
      <c r="BQ68" s="698" t="n"/>
      <c r="BR68" s="698" t="n"/>
      <c r="BS68" s="698" t="n"/>
      <c r="BT68" s="698" t="n"/>
      <c r="BU68" s="698" t="n"/>
      <c r="BV68" s="698" t="n"/>
      <c r="BW68" s="698" t="n"/>
      <c r="BX68" s="698" t="n"/>
      <c r="BY68" s="698" t="n"/>
      <c r="BZ68" s="698" t="n"/>
      <c r="CA68" s="699" t="n"/>
      <c r="CB68" s="698" t="n"/>
      <c r="CC68" s="698" t="n"/>
      <c r="CD68" s="698" t="n"/>
      <c r="CE68" s="698" t="n"/>
      <c r="CF68" s="698" t="n"/>
      <c r="CG68" s="698" t="n"/>
      <c r="CH68" s="698" t="n"/>
      <c r="CI68" s="698" t="n"/>
      <c r="CJ68" s="698" t="n"/>
      <c r="CK68" s="698" t="n"/>
      <c r="CL68" s="698" t="n"/>
      <c r="CM68" s="699" t="n"/>
      <c r="CN68" s="698" t="n"/>
      <c r="CO68" s="698" t="n"/>
      <c r="CP68" s="698" t="n"/>
      <c r="CQ68" s="698" t="n"/>
      <c r="CR68" s="698" t="n"/>
      <c r="CS68" s="698" t="n"/>
      <c r="CT68" s="698" t="n"/>
      <c r="CU68" s="698" t="n"/>
      <c r="CV68" s="698" t="n"/>
      <c r="CW68" s="698" t="n"/>
      <c r="CX68" s="698" t="n"/>
      <c r="CY68" s="699" t="n"/>
    </row>
    <row r="69">
      <c r="B69" s="1" t="inlineStr">
        <is>
          <t>Cost of Goods Sold</t>
        </is>
      </c>
      <c r="C69" s="1" t="n"/>
      <c r="D69" s="698" t="n"/>
      <c r="E69" s="698" t="n"/>
      <c r="F69" s="698" t="n"/>
      <c r="G69" s="698" t="n"/>
      <c r="H69" s="698" t="n"/>
      <c r="I69" s="698" t="n"/>
      <c r="J69" s="698" t="n"/>
      <c r="K69" s="698" t="n"/>
      <c r="L69" s="698" t="n"/>
      <c r="M69" s="698" t="n"/>
      <c r="N69" s="698" t="n"/>
      <c r="O69" s="698" t="n"/>
      <c r="P69" s="698" t="n"/>
      <c r="Q69" s="698" t="n"/>
      <c r="R69" s="698" t="n"/>
      <c r="S69" s="698" t="n"/>
      <c r="T69" s="698" t="n"/>
      <c r="U69" s="698" t="n"/>
      <c r="V69" s="698" t="n"/>
      <c r="W69" s="698" t="n"/>
      <c r="X69" s="698" t="n"/>
      <c r="Y69" s="698" t="n"/>
      <c r="Z69" s="699" t="n"/>
      <c r="AA69" s="698" t="n"/>
      <c r="AB69" s="698" t="n"/>
      <c r="AC69" s="698" t="n"/>
      <c r="AD69" s="698" t="n"/>
      <c r="AE69" s="699" t="n"/>
      <c r="AF69" s="698" t="n"/>
      <c r="AG69" s="698" t="n"/>
      <c r="AH69" s="698" t="n"/>
      <c r="AI69" s="698" t="n"/>
      <c r="AJ69" s="698" t="n"/>
      <c r="AK69" s="698" t="n"/>
      <c r="AL69" s="698" t="n"/>
      <c r="AM69" s="698" t="n"/>
      <c r="AN69" s="698" t="n"/>
      <c r="AO69" s="698" t="n"/>
      <c r="AP69" s="698" t="n"/>
      <c r="AQ69" s="699" t="n"/>
      <c r="AR69" s="698" t="n"/>
      <c r="AS69" s="698" t="n"/>
      <c r="AT69" s="698" t="n"/>
      <c r="AU69" s="698" t="n"/>
      <c r="AV69" s="698" t="n"/>
      <c r="AW69" s="698" t="n"/>
      <c r="AX69" s="698" t="n"/>
      <c r="AY69" s="698" t="n"/>
      <c r="AZ69" s="698" t="n"/>
      <c r="BA69" s="698" t="n"/>
      <c r="BB69" s="698" t="n"/>
      <c r="BC69" s="699" t="n"/>
      <c r="BD69" s="698" t="n"/>
      <c r="BE69" s="698" t="n"/>
      <c r="BF69" s="698" t="n"/>
      <c r="BG69" s="698" t="n"/>
      <c r="BH69" s="698" t="n"/>
      <c r="BI69" s="698" t="n"/>
      <c r="BJ69" s="698" t="n"/>
      <c r="BK69" s="698" t="n"/>
      <c r="BL69" s="698" t="n"/>
      <c r="BM69" s="698" t="n"/>
      <c r="BN69" s="698" t="n"/>
      <c r="BO69" s="699" t="n"/>
      <c r="BP69" s="698" t="n"/>
      <c r="BQ69" s="698" t="n"/>
      <c r="BR69" s="698" t="n"/>
      <c r="BS69" s="698" t="n"/>
      <c r="BT69" s="698" t="n"/>
      <c r="BU69" s="698" t="n"/>
      <c r="BV69" s="698" t="n"/>
      <c r="BW69" s="698" t="n"/>
      <c r="BX69" s="698" t="n"/>
      <c r="BY69" s="698" t="n"/>
      <c r="BZ69" s="698" t="n"/>
      <c r="CA69" s="699" t="n"/>
      <c r="CB69" s="698" t="n"/>
      <c r="CC69" s="698" t="n"/>
      <c r="CD69" s="698" t="n"/>
      <c r="CE69" s="698" t="n"/>
      <c r="CF69" s="698" t="n"/>
      <c r="CG69" s="698" t="n"/>
      <c r="CH69" s="698" t="n"/>
      <c r="CI69" s="698" t="n"/>
      <c r="CJ69" s="698" t="n"/>
      <c r="CK69" s="698" t="n"/>
      <c r="CL69" s="698" t="n"/>
      <c r="CM69" s="699" t="n"/>
      <c r="CN69" s="698" t="n"/>
      <c r="CO69" s="698" t="n"/>
      <c r="CP69" s="698" t="n"/>
      <c r="CQ69" s="698" t="n"/>
      <c r="CR69" s="698" t="n"/>
      <c r="CS69" s="698" t="n"/>
      <c r="CT69" s="698" t="n"/>
      <c r="CU69" s="698" t="n"/>
      <c r="CV69" s="698" t="n"/>
      <c r="CW69" s="698" t="n"/>
      <c r="CX69" s="698" t="n"/>
      <c r="CY69" s="699" t="n"/>
    </row>
    <row r="70">
      <c r="B70" s="1" t="inlineStr">
        <is>
          <t xml:space="preserve">   Cost of Goods Sold</t>
        </is>
      </c>
      <c r="C70" s="1" t="n"/>
      <c r="D70" s="698" t="n"/>
      <c r="E70" s="698" t="n"/>
      <c r="F70" s="698" t="n"/>
      <c r="G70" s="698" t="n"/>
      <c r="H70" s="698" t="n"/>
      <c r="I70" s="698" t="n"/>
      <c r="J70" s="698" t="n"/>
      <c r="K70" s="698" t="n"/>
      <c r="L70" s="698" t="n"/>
      <c r="M70" s="698" t="n"/>
      <c r="N70" s="698" t="n"/>
      <c r="O70" s="698" t="n"/>
      <c r="P70" s="698" t="n"/>
      <c r="Q70" s="698" t="n"/>
      <c r="R70" s="698" t="n"/>
      <c r="S70" s="698" t="n"/>
      <c r="T70" s="698" t="n"/>
      <c r="U70" s="698" t="n"/>
      <c r="V70" s="698" t="n"/>
      <c r="W70" s="698" t="n"/>
      <c r="X70" s="698" t="n"/>
      <c r="Y70" s="698" t="n"/>
      <c r="Z70" s="699" t="n">
        <v>405</v>
      </c>
      <c r="AA70" s="698">
        <f>+AA73*AA24</f>
        <v/>
      </c>
      <c r="AB70" s="698">
        <f>+AB73*AB24</f>
        <v/>
      </c>
      <c r="AC70" s="698">
        <f>+AC73*AC24</f>
        <v/>
      </c>
      <c r="AD70" s="698">
        <f>+AD73*AD24</f>
        <v/>
      </c>
      <c r="AE70" s="699">
        <f>+AE73*AE24</f>
        <v/>
      </c>
      <c r="AF70" s="698">
        <f>+AF73*AF24</f>
        <v/>
      </c>
      <c r="AG70" s="698">
        <f>+AG73*AG24</f>
        <v/>
      </c>
      <c r="AH70" s="698">
        <f>+AH73*AH24</f>
        <v/>
      </c>
      <c r="AI70" s="698">
        <f>+AI73*AI24</f>
        <v/>
      </c>
      <c r="AJ70" s="698">
        <f>+AJ73*AJ24</f>
        <v/>
      </c>
      <c r="AK70" s="698">
        <f>+AK73*AK24</f>
        <v/>
      </c>
      <c r="AL70" s="698">
        <f>+AL73*AL24</f>
        <v/>
      </c>
      <c r="AM70" s="698">
        <f>+AM73*AM24</f>
        <v/>
      </c>
      <c r="AN70" s="698">
        <f>+AN73*AN24</f>
        <v/>
      </c>
      <c r="AO70" s="698">
        <f>+AO73*AO24</f>
        <v/>
      </c>
      <c r="AP70" s="698">
        <f>+AP73*AP24</f>
        <v/>
      </c>
      <c r="AQ70" s="699">
        <f>+AQ73*AQ24</f>
        <v/>
      </c>
      <c r="AR70" s="698">
        <f>+AR73*AR24</f>
        <v/>
      </c>
      <c r="AS70" s="698">
        <f>+AS73*AS24</f>
        <v/>
      </c>
      <c r="AT70" s="698">
        <f>+AT73*AT24</f>
        <v/>
      </c>
      <c r="AU70" s="698">
        <f>+AU73*AU24</f>
        <v/>
      </c>
      <c r="AV70" s="698">
        <f>+AV73*AV24</f>
        <v/>
      </c>
      <c r="AW70" s="698">
        <f>+AW73*AW24</f>
        <v/>
      </c>
      <c r="AX70" s="698">
        <f>+AX73*AX24</f>
        <v/>
      </c>
      <c r="AY70" s="698">
        <f>+AY73*AY24</f>
        <v/>
      </c>
      <c r="AZ70" s="698">
        <f>+AZ73*AZ24</f>
        <v/>
      </c>
      <c r="BA70" s="698">
        <f>+BA73*BA24</f>
        <v/>
      </c>
      <c r="BB70" s="698">
        <f>+BB73*BB24</f>
        <v/>
      </c>
      <c r="BC70" s="699">
        <f>+BC73*BC24</f>
        <v/>
      </c>
      <c r="BD70" s="698">
        <f>+BD73*BD24</f>
        <v/>
      </c>
      <c r="BE70" s="698">
        <f>+BE73*BE24</f>
        <v/>
      </c>
      <c r="BF70" s="698">
        <f>+BF73*BF24</f>
        <v/>
      </c>
      <c r="BG70" s="698">
        <f>+BG73*BG24</f>
        <v/>
      </c>
      <c r="BH70" s="698">
        <f>+BH73*BH24</f>
        <v/>
      </c>
      <c r="BI70" s="698">
        <f>+BI73*BI24</f>
        <v/>
      </c>
      <c r="BJ70" s="698">
        <f>+BJ73*BJ24</f>
        <v/>
      </c>
      <c r="BK70" s="698">
        <f>+BK73*BK24</f>
        <v/>
      </c>
      <c r="BL70" s="698">
        <f>+BL73*BL24</f>
        <v/>
      </c>
      <c r="BM70" s="698">
        <f>+BM73*BM24</f>
        <v/>
      </c>
      <c r="BN70" s="698">
        <f>+BN73*BN24</f>
        <v/>
      </c>
      <c r="BO70" s="699">
        <f>+BO73*BO24</f>
        <v/>
      </c>
      <c r="BP70" s="698">
        <f>+BP73*BP24</f>
        <v/>
      </c>
      <c r="BQ70" s="698">
        <f>+BQ73*BQ24</f>
        <v/>
      </c>
      <c r="BR70" s="698">
        <f>+BR73*BR24</f>
        <v/>
      </c>
      <c r="BS70" s="698">
        <f>+BS73*BS24</f>
        <v/>
      </c>
      <c r="BT70" s="698">
        <f>+BT73*BT24</f>
        <v/>
      </c>
      <c r="BU70" s="698">
        <f>+BU73*BU24</f>
        <v/>
      </c>
      <c r="BV70" s="698">
        <f>+BV73*BV24</f>
        <v/>
      </c>
      <c r="BW70" s="698">
        <f>+BW73*BW24</f>
        <v/>
      </c>
      <c r="BX70" s="698">
        <f>+BX73*BX24</f>
        <v/>
      </c>
      <c r="BY70" s="698">
        <f>+BY73*BY24</f>
        <v/>
      </c>
      <c r="BZ70" s="698">
        <f>+BZ73*BZ24</f>
        <v/>
      </c>
      <c r="CA70" s="699">
        <f>+CA73*CA24</f>
        <v/>
      </c>
      <c r="CB70" s="698">
        <f>+CB73*CB24</f>
        <v/>
      </c>
      <c r="CC70" s="698">
        <f>+CC73*CC24</f>
        <v/>
      </c>
      <c r="CD70" s="698">
        <f>+CD73*CD24</f>
        <v/>
      </c>
      <c r="CE70" s="698">
        <f>+CE73*CE24</f>
        <v/>
      </c>
      <c r="CF70" s="698">
        <f>+CF73*CF24</f>
        <v/>
      </c>
      <c r="CG70" s="698">
        <f>+CG73*CG24</f>
        <v/>
      </c>
      <c r="CH70" s="698">
        <f>+CH73*CH24</f>
        <v/>
      </c>
      <c r="CI70" s="698">
        <f>+CI73*CI24</f>
        <v/>
      </c>
      <c r="CJ70" s="698">
        <f>+CJ73*CJ24</f>
        <v/>
      </c>
      <c r="CK70" s="698">
        <f>+CK73*CK24</f>
        <v/>
      </c>
      <c r="CL70" s="698">
        <f>+CL73*CL24</f>
        <v/>
      </c>
      <c r="CM70" s="699">
        <f>+CM73*CM24</f>
        <v/>
      </c>
      <c r="CN70" s="698">
        <f>+CN73*CN24</f>
        <v/>
      </c>
      <c r="CO70" s="698">
        <f>+CO73*CO24</f>
        <v/>
      </c>
      <c r="CP70" s="698">
        <f>+CP73*CP24</f>
        <v/>
      </c>
      <c r="CQ70" s="698">
        <f>+CQ73*CQ24</f>
        <v/>
      </c>
      <c r="CR70" s="698">
        <f>+CR73*CR24</f>
        <v/>
      </c>
      <c r="CS70" s="698">
        <f>+CS73*CS24</f>
        <v/>
      </c>
      <c r="CT70" s="698">
        <f>+CT73*CT24</f>
        <v/>
      </c>
      <c r="CU70" s="698">
        <f>+CU73*CU24</f>
        <v/>
      </c>
      <c r="CV70" s="698">
        <f>+CV73*CV24</f>
        <v/>
      </c>
      <c r="CW70" s="698">
        <f>+CW73*CW24</f>
        <v/>
      </c>
      <c r="CX70" s="698">
        <f>+CX73*CX24</f>
        <v/>
      </c>
      <c r="CY70" s="699">
        <f>+CY73*CY24</f>
        <v/>
      </c>
    </row>
    <row r="71" customFormat="1" s="698">
      <c r="A71" s="3" t="n"/>
      <c r="B71" s="4" t="inlineStr">
        <is>
          <t>Total Cost of Goods Sold</t>
        </is>
      </c>
      <c r="C71" s="4" t="n"/>
      <c r="D71" s="694" t="n"/>
      <c r="E71" s="694" t="n"/>
      <c r="F71" s="694" t="n"/>
      <c r="G71" s="694" t="n"/>
      <c r="H71" s="694" t="n"/>
      <c r="I71" s="694" t="n"/>
      <c r="J71" s="694" t="n"/>
      <c r="K71" s="694" t="n"/>
      <c r="L71" s="694" t="n"/>
      <c r="M71" s="694" t="n"/>
      <c r="N71" s="694" t="n"/>
      <c r="O71" s="694" t="n"/>
      <c r="P71" s="694" t="n"/>
      <c r="Q71" s="694" t="n"/>
      <c r="R71" s="694" t="n"/>
      <c r="S71" s="694" t="n"/>
      <c r="T71" s="694">
        <f>SUM(T70)</f>
        <v/>
      </c>
      <c r="U71" s="694">
        <f>SUM(U70)</f>
        <v/>
      </c>
      <c r="V71" s="694">
        <f>SUM(V70)</f>
        <v/>
      </c>
      <c r="W71" s="694">
        <f>SUM(W70)</f>
        <v/>
      </c>
      <c r="X71" s="694">
        <f>SUM(X70)</f>
        <v/>
      </c>
      <c r="Y71" s="694">
        <f>SUM(Y70)</f>
        <v/>
      </c>
      <c r="Z71" s="697">
        <f>SUM(Z70)</f>
        <v/>
      </c>
      <c r="AA71" s="694">
        <f>SUM(AA70)</f>
        <v/>
      </c>
      <c r="AB71" s="694">
        <f>SUM(AB70)</f>
        <v/>
      </c>
      <c r="AC71" s="694">
        <f>SUM(AC70)</f>
        <v/>
      </c>
      <c r="AD71" s="694">
        <f>SUM(AD70)</f>
        <v/>
      </c>
      <c r="AE71" s="697">
        <f>SUM(AE70)</f>
        <v/>
      </c>
      <c r="AF71" s="694">
        <f>SUM(AF70)</f>
        <v/>
      </c>
      <c r="AG71" s="694">
        <f>SUM(AG70)</f>
        <v/>
      </c>
      <c r="AH71" s="694">
        <f>SUM(AH70)</f>
        <v/>
      </c>
      <c r="AI71" s="694">
        <f>SUM(AI70)</f>
        <v/>
      </c>
      <c r="AJ71" s="694">
        <f>SUM(AJ70)</f>
        <v/>
      </c>
      <c r="AK71" s="694">
        <f>SUM(AK70)</f>
        <v/>
      </c>
      <c r="AL71" s="694">
        <f>SUM(AL70)</f>
        <v/>
      </c>
      <c r="AM71" s="694">
        <f>SUM(AM70)</f>
        <v/>
      </c>
      <c r="AN71" s="694">
        <f>SUM(AN70)</f>
        <v/>
      </c>
      <c r="AO71" s="694">
        <f>SUM(AO70)</f>
        <v/>
      </c>
      <c r="AP71" s="694">
        <f>SUM(AP70)</f>
        <v/>
      </c>
      <c r="AQ71" s="697">
        <f>SUM(AQ70)</f>
        <v/>
      </c>
      <c r="AR71" s="694">
        <f>SUM(AR70)</f>
        <v/>
      </c>
      <c r="AS71" s="694">
        <f>SUM(AS70)</f>
        <v/>
      </c>
      <c r="AT71" s="694">
        <f>SUM(AT70)</f>
        <v/>
      </c>
      <c r="AU71" s="694">
        <f>SUM(AU70)</f>
        <v/>
      </c>
      <c r="AV71" s="694">
        <f>SUM(AV70)</f>
        <v/>
      </c>
      <c r="AW71" s="694">
        <f>SUM(AW70)</f>
        <v/>
      </c>
      <c r="AX71" s="694">
        <f>SUM(AX70)</f>
        <v/>
      </c>
      <c r="AY71" s="694">
        <f>SUM(AY70)</f>
        <v/>
      </c>
      <c r="AZ71" s="694">
        <f>SUM(AZ70)</f>
        <v/>
      </c>
      <c r="BA71" s="694">
        <f>SUM(BA70)</f>
        <v/>
      </c>
      <c r="BB71" s="694">
        <f>SUM(BB70)</f>
        <v/>
      </c>
      <c r="BC71" s="697">
        <f>SUM(BC70)</f>
        <v/>
      </c>
      <c r="BD71" s="694">
        <f>SUM(BD70)</f>
        <v/>
      </c>
      <c r="BE71" s="694">
        <f>SUM(BE70)</f>
        <v/>
      </c>
      <c r="BF71" s="694">
        <f>SUM(BF70)</f>
        <v/>
      </c>
      <c r="BG71" s="694">
        <f>SUM(BG70)</f>
        <v/>
      </c>
      <c r="BH71" s="694">
        <f>SUM(BH70)</f>
        <v/>
      </c>
      <c r="BI71" s="694">
        <f>SUM(BI70)</f>
        <v/>
      </c>
      <c r="BJ71" s="694">
        <f>SUM(BJ70)</f>
        <v/>
      </c>
      <c r="BK71" s="694">
        <f>SUM(BK70)</f>
        <v/>
      </c>
      <c r="BL71" s="694">
        <f>SUM(BL70)</f>
        <v/>
      </c>
      <c r="BM71" s="694">
        <f>SUM(BM70)</f>
        <v/>
      </c>
      <c r="BN71" s="694">
        <f>SUM(BN70)</f>
        <v/>
      </c>
      <c r="BO71" s="697">
        <f>SUM(BO70)</f>
        <v/>
      </c>
      <c r="BP71" s="694">
        <f>SUM(BP70)</f>
        <v/>
      </c>
      <c r="BQ71" s="694">
        <f>SUM(BQ70)</f>
        <v/>
      </c>
      <c r="BR71" s="694">
        <f>SUM(BR70)</f>
        <v/>
      </c>
      <c r="BS71" s="694">
        <f>SUM(BS70)</f>
        <v/>
      </c>
      <c r="BT71" s="694">
        <f>SUM(BT70)</f>
        <v/>
      </c>
      <c r="BU71" s="694">
        <f>SUM(BU70)</f>
        <v/>
      </c>
      <c r="BV71" s="694">
        <f>SUM(BV70)</f>
        <v/>
      </c>
      <c r="BW71" s="694">
        <f>SUM(BW70)</f>
        <v/>
      </c>
      <c r="BX71" s="694">
        <f>SUM(BX70)</f>
        <v/>
      </c>
      <c r="BY71" s="694">
        <f>SUM(BY70)</f>
        <v/>
      </c>
      <c r="BZ71" s="694">
        <f>SUM(BZ70)</f>
        <v/>
      </c>
      <c r="CA71" s="697">
        <f>SUM(CA70)</f>
        <v/>
      </c>
      <c r="CB71" s="694">
        <f>SUM(CB70)</f>
        <v/>
      </c>
      <c r="CC71" s="694">
        <f>SUM(CC70)</f>
        <v/>
      </c>
      <c r="CD71" s="694">
        <f>SUM(CD70)</f>
        <v/>
      </c>
      <c r="CE71" s="694">
        <f>SUM(CE70)</f>
        <v/>
      </c>
      <c r="CF71" s="694">
        <f>SUM(CF70)</f>
        <v/>
      </c>
      <c r="CG71" s="694">
        <f>SUM(CG70)</f>
        <v/>
      </c>
      <c r="CH71" s="694">
        <f>SUM(CH70)</f>
        <v/>
      </c>
      <c r="CI71" s="694">
        <f>SUM(CI70)</f>
        <v/>
      </c>
      <c r="CJ71" s="694">
        <f>SUM(CJ70)</f>
        <v/>
      </c>
      <c r="CK71" s="694">
        <f>SUM(CK70)</f>
        <v/>
      </c>
      <c r="CL71" s="694">
        <f>SUM(CL70)</f>
        <v/>
      </c>
      <c r="CM71" s="697">
        <f>SUM(CM70)</f>
        <v/>
      </c>
      <c r="CN71" s="694">
        <f>SUM(CN70)</f>
        <v/>
      </c>
      <c r="CO71" s="694">
        <f>SUM(CO70)</f>
        <v/>
      </c>
      <c r="CP71" s="694">
        <f>SUM(CP70)</f>
        <v/>
      </c>
      <c r="CQ71" s="694">
        <f>SUM(CQ70)</f>
        <v/>
      </c>
      <c r="CR71" s="694">
        <f>SUM(CR70)</f>
        <v/>
      </c>
      <c r="CS71" s="694">
        <f>SUM(CS70)</f>
        <v/>
      </c>
      <c r="CT71" s="694">
        <f>SUM(CT70)</f>
        <v/>
      </c>
      <c r="CU71" s="694">
        <f>SUM(CU70)</f>
        <v/>
      </c>
      <c r="CV71" s="694">
        <f>SUM(CV70)</f>
        <v/>
      </c>
      <c r="CW71" s="694">
        <f>SUM(CW70)</f>
        <v/>
      </c>
      <c r="CX71" s="694">
        <f>SUM(CX70)</f>
        <v/>
      </c>
      <c r="CY71" s="697">
        <f>SUM(CY70)</f>
        <v/>
      </c>
    </row>
    <row r="72" customFormat="1" s="698">
      <c r="A72" s="3" t="n"/>
      <c r="B72" s="4" t="inlineStr">
        <is>
          <t>Gross Profit</t>
        </is>
      </c>
      <c r="C72" s="4" t="n"/>
      <c r="D72" s="694" t="n"/>
      <c r="E72" s="694" t="n"/>
      <c r="F72" s="694" t="n"/>
      <c r="G72" s="694" t="n"/>
      <c r="H72" s="694" t="n"/>
      <c r="I72" s="694" t="n"/>
      <c r="J72" s="694" t="n"/>
      <c r="K72" s="694" t="n"/>
      <c r="L72" s="694" t="n"/>
      <c r="M72" s="694" t="n"/>
      <c r="N72" s="694">
        <f>N24</f>
        <v/>
      </c>
      <c r="O72" s="694">
        <f>O24</f>
        <v/>
      </c>
      <c r="P72" s="694">
        <f>P24</f>
        <v/>
      </c>
      <c r="Q72" s="694">
        <f>Q24</f>
        <v/>
      </c>
      <c r="R72" s="694">
        <f>R24</f>
        <v/>
      </c>
      <c r="S72" s="694">
        <f>S24</f>
        <v/>
      </c>
      <c r="T72" s="694">
        <f>T24-T71</f>
        <v/>
      </c>
      <c r="U72" s="694">
        <f>U24-U71</f>
        <v/>
      </c>
      <c r="V72" s="694">
        <f>V24-V71</f>
        <v/>
      </c>
      <c r="W72" s="694">
        <f>W24-W71</f>
        <v/>
      </c>
      <c r="X72" s="694">
        <f>X24-X71</f>
        <v/>
      </c>
      <c r="Y72" s="694">
        <f>Y24-Y71</f>
        <v/>
      </c>
      <c r="Z72" s="697">
        <f>Z24-Z71</f>
        <v/>
      </c>
      <c r="AA72" s="694">
        <f>AA24-AA71</f>
        <v/>
      </c>
      <c r="AB72" s="694">
        <f>AB24-AB71</f>
        <v/>
      </c>
      <c r="AC72" s="694">
        <f>AC24-AC71</f>
        <v/>
      </c>
      <c r="AD72" s="694">
        <f>AD24-AD71</f>
        <v/>
      </c>
      <c r="AE72" s="697">
        <f>AE24-AE71</f>
        <v/>
      </c>
      <c r="AF72" s="694">
        <f>AF24-AF71</f>
        <v/>
      </c>
      <c r="AG72" s="694">
        <f>AG24-AG71</f>
        <v/>
      </c>
      <c r="AH72" s="694">
        <f>AH24-AH71</f>
        <v/>
      </c>
      <c r="AI72" s="694">
        <f>AI24-AI71</f>
        <v/>
      </c>
      <c r="AJ72" s="694">
        <f>AJ24-AJ71</f>
        <v/>
      </c>
      <c r="AK72" s="694">
        <f>AK24-AK71</f>
        <v/>
      </c>
      <c r="AL72" s="694">
        <f>AL24-AL71</f>
        <v/>
      </c>
      <c r="AM72" s="694">
        <f>AM24-AM71</f>
        <v/>
      </c>
      <c r="AN72" s="694">
        <f>AN24-AN71</f>
        <v/>
      </c>
      <c r="AO72" s="694">
        <f>AO24-AO71</f>
        <v/>
      </c>
      <c r="AP72" s="694">
        <f>AP24-AP71</f>
        <v/>
      </c>
      <c r="AQ72" s="697">
        <f>AQ24-AQ71</f>
        <v/>
      </c>
      <c r="AR72" s="694">
        <f>AR24-AR71</f>
        <v/>
      </c>
      <c r="AS72" s="694">
        <f>AS24-AS71</f>
        <v/>
      </c>
      <c r="AT72" s="694">
        <f>AT24-AT71</f>
        <v/>
      </c>
      <c r="AU72" s="694">
        <f>AU24-AU71</f>
        <v/>
      </c>
      <c r="AV72" s="694">
        <f>AV24-AV71</f>
        <v/>
      </c>
      <c r="AW72" s="694">
        <f>AW24-AW71</f>
        <v/>
      </c>
      <c r="AX72" s="694">
        <f>AX24-AX71</f>
        <v/>
      </c>
      <c r="AY72" s="694">
        <f>AY24-AY71</f>
        <v/>
      </c>
      <c r="AZ72" s="694">
        <f>AZ24-AZ71</f>
        <v/>
      </c>
      <c r="BA72" s="694">
        <f>BA24-BA71</f>
        <v/>
      </c>
      <c r="BB72" s="694">
        <f>BB24-BB71</f>
        <v/>
      </c>
      <c r="BC72" s="697">
        <f>BC24-BC71</f>
        <v/>
      </c>
      <c r="BD72" s="694">
        <f>BD24-BD71</f>
        <v/>
      </c>
      <c r="BE72" s="694">
        <f>BE24-BE71</f>
        <v/>
      </c>
      <c r="BF72" s="694">
        <f>BF24-BF71</f>
        <v/>
      </c>
      <c r="BG72" s="694">
        <f>BG24-BG71</f>
        <v/>
      </c>
      <c r="BH72" s="694">
        <f>BH24-BH71</f>
        <v/>
      </c>
      <c r="BI72" s="694">
        <f>BI24-BI71</f>
        <v/>
      </c>
      <c r="BJ72" s="694">
        <f>BJ24-BJ71</f>
        <v/>
      </c>
      <c r="BK72" s="694">
        <f>BK24-BK71</f>
        <v/>
      </c>
      <c r="BL72" s="694">
        <f>BL24-BL71</f>
        <v/>
      </c>
      <c r="BM72" s="694">
        <f>BM24-BM71</f>
        <v/>
      </c>
      <c r="BN72" s="694">
        <f>BN24-BN71</f>
        <v/>
      </c>
      <c r="BO72" s="697">
        <f>BO24-BO71</f>
        <v/>
      </c>
      <c r="BP72" s="694">
        <f>BP24-BP71</f>
        <v/>
      </c>
      <c r="BQ72" s="694">
        <f>BQ24-BQ71</f>
        <v/>
      </c>
      <c r="BR72" s="694">
        <f>BR24-BR71</f>
        <v/>
      </c>
      <c r="BS72" s="694">
        <f>BS24-BS71</f>
        <v/>
      </c>
      <c r="BT72" s="694">
        <f>BT24-BT71</f>
        <v/>
      </c>
      <c r="BU72" s="694">
        <f>BU24-BU71</f>
        <v/>
      </c>
      <c r="BV72" s="694">
        <f>BV24-BV71</f>
        <v/>
      </c>
      <c r="BW72" s="694">
        <f>BW24-BW71</f>
        <v/>
      </c>
      <c r="BX72" s="694">
        <f>BX24-BX71</f>
        <v/>
      </c>
      <c r="BY72" s="694">
        <f>BY24-BY71</f>
        <v/>
      </c>
      <c r="BZ72" s="694">
        <f>BZ24-BZ71</f>
        <v/>
      </c>
      <c r="CA72" s="697">
        <f>CA24-CA71</f>
        <v/>
      </c>
      <c r="CB72" s="694">
        <f>CB24-CB71</f>
        <v/>
      </c>
      <c r="CC72" s="694">
        <f>CC24-CC71</f>
        <v/>
      </c>
      <c r="CD72" s="694">
        <f>CD24-CD71</f>
        <v/>
      </c>
      <c r="CE72" s="694">
        <f>CE24-CE71</f>
        <v/>
      </c>
      <c r="CF72" s="694">
        <f>CF24-CF71</f>
        <v/>
      </c>
      <c r="CG72" s="694">
        <f>CG24-CG71</f>
        <v/>
      </c>
      <c r="CH72" s="694">
        <f>CH24-CH71</f>
        <v/>
      </c>
      <c r="CI72" s="694">
        <f>CI24-CI71</f>
        <v/>
      </c>
      <c r="CJ72" s="694">
        <f>CJ24-CJ71</f>
        <v/>
      </c>
      <c r="CK72" s="694">
        <f>CK24-CK71</f>
        <v/>
      </c>
      <c r="CL72" s="694">
        <f>CL24-CL71</f>
        <v/>
      </c>
      <c r="CM72" s="697">
        <f>CM24-CM71</f>
        <v/>
      </c>
      <c r="CN72" s="694">
        <f>CN24-CN71</f>
        <v/>
      </c>
      <c r="CO72" s="694">
        <f>CO24-CO71</f>
        <v/>
      </c>
      <c r="CP72" s="694">
        <f>CP24-CP71</f>
        <v/>
      </c>
      <c r="CQ72" s="694">
        <f>CQ24-CQ71</f>
        <v/>
      </c>
      <c r="CR72" s="694">
        <f>CR24-CR71</f>
        <v/>
      </c>
      <c r="CS72" s="694">
        <f>CS24-CS71</f>
        <v/>
      </c>
      <c r="CT72" s="694">
        <f>CT24-CT71</f>
        <v/>
      </c>
      <c r="CU72" s="694">
        <f>CU24-CU71</f>
        <v/>
      </c>
      <c r="CV72" s="694">
        <f>CV24-CV71</f>
        <v/>
      </c>
      <c r="CW72" s="694">
        <f>CW24-CW71</f>
        <v/>
      </c>
      <c r="CX72" s="694">
        <f>CX24-CX71</f>
        <v/>
      </c>
      <c r="CY72" s="697">
        <f>CY24-CY71</f>
        <v/>
      </c>
    </row>
    <row r="73" ht="15.75" customHeight="1" thickBot="1">
      <c r="A73" s="136" t="n"/>
      <c r="B73" s="136" t="n"/>
      <c r="C73" s="137" t="inlineStr">
        <is>
          <t>COGS as a % of Revenue</t>
        </is>
      </c>
      <c r="D73" s="725" t="n"/>
      <c r="E73" s="725" t="n"/>
      <c r="F73" s="725" t="n"/>
      <c r="G73" s="725" t="n"/>
      <c r="H73" s="725" t="n"/>
      <c r="I73" s="725" t="n"/>
      <c r="J73" s="725" t="n"/>
      <c r="K73" s="725" t="n"/>
      <c r="L73" s="725" t="n"/>
      <c r="M73" s="725" t="n"/>
      <c r="N73" s="725" t="n"/>
      <c r="O73" s="725" t="n"/>
      <c r="P73" s="725" t="n"/>
      <c r="Q73" s="725" t="n"/>
      <c r="R73" s="725" t="n"/>
      <c r="S73" s="725" t="n"/>
      <c r="T73" s="463">
        <f>+T71/T24</f>
        <v/>
      </c>
      <c r="U73" s="463">
        <f>+U71/U24</f>
        <v/>
      </c>
      <c r="V73" s="463">
        <f>+V71/V24</f>
        <v/>
      </c>
      <c r="W73" s="729">
        <f>+W71/W24</f>
        <v/>
      </c>
      <c r="X73" s="729">
        <f>+X71/X24</f>
        <v/>
      </c>
      <c r="Y73" s="729">
        <f>+Y71/Y24</f>
        <v/>
      </c>
      <c r="Z73" s="730">
        <f>+Z71/Z24</f>
        <v/>
      </c>
      <c r="AA73" s="725">
        <f>+Z73</f>
        <v/>
      </c>
      <c r="AB73" s="725">
        <f>+AA73</f>
        <v/>
      </c>
      <c r="AC73" s="725">
        <f>+AB73</f>
        <v/>
      </c>
      <c r="AD73" s="725">
        <f>+AC73</f>
        <v/>
      </c>
      <c r="AE73" s="726">
        <f>+AD73</f>
        <v/>
      </c>
      <c r="AF73" s="725">
        <f>+AE73</f>
        <v/>
      </c>
      <c r="AG73" s="725">
        <f>+AF73</f>
        <v/>
      </c>
      <c r="AH73" s="725">
        <f>+AG73</f>
        <v/>
      </c>
      <c r="AI73" s="725">
        <f>+AH73</f>
        <v/>
      </c>
      <c r="AJ73" s="725">
        <f>+AI73</f>
        <v/>
      </c>
      <c r="AK73" s="725">
        <f>+AJ73</f>
        <v/>
      </c>
      <c r="AL73" s="725">
        <f>+AK73</f>
        <v/>
      </c>
      <c r="AM73" s="725">
        <f>+AL73</f>
        <v/>
      </c>
      <c r="AN73" s="725">
        <f>+AM73</f>
        <v/>
      </c>
      <c r="AO73" s="725">
        <f>+AN73</f>
        <v/>
      </c>
      <c r="AP73" s="725">
        <f>+AO73</f>
        <v/>
      </c>
      <c r="AQ73" s="726">
        <f>+AP73</f>
        <v/>
      </c>
      <c r="AR73" s="725">
        <f>+AQ73</f>
        <v/>
      </c>
      <c r="AS73" s="725">
        <f>+AR73</f>
        <v/>
      </c>
      <c r="AT73" s="725">
        <f>+AS73</f>
        <v/>
      </c>
      <c r="AU73" s="725">
        <f>+AT73</f>
        <v/>
      </c>
      <c r="AV73" s="725">
        <f>+AU73</f>
        <v/>
      </c>
      <c r="AW73" s="725">
        <f>+AV73</f>
        <v/>
      </c>
      <c r="AX73" s="725">
        <f>+AW73</f>
        <v/>
      </c>
      <c r="AY73" s="725">
        <f>+AX73</f>
        <v/>
      </c>
      <c r="AZ73" s="725">
        <f>+AY73</f>
        <v/>
      </c>
      <c r="BA73" s="725">
        <f>+AZ73</f>
        <v/>
      </c>
      <c r="BB73" s="725">
        <f>+BA73</f>
        <v/>
      </c>
      <c r="BC73" s="726">
        <f>+BB73</f>
        <v/>
      </c>
      <c r="BD73" s="725">
        <f>+BC73</f>
        <v/>
      </c>
      <c r="BE73" s="725">
        <f>+BD73</f>
        <v/>
      </c>
      <c r="BF73" s="725">
        <f>+BE73</f>
        <v/>
      </c>
      <c r="BG73" s="725">
        <f>+BF73</f>
        <v/>
      </c>
      <c r="BH73" s="725">
        <f>+BG73</f>
        <v/>
      </c>
      <c r="BI73" s="725">
        <f>+BH73</f>
        <v/>
      </c>
      <c r="BJ73" s="725">
        <f>+BI73</f>
        <v/>
      </c>
      <c r="BK73" s="725">
        <f>+BJ73</f>
        <v/>
      </c>
      <c r="BL73" s="725">
        <f>+BK73</f>
        <v/>
      </c>
      <c r="BM73" s="725">
        <f>+BL73</f>
        <v/>
      </c>
      <c r="BN73" s="725">
        <f>+BM73</f>
        <v/>
      </c>
      <c r="BO73" s="726">
        <f>+BN73</f>
        <v/>
      </c>
      <c r="BP73" s="725">
        <f>+BO73</f>
        <v/>
      </c>
      <c r="BQ73" s="725">
        <f>+BP73</f>
        <v/>
      </c>
      <c r="BR73" s="725">
        <f>+BQ73</f>
        <v/>
      </c>
      <c r="BS73" s="725">
        <f>+BR73</f>
        <v/>
      </c>
      <c r="BT73" s="725">
        <f>+BS73</f>
        <v/>
      </c>
      <c r="BU73" s="725">
        <f>+BT73</f>
        <v/>
      </c>
      <c r="BV73" s="725">
        <f>+BU73</f>
        <v/>
      </c>
      <c r="BW73" s="725">
        <f>+BV73</f>
        <v/>
      </c>
      <c r="BX73" s="725">
        <f>+BW73</f>
        <v/>
      </c>
      <c r="BY73" s="725">
        <f>+BX73</f>
        <v/>
      </c>
      <c r="BZ73" s="725">
        <f>+BY73</f>
        <v/>
      </c>
      <c r="CA73" s="726">
        <f>+BZ73</f>
        <v/>
      </c>
      <c r="CB73" s="725">
        <f>+CA73</f>
        <v/>
      </c>
      <c r="CC73" s="725">
        <f>+CB73</f>
        <v/>
      </c>
      <c r="CD73" s="725">
        <f>+CC73</f>
        <v/>
      </c>
      <c r="CE73" s="725">
        <f>+CD73</f>
        <v/>
      </c>
      <c r="CF73" s="725">
        <f>+CE73</f>
        <v/>
      </c>
      <c r="CG73" s="725">
        <f>+CF73</f>
        <v/>
      </c>
      <c r="CH73" s="725">
        <f>+CG73</f>
        <v/>
      </c>
      <c r="CI73" s="725">
        <f>+CH73</f>
        <v/>
      </c>
      <c r="CJ73" s="725">
        <f>+CI73</f>
        <v/>
      </c>
      <c r="CK73" s="725">
        <f>+CJ73</f>
        <v/>
      </c>
      <c r="CL73" s="725">
        <f>+CK73</f>
        <v/>
      </c>
      <c r="CM73" s="726">
        <f>+CL73</f>
        <v/>
      </c>
      <c r="CN73" s="725">
        <f>+CM73</f>
        <v/>
      </c>
      <c r="CO73" s="725">
        <f>+CN73</f>
        <v/>
      </c>
      <c r="CP73" s="725">
        <f>+CO73</f>
        <v/>
      </c>
      <c r="CQ73" s="725">
        <f>+CP73</f>
        <v/>
      </c>
      <c r="CR73" s="725">
        <f>+CQ73</f>
        <v/>
      </c>
      <c r="CS73" s="725">
        <f>+CR73</f>
        <v/>
      </c>
      <c r="CT73" s="725">
        <f>+CS73</f>
        <v/>
      </c>
      <c r="CU73" s="725">
        <f>+CT73</f>
        <v/>
      </c>
      <c r="CV73" s="725">
        <f>+CU73</f>
        <v/>
      </c>
      <c r="CW73" s="725">
        <f>+CV73</f>
        <v/>
      </c>
      <c r="CX73" s="725">
        <f>+CW73</f>
        <v/>
      </c>
      <c r="CY73" s="726">
        <f>+CX73</f>
        <v/>
      </c>
    </row>
    <row r="74" customFormat="1" s="698">
      <c r="B74" s="1" t="inlineStr">
        <is>
          <t>Expenses</t>
        </is>
      </c>
      <c r="C74" s="1" t="n"/>
      <c r="D74" s="2" t="n"/>
      <c r="E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485" t="n"/>
      <c r="AE74" s="194" t="n"/>
      <c r="AQ74" s="194" t="n"/>
      <c r="BC74" s="194" t="n"/>
      <c r="BO74" s="194" t="n"/>
      <c r="CA74" s="194" t="n"/>
      <c r="CM74" s="194" t="n"/>
      <c r="CY74" s="194" t="n"/>
    </row>
    <row r="75" customFormat="1" s="698">
      <c r="B75" s="1" t="inlineStr">
        <is>
          <t>Expenses</t>
        </is>
      </c>
      <c r="C75" s="1" t="n"/>
      <c r="D75" s="2" t="n"/>
      <c r="E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485" t="n"/>
      <c r="AE75" s="194" t="n"/>
      <c r="AQ75" s="194" t="n"/>
      <c r="BC75" s="194" t="n"/>
      <c r="BO75" s="194" t="n"/>
      <c r="CA75" s="194" t="n"/>
      <c r="CM75" s="194" t="n"/>
      <c r="CY75" s="194" t="n"/>
    </row>
    <row r="76">
      <c r="B76" s="1" t="inlineStr">
        <is>
          <t xml:space="preserve">   Advertising</t>
        </is>
      </c>
      <c r="C76" s="1" t="n"/>
      <c r="D76" s="580" t="n"/>
      <c r="E76" s="580" t="n"/>
      <c r="F76" s="580" t="n"/>
      <c r="G76" s="580" t="n"/>
      <c r="H76" s="580" t="n"/>
      <c r="I76" s="580" t="n"/>
      <c r="J76" s="580" t="n"/>
      <c r="K76" s="580" t="n"/>
      <c r="L76" s="580" t="n"/>
      <c r="M76" s="580" t="n"/>
      <c r="N76" s="580" t="n"/>
      <c r="O76" s="580" t="n"/>
      <c r="P76" s="580" t="n"/>
      <c r="Q76" s="580" t="n"/>
      <c r="R76" s="580" t="n"/>
      <c r="S76" s="580" t="n"/>
      <c r="T76" s="580" t="n"/>
      <c r="U76" s="580" t="n"/>
      <c r="V76" s="580" t="n"/>
      <c r="W76" s="580" t="n"/>
      <c r="X76" s="580" t="n">
        <v>0</v>
      </c>
      <c r="Y76" s="580" t="n">
        <v>0</v>
      </c>
      <c r="Z76" s="195" t="n">
        <v>74.86</v>
      </c>
      <c r="AA76" s="598">
        <f>+AVERAGE(X76:Z76)</f>
        <v/>
      </c>
      <c r="AB76" s="580">
        <f>+AA76</f>
        <v/>
      </c>
      <c r="AC76" s="580">
        <f>+AB76</f>
        <v/>
      </c>
      <c r="AD76" s="580">
        <f>+AC76</f>
        <v/>
      </c>
      <c r="AE76" s="195">
        <f>+AD76</f>
        <v/>
      </c>
      <c r="AF76" s="580">
        <f>+IF(AF$1&lt;&gt;AE$1, AE76*1.1, AE76)</f>
        <v/>
      </c>
      <c r="AG76" s="580">
        <f>+IF(AG$1&lt;&gt;AF$1, AF76*1.1, AF76)</f>
        <v/>
      </c>
      <c r="AH76" s="580">
        <f>+IF(AH$1&lt;&gt;AG$1, AG76*1.1, AG76)</f>
        <v/>
      </c>
      <c r="AI76" s="580">
        <f>+IF(AI$1&lt;&gt;AH$1, AH76*1.1, AH76)</f>
        <v/>
      </c>
      <c r="AJ76" s="580">
        <f>+IF(AJ$1&lt;&gt;AI$1, AI76*1.1, AI76)</f>
        <v/>
      </c>
      <c r="AK76" s="580">
        <f>+IF(AK$1&lt;&gt;AJ$1, AJ76*1.1, AJ76)</f>
        <v/>
      </c>
      <c r="AL76" s="580">
        <f>+IF(AL$1&lt;&gt;AK$1, AK76*1.1, AK76)</f>
        <v/>
      </c>
      <c r="AM76" s="580">
        <f>+IF(AM$1&lt;&gt;AL$1, AL76*1.1, AL76)</f>
        <v/>
      </c>
      <c r="AN76" s="580">
        <f>+IF(AN$1&lt;&gt;AM$1, AM76*1.1, AM76)</f>
        <v/>
      </c>
      <c r="AO76" s="580">
        <f>+IF(AO$1&lt;&gt;AN$1, AN76*1.1, AN76)</f>
        <v/>
      </c>
      <c r="AP76" s="580">
        <f>+IF(AP$1&lt;&gt;AO$1, AO76*1.1, AO76)</f>
        <v/>
      </c>
      <c r="AQ76" s="195">
        <f>+IF(AQ$1&lt;&gt;AP$1, AP76*1.1, AP76)</f>
        <v/>
      </c>
      <c r="AR76" s="580">
        <f>+IF(AR$1&lt;&gt;AQ$1, AQ76*1.1, AQ76)</f>
        <v/>
      </c>
      <c r="AS76" s="580">
        <f>+IF(AS$1&lt;&gt;AR$1, AR76*1.1, AR76)</f>
        <v/>
      </c>
      <c r="AT76" s="580">
        <f>+IF(AT$1&lt;&gt;AS$1, AS76*1.1, AS76)</f>
        <v/>
      </c>
      <c r="AU76" s="580">
        <f>+IF(AU$1&lt;&gt;AT$1, AT76*1.1, AT76)</f>
        <v/>
      </c>
      <c r="AV76" s="580">
        <f>+IF(AV$1&lt;&gt;AU$1, AU76*1.1, AU76)</f>
        <v/>
      </c>
      <c r="AW76" s="580">
        <f>+IF(AW$1&lt;&gt;AV$1, AV76*1.1, AV76)</f>
        <v/>
      </c>
      <c r="AX76" s="580">
        <f>+IF(AX$1&lt;&gt;AW$1, AW76*1.1, AW76)</f>
        <v/>
      </c>
      <c r="AY76" s="580">
        <f>+IF(AY$1&lt;&gt;AX$1, AX76*1.1, AX76)</f>
        <v/>
      </c>
      <c r="AZ76" s="580">
        <f>+IF(AZ$1&lt;&gt;AY$1, AY76*1.1, AY76)</f>
        <v/>
      </c>
      <c r="BA76" s="580">
        <f>+IF(BA$1&lt;&gt;AZ$1, AZ76*1.1, AZ76)</f>
        <v/>
      </c>
      <c r="BB76" s="580">
        <f>+IF(BB$1&lt;&gt;BA$1, BA76*1.1, BA76)</f>
        <v/>
      </c>
      <c r="BC76" s="195">
        <f>+IF(BC$1&lt;&gt;BB$1, BB76*1.1, BB76)</f>
        <v/>
      </c>
      <c r="BD76" s="580">
        <f>+IF(BD$1&lt;&gt;BC$1, BC76*1.1, BC76)</f>
        <v/>
      </c>
      <c r="BE76" s="580">
        <f>+IF(BE$1&lt;&gt;BD$1, BD76*1.1, BD76)</f>
        <v/>
      </c>
      <c r="BF76" s="580">
        <f>+IF(BF$1&lt;&gt;BE$1, BE76*1.1, BE76)</f>
        <v/>
      </c>
      <c r="BG76" s="580">
        <f>+IF(BG$1&lt;&gt;BF$1, BF76*1.1, BF76)</f>
        <v/>
      </c>
      <c r="BH76" s="580">
        <f>+IF(BH$1&lt;&gt;BG$1, BG76*1.1, BG76)</f>
        <v/>
      </c>
      <c r="BI76" s="580">
        <f>+IF(BI$1&lt;&gt;BH$1, BH76*1.1, BH76)</f>
        <v/>
      </c>
      <c r="BJ76" s="580">
        <f>+IF(BJ$1&lt;&gt;BI$1, BI76*1.1, BI76)</f>
        <v/>
      </c>
      <c r="BK76" s="580">
        <f>+IF(BK$1&lt;&gt;BJ$1, BJ76*1.1, BJ76)</f>
        <v/>
      </c>
      <c r="BL76" s="580">
        <f>+IF(BL$1&lt;&gt;BK$1, BK76*1.1, BK76)</f>
        <v/>
      </c>
      <c r="BM76" s="580">
        <f>+IF(BM$1&lt;&gt;BL$1, BL76*1.1, BL76)</f>
        <v/>
      </c>
      <c r="BN76" s="580">
        <f>+IF(BN$1&lt;&gt;BM$1, BM76*1.1, BM76)</f>
        <v/>
      </c>
      <c r="BO76" s="195">
        <f>+IF(BO$1&lt;&gt;BN$1, BN76*1.1, BN76)</f>
        <v/>
      </c>
      <c r="BP76" s="580">
        <f>+IF(BP$1&lt;&gt;BO$1, BO76*1.1, BO76)</f>
        <v/>
      </c>
      <c r="BQ76" s="580">
        <f>+IF(BQ$1&lt;&gt;BP$1, BP76*1.1, BP76)</f>
        <v/>
      </c>
      <c r="BR76" s="580">
        <f>+IF(BR$1&lt;&gt;BQ$1, BQ76*1.1, BQ76)</f>
        <v/>
      </c>
      <c r="BS76" s="580">
        <f>+IF(BS$1&lt;&gt;BR$1, BR76*1.1, BR76)</f>
        <v/>
      </c>
      <c r="BT76" s="580">
        <f>+IF(BT$1&lt;&gt;BS$1, BS76*1.1, BS76)</f>
        <v/>
      </c>
      <c r="BU76" s="580">
        <f>+IF(BU$1&lt;&gt;BT$1, BT76*1.1, BT76)</f>
        <v/>
      </c>
      <c r="BV76" s="580">
        <f>+IF(BV$1&lt;&gt;BU$1, BU76*1.1, BU76)</f>
        <v/>
      </c>
      <c r="BW76" s="580">
        <f>+IF(BW$1&lt;&gt;BV$1, BV76*1.1, BV76)</f>
        <v/>
      </c>
      <c r="BX76" s="580">
        <f>+IF(BX$1&lt;&gt;BW$1, BW76*1.1, BW76)</f>
        <v/>
      </c>
      <c r="BY76" s="580">
        <f>+IF(BY$1&lt;&gt;BX$1, BX76*1.1, BX76)</f>
        <v/>
      </c>
      <c r="BZ76" s="580">
        <f>+IF(BZ$1&lt;&gt;BY$1, BY76*1.1, BY76)</f>
        <v/>
      </c>
      <c r="CA76" s="195">
        <f>+IF(CA$1&lt;&gt;BZ$1, BZ76*1.1, BZ76)</f>
        <v/>
      </c>
      <c r="CB76" s="580">
        <f>+IF(CB$1&lt;&gt;CA$1, CA76*1.1, CA76)</f>
        <v/>
      </c>
      <c r="CC76" s="580">
        <f>+IF(CC$1&lt;&gt;CB$1, CB76*1.1, CB76)</f>
        <v/>
      </c>
      <c r="CD76" s="580">
        <f>+IF(CD$1&lt;&gt;CC$1, CC76*1.1, CC76)</f>
        <v/>
      </c>
      <c r="CE76" s="580">
        <f>+IF(CE$1&lt;&gt;CD$1, CD76*1.1, CD76)</f>
        <v/>
      </c>
      <c r="CF76" s="580">
        <f>+IF(CF$1&lt;&gt;CE$1, CE76*1.1, CE76)</f>
        <v/>
      </c>
      <c r="CG76" s="580">
        <f>+IF(CG$1&lt;&gt;CF$1, CF76*1.1, CF76)</f>
        <v/>
      </c>
      <c r="CH76" s="580">
        <f>+IF(CH$1&lt;&gt;CG$1, CG76*1.1, CG76)</f>
        <v/>
      </c>
      <c r="CI76" s="580">
        <f>+IF(CI$1&lt;&gt;CH$1, CH76*1.1, CH76)</f>
        <v/>
      </c>
      <c r="CJ76" s="580">
        <f>+IF(CJ$1&lt;&gt;CI$1, CI76*1.1, CI76)</f>
        <v/>
      </c>
      <c r="CK76" s="580">
        <f>+IF(CK$1&lt;&gt;CJ$1, CJ76*1.1, CJ76)</f>
        <v/>
      </c>
      <c r="CL76" s="580">
        <f>+IF(CL$1&lt;&gt;CK$1, CK76*1.1, CK76)</f>
        <v/>
      </c>
      <c r="CM76" s="195">
        <f>+IF(CM$1&lt;&gt;CL$1, CL76*1.1, CL76)</f>
        <v/>
      </c>
      <c r="CN76" s="580">
        <f>+IF(CN$1&lt;&gt;CM$1, CM76*1.1, CM76)</f>
        <v/>
      </c>
      <c r="CO76" s="580">
        <f>+IF(CO$1&lt;&gt;CN$1, CN76*1.1, CN76)</f>
        <v/>
      </c>
      <c r="CP76" s="580">
        <f>+IF(CP$1&lt;&gt;CO$1, CO76*1.1, CO76)</f>
        <v/>
      </c>
      <c r="CQ76" s="580">
        <f>+IF(CQ$1&lt;&gt;CP$1, CP76*1.1, CP76)</f>
        <v/>
      </c>
      <c r="CR76" s="580">
        <f>+IF(CR$1&lt;&gt;CQ$1, CQ76*1.1, CQ76)</f>
        <v/>
      </c>
      <c r="CS76" s="580">
        <f>+IF(CS$1&lt;&gt;CR$1, CR76*1.1, CR76)</f>
        <v/>
      </c>
      <c r="CT76" s="580">
        <f>+IF(CT$1&lt;&gt;CS$1, CS76*1.1, CS76)</f>
        <v/>
      </c>
      <c r="CU76" s="580">
        <f>+IF(CU$1&lt;&gt;CT$1, CT76*1.1, CT76)</f>
        <v/>
      </c>
      <c r="CV76" s="580">
        <f>+IF(CV$1&lt;&gt;CU$1, CU76*1.1, CU76)</f>
        <v/>
      </c>
      <c r="CW76" s="580">
        <f>+IF(CW$1&lt;&gt;CV$1, CV76*1.1, CV76)</f>
        <v/>
      </c>
      <c r="CX76" s="580">
        <f>+IF(CX$1&lt;&gt;CW$1, CW76*1.1, CW76)</f>
        <v/>
      </c>
      <c r="CY76" s="195">
        <f>+IF(CY$1&lt;&gt;CX$1, CX76*1.1, CX76)</f>
        <v/>
      </c>
    </row>
    <row r="77">
      <c r="B77" s="1" t="inlineStr">
        <is>
          <t xml:space="preserve">   Automobile</t>
        </is>
      </c>
      <c r="C77" s="1" t="n"/>
      <c r="D77" s="580" t="n"/>
      <c r="E77" s="580" t="n"/>
      <c r="F77" s="580" t="n"/>
      <c r="G77" s="580" t="n"/>
      <c r="H77" s="580" t="n"/>
      <c r="I77" s="580" t="n"/>
      <c r="J77" s="580" t="n"/>
      <c r="K77" s="580" t="n"/>
      <c r="L77" s="580" t="n"/>
      <c r="M77" s="580" t="n"/>
      <c r="N77" s="580" t="n"/>
      <c r="O77" s="580" t="n"/>
      <c r="P77" s="580" t="n"/>
      <c r="Q77" s="580" t="n"/>
      <c r="R77" s="580">
        <f>SUM(R76)</f>
        <v/>
      </c>
      <c r="S77" s="580">
        <f>SUM(S76)</f>
        <v/>
      </c>
      <c r="T77" s="580">
        <f>SUM(T76)</f>
        <v/>
      </c>
      <c r="U77" s="580">
        <f>SUM(U76)</f>
        <v/>
      </c>
      <c r="V77" s="580">
        <f>SUM(V76)</f>
        <v/>
      </c>
      <c r="W77" s="580">
        <f>SUM(W76)</f>
        <v/>
      </c>
      <c r="X77" s="580" t="n">
        <v>0</v>
      </c>
      <c r="Y77" s="580" t="n">
        <v>0</v>
      </c>
      <c r="Z77" s="195" t="n">
        <v>59.97</v>
      </c>
      <c r="AA77" s="598">
        <f>+AVERAGE(X77:Z77)</f>
        <v/>
      </c>
      <c r="AB77" s="580">
        <f>+AA77</f>
        <v/>
      </c>
      <c r="AC77" s="580">
        <f>+AB77</f>
        <v/>
      </c>
      <c r="AD77" s="580">
        <f>+AC77</f>
        <v/>
      </c>
      <c r="AE77" s="195">
        <f>+AD77</f>
        <v/>
      </c>
      <c r="AF77" s="580">
        <f>+IF(AF$1&lt;&gt;AE$1, AE77*1.1, AE77)</f>
        <v/>
      </c>
      <c r="AG77" s="580">
        <f>+IF(AG$1&lt;&gt;AF$1, AF77*1.1, AF77)</f>
        <v/>
      </c>
      <c r="AH77" s="580">
        <f>+IF(AH$1&lt;&gt;AG$1, AG77*1.1, AG77)</f>
        <v/>
      </c>
      <c r="AI77" s="580">
        <f>+IF(AI$1&lt;&gt;AH$1, AH77*1.1, AH77)</f>
        <v/>
      </c>
      <c r="AJ77" s="580">
        <f>+IF(AJ$1&lt;&gt;AI$1, AI77*1.1, AI77)</f>
        <v/>
      </c>
      <c r="AK77" s="580">
        <f>+IF(AK$1&lt;&gt;AJ$1, AJ77*1.1, AJ77)</f>
        <v/>
      </c>
      <c r="AL77" s="580">
        <f>+IF(AL$1&lt;&gt;AK$1, AK77*1.1, AK77)</f>
        <v/>
      </c>
      <c r="AM77" s="580">
        <f>+IF(AM$1&lt;&gt;AL$1, AL77*1.1, AL77)</f>
        <v/>
      </c>
      <c r="AN77" s="580">
        <f>+IF(AN$1&lt;&gt;AM$1, AM77*1.1, AM77)</f>
        <v/>
      </c>
      <c r="AO77" s="580">
        <f>+IF(AO$1&lt;&gt;AN$1, AN77*1.1, AN77)</f>
        <v/>
      </c>
      <c r="AP77" s="580">
        <f>+IF(AP$1&lt;&gt;AO$1, AO77*1.1, AO77)</f>
        <v/>
      </c>
      <c r="AQ77" s="195">
        <f>+IF(AQ$1&lt;&gt;AP$1, AP77*1.1, AP77)</f>
        <v/>
      </c>
      <c r="AR77" s="580">
        <f>+IF(AR$1&lt;&gt;AQ$1, AQ77*1.1, AQ77)</f>
        <v/>
      </c>
      <c r="AS77" s="580">
        <f>+IF(AS$1&lt;&gt;AR$1, AR77*1.1, AR77)</f>
        <v/>
      </c>
      <c r="AT77" s="580">
        <f>+IF(AT$1&lt;&gt;AS$1, AS77*1.1, AS77)</f>
        <v/>
      </c>
      <c r="AU77" s="580">
        <f>+IF(AU$1&lt;&gt;AT$1, AT77*1.1, AT77)</f>
        <v/>
      </c>
      <c r="AV77" s="580">
        <f>+IF(AV$1&lt;&gt;AU$1, AU77*1.1, AU77)</f>
        <v/>
      </c>
      <c r="AW77" s="580">
        <f>+IF(AW$1&lt;&gt;AV$1, AV77*1.1, AV77)</f>
        <v/>
      </c>
      <c r="AX77" s="580">
        <f>+IF(AX$1&lt;&gt;AW$1, AW77*1.1, AW77)</f>
        <v/>
      </c>
      <c r="AY77" s="580">
        <f>+IF(AY$1&lt;&gt;AX$1, AX77*1.1, AX77)</f>
        <v/>
      </c>
      <c r="AZ77" s="580">
        <f>+IF(AZ$1&lt;&gt;AY$1, AY77*1.1, AY77)</f>
        <v/>
      </c>
      <c r="BA77" s="580">
        <f>+IF(BA$1&lt;&gt;AZ$1, AZ77*1.1, AZ77)</f>
        <v/>
      </c>
      <c r="BB77" s="580">
        <f>+IF(BB$1&lt;&gt;BA$1, BA77*1.1, BA77)</f>
        <v/>
      </c>
      <c r="BC77" s="195">
        <f>+IF(BC$1&lt;&gt;BB$1, BB77*1.1, BB77)</f>
        <v/>
      </c>
      <c r="BD77" s="580">
        <f>+IF(BD$1&lt;&gt;BC$1, BC77*1.1, BC77)</f>
        <v/>
      </c>
      <c r="BE77" s="580">
        <f>+IF(BE$1&lt;&gt;BD$1, BD77*1.1, BD77)</f>
        <v/>
      </c>
      <c r="BF77" s="580">
        <f>+IF(BF$1&lt;&gt;BE$1, BE77*1.1, BE77)</f>
        <v/>
      </c>
      <c r="BG77" s="580">
        <f>+IF(BG$1&lt;&gt;BF$1, BF77*1.1, BF77)</f>
        <v/>
      </c>
      <c r="BH77" s="580">
        <f>+IF(BH$1&lt;&gt;BG$1, BG77*1.1, BG77)</f>
        <v/>
      </c>
      <c r="BI77" s="580">
        <f>+IF(BI$1&lt;&gt;BH$1, BH77*1.1, BH77)</f>
        <v/>
      </c>
      <c r="BJ77" s="580">
        <f>+IF(BJ$1&lt;&gt;BI$1, BI77*1.1, BI77)</f>
        <v/>
      </c>
      <c r="BK77" s="580">
        <f>+IF(BK$1&lt;&gt;BJ$1, BJ77*1.1, BJ77)</f>
        <v/>
      </c>
      <c r="BL77" s="580">
        <f>+IF(BL$1&lt;&gt;BK$1, BK77*1.1, BK77)</f>
        <v/>
      </c>
      <c r="BM77" s="580">
        <f>+IF(BM$1&lt;&gt;BL$1, BL77*1.1, BL77)</f>
        <v/>
      </c>
      <c r="BN77" s="580">
        <f>+IF(BN$1&lt;&gt;BM$1, BM77*1.1, BM77)</f>
        <v/>
      </c>
      <c r="BO77" s="195">
        <f>+IF(BO$1&lt;&gt;BN$1, BN77*1.1, BN77)</f>
        <v/>
      </c>
      <c r="BP77" s="580">
        <f>+IF(BP$1&lt;&gt;BO$1, BO77*1.1, BO77)</f>
        <v/>
      </c>
      <c r="BQ77" s="580">
        <f>+IF(BQ$1&lt;&gt;BP$1, BP77*1.1, BP77)</f>
        <v/>
      </c>
      <c r="BR77" s="580">
        <f>+IF(BR$1&lt;&gt;BQ$1, BQ77*1.1, BQ77)</f>
        <v/>
      </c>
      <c r="BS77" s="580">
        <f>+IF(BS$1&lt;&gt;BR$1, BR77*1.1, BR77)</f>
        <v/>
      </c>
      <c r="BT77" s="580">
        <f>+IF(BT$1&lt;&gt;BS$1, BS77*1.1, BS77)</f>
        <v/>
      </c>
      <c r="BU77" s="580">
        <f>+IF(BU$1&lt;&gt;BT$1, BT77*1.1, BT77)</f>
        <v/>
      </c>
      <c r="BV77" s="580">
        <f>+IF(BV$1&lt;&gt;BU$1, BU77*1.1, BU77)</f>
        <v/>
      </c>
      <c r="BW77" s="580">
        <f>+IF(BW$1&lt;&gt;BV$1, BV77*1.1, BV77)</f>
        <v/>
      </c>
      <c r="BX77" s="580">
        <f>+IF(BX$1&lt;&gt;BW$1, BW77*1.1, BW77)</f>
        <v/>
      </c>
      <c r="BY77" s="580">
        <f>+IF(BY$1&lt;&gt;BX$1, BX77*1.1, BX77)</f>
        <v/>
      </c>
      <c r="BZ77" s="580">
        <f>+IF(BZ$1&lt;&gt;BY$1, BY77*1.1, BY77)</f>
        <v/>
      </c>
      <c r="CA77" s="195">
        <f>+IF(CA$1&lt;&gt;BZ$1, BZ77*1.1, BZ77)</f>
        <v/>
      </c>
      <c r="CB77" s="580">
        <f>+IF(CB$1&lt;&gt;CA$1, CA77*1.1, CA77)</f>
        <v/>
      </c>
      <c r="CC77" s="580">
        <f>+IF(CC$1&lt;&gt;CB$1, CB77*1.1, CB77)</f>
        <v/>
      </c>
      <c r="CD77" s="580">
        <f>+IF(CD$1&lt;&gt;CC$1, CC77*1.1, CC77)</f>
        <v/>
      </c>
      <c r="CE77" s="580">
        <f>+IF(CE$1&lt;&gt;CD$1, CD77*1.1, CD77)</f>
        <v/>
      </c>
      <c r="CF77" s="580">
        <f>+IF(CF$1&lt;&gt;CE$1, CE77*1.1, CE77)</f>
        <v/>
      </c>
      <c r="CG77" s="580">
        <f>+IF(CG$1&lt;&gt;CF$1, CF77*1.1, CF77)</f>
        <v/>
      </c>
      <c r="CH77" s="580">
        <f>+IF(CH$1&lt;&gt;CG$1, CG77*1.1, CG77)</f>
        <v/>
      </c>
      <c r="CI77" s="580">
        <f>+IF(CI$1&lt;&gt;CH$1, CH77*1.1, CH77)</f>
        <v/>
      </c>
      <c r="CJ77" s="580">
        <f>+IF(CJ$1&lt;&gt;CI$1, CI77*1.1, CI77)</f>
        <v/>
      </c>
      <c r="CK77" s="580">
        <f>+IF(CK$1&lt;&gt;CJ$1, CJ77*1.1, CJ77)</f>
        <v/>
      </c>
      <c r="CL77" s="580">
        <f>+IF(CL$1&lt;&gt;CK$1, CK77*1.1, CK77)</f>
        <v/>
      </c>
      <c r="CM77" s="195">
        <f>+IF(CM$1&lt;&gt;CL$1, CL77*1.1, CL77)</f>
        <v/>
      </c>
      <c r="CN77" s="580">
        <f>+IF(CN$1&lt;&gt;CM$1, CM77*1.1, CM77)</f>
        <v/>
      </c>
      <c r="CO77" s="580">
        <f>+IF(CO$1&lt;&gt;CN$1, CN77*1.1, CN77)</f>
        <v/>
      </c>
      <c r="CP77" s="580">
        <f>+IF(CP$1&lt;&gt;CO$1, CO77*1.1, CO77)</f>
        <v/>
      </c>
      <c r="CQ77" s="580">
        <f>+IF(CQ$1&lt;&gt;CP$1, CP77*1.1, CP77)</f>
        <v/>
      </c>
      <c r="CR77" s="580">
        <f>+IF(CR$1&lt;&gt;CQ$1, CQ77*1.1, CQ77)</f>
        <v/>
      </c>
      <c r="CS77" s="580">
        <f>+IF(CS$1&lt;&gt;CR$1, CR77*1.1, CR77)</f>
        <v/>
      </c>
      <c r="CT77" s="580">
        <f>+IF(CT$1&lt;&gt;CS$1, CS77*1.1, CS77)</f>
        <v/>
      </c>
      <c r="CU77" s="580">
        <f>+IF(CU$1&lt;&gt;CT$1, CT77*1.1, CT77)</f>
        <v/>
      </c>
      <c r="CV77" s="580">
        <f>+IF(CV$1&lt;&gt;CU$1, CU77*1.1, CU77)</f>
        <v/>
      </c>
      <c r="CW77" s="580">
        <f>+IF(CW$1&lt;&gt;CV$1, CV77*1.1, CV77)</f>
        <v/>
      </c>
      <c r="CX77" s="580">
        <f>+IF(CX$1&lt;&gt;CW$1, CW77*1.1, CW77)</f>
        <v/>
      </c>
      <c r="CY77" s="195">
        <f>+IF(CY$1&lt;&gt;CX$1, CX77*1.1, CX77)</f>
        <v/>
      </c>
    </row>
    <row r="78">
      <c r="B78" s="1" t="inlineStr">
        <is>
          <t xml:space="preserve">      Fuel</t>
        </is>
      </c>
      <c r="C78" s="1" t="n"/>
      <c r="D78" s="580" t="n"/>
      <c r="E78" s="580" t="n"/>
      <c r="F78" s="580" t="n"/>
      <c r="G78" s="580" t="n"/>
      <c r="H78" s="580" t="n"/>
      <c r="I78" s="580" t="n"/>
      <c r="J78" s="580" t="n"/>
      <c r="K78" s="580" t="n"/>
      <c r="L78" s="580" t="n"/>
      <c r="M78" s="580" t="n"/>
      <c r="N78" s="580" t="n">
        <v>0</v>
      </c>
      <c r="O78" s="580" t="n">
        <v>0</v>
      </c>
      <c r="P78" s="580" t="n">
        <v>0</v>
      </c>
      <c r="Q78" s="580" t="n">
        <v>0</v>
      </c>
      <c r="R78" s="580" t="n">
        <v>0</v>
      </c>
      <c r="S78" s="580" t="n">
        <v>0</v>
      </c>
      <c r="T78" s="580" t="n">
        <v>0</v>
      </c>
      <c r="U78" s="580" t="n">
        <v>0</v>
      </c>
      <c r="V78" s="580" t="n">
        <v>0</v>
      </c>
      <c r="W78" s="580" t="n">
        <v>0</v>
      </c>
      <c r="X78" s="580" t="n">
        <v>54.55</v>
      </c>
      <c r="Y78" s="580" t="n">
        <v>62.01</v>
      </c>
      <c r="Z78" s="195" t="n">
        <v>232.85</v>
      </c>
      <c r="AA78" s="598">
        <f>+AVERAGE(X78:Z78)</f>
        <v/>
      </c>
      <c r="AB78" s="580">
        <f>+AA78</f>
        <v/>
      </c>
      <c r="AC78" s="580">
        <f>+AB78</f>
        <v/>
      </c>
      <c r="AD78" s="580">
        <f>+AC78</f>
        <v/>
      </c>
      <c r="AE78" s="195">
        <f>+AD78</f>
        <v/>
      </c>
      <c r="AF78" s="580">
        <f>+IF(AF$1&lt;&gt;AE$1, AE78*1.1, AE78)</f>
        <v/>
      </c>
      <c r="AG78" s="580">
        <f>+IF(AG$1&lt;&gt;AF$1, AF78*1.1, AF78)</f>
        <v/>
      </c>
      <c r="AH78" s="580">
        <f>+IF(AH$1&lt;&gt;AG$1, AG78*1.1, AG78)</f>
        <v/>
      </c>
      <c r="AI78" s="580">
        <f>+IF(AI$1&lt;&gt;AH$1, AH78*1.1, AH78)</f>
        <v/>
      </c>
      <c r="AJ78" s="580">
        <f>+IF(AJ$1&lt;&gt;AI$1, AI78*1.1, AI78)</f>
        <v/>
      </c>
      <c r="AK78" s="580">
        <f>+IF(AK$1&lt;&gt;AJ$1, AJ78*1.1, AJ78)</f>
        <v/>
      </c>
      <c r="AL78" s="580">
        <f>+IF(AL$1&lt;&gt;AK$1, AK78*1.1, AK78)</f>
        <v/>
      </c>
      <c r="AM78" s="580">
        <f>+IF(AM$1&lt;&gt;AL$1, AL78*1.1, AL78)</f>
        <v/>
      </c>
      <c r="AN78" s="580">
        <f>+IF(AN$1&lt;&gt;AM$1, AM78*1.1, AM78)</f>
        <v/>
      </c>
      <c r="AO78" s="580">
        <f>+IF(AO$1&lt;&gt;AN$1, AN78*1.1, AN78)</f>
        <v/>
      </c>
      <c r="AP78" s="580">
        <f>+IF(AP$1&lt;&gt;AO$1, AO78*1.1, AO78)</f>
        <v/>
      </c>
      <c r="AQ78" s="195">
        <f>+IF(AQ$1&lt;&gt;AP$1, AP78*1.1, AP78)</f>
        <v/>
      </c>
      <c r="AR78" s="580">
        <f>+IF(AR$1&lt;&gt;AQ$1, AQ78*1.1, AQ78)</f>
        <v/>
      </c>
      <c r="AS78" s="580">
        <f>+IF(AS$1&lt;&gt;AR$1, AR78*1.1, AR78)</f>
        <v/>
      </c>
      <c r="AT78" s="580">
        <f>+IF(AT$1&lt;&gt;AS$1, AS78*1.1, AS78)</f>
        <v/>
      </c>
      <c r="AU78" s="580">
        <f>+IF(AU$1&lt;&gt;AT$1, AT78*1.1, AT78)</f>
        <v/>
      </c>
      <c r="AV78" s="580">
        <f>+IF(AV$1&lt;&gt;AU$1, AU78*1.1, AU78)</f>
        <v/>
      </c>
      <c r="AW78" s="580">
        <f>+IF(AW$1&lt;&gt;AV$1, AV78*1.1, AV78)</f>
        <v/>
      </c>
      <c r="AX78" s="580">
        <f>+IF(AX$1&lt;&gt;AW$1, AW78*1.1, AW78)</f>
        <v/>
      </c>
      <c r="AY78" s="580">
        <f>+IF(AY$1&lt;&gt;AX$1, AX78*1.1, AX78)</f>
        <v/>
      </c>
      <c r="AZ78" s="580">
        <f>+IF(AZ$1&lt;&gt;AY$1, AY78*1.1, AY78)</f>
        <v/>
      </c>
      <c r="BA78" s="580">
        <f>+IF(BA$1&lt;&gt;AZ$1, AZ78*1.1, AZ78)</f>
        <v/>
      </c>
      <c r="BB78" s="580">
        <f>+IF(BB$1&lt;&gt;BA$1, BA78*1.1, BA78)</f>
        <v/>
      </c>
      <c r="BC78" s="195">
        <f>+IF(BC$1&lt;&gt;BB$1, BB78*1.1, BB78)</f>
        <v/>
      </c>
      <c r="BD78" s="580">
        <f>+IF(BD$1&lt;&gt;BC$1, BC78*1.1, BC78)</f>
        <v/>
      </c>
      <c r="BE78" s="580">
        <f>+IF(BE$1&lt;&gt;BD$1, BD78*1.1, BD78)</f>
        <v/>
      </c>
      <c r="BF78" s="580">
        <f>+IF(BF$1&lt;&gt;BE$1, BE78*1.1, BE78)</f>
        <v/>
      </c>
      <c r="BG78" s="580">
        <f>+IF(BG$1&lt;&gt;BF$1, BF78*1.1, BF78)</f>
        <v/>
      </c>
      <c r="BH78" s="580">
        <f>+IF(BH$1&lt;&gt;BG$1, BG78*1.1, BG78)</f>
        <v/>
      </c>
      <c r="BI78" s="580">
        <f>+IF(BI$1&lt;&gt;BH$1, BH78*1.1, BH78)</f>
        <v/>
      </c>
      <c r="BJ78" s="580">
        <f>+IF(BJ$1&lt;&gt;BI$1, BI78*1.1, BI78)</f>
        <v/>
      </c>
      <c r="BK78" s="580">
        <f>+IF(BK$1&lt;&gt;BJ$1, BJ78*1.1, BJ78)</f>
        <v/>
      </c>
      <c r="BL78" s="580">
        <f>+IF(BL$1&lt;&gt;BK$1, BK78*1.1, BK78)</f>
        <v/>
      </c>
      <c r="BM78" s="580">
        <f>+IF(BM$1&lt;&gt;BL$1, BL78*1.1, BL78)</f>
        <v/>
      </c>
      <c r="BN78" s="580">
        <f>+IF(BN$1&lt;&gt;BM$1, BM78*1.1, BM78)</f>
        <v/>
      </c>
      <c r="BO78" s="195">
        <f>+IF(BO$1&lt;&gt;BN$1, BN78*1.1, BN78)</f>
        <v/>
      </c>
      <c r="BP78" s="580">
        <f>+IF(BP$1&lt;&gt;BO$1, BO78*1.1, BO78)</f>
        <v/>
      </c>
      <c r="BQ78" s="580">
        <f>+IF(BQ$1&lt;&gt;BP$1, BP78*1.1, BP78)</f>
        <v/>
      </c>
      <c r="BR78" s="580">
        <f>+IF(BR$1&lt;&gt;BQ$1, BQ78*1.1, BQ78)</f>
        <v/>
      </c>
      <c r="BS78" s="580">
        <f>+IF(BS$1&lt;&gt;BR$1, BR78*1.1, BR78)</f>
        <v/>
      </c>
      <c r="BT78" s="580">
        <f>+IF(BT$1&lt;&gt;BS$1, BS78*1.1, BS78)</f>
        <v/>
      </c>
      <c r="BU78" s="580">
        <f>+IF(BU$1&lt;&gt;BT$1, BT78*1.1, BT78)</f>
        <v/>
      </c>
      <c r="BV78" s="580">
        <f>+IF(BV$1&lt;&gt;BU$1, BU78*1.1, BU78)</f>
        <v/>
      </c>
      <c r="BW78" s="580">
        <f>+IF(BW$1&lt;&gt;BV$1, BV78*1.1, BV78)</f>
        <v/>
      </c>
      <c r="BX78" s="580">
        <f>+IF(BX$1&lt;&gt;BW$1, BW78*1.1, BW78)</f>
        <v/>
      </c>
      <c r="BY78" s="580">
        <f>+IF(BY$1&lt;&gt;BX$1, BX78*1.1, BX78)</f>
        <v/>
      </c>
      <c r="BZ78" s="580">
        <f>+IF(BZ$1&lt;&gt;BY$1, BY78*1.1, BY78)</f>
        <v/>
      </c>
      <c r="CA78" s="195">
        <f>+IF(CA$1&lt;&gt;BZ$1, BZ78*1.1, BZ78)</f>
        <v/>
      </c>
      <c r="CB78" s="580">
        <f>+IF(CB$1&lt;&gt;CA$1, CA78*1.1, CA78)</f>
        <v/>
      </c>
      <c r="CC78" s="580">
        <f>+IF(CC$1&lt;&gt;CB$1, CB78*1.1, CB78)</f>
        <v/>
      </c>
      <c r="CD78" s="580">
        <f>+IF(CD$1&lt;&gt;CC$1, CC78*1.1, CC78)</f>
        <v/>
      </c>
      <c r="CE78" s="580">
        <f>+IF(CE$1&lt;&gt;CD$1, CD78*1.1, CD78)</f>
        <v/>
      </c>
      <c r="CF78" s="580">
        <f>+IF(CF$1&lt;&gt;CE$1, CE78*1.1, CE78)</f>
        <v/>
      </c>
      <c r="CG78" s="580">
        <f>+IF(CG$1&lt;&gt;CF$1, CF78*1.1, CF78)</f>
        <v/>
      </c>
      <c r="CH78" s="580">
        <f>+IF(CH$1&lt;&gt;CG$1, CG78*1.1, CG78)</f>
        <v/>
      </c>
      <c r="CI78" s="580">
        <f>+IF(CI$1&lt;&gt;CH$1, CH78*1.1, CH78)</f>
        <v/>
      </c>
      <c r="CJ78" s="580">
        <f>+IF(CJ$1&lt;&gt;CI$1, CI78*1.1, CI78)</f>
        <v/>
      </c>
      <c r="CK78" s="580">
        <f>+IF(CK$1&lt;&gt;CJ$1, CJ78*1.1, CJ78)</f>
        <v/>
      </c>
      <c r="CL78" s="580">
        <f>+IF(CL$1&lt;&gt;CK$1, CK78*1.1, CK78)</f>
        <v/>
      </c>
      <c r="CM78" s="195">
        <f>+IF(CM$1&lt;&gt;CL$1, CL78*1.1, CL78)</f>
        <v/>
      </c>
      <c r="CN78" s="580">
        <f>+IF(CN$1&lt;&gt;CM$1, CM78*1.1, CM78)</f>
        <v/>
      </c>
      <c r="CO78" s="580">
        <f>+IF(CO$1&lt;&gt;CN$1, CN78*1.1, CN78)</f>
        <v/>
      </c>
      <c r="CP78" s="580">
        <f>+IF(CP$1&lt;&gt;CO$1, CO78*1.1, CO78)</f>
        <v/>
      </c>
      <c r="CQ78" s="580">
        <f>+IF(CQ$1&lt;&gt;CP$1, CP78*1.1, CP78)</f>
        <v/>
      </c>
      <c r="CR78" s="580">
        <f>+IF(CR$1&lt;&gt;CQ$1, CQ78*1.1, CQ78)</f>
        <v/>
      </c>
      <c r="CS78" s="580">
        <f>+IF(CS$1&lt;&gt;CR$1, CR78*1.1, CR78)</f>
        <v/>
      </c>
      <c r="CT78" s="580">
        <f>+IF(CT$1&lt;&gt;CS$1, CS78*1.1, CS78)</f>
        <v/>
      </c>
      <c r="CU78" s="580">
        <f>+IF(CU$1&lt;&gt;CT$1, CT78*1.1, CT78)</f>
        <v/>
      </c>
      <c r="CV78" s="580">
        <f>+IF(CV$1&lt;&gt;CU$1, CU78*1.1, CU78)</f>
        <v/>
      </c>
      <c r="CW78" s="580">
        <f>+IF(CW$1&lt;&gt;CV$1, CV78*1.1, CV78)</f>
        <v/>
      </c>
      <c r="CX78" s="580">
        <f>+IF(CX$1&lt;&gt;CW$1, CW78*1.1, CW78)</f>
        <v/>
      </c>
      <c r="CY78" s="195">
        <f>+IF(CY$1&lt;&gt;CX$1, CX78*1.1, CX78)</f>
        <v/>
      </c>
    </row>
    <row r="79">
      <c r="A79" s="3" t="n"/>
      <c r="B79" s="4" t="inlineStr">
        <is>
          <t xml:space="preserve">   Total Automobile</t>
        </is>
      </c>
      <c r="C79" s="4" t="n"/>
      <c r="D79" s="694" t="n"/>
      <c r="E79" s="694" t="n"/>
      <c r="F79" s="694" t="n"/>
      <c r="G79" s="694" t="n"/>
      <c r="H79" s="694" t="n"/>
      <c r="I79" s="694" t="n"/>
      <c r="J79" s="694" t="n"/>
      <c r="K79" s="694" t="n"/>
      <c r="L79" s="694" t="n"/>
      <c r="M79" s="694" t="n"/>
      <c r="N79" s="694" t="n">
        <v>0</v>
      </c>
      <c r="O79" s="694" t="n">
        <v>0</v>
      </c>
      <c r="P79" s="694" t="n">
        <v>0</v>
      </c>
      <c r="Q79" s="694" t="n"/>
      <c r="R79" s="694" t="n"/>
      <c r="S79" s="694" t="n"/>
      <c r="T79" s="694">
        <f>SUM(T77:T78)</f>
        <v/>
      </c>
      <c r="U79" s="694">
        <f>SUM(U77:U78)</f>
        <v/>
      </c>
      <c r="V79" s="694">
        <f>SUM(V77:V78)</f>
        <v/>
      </c>
      <c r="W79" s="694">
        <f>SUM(W77:W78)</f>
        <v/>
      </c>
      <c r="X79" s="694">
        <f>SUM(X77:X78)</f>
        <v/>
      </c>
      <c r="Y79" s="694">
        <f>SUM(Y77:Y78)</f>
        <v/>
      </c>
      <c r="Z79" s="697">
        <f>SUM(Z77:Z78)</f>
        <v/>
      </c>
      <c r="AA79" s="694">
        <f>SUM(AA77:AA78)</f>
        <v/>
      </c>
      <c r="AB79" s="694">
        <f>SUM(AB77:AB78)</f>
        <v/>
      </c>
      <c r="AC79" s="694">
        <f>SUM(AC77:AC78)</f>
        <v/>
      </c>
      <c r="AD79" s="694">
        <f>SUM(AD77:AD78)</f>
        <v/>
      </c>
      <c r="AE79" s="697">
        <f>SUM(AE77:AE78)</f>
        <v/>
      </c>
      <c r="AF79" s="694">
        <f>SUM(AF77:AF78)</f>
        <v/>
      </c>
      <c r="AG79" s="694">
        <f>SUM(AG77:AG78)</f>
        <v/>
      </c>
      <c r="AH79" s="694">
        <f>SUM(AH77:AH78)</f>
        <v/>
      </c>
      <c r="AI79" s="694">
        <f>SUM(AI77:AI78)</f>
        <v/>
      </c>
      <c r="AJ79" s="694">
        <f>SUM(AJ77:AJ78)</f>
        <v/>
      </c>
      <c r="AK79" s="694">
        <f>SUM(AK77:AK78)</f>
        <v/>
      </c>
      <c r="AL79" s="694">
        <f>SUM(AL77:AL78)</f>
        <v/>
      </c>
      <c r="AM79" s="694">
        <f>SUM(AM77:AM78)</f>
        <v/>
      </c>
      <c r="AN79" s="694">
        <f>SUM(AN77:AN78)</f>
        <v/>
      </c>
      <c r="AO79" s="694">
        <f>SUM(AO77:AO78)</f>
        <v/>
      </c>
      <c r="AP79" s="694">
        <f>SUM(AP77:AP78)</f>
        <v/>
      </c>
      <c r="AQ79" s="697">
        <f>SUM(AQ77:AQ78)</f>
        <v/>
      </c>
      <c r="AR79" s="694">
        <f>SUM(AR77:AR78)</f>
        <v/>
      </c>
      <c r="AS79" s="694">
        <f>SUM(AS77:AS78)</f>
        <v/>
      </c>
      <c r="AT79" s="694">
        <f>SUM(AT77:AT78)</f>
        <v/>
      </c>
      <c r="AU79" s="694">
        <f>SUM(AU77:AU78)</f>
        <v/>
      </c>
      <c r="AV79" s="694">
        <f>SUM(AV77:AV78)</f>
        <v/>
      </c>
      <c r="AW79" s="694">
        <f>SUM(AW77:AW78)</f>
        <v/>
      </c>
      <c r="AX79" s="694">
        <f>SUM(AX77:AX78)</f>
        <v/>
      </c>
      <c r="AY79" s="694">
        <f>SUM(AY77:AY78)</f>
        <v/>
      </c>
      <c r="AZ79" s="694">
        <f>SUM(AZ77:AZ78)</f>
        <v/>
      </c>
      <c r="BA79" s="694">
        <f>SUM(BA77:BA78)</f>
        <v/>
      </c>
      <c r="BB79" s="694">
        <f>SUM(BB77:BB78)</f>
        <v/>
      </c>
      <c r="BC79" s="697">
        <f>SUM(BC77:BC78)</f>
        <v/>
      </c>
      <c r="BD79" s="694">
        <f>SUM(BD77:BD78)</f>
        <v/>
      </c>
      <c r="BE79" s="694">
        <f>SUM(BE77:BE78)</f>
        <v/>
      </c>
      <c r="BF79" s="694">
        <f>SUM(BF77:BF78)</f>
        <v/>
      </c>
      <c r="BG79" s="694">
        <f>SUM(BG77:BG78)</f>
        <v/>
      </c>
      <c r="BH79" s="694">
        <f>SUM(BH77:BH78)</f>
        <v/>
      </c>
      <c r="BI79" s="694">
        <f>SUM(BI77:BI78)</f>
        <v/>
      </c>
      <c r="BJ79" s="694">
        <f>SUM(BJ77:BJ78)</f>
        <v/>
      </c>
      <c r="BK79" s="694">
        <f>SUM(BK77:BK78)</f>
        <v/>
      </c>
      <c r="BL79" s="694">
        <f>SUM(BL77:BL78)</f>
        <v/>
      </c>
      <c r="BM79" s="694">
        <f>SUM(BM77:BM78)</f>
        <v/>
      </c>
      <c r="BN79" s="694">
        <f>SUM(BN77:BN78)</f>
        <v/>
      </c>
      <c r="BO79" s="697">
        <f>SUM(BO77:BO78)</f>
        <v/>
      </c>
      <c r="BP79" s="694">
        <f>SUM(BP77:BP78)</f>
        <v/>
      </c>
      <c r="BQ79" s="694">
        <f>SUM(BQ77:BQ78)</f>
        <v/>
      </c>
      <c r="BR79" s="694">
        <f>SUM(BR77:BR78)</f>
        <v/>
      </c>
      <c r="BS79" s="694">
        <f>SUM(BS77:BS78)</f>
        <v/>
      </c>
      <c r="BT79" s="694">
        <f>SUM(BT77:BT78)</f>
        <v/>
      </c>
      <c r="BU79" s="694">
        <f>SUM(BU77:BU78)</f>
        <v/>
      </c>
      <c r="BV79" s="694">
        <f>SUM(BV77:BV78)</f>
        <v/>
      </c>
      <c r="BW79" s="694">
        <f>SUM(BW77:BW78)</f>
        <v/>
      </c>
      <c r="BX79" s="694">
        <f>SUM(BX77:BX78)</f>
        <v/>
      </c>
      <c r="BY79" s="694">
        <f>SUM(BY77:BY78)</f>
        <v/>
      </c>
      <c r="BZ79" s="694">
        <f>SUM(BZ77:BZ78)</f>
        <v/>
      </c>
      <c r="CA79" s="697">
        <f>SUM(CA77:CA78)</f>
        <v/>
      </c>
      <c r="CB79" s="694">
        <f>SUM(CB77:CB78)</f>
        <v/>
      </c>
      <c r="CC79" s="694">
        <f>SUM(CC77:CC78)</f>
        <v/>
      </c>
      <c r="CD79" s="694">
        <f>SUM(CD77:CD78)</f>
        <v/>
      </c>
      <c r="CE79" s="694">
        <f>SUM(CE77:CE78)</f>
        <v/>
      </c>
      <c r="CF79" s="694">
        <f>SUM(CF77:CF78)</f>
        <v/>
      </c>
      <c r="CG79" s="694">
        <f>SUM(CG77:CG78)</f>
        <v/>
      </c>
      <c r="CH79" s="694">
        <f>SUM(CH77:CH78)</f>
        <v/>
      </c>
      <c r="CI79" s="694">
        <f>SUM(CI77:CI78)</f>
        <v/>
      </c>
      <c r="CJ79" s="694">
        <f>SUM(CJ77:CJ78)</f>
        <v/>
      </c>
      <c r="CK79" s="694">
        <f>SUM(CK77:CK78)</f>
        <v/>
      </c>
      <c r="CL79" s="694">
        <f>SUM(CL77:CL78)</f>
        <v/>
      </c>
      <c r="CM79" s="697">
        <f>SUM(CM77:CM78)</f>
        <v/>
      </c>
      <c r="CN79" s="694">
        <f>SUM(CN77:CN78)</f>
        <v/>
      </c>
      <c r="CO79" s="694">
        <f>SUM(CO77:CO78)</f>
        <v/>
      </c>
      <c r="CP79" s="694">
        <f>SUM(CP77:CP78)</f>
        <v/>
      </c>
      <c r="CQ79" s="694">
        <f>SUM(CQ77:CQ78)</f>
        <v/>
      </c>
      <c r="CR79" s="694">
        <f>SUM(CR77:CR78)</f>
        <v/>
      </c>
      <c r="CS79" s="694">
        <f>SUM(CS77:CS78)</f>
        <v/>
      </c>
      <c r="CT79" s="694">
        <f>SUM(CT77:CT78)</f>
        <v/>
      </c>
      <c r="CU79" s="694">
        <f>SUM(CU77:CU78)</f>
        <v/>
      </c>
      <c r="CV79" s="694">
        <f>SUM(CV77:CV78)</f>
        <v/>
      </c>
      <c r="CW79" s="694">
        <f>SUM(CW77:CW78)</f>
        <v/>
      </c>
      <c r="CX79" s="694">
        <f>SUM(CX77:CX78)</f>
        <v/>
      </c>
      <c r="CY79" s="697">
        <f>SUM(CY77:CY78)</f>
        <v/>
      </c>
    </row>
    <row r="80">
      <c r="B80" s="1" t="inlineStr">
        <is>
          <t xml:space="preserve">   Equipment Rental</t>
        </is>
      </c>
      <c r="C80" s="1" t="n"/>
      <c r="D80" s="580" t="n"/>
      <c r="E80" s="580" t="n"/>
      <c r="F80" s="580" t="n"/>
      <c r="G80" s="580" t="n"/>
      <c r="H80" s="580" t="n"/>
      <c r="I80" s="580" t="n"/>
      <c r="J80" s="580" t="n"/>
      <c r="K80" s="580" t="n"/>
      <c r="L80" s="580" t="n"/>
      <c r="M80" s="580" t="n"/>
      <c r="N80" s="580" t="n"/>
      <c r="O80" s="580" t="n"/>
      <c r="P80" s="580" t="n"/>
      <c r="Q80" s="580" t="n"/>
      <c r="R80" s="580" t="n"/>
      <c r="S80" s="580" t="n"/>
      <c r="T80" s="580" t="n"/>
      <c r="U80" s="580" t="n"/>
      <c r="V80" s="580" t="n"/>
      <c r="W80" s="580" t="n"/>
      <c r="X80" s="580" t="n">
        <v>0</v>
      </c>
      <c r="Y80" s="580" t="n">
        <v>0</v>
      </c>
      <c r="Z80" s="195" t="n">
        <v>112</v>
      </c>
      <c r="AA80" s="598">
        <f>+AVERAGE(X80:Z80)</f>
        <v/>
      </c>
      <c r="AB80" s="580">
        <f>+AA80</f>
        <v/>
      </c>
      <c r="AC80" s="580">
        <f>+AB80</f>
        <v/>
      </c>
      <c r="AD80" s="580">
        <f>+AC80</f>
        <v/>
      </c>
      <c r="AE80" s="195">
        <f>+AD80</f>
        <v/>
      </c>
      <c r="AF80" s="580">
        <f>+IF(AF$1&lt;&gt;AE$1, AE80*1.1, AE80)</f>
        <v/>
      </c>
      <c r="AG80" s="580">
        <f>+IF(AG$1&lt;&gt;AF$1, AF80*1.1, AF80)</f>
        <v/>
      </c>
      <c r="AH80" s="580">
        <f>+IF(AH$1&lt;&gt;AG$1, AG80*1.1, AG80)</f>
        <v/>
      </c>
      <c r="AI80" s="580">
        <f>+IF(AI$1&lt;&gt;AH$1, AH80*1.1, AH80)</f>
        <v/>
      </c>
      <c r="AJ80" s="580">
        <f>+IF(AJ$1&lt;&gt;AI$1, AI80*1.1, AI80)</f>
        <v/>
      </c>
      <c r="AK80" s="580">
        <f>+IF(AK$1&lt;&gt;AJ$1, AJ80*1.1, AJ80)</f>
        <v/>
      </c>
      <c r="AL80" s="580">
        <f>+IF(AL$1&lt;&gt;AK$1, AK80*1.1, AK80)</f>
        <v/>
      </c>
      <c r="AM80" s="580">
        <f>+IF(AM$1&lt;&gt;AL$1, AL80*1.1, AL80)</f>
        <v/>
      </c>
      <c r="AN80" s="580">
        <f>+IF(AN$1&lt;&gt;AM$1, AM80*1.1, AM80)</f>
        <v/>
      </c>
      <c r="AO80" s="580">
        <f>+IF(AO$1&lt;&gt;AN$1, AN80*1.1, AN80)</f>
        <v/>
      </c>
      <c r="AP80" s="580">
        <f>+IF(AP$1&lt;&gt;AO$1, AO80*1.1, AO80)</f>
        <v/>
      </c>
      <c r="AQ80" s="195">
        <f>+IF(AQ$1&lt;&gt;AP$1, AP80*1.1, AP80)</f>
        <v/>
      </c>
      <c r="AR80" s="580">
        <f>+IF(AR$1&lt;&gt;AQ$1, AQ80*1.1, AQ80)</f>
        <v/>
      </c>
      <c r="AS80" s="580">
        <f>+IF(AS$1&lt;&gt;AR$1, AR80*1.1, AR80)</f>
        <v/>
      </c>
      <c r="AT80" s="580">
        <f>+IF(AT$1&lt;&gt;AS$1, AS80*1.1, AS80)</f>
        <v/>
      </c>
      <c r="AU80" s="580">
        <f>+IF(AU$1&lt;&gt;AT$1, AT80*1.1, AT80)</f>
        <v/>
      </c>
      <c r="AV80" s="580">
        <f>+IF(AV$1&lt;&gt;AU$1, AU80*1.1, AU80)</f>
        <v/>
      </c>
      <c r="AW80" s="580">
        <f>+IF(AW$1&lt;&gt;AV$1, AV80*1.1, AV80)</f>
        <v/>
      </c>
      <c r="AX80" s="580">
        <f>+IF(AX$1&lt;&gt;AW$1, AW80*1.1, AW80)</f>
        <v/>
      </c>
      <c r="AY80" s="580">
        <f>+IF(AY$1&lt;&gt;AX$1, AX80*1.1, AX80)</f>
        <v/>
      </c>
      <c r="AZ80" s="580">
        <f>+IF(AZ$1&lt;&gt;AY$1, AY80*1.1, AY80)</f>
        <v/>
      </c>
      <c r="BA80" s="580">
        <f>+IF(BA$1&lt;&gt;AZ$1, AZ80*1.1, AZ80)</f>
        <v/>
      </c>
      <c r="BB80" s="580">
        <f>+IF(BB$1&lt;&gt;BA$1, BA80*1.1, BA80)</f>
        <v/>
      </c>
      <c r="BC80" s="195">
        <f>+IF(BC$1&lt;&gt;BB$1, BB80*1.1, BB80)</f>
        <v/>
      </c>
      <c r="BD80" s="580">
        <f>+IF(BD$1&lt;&gt;BC$1, BC80*1.1, BC80)</f>
        <v/>
      </c>
      <c r="BE80" s="580">
        <f>+IF(BE$1&lt;&gt;BD$1, BD80*1.1, BD80)</f>
        <v/>
      </c>
      <c r="BF80" s="580">
        <f>+IF(BF$1&lt;&gt;BE$1, BE80*1.1, BE80)</f>
        <v/>
      </c>
      <c r="BG80" s="580">
        <f>+IF(BG$1&lt;&gt;BF$1, BF80*1.1, BF80)</f>
        <v/>
      </c>
      <c r="BH80" s="580">
        <f>+IF(BH$1&lt;&gt;BG$1, BG80*1.1, BG80)</f>
        <v/>
      </c>
      <c r="BI80" s="580">
        <f>+IF(BI$1&lt;&gt;BH$1, BH80*1.1, BH80)</f>
        <v/>
      </c>
      <c r="BJ80" s="580">
        <f>+IF(BJ$1&lt;&gt;BI$1, BI80*1.1, BI80)</f>
        <v/>
      </c>
      <c r="BK80" s="580">
        <f>+IF(BK$1&lt;&gt;BJ$1, BJ80*1.1, BJ80)</f>
        <v/>
      </c>
      <c r="BL80" s="580">
        <f>+IF(BL$1&lt;&gt;BK$1, BK80*1.1, BK80)</f>
        <v/>
      </c>
      <c r="BM80" s="580">
        <f>+IF(BM$1&lt;&gt;BL$1, BL80*1.1, BL80)</f>
        <v/>
      </c>
      <c r="BN80" s="580">
        <f>+IF(BN$1&lt;&gt;BM$1, BM80*1.1, BM80)</f>
        <v/>
      </c>
      <c r="BO80" s="195">
        <f>+IF(BO$1&lt;&gt;BN$1, BN80*1.1, BN80)</f>
        <v/>
      </c>
      <c r="BP80" s="580">
        <f>+IF(BP$1&lt;&gt;BO$1, BO80*1.1, BO80)</f>
        <v/>
      </c>
      <c r="BQ80" s="580">
        <f>+IF(BQ$1&lt;&gt;BP$1, BP80*1.1, BP80)</f>
        <v/>
      </c>
      <c r="BR80" s="580">
        <f>+IF(BR$1&lt;&gt;BQ$1, BQ80*1.1, BQ80)</f>
        <v/>
      </c>
      <c r="BS80" s="580">
        <f>+IF(BS$1&lt;&gt;BR$1, BR80*1.1, BR80)</f>
        <v/>
      </c>
      <c r="BT80" s="580">
        <f>+IF(BT$1&lt;&gt;BS$1, BS80*1.1, BS80)</f>
        <v/>
      </c>
      <c r="BU80" s="580">
        <f>+IF(BU$1&lt;&gt;BT$1, BT80*1.1, BT80)</f>
        <v/>
      </c>
      <c r="BV80" s="580">
        <f>+IF(BV$1&lt;&gt;BU$1, BU80*1.1, BU80)</f>
        <v/>
      </c>
      <c r="BW80" s="580">
        <f>+IF(BW$1&lt;&gt;BV$1, BV80*1.1, BV80)</f>
        <v/>
      </c>
      <c r="BX80" s="580">
        <f>+IF(BX$1&lt;&gt;BW$1, BW80*1.1, BW80)</f>
        <v/>
      </c>
      <c r="BY80" s="580">
        <f>+IF(BY$1&lt;&gt;BX$1, BX80*1.1, BX80)</f>
        <v/>
      </c>
      <c r="BZ80" s="580">
        <f>+IF(BZ$1&lt;&gt;BY$1, BY80*1.1, BY80)</f>
        <v/>
      </c>
      <c r="CA80" s="195">
        <f>+IF(CA$1&lt;&gt;BZ$1, BZ80*1.1, BZ80)</f>
        <v/>
      </c>
      <c r="CB80" s="580">
        <f>+IF(CB$1&lt;&gt;CA$1, CA80*1.1, CA80)</f>
        <v/>
      </c>
      <c r="CC80" s="580">
        <f>+IF(CC$1&lt;&gt;CB$1, CB80*1.1, CB80)</f>
        <v/>
      </c>
      <c r="CD80" s="580">
        <f>+IF(CD$1&lt;&gt;CC$1, CC80*1.1, CC80)</f>
        <v/>
      </c>
      <c r="CE80" s="580">
        <f>+IF(CE$1&lt;&gt;CD$1, CD80*1.1, CD80)</f>
        <v/>
      </c>
      <c r="CF80" s="580">
        <f>+IF(CF$1&lt;&gt;CE$1, CE80*1.1, CE80)</f>
        <v/>
      </c>
      <c r="CG80" s="580">
        <f>+IF(CG$1&lt;&gt;CF$1, CF80*1.1, CF80)</f>
        <v/>
      </c>
      <c r="CH80" s="580">
        <f>+IF(CH$1&lt;&gt;CG$1, CG80*1.1, CG80)</f>
        <v/>
      </c>
      <c r="CI80" s="580">
        <f>+IF(CI$1&lt;&gt;CH$1, CH80*1.1, CH80)</f>
        <v/>
      </c>
      <c r="CJ80" s="580">
        <f>+IF(CJ$1&lt;&gt;CI$1, CI80*1.1, CI80)</f>
        <v/>
      </c>
      <c r="CK80" s="580">
        <f>+IF(CK$1&lt;&gt;CJ$1, CJ80*1.1, CJ80)</f>
        <v/>
      </c>
      <c r="CL80" s="580">
        <f>+IF(CL$1&lt;&gt;CK$1, CK80*1.1, CK80)</f>
        <v/>
      </c>
      <c r="CM80" s="195">
        <f>+IF(CM$1&lt;&gt;CL$1, CL80*1.1, CL80)</f>
        <v/>
      </c>
      <c r="CN80" s="580">
        <f>+IF(CN$1&lt;&gt;CM$1, CM80*1.1, CM80)</f>
        <v/>
      </c>
      <c r="CO80" s="580">
        <f>+IF(CO$1&lt;&gt;CN$1, CN80*1.1, CN80)</f>
        <v/>
      </c>
      <c r="CP80" s="580">
        <f>+IF(CP$1&lt;&gt;CO$1, CO80*1.1, CO80)</f>
        <v/>
      </c>
      <c r="CQ80" s="580">
        <f>+IF(CQ$1&lt;&gt;CP$1, CP80*1.1, CP80)</f>
        <v/>
      </c>
      <c r="CR80" s="580">
        <f>+IF(CR$1&lt;&gt;CQ$1, CQ80*1.1, CQ80)</f>
        <v/>
      </c>
      <c r="CS80" s="580">
        <f>+IF(CS$1&lt;&gt;CR$1, CR80*1.1, CR80)</f>
        <v/>
      </c>
      <c r="CT80" s="580">
        <f>+IF(CT$1&lt;&gt;CS$1, CS80*1.1, CS80)</f>
        <v/>
      </c>
      <c r="CU80" s="580">
        <f>+IF(CU$1&lt;&gt;CT$1, CT80*1.1, CT80)</f>
        <v/>
      </c>
      <c r="CV80" s="580">
        <f>+IF(CV$1&lt;&gt;CU$1, CU80*1.1, CU80)</f>
        <v/>
      </c>
      <c r="CW80" s="580">
        <f>+IF(CW$1&lt;&gt;CV$1, CV80*1.1, CV80)</f>
        <v/>
      </c>
      <c r="CX80" s="580">
        <f>+IF(CX$1&lt;&gt;CW$1, CW80*1.1, CW80)</f>
        <v/>
      </c>
      <c r="CY80" s="195">
        <f>+IF(CY$1&lt;&gt;CX$1, CX80*1.1, CX80)</f>
        <v/>
      </c>
    </row>
    <row r="81">
      <c r="B81" s="1" t="inlineStr">
        <is>
          <t xml:space="preserve">   Insurance</t>
        </is>
      </c>
      <c r="C81" s="1" t="n"/>
      <c r="D81" s="580" t="n"/>
      <c r="E81" s="580" t="n"/>
      <c r="F81" s="580" t="n"/>
      <c r="G81" s="580" t="n"/>
      <c r="H81" s="580" t="n"/>
      <c r="I81" s="580" t="n"/>
      <c r="J81" s="580" t="n"/>
      <c r="K81" s="580" t="n"/>
      <c r="L81" s="580" t="n"/>
      <c r="M81" s="580" t="n"/>
      <c r="N81" s="580" t="n"/>
      <c r="O81" s="580" t="n"/>
      <c r="P81" s="580" t="n"/>
      <c r="Q81" s="580" t="n"/>
      <c r="R81" s="580" t="n"/>
      <c r="S81" s="580" t="n"/>
      <c r="T81" s="580" t="n"/>
      <c r="U81" s="580" t="n"/>
      <c r="V81" s="580" t="n"/>
      <c r="W81" s="580" t="n"/>
      <c r="X81" s="580" t="n">
        <v>0</v>
      </c>
      <c r="Y81" s="580" t="n">
        <v>0</v>
      </c>
      <c r="Z81" s="195" t="n">
        <v>241.23</v>
      </c>
      <c r="AA81" s="598">
        <f>+AVERAGE(X81:Z81)</f>
        <v/>
      </c>
      <c r="AB81" s="580">
        <f>+AA81</f>
        <v/>
      </c>
      <c r="AC81" s="580">
        <f>+AB81</f>
        <v/>
      </c>
      <c r="AD81" s="580">
        <f>+AC81</f>
        <v/>
      </c>
      <c r="AE81" s="195">
        <f>+AD81</f>
        <v/>
      </c>
      <c r="AF81" s="580">
        <f>+IF(AF$1&lt;&gt;AE$1, AE81*1.1, AE81)</f>
        <v/>
      </c>
      <c r="AG81" s="580">
        <f>+IF(AG$1&lt;&gt;AF$1, AF81*1.1, AF81)</f>
        <v/>
      </c>
      <c r="AH81" s="580">
        <f>+IF(AH$1&lt;&gt;AG$1, AG81*1.1, AG81)</f>
        <v/>
      </c>
      <c r="AI81" s="580">
        <f>+IF(AI$1&lt;&gt;AH$1, AH81*1.1, AH81)</f>
        <v/>
      </c>
      <c r="AJ81" s="580">
        <f>+IF(AJ$1&lt;&gt;AI$1, AI81*1.1, AI81)</f>
        <v/>
      </c>
      <c r="AK81" s="580">
        <f>+IF(AK$1&lt;&gt;AJ$1, AJ81*1.1, AJ81)</f>
        <v/>
      </c>
      <c r="AL81" s="580">
        <f>+IF(AL$1&lt;&gt;AK$1, AK81*1.1, AK81)</f>
        <v/>
      </c>
      <c r="AM81" s="580">
        <f>+IF(AM$1&lt;&gt;AL$1, AL81*1.1, AL81)</f>
        <v/>
      </c>
      <c r="AN81" s="580">
        <f>+IF(AN$1&lt;&gt;AM$1, AM81*1.1, AM81)</f>
        <v/>
      </c>
      <c r="AO81" s="580">
        <f>+IF(AO$1&lt;&gt;AN$1, AN81*1.1, AN81)</f>
        <v/>
      </c>
      <c r="AP81" s="580">
        <f>+IF(AP$1&lt;&gt;AO$1, AO81*1.1, AO81)</f>
        <v/>
      </c>
      <c r="AQ81" s="195">
        <f>+IF(AQ$1&lt;&gt;AP$1, AP81*1.1, AP81)</f>
        <v/>
      </c>
      <c r="AR81" s="580">
        <f>+IF(AR$1&lt;&gt;AQ$1, AQ81*1.1, AQ81)</f>
        <v/>
      </c>
      <c r="AS81" s="580">
        <f>+IF(AS$1&lt;&gt;AR$1, AR81*1.1, AR81)</f>
        <v/>
      </c>
      <c r="AT81" s="580">
        <f>+IF(AT$1&lt;&gt;AS$1, AS81*1.1, AS81)</f>
        <v/>
      </c>
      <c r="AU81" s="580">
        <f>+IF(AU$1&lt;&gt;AT$1, AT81*1.1, AT81)</f>
        <v/>
      </c>
      <c r="AV81" s="580">
        <f>+IF(AV$1&lt;&gt;AU$1, AU81*1.1, AU81)</f>
        <v/>
      </c>
      <c r="AW81" s="580">
        <f>+IF(AW$1&lt;&gt;AV$1, AV81*1.1, AV81)</f>
        <v/>
      </c>
      <c r="AX81" s="580">
        <f>+IF(AX$1&lt;&gt;AW$1, AW81*1.1, AW81)</f>
        <v/>
      </c>
      <c r="AY81" s="580">
        <f>+IF(AY$1&lt;&gt;AX$1, AX81*1.1, AX81)</f>
        <v/>
      </c>
      <c r="AZ81" s="580">
        <f>+IF(AZ$1&lt;&gt;AY$1, AY81*1.1, AY81)</f>
        <v/>
      </c>
      <c r="BA81" s="580">
        <f>+IF(BA$1&lt;&gt;AZ$1, AZ81*1.1, AZ81)</f>
        <v/>
      </c>
      <c r="BB81" s="580">
        <f>+IF(BB$1&lt;&gt;BA$1, BA81*1.1, BA81)</f>
        <v/>
      </c>
      <c r="BC81" s="195">
        <f>+IF(BC$1&lt;&gt;BB$1, BB81*1.1, BB81)</f>
        <v/>
      </c>
      <c r="BD81" s="580">
        <f>+IF(BD$1&lt;&gt;BC$1, BC81*1.1, BC81)</f>
        <v/>
      </c>
      <c r="BE81" s="580">
        <f>+IF(BE$1&lt;&gt;BD$1, BD81*1.1, BD81)</f>
        <v/>
      </c>
      <c r="BF81" s="580">
        <f>+IF(BF$1&lt;&gt;BE$1, BE81*1.1, BE81)</f>
        <v/>
      </c>
      <c r="BG81" s="580">
        <f>+IF(BG$1&lt;&gt;BF$1, BF81*1.1, BF81)</f>
        <v/>
      </c>
      <c r="BH81" s="580">
        <f>+IF(BH$1&lt;&gt;BG$1, BG81*1.1, BG81)</f>
        <v/>
      </c>
      <c r="BI81" s="580">
        <f>+IF(BI$1&lt;&gt;BH$1, BH81*1.1, BH81)</f>
        <v/>
      </c>
      <c r="BJ81" s="580">
        <f>+IF(BJ$1&lt;&gt;BI$1, BI81*1.1, BI81)</f>
        <v/>
      </c>
      <c r="BK81" s="580">
        <f>+IF(BK$1&lt;&gt;BJ$1, BJ81*1.1, BJ81)</f>
        <v/>
      </c>
      <c r="BL81" s="580">
        <f>+IF(BL$1&lt;&gt;BK$1, BK81*1.1, BK81)</f>
        <v/>
      </c>
      <c r="BM81" s="580">
        <f>+IF(BM$1&lt;&gt;BL$1, BL81*1.1, BL81)</f>
        <v/>
      </c>
      <c r="BN81" s="580">
        <f>+IF(BN$1&lt;&gt;BM$1, BM81*1.1, BM81)</f>
        <v/>
      </c>
      <c r="BO81" s="195">
        <f>+IF(BO$1&lt;&gt;BN$1, BN81*1.1, BN81)</f>
        <v/>
      </c>
      <c r="BP81" s="580">
        <f>+IF(BP$1&lt;&gt;BO$1, BO81*1.1, BO81)</f>
        <v/>
      </c>
      <c r="BQ81" s="580">
        <f>+IF(BQ$1&lt;&gt;BP$1, BP81*1.1, BP81)</f>
        <v/>
      </c>
      <c r="BR81" s="580">
        <f>+IF(BR$1&lt;&gt;BQ$1, BQ81*1.1, BQ81)</f>
        <v/>
      </c>
      <c r="BS81" s="580">
        <f>+IF(BS$1&lt;&gt;BR$1, BR81*1.1, BR81)</f>
        <v/>
      </c>
      <c r="BT81" s="580">
        <f>+IF(BT$1&lt;&gt;BS$1, BS81*1.1, BS81)</f>
        <v/>
      </c>
      <c r="BU81" s="580">
        <f>+IF(BU$1&lt;&gt;BT$1, BT81*1.1, BT81)</f>
        <v/>
      </c>
      <c r="BV81" s="580">
        <f>+IF(BV$1&lt;&gt;BU$1, BU81*1.1, BU81)</f>
        <v/>
      </c>
      <c r="BW81" s="580">
        <f>+IF(BW$1&lt;&gt;BV$1, BV81*1.1, BV81)</f>
        <v/>
      </c>
      <c r="BX81" s="580">
        <f>+IF(BX$1&lt;&gt;BW$1, BW81*1.1, BW81)</f>
        <v/>
      </c>
      <c r="BY81" s="580">
        <f>+IF(BY$1&lt;&gt;BX$1, BX81*1.1, BX81)</f>
        <v/>
      </c>
      <c r="BZ81" s="580">
        <f>+IF(BZ$1&lt;&gt;BY$1, BY81*1.1, BY81)</f>
        <v/>
      </c>
      <c r="CA81" s="195">
        <f>+IF(CA$1&lt;&gt;BZ$1, BZ81*1.1, BZ81)</f>
        <v/>
      </c>
      <c r="CB81" s="580">
        <f>+IF(CB$1&lt;&gt;CA$1, CA81*1.1, CA81)</f>
        <v/>
      </c>
      <c r="CC81" s="580">
        <f>+IF(CC$1&lt;&gt;CB$1, CB81*1.1, CB81)</f>
        <v/>
      </c>
      <c r="CD81" s="580">
        <f>+IF(CD$1&lt;&gt;CC$1, CC81*1.1, CC81)</f>
        <v/>
      </c>
      <c r="CE81" s="580">
        <f>+IF(CE$1&lt;&gt;CD$1, CD81*1.1, CD81)</f>
        <v/>
      </c>
      <c r="CF81" s="580">
        <f>+IF(CF$1&lt;&gt;CE$1, CE81*1.1, CE81)</f>
        <v/>
      </c>
      <c r="CG81" s="580">
        <f>+IF(CG$1&lt;&gt;CF$1, CF81*1.1, CF81)</f>
        <v/>
      </c>
      <c r="CH81" s="580">
        <f>+IF(CH$1&lt;&gt;CG$1, CG81*1.1, CG81)</f>
        <v/>
      </c>
      <c r="CI81" s="580">
        <f>+IF(CI$1&lt;&gt;CH$1, CH81*1.1, CH81)</f>
        <v/>
      </c>
      <c r="CJ81" s="580">
        <f>+IF(CJ$1&lt;&gt;CI$1, CI81*1.1, CI81)</f>
        <v/>
      </c>
      <c r="CK81" s="580">
        <f>+IF(CK$1&lt;&gt;CJ$1, CJ81*1.1, CJ81)</f>
        <v/>
      </c>
      <c r="CL81" s="580">
        <f>+IF(CL$1&lt;&gt;CK$1, CK81*1.1, CK81)</f>
        <v/>
      </c>
      <c r="CM81" s="195">
        <f>+IF(CM$1&lt;&gt;CL$1, CL81*1.1, CL81)</f>
        <v/>
      </c>
      <c r="CN81" s="580">
        <f>+IF(CN$1&lt;&gt;CM$1, CM81*1.1, CM81)</f>
        <v/>
      </c>
      <c r="CO81" s="580">
        <f>+IF(CO$1&lt;&gt;CN$1, CN81*1.1, CN81)</f>
        <v/>
      </c>
      <c r="CP81" s="580">
        <f>+IF(CP$1&lt;&gt;CO$1, CO81*1.1, CO81)</f>
        <v/>
      </c>
      <c r="CQ81" s="580">
        <f>+IF(CQ$1&lt;&gt;CP$1, CP81*1.1, CP81)</f>
        <v/>
      </c>
      <c r="CR81" s="580">
        <f>+IF(CR$1&lt;&gt;CQ$1, CQ81*1.1, CQ81)</f>
        <v/>
      </c>
      <c r="CS81" s="580">
        <f>+IF(CS$1&lt;&gt;CR$1, CR81*1.1, CR81)</f>
        <v/>
      </c>
      <c r="CT81" s="580">
        <f>+IF(CT$1&lt;&gt;CS$1, CS81*1.1, CS81)</f>
        <v/>
      </c>
      <c r="CU81" s="580">
        <f>+IF(CU$1&lt;&gt;CT$1, CT81*1.1, CT81)</f>
        <v/>
      </c>
      <c r="CV81" s="580">
        <f>+IF(CV$1&lt;&gt;CU$1, CU81*1.1, CU81)</f>
        <v/>
      </c>
      <c r="CW81" s="580">
        <f>+IF(CW$1&lt;&gt;CV$1, CV81*1.1, CV81)</f>
        <v/>
      </c>
      <c r="CX81" s="580">
        <f>+IF(CX$1&lt;&gt;CW$1, CW81*1.1, CW81)</f>
        <v/>
      </c>
      <c r="CY81" s="195">
        <f>+IF(CY$1&lt;&gt;CX$1, CX81*1.1, CX81)</f>
        <v/>
      </c>
    </row>
    <row r="82">
      <c r="B82" s="1" t="inlineStr">
        <is>
          <t xml:space="preserve">   Job Expenses</t>
        </is>
      </c>
      <c r="C82" s="1" t="n"/>
      <c r="D82" s="580" t="n"/>
      <c r="E82" s="580" t="n"/>
      <c r="F82" s="580" t="n"/>
      <c r="G82" s="580" t="n"/>
      <c r="H82" s="580" t="n"/>
      <c r="I82" s="580" t="n"/>
      <c r="J82" s="580" t="n"/>
      <c r="K82" s="580" t="n"/>
      <c r="L82" s="580" t="n"/>
      <c r="M82" s="580" t="n"/>
      <c r="N82" s="580" t="n"/>
      <c r="O82" s="580" t="n"/>
      <c r="P82" s="580" t="n"/>
      <c r="Q82" s="580" t="n"/>
      <c r="R82" s="580" t="n"/>
      <c r="S82" s="580" t="n"/>
      <c r="T82" s="580" t="n"/>
      <c r="U82" s="580" t="n"/>
      <c r="V82" s="580" t="n"/>
      <c r="W82" s="580" t="n"/>
      <c r="X82" s="580" t="n">
        <v>0</v>
      </c>
      <c r="Y82" s="580" t="n">
        <v>108.09</v>
      </c>
      <c r="Z82" s="195" t="n">
        <v>46.98</v>
      </c>
      <c r="AA82" s="598">
        <f>+AVERAGE(X82:Z82)</f>
        <v/>
      </c>
      <c r="AB82" s="580">
        <f>+AA82</f>
        <v/>
      </c>
      <c r="AC82" s="580">
        <f>+AB82</f>
        <v/>
      </c>
      <c r="AD82" s="580">
        <f>+AC82</f>
        <v/>
      </c>
      <c r="AE82" s="195">
        <f>+AD82</f>
        <v/>
      </c>
      <c r="AF82" s="580">
        <f>+IF(AF$1&lt;&gt;AE$1, AE82*1.1, AE82)</f>
        <v/>
      </c>
      <c r="AG82" s="580">
        <f>+IF(AG$1&lt;&gt;AF$1, AF82*1.1, AF82)</f>
        <v/>
      </c>
      <c r="AH82" s="580">
        <f>+IF(AH$1&lt;&gt;AG$1, AG82*1.1, AG82)</f>
        <v/>
      </c>
      <c r="AI82" s="580">
        <f>+IF(AI$1&lt;&gt;AH$1, AH82*1.1, AH82)</f>
        <v/>
      </c>
      <c r="AJ82" s="580">
        <f>+IF(AJ$1&lt;&gt;AI$1, AI82*1.1, AI82)</f>
        <v/>
      </c>
      <c r="AK82" s="580">
        <f>+IF(AK$1&lt;&gt;AJ$1, AJ82*1.1, AJ82)</f>
        <v/>
      </c>
      <c r="AL82" s="580">
        <f>+IF(AL$1&lt;&gt;AK$1, AK82*1.1, AK82)</f>
        <v/>
      </c>
      <c r="AM82" s="580">
        <f>+IF(AM$1&lt;&gt;AL$1, AL82*1.1, AL82)</f>
        <v/>
      </c>
      <c r="AN82" s="580">
        <f>+IF(AN$1&lt;&gt;AM$1, AM82*1.1, AM82)</f>
        <v/>
      </c>
      <c r="AO82" s="580">
        <f>+IF(AO$1&lt;&gt;AN$1, AN82*1.1, AN82)</f>
        <v/>
      </c>
      <c r="AP82" s="580">
        <f>+IF(AP$1&lt;&gt;AO$1, AO82*1.1, AO82)</f>
        <v/>
      </c>
      <c r="AQ82" s="195">
        <f>+IF(AQ$1&lt;&gt;AP$1, AP82*1.1, AP82)</f>
        <v/>
      </c>
      <c r="AR82" s="580">
        <f>+IF(AR$1&lt;&gt;AQ$1, AQ82*1.1, AQ82)</f>
        <v/>
      </c>
      <c r="AS82" s="580">
        <f>+IF(AS$1&lt;&gt;AR$1, AR82*1.1, AR82)</f>
        <v/>
      </c>
      <c r="AT82" s="580">
        <f>+IF(AT$1&lt;&gt;AS$1, AS82*1.1, AS82)</f>
        <v/>
      </c>
      <c r="AU82" s="580">
        <f>+IF(AU$1&lt;&gt;AT$1, AT82*1.1, AT82)</f>
        <v/>
      </c>
      <c r="AV82" s="580">
        <f>+IF(AV$1&lt;&gt;AU$1, AU82*1.1, AU82)</f>
        <v/>
      </c>
      <c r="AW82" s="580">
        <f>+IF(AW$1&lt;&gt;AV$1, AV82*1.1, AV82)</f>
        <v/>
      </c>
      <c r="AX82" s="580">
        <f>+IF(AX$1&lt;&gt;AW$1, AW82*1.1, AW82)</f>
        <v/>
      </c>
      <c r="AY82" s="580">
        <f>+IF(AY$1&lt;&gt;AX$1, AX82*1.1, AX82)</f>
        <v/>
      </c>
      <c r="AZ82" s="580">
        <f>+IF(AZ$1&lt;&gt;AY$1, AY82*1.1, AY82)</f>
        <v/>
      </c>
      <c r="BA82" s="580">
        <f>+IF(BA$1&lt;&gt;AZ$1, AZ82*1.1, AZ82)</f>
        <v/>
      </c>
      <c r="BB82" s="580">
        <f>+IF(BB$1&lt;&gt;BA$1, BA82*1.1, BA82)</f>
        <v/>
      </c>
      <c r="BC82" s="195">
        <f>+IF(BC$1&lt;&gt;BB$1, BB82*1.1, BB82)</f>
        <v/>
      </c>
      <c r="BD82" s="580">
        <f>+IF(BD$1&lt;&gt;BC$1, BC82*1.1, BC82)</f>
        <v/>
      </c>
      <c r="BE82" s="580">
        <f>+IF(BE$1&lt;&gt;BD$1, BD82*1.1, BD82)</f>
        <v/>
      </c>
      <c r="BF82" s="580">
        <f>+IF(BF$1&lt;&gt;BE$1, BE82*1.1, BE82)</f>
        <v/>
      </c>
      <c r="BG82" s="580">
        <f>+IF(BG$1&lt;&gt;BF$1, BF82*1.1, BF82)</f>
        <v/>
      </c>
      <c r="BH82" s="580">
        <f>+IF(BH$1&lt;&gt;BG$1, BG82*1.1, BG82)</f>
        <v/>
      </c>
      <c r="BI82" s="580">
        <f>+IF(BI$1&lt;&gt;BH$1, BH82*1.1, BH82)</f>
        <v/>
      </c>
      <c r="BJ82" s="580">
        <f>+IF(BJ$1&lt;&gt;BI$1, BI82*1.1, BI82)</f>
        <v/>
      </c>
      <c r="BK82" s="580">
        <f>+IF(BK$1&lt;&gt;BJ$1, BJ82*1.1, BJ82)</f>
        <v/>
      </c>
      <c r="BL82" s="580">
        <f>+IF(BL$1&lt;&gt;BK$1, BK82*1.1, BK82)</f>
        <v/>
      </c>
      <c r="BM82" s="580">
        <f>+IF(BM$1&lt;&gt;BL$1, BL82*1.1, BL82)</f>
        <v/>
      </c>
      <c r="BN82" s="580">
        <f>+IF(BN$1&lt;&gt;BM$1, BM82*1.1, BM82)</f>
        <v/>
      </c>
      <c r="BO82" s="195">
        <f>+IF(BO$1&lt;&gt;BN$1, BN82*1.1, BN82)</f>
        <v/>
      </c>
      <c r="BP82" s="580">
        <f>+IF(BP$1&lt;&gt;BO$1, BO82*1.1, BO82)</f>
        <v/>
      </c>
      <c r="BQ82" s="580">
        <f>+IF(BQ$1&lt;&gt;BP$1, BP82*1.1, BP82)</f>
        <v/>
      </c>
      <c r="BR82" s="580">
        <f>+IF(BR$1&lt;&gt;BQ$1, BQ82*1.1, BQ82)</f>
        <v/>
      </c>
      <c r="BS82" s="580">
        <f>+IF(BS$1&lt;&gt;BR$1, BR82*1.1, BR82)</f>
        <v/>
      </c>
      <c r="BT82" s="580">
        <f>+IF(BT$1&lt;&gt;BS$1, BS82*1.1, BS82)</f>
        <v/>
      </c>
      <c r="BU82" s="580">
        <f>+IF(BU$1&lt;&gt;BT$1, BT82*1.1, BT82)</f>
        <v/>
      </c>
      <c r="BV82" s="580">
        <f>+IF(BV$1&lt;&gt;BU$1, BU82*1.1, BU82)</f>
        <v/>
      </c>
      <c r="BW82" s="580">
        <f>+IF(BW$1&lt;&gt;BV$1, BV82*1.1, BV82)</f>
        <v/>
      </c>
      <c r="BX82" s="580">
        <f>+IF(BX$1&lt;&gt;BW$1, BW82*1.1, BW82)</f>
        <v/>
      </c>
      <c r="BY82" s="580">
        <f>+IF(BY$1&lt;&gt;BX$1, BX82*1.1, BX82)</f>
        <v/>
      </c>
      <c r="BZ82" s="580">
        <f>+IF(BZ$1&lt;&gt;BY$1, BY82*1.1, BY82)</f>
        <v/>
      </c>
      <c r="CA82" s="195">
        <f>+IF(CA$1&lt;&gt;BZ$1, BZ82*1.1, BZ82)</f>
        <v/>
      </c>
      <c r="CB82" s="580">
        <f>+IF(CB$1&lt;&gt;CA$1, CA82*1.1, CA82)</f>
        <v/>
      </c>
      <c r="CC82" s="580">
        <f>+IF(CC$1&lt;&gt;CB$1, CB82*1.1, CB82)</f>
        <v/>
      </c>
      <c r="CD82" s="580">
        <f>+IF(CD$1&lt;&gt;CC$1, CC82*1.1, CC82)</f>
        <v/>
      </c>
      <c r="CE82" s="580">
        <f>+IF(CE$1&lt;&gt;CD$1, CD82*1.1, CD82)</f>
        <v/>
      </c>
      <c r="CF82" s="580">
        <f>+IF(CF$1&lt;&gt;CE$1, CE82*1.1, CE82)</f>
        <v/>
      </c>
      <c r="CG82" s="580">
        <f>+IF(CG$1&lt;&gt;CF$1, CF82*1.1, CF82)</f>
        <v/>
      </c>
      <c r="CH82" s="580">
        <f>+IF(CH$1&lt;&gt;CG$1, CG82*1.1, CG82)</f>
        <v/>
      </c>
      <c r="CI82" s="580">
        <f>+IF(CI$1&lt;&gt;CH$1, CH82*1.1, CH82)</f>
        <v/>
      </c>
      <c r="CJ82" s="580">
        <f>+IF(CJ$1&lt;&gt;CI$1, CI82*1.1, CI82)</f>
        <v/>
      </c>
      <c r="CK82" s="580">
        <f>+IF(CK$1&lt;&gt;CJ$1, CJ82*1.1, CJ82)</f>
        <v/>
      </c>
      <c r="CL82" s="580">
        <f>+IF(CL$1&lt;&gt;CK$1, CK82*1.1, CK82)</f>
        <v/>
      </c>
      <c r="CM82" s="195">
        <f>+IF(CM$1&lt;&gt;CL$1, CL82*1.1, CL82)</f>
        <v/>
      </c>
      <c r="CN82" s="580">
        <f>+IF(CN$1&lt;&gt;CM$1, CM82*1.1, CM82)</f>
        <v/>
      </c>
      <c r="CO82" s="580">
        <f>+IF(CO$1&lt;&gt;CN$1, CN82*1.1, CN82)</f>
        <v/>
      </c>
      <c r="CP82" s="580">
        <f>+IF(CP$1&lt;&gt;CO$1, CO82*1.1, CO82)</f>
        <v/>
      </c>
      <c r="CQ82" s="580">
        <f>+IF(CQ$1&lt;&gt;CP$1, CP82*1.1, CP82)</f>
        <v/>
      </c>
      <c r="CR82" s="580">
        <f>+IF(CR$1&lt;&gt;CQ$1, CQ82*1.1, CQ82)</f>
        <v/>
      </c>
      <c r="CS82" s="580">
        <f>+IF(CS$1&lt;&gt;CR$1, CR82*1.1, CR82)</f>
        <v/>
      </c>
      <c r="CT82" s="580">
        <f>+IF(CT$1&lt;&gt;CS$1, CS82*1.1, CS82)</f>
        <v/>
      </c>
      <c r="CU82" s="580">
        <f>+IF(CU$1&lt;&gt;CT$1, CT82*1.1, CT82)</f>
        <v/>
      </c>
      <c r="CV82" s="580">
        <f>+IF(CV$1&lt;&gt;CU$1, CU82*1.1, CU82)</f>
        <v/>
      </c>
      <c r="CW82" s="580">
        <f>+IF(CW$1&lt;&gt;CV$1, CV82*1.1, CV82)</f>
        <v/>
      </c>
      <c r="CX82" s="580">
        <f>+IF(CX$1&lt;&gt;CW$1, CW82*1.1, CW82)</f>
        <v/>
      </c>
      <c r="CY82" s="195">
        <f>+IF(CY$1&lt;&gt;CX$1, CX82*1.1, CX82)</f>
        <v/>
      </c>
    </row>
    <row r="83">
      <c r="B83" s="1" t="inlineStr">
        <is>
          <t xml:space="preserve">      Job Materials</t>
        </is>
      </c>
      <c r="C83" s="1" t="n"/>
      <c r="D83" s="580" t="n"/>
      <c r="E83" s="580" t="n"/>
      <c r="F83" s="580" t="n"/>
      <c r="G83" s="580" t="n"/>
      <c r="H83" s="580" t="n"/>
      <c r="I83" s="580" t="n"/>
      <c r="J83" s="580" t="n"/>
      <c r="K83" s="580" t="n"/>
      <c r="L83" s="580" t="n"/>
      <c r="M83" s="580" t="n"/>
      <c r="N83" s="580" t="n"/>
      <c r="O83" s="580" t="n"/>
      <c r="P83" s="580" t="n"/>
      <c r="Q83" s="580" t="n"/>
      <c r="R83" s="580" t="n"/>
      <c r="S83" s="580" t="n"/>
      <c r="T83" s="580" t="n"/>
      <c r="U83" s="580" t="n"/>
      <c r="V83" s="580" t="n"/>
      <c r="W83" s="580" t="n"/>
      <c r="X83" s="580" t="n">
        <v>0</v>
      </c>
      <c r="Y83" s="580" t="n">
        <v>0</v>
      </c>
      <c r="Z83" s="195" t="n">
        <v>0</v>
      </c>
      <c r="AA83" s="598" t="n">
        <v>100</v>
      </c>
      <c r="AB83" s="580">
        <f>+AA83</f>
        <v/>
      </c>
      <c r="AC83" s="580">
        <f>+AB83</f>
        <v/>
      </c>
      <c r="AD83" s="580">
        <f>+AC83</f>
        <v/>
      </c>
      <c r="AE83" s="195">
        <f>+AD83</f>
        <v/>
      </c>
      <c r="AF83" s="580">
        <f>+IF(AF$1&lt;&gt;AE$1, AE83*1.1, AE83)</f>
        <v/>
      </c>
      <c r="AG83" s="580">
        <f>+IF(AG$1&lt;&gt;AF$1, AF83*1.1, AF83)</f>
        <v/>
      </c>
      <c r="AH83" s="580">
        <f>+IF(AH$1&lt;&gt;AG$1, AG83*1.1, AG83)</f>
        <v/>
      </c>
      <c r="AI83" s="580">
        <f>+IF(AI$1&lt;&gt;AH$1, AH83*1.1, AH83)</f>
        <v/>
      </c>
      <c r="AJ83" s="580">
        <f>+IF(AJ$1&lt;&gt;AI$1, AI83*1.1, AI83)</f>
        <v/>
      </c>
      <c r="AK83" s="580">
        <f>+IF(AK$1&lt;&gt;AJ$1, AJ83*1.1, AJ83)</f>
        <v/>
      </c>
      <c r="AL83" s="580">
        <f>+IF(AL$1&lt;&gt;AK$1, AK83*1.1, AK83)</f>
        <v/>
      </c>
      <c r="AM83" s="580">
        <f>+IF(AM$1&lt;&gt;AL$1, AL83*1.1, AL83)</f>
        <v/>
      </c>
      <c r="AN83" s="580">
        <f>+IF(AN$1&lt;&gt;AM$1, AM83*1.1, AM83)</f>
        <v/>
      </c>
      <c r="AO83" s="580">
        <f>+IF(AO$1&lt;&gt;AN$1, AN83*1.1, AN83)</f>
        <v/>
      </c>
      <c r="AP83" s="580">
        <f>+IF(AP$1&lt;&gt;AO$1, AO83*1.1, AO83)</f>
        <v/>
      </c>
      <c r="AQ83" s="195">
        <f>+IF(AQ$1&lt;&gt;AP$1, AP83*1.1, AP83)</f>
        <v/>
      </c>
      <c r="AR83" s="580">
        <f>+IF(AR$1&lt;&gt;AQ$1, AQ83*1.1, AQ83)</f>
        <v/>
      </c>
      <c r="AS83" s="580">
        <f>+IF(AS$1&lt;&gt;AR$1, AR83*1.1, AR83)</f>
        <v/>
      </c>
      <c r="AT83" s="580">
        <f>+IF(AT$1&lt;&gt;AS$1, AS83*1.1, AS83)</f>
        <v/>
      </c>
      <c r="AU83" s="580">
        <f>+IF(AU$1&lt;&gt;AT$1, AT83*1.1, AT83)</f>
        <v/>
      </c>
      <c r="AV83" s="580">
        <f>+IF(AV$1&lt;&gt;AU$1, AU83*1.1, AU83)</f>
        <v/>
      </c>
      <c r="AW83" s="580">
        <f>+IF(AW$1&lt;&gt;AV$1, AV83*1.1, AV83)</f>
        <v/>
      </c>
      <c r="AX83" s="580">
        <f>+IF(AX$1&lt;&gt;AW$1, AW83*1.1, AW83)</f>
        <v/>
      </c>
      <c r="AY83" s="580">
        <f>+IF(AY$1&lt;&gt;AX$1, AX83*1.1, AX83)</f>
        <v/>
      </c>
      <c r="AZ83" s="580">
        <f>+IF(AZ$1&lt;&gt;AY$1, AY83*1.1, AY83)</f>
        <v/>
      </c>
      <c r="BA83" s="580">
        <f>+IF(BA$1&lt;&gt;AZ$1, AZ83*1.1, AZ83)</f>
        <v/>
      </c>
      <c r="BB83" s="580">
        <f>+IF(BB$1&lt;&gt;BA$1, BA83*1.1, BA83)</f>
        <v/>
      </c>
      <c r="BC83" s="195">
        <f>+IF(BC$1&lt;&gt;BB$1, BB83*1.1, BB83)</f>
        <v/>
      </c>
      <c r="BD83" s="580">
        <f>+IF(BD$1&lt;&gt;BC$1, BC83*1.1, BC83)</f>
        <v/>
      </c>
      <c r="BE83" s="580">
        <f>+IF(BE$1&lt;&gt;BD$1, BD83*1.1, BD83)</f>
        <v/>
      </c>
      <c r="BF83" s="580">
        <f>+IF(BF$1&lt;&gt;BE$1, BE83*1.1, BE83)</f>
        <v/>
      </c>
      <c r="BG83" s="580">
        <f>+IF(BG$1&lt;&gt;BF$1, BF83*1.1, BF83)</f>
        <v/>
      </c>
      <c r="BH83" s="580">
        <f>+IF(BH$1&lt;&gt;BG$1, BG83*1.1, BG83)</f>
        <v/>
      </c>
      <c r="BI83" s="580">
        <f>+IF(BI$1&lt;&gt;BH$1, BH83*1.1, BH83)</f>
        <v/>
      </c>
      <c r="BJ83" s="580">
        <f>+IF(BJ$1&lt;&gt;BI$1, BI83*1.1, BI83)</f>
        <v/>
      </c>
      <c r="BK83" s="580">
        <f>+IF(BK$1&lt;&gt;BJ$1, BJ83*1.1, BJ83)</f>
        <v/>
      </c>
      <c r="BL83" s="580">
        <f>+IF(BL$1&lt;&gt;BK$1, BK83*1.1, BK83)</f>
        <v/>
      </c>
      <c r="BM83" s="580">
        <f>+IF(BM$1&lt;&gt;BL$1, BL83*1.1, BL83)</f>
        <v/>
      </c>
      <c r="BN83" s="580">
        <f>+IF(BN$1&lt;&gt;BM$1, BM83*1.1, BM83)</f>
        <v/>
      </c>
      <c r="BO83" s="195">
        <f>+IF(BO$1&lt;&gt;BN$1, BN83*1.1, BN83)</f>
        <v/>
      </c>
      <c r="BP83" s="580">
        <f>+IF(BP$1&lt;&gt;BO$1, BO83*1.1, BO83)</f>
        <v/>
      </c>
      <c r="BQ83" s="580">
        <f>+IF(BQ$1&lt;&gt;BP$1, BP83*1.1, BP83)</f>
        <v/>
      </c>
      <c r="BR83" s="580">
        <f>+IF(BR$1&lt;&gt;BQ$1, BQ83*1.1, BQ83)</f>
        <v/>
      </c>
      <c r="BS83" s="580">
        <f>+IF(BS$1&lt;&gt;BR$1, BR83*1.1, BR83)</f>
        <v/>
      </c>
      <c r="BT83" s="580">
        <f>+IF(BT$1&lt;&gt;BS$1, BS83*1.1, BS83)</f>
        <v/>
      </c>
      <c r="BU83" s="580">
        <f>+IF(BU$1&lt;&gt;BT$1, BT83*1.1, BT83)</f>
        <v/>
      </c>
      <c r="BV83" s="580">
        <f>+IF(BV$1&lt;&gt;BU$1, BU83*1.1, BU83)</f>
        <v/>
      </c>
      <c r="BW83" s="580">
        <f>+IF(BW$1&lt;&gt;BV$1, BV83*1.1, BV83)</f>
        <v/>
      </c>
      <c r="BX83" s="580">
        <f>+IF(BX$1&lt;&gt;BW$1, BW83*1.1, BW83)</f>
        <v/>
      </c>
      <c r="BY83" s="580">
        <f>+IF(BY$1&lt;&gt;BX$1, BX83*1.1, BX83)</f>
        <v/>
      </c>
      <c r="BZ83" s="580">
        <f>+IF(BZ$1&lt;&gt;BY$1, BY83*1.1, BY83)</f>
        <v/>
      </c>
      <c r="CA83" s="195">
        <f>+IF(CA$1&lt;&gt;BZ$1, BZ83*1.1, BZ83)</f>
        <v/>
      </c>
      <c r="CB83" s="580">
        <f>+IF(CB$1&lt;&gt;CA$1, CA83*1.1, CA83)</f>
        <v/>
      </c>
      <c r="CC83" s="580">
        <f>+IF(CC$1&lt;&gt;CB$1, CB83*1.1, CB83)</f>
        <v/>
      </c>
      <c r="CD83" s="580">
        <f>+IF(CD$1&lt;&gt;CC$1, CC83*1.1, CC83)</f>
        <v/>
      </c>
      <c r="CE83" s="580">
        <f>+IF(CE$1&lt;&gt;CD$1, CD83*1.1, CD83)</f>
        <v/>
      </c>
      <c r="CF83" s="580">
        <f>+IF(CF$1&lt;&gt;CE$1, CE83*1.1, CE83)</f>
        <v/>
      </c>
      <c r="CG83" s="580">
        <f>+IF(CG$1&lt;&gt;CF$1, CF83*1.1, CF83)</f>
        <v/>
      </c>
      <c r="CH83" s="580">
        <f>+IF(CH$1&lt;&gt;CG$1, CG83*1.1, CG83)</f>
        <v/>
      </c>
      <c r="CI83" s="580">
        <f>+IF(CI$1&lt;&gt;CH$1, CH83*1.1, CH83)</f>
        <v/>
      </c>
      <c r="CJ83" s="580">
        <f>+IF(CJ$1&lt;&gt;CI$1, CI83*1.1, CI83)</f>
        <v/>
      </c>
      <c r="CK83" s="580">
        <f>+IF(CK$1&lt;&gt;CJ$1, CJ83*1.1, CJ83)</f>
        <v/>
      </c>
      <c r="CL83" s="580">
        <f>+IF(CL$1&lt;&gt;CK$1, CK83*1.1, CK83)</f>
        <v/>
      </c>
      <c r="CM83" s="195">
        <f>+IF(CM$1&lt;&gt;CL$1, CL83*1.1, CL83)</f>
        <v/>
      </c>
      <c r="CN83" s="580">
        <f>+IF(CN$1&lt;&gt;CM$1, CM83*1.1, CM83)</f>
        <v/>
      </c>
      <c r="CO83" s="580">
        <f>+IF(CO$1&lt;&gt;CN$1, CN83*1.1, CN83)</f>
        <v/>
      </c>
      <c r="CP83" s="580">
        <f>+IF(CP$1&lt;&gt;CO$1, CO83*1.1, CO83)</f>
        <v/>
      </c>
      <c r="CQ83" s="580">
        <f>+IF(CQ$1&lt;&gt;CP$1, CP83*1.1, CP83)</f>
        <v/>
      </c>
      <c r="CR83" s="580">
        <f>+IF(CR$1&lt;&gt;CQ$1, CQ83*1.1, CQ83)</f>
        <v/>
      </c>
      <c r="CS83" s="580">
        <f>+IF(CS$1&lt;&gt;CR$1, CR83*1.1, CR83)</f>
        <v/>
      </c>
      <c r="CT83" s="580">
        <f>+IF(CT$1&lt;&gt;CS$1, CS83*1.1, CS83)</f>
        <v/>
      </c>
      <c r="CU83" s="580">
        <f>+IF(CU$1&lt;&gt;CT$1, CT83*1.1, CT83)</f>
        <v/>
      </c>
      <c r="CV83" s="580">
        <f>+IF(CV$1&lt;&gt;CU$1, CU83*1.1, CU83)</f>
        <v/>
      </c>
      <c r="CW83" s="580">
        <f>+IF(CW$1&lt;&gt;CV$1, CV83*1.1, CV83)</f>
        <v/>
      </c>
      <c r="CX83" s="580">
        <f>+IF(CX$1&lt;&gt;CW$1, CW83*1.1, CW83)</f>
        <v/>
      </c>
      <c r="CY83" s="195">
        <f>+IF(CY$1&lt;&gt;CX$1, CX83*1.1, CX83)</f>
        <v/>
      </c>
    </row>
    <row r="84">
      <c r="B84" s="1" t="inlineStr">
        <is>
          <t xml:space="preserve">         Decks and Patios</t>
        </is>
      </c>
      <c r="C84" s="1" t="n"/>
      <c r="D84" s="580" t="n"/>
      <c r="E84" s="580" t="n"/>
      <c r="F84" s="580" t="n"/>
      <c r="G84" s="580" t="n"/>
      <c r="H84" s="580" t="n"/>
      <c r="I84" s="580" t="n"/>
      <c r="J84" s="580" t="n"/>
      <c r="K84" s="580" t="n"/>
      <c r="L84" s="580" t="n"/>
      <c r="M84" s="580" t="n"/>
      <c r="N84" s="580" t="n"/>
      <c r="O84" s="580" t="n"/>
      <c r="P84" s="580" t="n"/>
      <c r="Q84" s="580" t="n"/>
      <c r="R84" s="580" t="n"/>
      <c r="S84" s="580" t="n"/>
      <c r="T84" s="580" t="n"/>
      <c r="U84" s="580" t="n"/>
      <c r="V84" s="580" t="n"/>
      <c r="W84" s="580" t="n"/>
      <c r="X84" s="580" t="n">
        <v>0</v>
      </c>
      <c r="Y84" s="580" t="n">
        <v>0</v>
      </c>
      <c r="Z84" s="195" t="n">
        <v>234.04</v>
      </c>
      <c r="AA84" s="598">
        <f>+AVERAGE(X84:Z84)</f>
        <v/>
      </c>
      <c r="AB84" s="580">
        <f>+AA84</f>
        <v/>
      </c>
      <c r="AC84" s="580">
        <f>+AB84</f>
        <v/>
      </c>
      <c r="AD84" s="580">
        <f>+AC84</f>
        <v/>
      </c>
      <c r="AE84" s="195">
        <f>+AD84</f>
        <v/>
      </c>
      <c r="AF84" s="580">
        <f>+IF(AF$1&lt;&gt;AE$1, AE84*1.1, AE84)</f>
        <v/>
      </c>
      <c r="AG84" s="580">
        <f>+IF(AG$1&lt;&gt;AF$1, AF84*1.1, AF84)</f>
        <v/>
      </c>
      <c r="AH84" s="580">
        <f>+IF(AH$1&lt;&gt;AG$1, AG84*1.1, AG84)</f>
        <v/>
      </c>
      <c r="AI84" s="580">
        <f>+IF(AI$1&lt;&gt;AH$1, AH84*1.1, AH84)</f>
        <v/>
      </c>
      <c r="AJ84" s="580">
        <f>+IF(AJ$1&lt;&gt;AI$1, AI84*1.1, AI84)</f>
        <v/>
      </c>
      <c r="AK84" s="580">
        <f>+IF(AK$1&lt;&gt;AJ$1, AJ84*1.1, AJ84)</f>
        <v/>
      </c>
      <c r="AL84" s="580">
        <f>+IF(AL$1&lt;&gt;AK$1, AK84*1.1, AK84)</f>
        <v/>
      </c>
      <c r="AM84" s="580">
        <f>+IF(AM$1&lt;&gt;AL$1, AL84*1.1, AL84)</f>
        <v/>
      </c>
      <c r="AN84" s="580">
        <f>+IF(AN$1&lt;&gt;AM$1, AM84*1.1, AM84)</f>
        <v/>
      </c>
      <c r="AO84" s="580">
        <f>+IF(AO$1&lt;&gt;AN$1, AN84*1.1, AN84)</f>
        <v/>
      </c>
      <c r="AP84" s="580">
        <f>+IF(AP$1&lt;&gt;AO$1, AO84*1.1, AO84)</f>
        <v/>
      </c>
      <c r="AQ84" s="195">
        <f>+IF(AQ$1&lt;&gt;AP$1, AP84*1.1, AP84)</f>
        <v/>
      </c>
      <c r="AR84" s="580">
        <f>+IF(AR$1&lt;&gt;AQ$1, AQ84*1.1, AQ84)</f>
        <v/>
      </c>
      <c r="AS84" s="580">
        <f>+IF(AS$1&lt;&gt;AR$1, AR84*1.1, AR84)</f>
        <v/>
      </c>
      <c r="AT84" s="580">
        <f>+IF(AT$1&lt;&gt;AS$1, AS84*1.1, AS84)</f>
        <v/>
      </c>
      <c r="AU84" s="580">
        <f>+IF(AU$1&lt;&gt;AT$1, AT84*1.1, AT84)</f>
        <v/>
      </c>
      <c r="AV84" s="580">
        <f>+IF(AV$1&lt;&gt;AU$1, AU84*1.1, AU84)</f>
        <v/>
      </c>
      <c r="AW84" s="580">
        <f>+IF(AW$1&lt;&gt;AV$1, AV84*1.1, AV84)</f>
        <v/>
      </c>
      <c r="AX84" s="580">
        <f>+IF(AX$1&lt;&gt;AW$1, AW84*1.1, AW84)</f>
        <v/>
      </c>
      <c r="AY84" s="580">
        <f>+IF(AY$1&lt;&gt;AX$1, AX84*1.1, AX84)</f>
        <v/>
      </c>
      <c r="AZ84" s="580">
        <f>+IF(AZ$1&lt;&gt;AY$1, AY84*1.1, AY84)</f>
        <v/>
      </c>
      <c r="BA84" s="580">
        <f>+IF(BA$1&lt;&gt;AZ$1, AZ84*1.1, AZ84)</f>
        <v/>
      </c>
      <c r="BB84" s="580">
        <f>+IF(BB$1&lt;&gt;BA$1, BA84*1.1, BA84)</f>
        <v/>
      </c>
      <c r="BC84" s="195">
        <f>+IF(BC$1&lt;&gt;BB$1, BB84*1.1, BB84)</f>
        <v/>
      </c>
      <c r="BD84" s="580">
        <f>+IF(BD$1&lt;&gt;BC$1, BC84*1.1, BC84)</f>
        <v/>
      </c>
      <c r="BE84" s="580">
        <f>+IF(BE$1&lt;&gt;BD$1, BD84*1.1, BD84)</f>
        <v/>
      </c>
      <c r="BF84" s="580">
        <f>+IF(BF$1&lt;&gt;BE$1, BE84*1.1, BE84)</f>
        <v/>
      </c>
      <c r="BG84" s="580">
        <f>+IF(BG$1&lt;&gt;BF$1, BF84*1.1, BF84)</f>
        <v/>
      </c>
      <c r="BH84" s="580">
        <f>+IF(BH$1&lt;&gt;BG$1, BG84*1.1, BG84)</f>
        <v/>
      </c>
      <c r="BI84" s="580">
        <f>+IF(BI$1&lt;&gt;BH$1, BH84*1.1, BH84)</f>
        <v/>
      </c>
      <c r="BJ84" s="580">
        <f>+IF(BJ$1&lt;&gt;BI$1, BI84*1.1, BI84)</f>
        <v/>
      </c>
      <c r="BK84" s="580">
        <f>+IF(BK$1&lt;&gt;BJ$1, BJ84*1.1, BJ84)</f>
        <v/>
      </c>
      <c r="BL84" s="580">
        <f>+IF(BL$1&lt;&gt;BK$1, BK84*1.1, BK84)</f>
        <v/>
      </c>
      <c r="BM84" s="580">
        <f>+IF(BM$1&lt;&gt;BL$1, BL84*1.1, BL84)</f>
        <v/>
      </c>
      <c r="BN84" s="580">
        <f>+IF(BN$1&lt;&gt;BM$1, BM84*1.1, BM84)</f>
        <v/>
      </c>
      <c r="BO84" s="195">
        <f>+IF(BO$1&lt;&gt;BN$1, BN84*1.1, BN84)</f>
        <v/>
      </c>
      <c r="BP84" s="580">
        <f>+IF(BP$1&lt;&gt;BO$1, BO84*1.1, BO84)</f>
        <v/>
      </c>
      <c r="BQ84" s="580">
        <f>+IF(BQ$1&lt;&gt;BP$1, BP84*1.1, BP84)</f>
        <v/>
      </c>
      <c r="BR84" s="580">
        <f>+IF(BR$1&lt;&gt;BQ$1, BQ84*1.1, BQ84)</f>
        <v/>
      </c>
      <c r="BS84" s="580">
        <f>+IF(BS$1&lt;&gt;BR$1, BR84*1.1, BR84)</f>
        <v/>
      </c>
      <c r="BT84" s="580">
        <f>+IF(BT$1&lt;&gt;BS$1, BS84*1.1, BS84)</f>
        <v/>
      </c>
      <c r="BU84" s="580">
        <f>+IF(BU$1&lt;&gt;BT$1, BT84*1.1, BT84)</f>
        <v/>
      </c>
      <c r="BV84" s="580">
        <f>+IF(BV$1&lt;&gt;BU$1, BU84*1.1, BU84)</f>
        <v/>
      </c>
      <c r="BW84" s="580">
        <f>+IF(BW$1&lt;&gt;BV$1, BV84*1.1, BV84)</f>
        <v/>
      </c>
      <c r="BX84" s="580">
        <f>+IF(BX$1&lt;&gt;BW$1, BW84*1.1, BW84)</f>
        <v/>
      </c>
      <c r="BY84" s="580">
        <f>+IF(BY$1&lt;&gt;BX$1, BX84*1.1, BX84)</f>
        <v/>
      </c>
      <c r="BZ84" s="580">
        <f>+IF(BZ$1&lt;&gt;BY$1, BY84*1.1, BY84)</f>
        <v/>
      </c>
      <c r="CA84" s="195">
        <f>+IF(CA$1&lt;&gt;BZ$1, BZ84*1.1, BZ84)</f>
        <v/>
      </c>
      <c r="CB84" s="580">
        <f>+IF(CB$1&lt;&gt;CA$1, CA84*1.1, CA84)</f>
        <v/>
      </c>
      <c r="CC84" s="580">
        <f>+IF(CC$1&lt;&gt;CB$1, CB84*1.1, CB84)</f>
        <v/>
      </c>
      <c r="CD84" s="580">
        <f>+IF(CD$1&lt;&gt;CC$1, CC84*1.1, CC84)</f>
        <v/>
      </c>
      <c r="CE84" s="580">
        <f>+IF(CE$1&lt;&gt;CD$1, CD84*1.1, CD84)</f>
        <v/>
      </c>
      <c r="CF84" s="580">
        <f>+IF(CF$1&lt;&gt;CE$1, CE84*1.1, CE84)</f>
        <v/>
      </c>
      <c r="CG84" s="580">
        <f>+IF(CG$1&lt;&gt;CF$1, CF84*1.1, CF84)</f>
        <v/>
      </c>
      <c r="CH84" s="580">
        <f>+IF(CH$1&lt;&gt;CG$1, CG84*1.1, CG84)</f>
        <v/>
      </c>
      <c r="CI84" s="580">
        <f>+IF(CI$1&lt;&gt;CH$1, CH84*1.1, CH84)</f>
        <v/>
      </c>
      <c r="CJ84" s="580">
        <f>+IF(CJ$1&lt;&gt;CI$1, CI84*1.1, CI84)</f>
        <v/>
      </c>
      <c r="CK84" s="580">
        <f>+IF(CK$1&lt;&gt;CJ$1, CJ84*1.1, CJ84)</f>
        <v/>
      </c>
      <c r="CL84" s="580">
        <f>+IF(CL$1&lt;&gt;CK$1, CK84*1.1, CK84)</f>
        <v/>
      </c>
      <c r="CM84" s="195">
        <f>+IF(CM$1&lt;&gt;CL$1, CL84*1.1, CL84)</f>
        <v/>
      </c>
      <c r="CN84" s="580">
        <f>+IF(CN$1&lt;&gt;CM$1, CM84*1.1, CM84)</f>
        <v/>
      </c>
      <c r="CO84" s="580">
        <f>+IF(CO$1&lt;&gt;CN$1, CN84*1.1, CN84)</f>
        <v/>
      </c>
      <c r="CP84" s="580">
        <f>+IF(CP$1&lt;&gt;CO$1, CO84*1.1, CO84)</f>
        <v/>
      </c>
      <c r="CQ84" s="580">
        <f>+IF(CQ$1&lt;&gt;CP$1, CP84*1.1, CP84)</f>
        <v/>
      </c>
      <c r="CR84" s="580">
        <f>+IF(CR$1&lt;&gt;CQ$1, CQ84*1.1, CQ84)</f>
        <v/>
      </c>
      <c r="CS84" s="580">
        <f>+IF(CS$1&lt;&gt;CR$1, CR84*1.1, CR84)</f>
        <v/>
      </c>
      <c r="CT84" s="580">
        <f>+IF(CT$1&lt;&gt;CS$1, CS84*1.1, CS84)</f>
        <v/>
      </c>
      <c r="CU84" s="580">
        <f>+IF(CU$1&lt;&gt;CT$1, CT84*1.1, CT84)</f>
        <v/>
      </c>
      <c r="CV84" s="580">
        <f>+IF(CV$1&lt;&gt;CU$1, CU84*1.1, CU84)</f>
        <v/>
      </c>
      <c r="CW84" s="580">
        <f>+IF(CW$1&lt;&gt;CV$1, CV84*1.1, CV84)</f>
        <v/>
      </c>
      <c r="CX84" s="580">
        <f>+IF(CX$1&lt;&gt;CW$1, CW84*1.1, CW84)</f>
        <v/>
      </c>
      <c r="CY84" s="195">
        <f>+IF(CY$1&lt;&gt;CX$1, CX84*1.1, CX84)</f>
        <v/>
      </c>
    </row>
    <row r="85">
      <c r="B85" s="1" t="inlineStr">
        <is>
          <t xml:space="preserve">         Plants and Soil</t>
        </is>
      </c>
      <c r="C85" s="1" t="n"/>
      <c r="D85" s="580" t="n"/>
      <c r="E85" s="580" t="n"/>
      <c r="F85" s="580" t="n"/>
      <c r="G85" s="580" t="n"/>
      <c r="H85" s="580" t="n"/>
      <c r="I85" s="580" t="n"/>
      <c r="J85" s="580" t="n"/>
      <c r="K85" s="580" t="n"/>
      <c r="L85" s="580" t="n"/>
      <c r="M85" s="580" t="n"/>
      <c r="N85" s="580" t="n"/>
      <c r="O85" s="580" t="n"/>
      <c r="P85" s="580" t="n"/>
      <c r="Q85" s="580" t="n"/>
      <c r="R85" s="580" t="n"/>
      <c r="S85" s="580" t="n"/>
      <c r="T85" s="580" t="n"/>
      <c r="U85" s="580" t="n"/>
      <c r="V85" s="580" t="n"/>
      <c r="W85" s="580" t="n"/>
      <c r="X85" s="580" t="n">
        <v>158.08</v>
      </c>
      <c r="Y85" s="580" t="n">
        <v>89.09</v>
      </c>
      <c r="Z85" s="195" t="n">
        <v>105.95</v>
      </c>
      <c r="AA85" s="598">
        <f>+AVERAGE(X85:Z85)</f>
        <v/>
      </c>
      <c r="AB85" s="580">
        <f>+AA85</f>
        <v/>
      </c>
      <c r="AC85" s="580">
        <f>+AB85</f>
        <v/>
      </c>
      <c r="AD85" s="580">
        <f>+AC85</f>
        <v/>
      </c>
      <c r="AE85" s="195">
        <f>+AD85</f>
        <v/>
      </c>
      <c r="AF85" s="580">
        <f>+IF(AF$1&lt;&gt;AE$1, AE85*1.1, AE85)</f>
        <v/>
      </c>
      <c r="AG85" s="580">
        <f>+IF(AG$1&lt;&gt;AF$1, AF85*1.1, AF85)</f>
        <v/>
      </c>
      <c r="AH85" s="580">
        <f>+IF(AH$1&lt;&gt;AG$1, AG85*1.1, AG85)</f>
        <v/>
      </c>
      <c r="AI85" s="580">
        <f>+IF(AI$1&lt;&gt;AH$1, AH85*1.1, AH85)</f>
        <v/>
      </c>
      <c r="AJ85" s="580">
        <f>+IF(AJ$1&lt;&gt;AI$1, AI85*1.1, AI85)</f>
        <v/>
      </c>
      <c r="AK85" s="580">
        <f>+IF(AK$1&lt;&gt;AJ$1, AJ85*1.1, AJ85)</f>
        <v/>
      </c>
      <c r="AL85" s="580">
        <f>+IF(AL$1&lt;&gt;AK$1, AK85*1.1, AK85)</f>
        <v/>
      </c>
      <c r="AM85" s="580">
        <f>+IF(AM$1&lt;&gt;AL$1, AL85*1.1, AL85)</f>
        <v/>
      </c>
      <c r="AN85" s="580">
        <f>+IF(AN$1&lt;&gt;AM$1, AM85*1.1, AM85)</f>
        <v/>
      </c>
      <c r="AO85" s="580">
        <f>+IF(AO$1&lt;&gt;AN$1, AN85*1.1, AN85)</f>
        <v/>
      </c>
      <c r="AP85" s="580">
        <f>+IF(AP$1&lt;&gt;AO$1, AO85*1.1, AO85)</f>
        <v/>
      </c>
      <c r="AQ85" s="195">
        <f>+IF(AQ$1&lt;&gt;AP$1, AP85*1.1, AP85)</f>
        <v/>
      </c>
      <c r="AR85" s="580">
        <f>+IF(AR$1&lt;&gt;AQ$1, AQ85*1.1, AQ85)</f>
        <v/>
      </c>
      <c r="AS85" s="580">
        <f>+IF(AS$1&lt;&gt;AR$1, AR85*1.1, AR85)</f>
        <v/>
      </c>
      <c r="AT85" s="580">
        <f>+IF(AT$1&lt;&gt;AS$1, AS85*1.1, AS85)</f>
        <v/>
      </c>
      <c r="AU85" s="580">
        <f>+IF(AU$1&lt;&gt;AT$1, AT85*1.1, AT85)</f>
        <v/>
      </c>
      <c r="AV85" s="580">
        <f>+IF(AV$1&lt;&gt;AU$1, AU85*1.1, AU85)</f>
        <v/>
      </c>
      <c r="AW85" s="580">
        <f>+IF(AW$1&lt;&gt;AV$1, AV85*1.1, AV85)</f>
        <v/>
      </c>
      <c r="AX85" s="580">
        <f>+IF(AX$1&lt;&gt;AW$1, AW85*1.1, AW85)</f>
        <v/>
      </c>
      <c r="AY85" s="580">
        <f>+IF(AY$1&lt;&gt;AX$1, AX85*1.1, AX85)</f>
        <v/>
      </c>
      <c r="AZ85" s="580">
        <f>+IF(AZ$1&lt;&gt;AY$1, AY85*1.1, AY85)</f>
        <v/>
      </c>
      <c r="BA85" s="580">
        <f>+IF(BA$1&lt;&gt;AZ$1, AZ85*1.1, AZ85)</f>
        <v/>
      </c>
      <c r="BB85" s="580">
        <f>+IF(BB$1&lt;&gt;BA$1, BA85*1.1, BA85)</f>
        <v/>
      </c>
      <c r="BC85" s="195">
        <f>+IF(BC$1&lt;&gt;BB$1, BB85*1.1, BB85)</f>
        <v/>
      </c>
      <c r="BD85" s="580">
        <f>+IF(BD$1&lt;&gt;BC$1, BC85*1.1, BC85)</f>
        <v/>
      </c>
      <c r="BE85" s="580">
        <f>+IF(BE$1&lt;&gt;BD$1, BD85*1.1, BD85)</f>
        <v/>
      </c>
      <c r="BF85" s="580">
        <f>+IF(BF$1&lt;&gt;BE$1, BE85*1.1, BE85)</f>
        <v/>
      </c>
      <c r="BG85" s="580">
        <f>+IF(BG$1&lt;&gt;BF$1, BF85*1.1, BF85)</f>
        <v/>
      </c>
      <c r="BH85" s="580">
        <f>+IF(BH$1&lt;&gt;BG$1, BG85*1.1, BG85)</f>
        <v/>
      </c>
      <c r="BI85" s="580">
        <f>+IF(BI$1&lt;&gt;BH$1, BH85*1.1, BH85)</f>
        <v/>
      </c>
      <c r="BJ85" s="580">
        <f>+IF(BJ$1&lt;&gt;BI$1, BI85*1.1, BI85)</f>
        <v/>
      </c>
      <c r="BK85" s="580">
        <f>+IF(BK$1&lt;&gt;BJ$1, BJ85*1.1, BJ85)</f>
        <v/>
      </c>
      <c r="BL85" s="580">
        <f>+IF(BL$1&lt;&gt;BK$1, BK85*1.1, BK85)</f>
        <v/>
      </c>
      <c r="BM85" s="580">
        <f>+IF(BM$1&lt;&gt;BL$1, BL85*1.1, BL85)</f>
        <v/>
      </c>
      <c r="BN85" s="580">
        <f>+IF(BN$1&lt;&gt;BM$1, BM85*1.1, BM85)</f>
        <v/>
      </c>
      <c r="BO85" s="195">
        <f>+IF(BO$1&lt;&gt;BN$1, BN85*1.1, BN85)</f>
        <v/>
      </c>
      <c r="BP85" s="580">
        <f>+IF(BP$1&lt;&gt;BO$1, BO85*1.1, BO85)</f>
        <v/>
      </c>
      <c r="BQ85" s="580">
        <f>+IF(BQ$1&lt;&gt;BP$1, BP85*1.1, BP85)</f>
        <v/>
      </c>
      <c r="BR85" s="580">
        <f>+IF(BR$1&lt;&gt;BQ$1, BQ85*1.1, BQ85)</f>
        <v/>
      </c>
      <c r="BS85" s="580">
        <f>+IF(BS$1&lt;&gt;BR$1, BR85*1.1, BR85)</f>
        <v/>
      </c>
      <c r="BT85" s="580">
        <f>+IF(BT$1&lt;&gt;BS$1, BS85*1.1, BS85)</f>
        <v/>
      </c>
      <c r="BU85" s="580">
        <f>+IF(BU$1&lt;&gt;BT$1, BT85*1.1, BT85)</f>
        <v/>
      </c>
      <c r="BV85" s="580">
        <f>+IF(BV$1&lt;&gt;BU$1, BU85*1.1, BU85)</f>
        <v/>
      </c>
      <c r="BW85" s="580">
        <f>+IF(BW$1&lt;&gt;BV$1, BV85*1.1, BV85)</f>
        <v/>
      </c>
      <c r="BX85" s="580">
        <f>+IF(BX$1&lt;&gt;BW$1, BW85*1.1, BW85)</f>
        <v/>
      </c>
      <c r="BY85" s="580">
        <f>+IF(BY$1&lt;&gt;BX$1, BX85*1.1, BX85)</f>
        <v/>
      </c>
      <c r="BZ85" s="580">
        <f>+IF(BZ$1&lt;&gt;BY$1, BY85*1.1, BY85)</f>
        <v/>
      </c>
      <c r="CA85" s="195">
        <f>+IF(CA$1&lt;&gt;BZ$1, BZ85*1.1, BZ85)</f>
        <v/>
      </c>
      <c r="CB85" s="580">
        <f>+IF(CB$1&lt;&gt;CA$1, CA85*1.1, CA85)</f>
        <v/>
      </c>
      <c r="CC85" s="580">
        <f>+IF(CC$1&lt;&gt;CB$1, CB85*1.1, CB85)</f>
        <v/>
      </c>
      <c r="CD85" s="580">
        <f>+IF(CD$1&lt;&gt;CC$1, CC85*1.1, CC85)</f>
        <v/>
      </c>
      <c r="CE85" s="580">
        <f>+IF(CE$1&lt;&gt;CD$1, CD85*1.1, CD85)</f>
        <v/>
      </c>
      <c r="CF85" s="580">
        <f>+IF(CF$1&lt;&gt;CE$1, CE85*1.1, CE85)</f>
        <v/>
      </c>
      <c r="CG85" s="580">
        <f>+IF(CG$1&lt;&gt;CF$1, CF85*1.1, CF85)</f>
        <v/>
      </c>
      <c r="CH85" s="580">
        <f>+IF(CH$1&lt;&gt;CG$1, CG85*1.1, CG85)</f>
        <v/>
      </c>
      <c r="CI85" s="580">
        <f>+IF(CI$1&lt;&gt;CH$1, CH85*1.1, CH85)</f>
        <v/>
      </c>
      <c r="CJ85" s="580">
        <f>+IF(CJ$1&lt;&gt;CI$1, CI85*1.1, CI85)</f>
        <v/>
      </c>
      <c r="CK85" s="580">
        <f>+IF(CK$1&lt;&gt;CJ$1, CJ85*1.1, CJ85)</f>
        <v/>
      </c>
      <c r="CL85" s="580">
        <f>+IF(CL$1&lt;&gt;CK$1, CK85*1.1, CK85)</f>
        <v/>
      </c>
      <c r="CM85" s="195">
        <f>+IF(CM$1&lt;&gt;CL$1, CL85*1.1, CL85)</f>
        <v/>
      </c>
      <c r="CN85" s="580">
        <f>+IF(CN$1&lt;&gt;CM$1, CM85*1.1, CM85)</f>
        <v/>
      </c>
      <c r="CO85" s="580">
        <f>+IF(CO$1&lt;&gt;CN$1, CN85*1.1, CN85)</f>
        <v/>
      </c>
      <c r="CP85" s="580">
        <f>+IF(CP$1&lt;&gt;CO$1, CO85*1.1, CO85)</f>
        <v/>
      </c>
      <c r="CQ85" s="580">
        <f>+IF(CQ$1&lt;&gt;CP$1, CP85*1.1, CP85)</f>
        <v/>
      </c>
      <c r="CR85" s="580">
        <f>+IF(CR$1&lt;&gt;CQ$1, CQ85*1.1, CQ85)</f>
        <v/>
      </c>
      <c r="CS85" s="580">
        <f>+IF(CS$1&lt;&gt;CR$1, CR85*1.1, CR85)</f>
        <v/>
      </c>
      <c r="CT85" s="580">
        <f>+IF(CT$1&lt;&gt;CS$1, CS85*1.1, CS85)</f>
        <v/>
      </c>
      <c r="CU85" s="580">
        <f>+IF(CU$1&lt;&gt;CT$1, CT85*1.1, CT85)</f>
        <v/>
      </c>
      <c r="CV85" s="580">
        <f>+IF(CV$1&lt;&gt;CU$1, CU85*1.1, CU85)</f>
        <v/>
      </c>
      <c r="CW85" s="580">
        <f>+IF(CW$1&lt;&gt;CV$1, CV85*1.1, CV85)</f>
        <v/>
      </c>
      <c r="CX85" s="580">
        <f>+IF(CX$1&lt;&gt;CW$1, CW85*1.1, CW85)</f>
        <v/>
      </c>
      <c r="CY85" s="195">
        <f>+IF(CY$1&lt;&gt;CX$1, CX85*1.1, CX85)</f>
        <v/>
      </c>
    </row>
    <row r="86">
      <c r="B86" s="1" t="inlineStr">
        <is>
          <t xml:space="preserve">         Sprinklers and Drip Systems</t>
        </is>
      </c>
      <c r="C86" s="1" t="n"/>
      <c r="D86" s="580" t="n"/>
      <c r="E86" s="580" t="n"/>
      <c r="F86" s="580" t="n"/>
      <c r="G86" s="580" t="n"/>
      <c r="H86" s="580" t="n"/>
      <c r="I86" s="580" t="n"/>
      <c r="J86" s="580" t="n"/>
      <c r="K86" s="580" t="n"/>
      <c r="L86" s="580" t="n"/>
      <c r="M86" s="580" t="n"/>
      <c r="N86" s="580" t="n"/>
      <c r="O86" s="580" t="n"/>
      <c r="P86" s="580" t="n"/>
      <c r="Q86" s="580" t="n"/>
      <c r="R86" s="580" t="n"/>
      <c r="S86" s="580" t="n"/>
      <c r="T86" s="580" t="n"/>
      <c r="U86" s="580" t="n"/>
      <c r="V86" s="580" t="n"/>
      <c r="W86" s="580" t="n"/>
      <c r="X86" s="580" t="n">
        <v>0</v>
      </c>
      <c r="Y86" s="580" t="n">
        <v>0</v>
      </c>
      <c r="Z86" s="195" t="n">
        <v>215.66</v>
      </c>
      <c r="AA86" s="598">
        <f>+AVERAGE(X86:Z86)</f>
        <v/>
      </c>
      <c r="AB86" s="580">
        <f>+AA86</f>
        <v/>
      </c>
      <c r="AC86" s="580">
        <f>+AB86</f>
        <v/>
      </c>
      <c r="AD86" s="580">
        <f>+AC86</f>
        <v/>
      </c>
      <c r="AE86" s="195">
        <f>+AD86</f>
        <v/>
      </c>
      <c r="AF86" s="580">
        <f>+IF(AF$1&lt;&gt;AE$1, AE86*1.1, AE86)</f>
        <v/>
      </c>
      <c r="AG86" s="580">
        <f>+IF(AG$1&lt;&gt;AF$1, AF86*1.1, AF86)</f>
        <v/>
      </c>
      <c r="AH86" s="580">
        <f>+IF(AH$1&lt;&gt;AG$1, AG86*1.1, AG86)</f>
        <v/>
      </c>
      <c r="AI86" s="580">
        <f>+IF(AI$1&lt;&gt;AH$1, AH86*1.1, AH86)</f>
        <v/>
      </c>
      <c r="AJ86" s="580">
        <f>+IF(AJ$1&lt;&gt;AI$1, AI86*1.1, AI86)</f>
        <v/>
      </c>
      <c r="AK86" s="580">
        <f>+IF(AK$1&lt;&gt;AJ$1, AJ86*1.1, AJ86)</f>
        <v/>
      </c>
      <c r="AL86" s="580">
        <f>+IF(AL$1&lt;&gt;AK$1, AK86*1.1, AK86)</f>
        <v/>
      </c>
      <c r="AM86" s="580">
        <f>+IF(AM$1&lt;&gt;AL$1, AL86*1.1, AL86)</f>
        <v/>
      </c>
      <c r="AN86" s="580">
        <f>+IF(AN$1&lt;&gt;AM$1, AM86*1.1, AM86)</f>
        <v/>
      </c>
      <c r="AO86" s="580">
        <f>+IF(AO$1&lt;&gt;AN$1, AN86*1.1, AN86)</f>
        <v/>
      </c>
      <c r="AP86" s="580">
        <f>+IF(AP$1&lt;&gt;AO$1, AO86*1.1, AO86)</f>
        <v/>
      </c>
      <c r="AQ86" s="195">
        <f>+IF(AQ$1&lt;&gt;AP$1, AP86*1.1, AP86)</f>
        <v/>
      </c>
      <c r="AR86" s="580">
        <f>+IF(AR$1&lt;&gt;AQ$1, AQ86*1.1, AQ86)</f>
        <v/>
      </c>
      <c r="AS86" s="580">
        <f>+IF(AS$1&lt;&gt;AR$1, AR86*1.1, AR86)</f>
        <v/>
      </c>
      <c r="AT86" s="580">
        <f>+IF(AT$1&lt;&gt;AS$1, AS86*1.1, AS86)</f>
        <v/>
      </c>
      <c r="AU86" s="580">
        <f>+IF(AU$1&lt;&gt;AT$1, AT86*1.1, AT86)</f>
        <v/>
      </c>
      <c r="AV86" s="580">
        <f>+IF(AV$1&lt;&gt;AU$1, AU86*1.1, AU86)</f>
        <v/>
      </c>
      <c r="AW86" s="580">
        <f>+IF(AW$1&lt;&gt;AV$1, AV86*1.1, AV86)</f>
        <v/>
      </c>
      <c r="AX86" s="580">
        <f>+IF(AX$1&lt;&gt;AW$1, AW86*1.1, AW86)</f>
        <v/>
      </c>
      <c r="AY86" s="580">
        <f>+IF(AY$1&lt;&gt;AX$1, AX86*1.1, AX86)</f>
        <v/>
      </c>
      <c r="AZ86" s="580">
        <f>+IF(AZ$1&lt;&gt;AY$1, AY86*1.1, AY86)</f>
        <v/>
      </c>
      <c r="BA86" s="580">
        <f>+IF(BA$1&lt;&gt;AZ$1, AZ86*1.1, AZ86)</f>
        <v/>
      </c>
      <c r="BB86" s="580">
        <f>+IF(BB$1&lt;&gt;BA$1, BA86*1.1, BA86)</f>
        <v/>
      </c>
      <c r="BC86" s="195">
        <f>+IF(BC$1&lt;&gt;BB$1, BB86*1.1, BB86)</f>
        <v/>
      </c>
      <c r="BD86" s="580">
        <f>+IF(BD$1&lt;&gt;BC$1, BC86*1.1, BC86)</f>
        <v/>
      </c>
      <c r="BE86" s="580">
        <f>+IF(BE$1&lt;&gt;BD$1, BD86*1.1, BD86)</f>
        <v/>
      </c>
      <c r="BF86" s="580">
        <f>+IF(BF$1&lt;&gt;BE$1, BE86*1.1, BE86)</f>
        <v/>
      </c>
      <c r="BG86" s="580">
        <f>+IF(BG$1&lt;&gt;BF$1, BF86*1.1, BF86)</f>
        <v/>
      </c>
      <c r="BH86" s="580">
        <f>+IF(BH$1&lt;&gt;BG$1, BG86*1.1, BG86)</f>
        <v/>
      </c>
      <c r="BI86" s="580">
        <f>+IF(BI$1&lt;&gt;BH$1, BH86*1.1, BH86)</f>
        <v/>
      </c>
      <c r="BJ86" s="580">
        <f>+IF(BJ$1&lt;&gt;BI$1, BI86*1.1, BI86)</f>
        <v/>
      </c>
      <c r="BK86" s="580">
        <f>+IF(BK$1&lt;&gt;BJ$1, BJ86*1.1, BJ86)</f>
        <v/>
      </c>
      <c r="BL86" s="580">
        <f>+IF(BL$1&lt;&gt;BK$1, BK86*1.1, BK86)</f>
        <v/>
      </c>
      <c r="BM86" s="580">
        <f>+IF(BM$1&lt;&gt;BL$1, BL86*1.1, BL86)</f>
        <v/>
      </c>
      <c r="BN86" s="580">
        <f>+IF(BN$1&lt;&gt;BM$1, BM86*1.1, BM86)</f>
        <v/>
      </c>
      <c r="BO86" s="195">
        <f>+IF(BO$1&lt;&gt;BN$1, BN86*1.1, BN86)</f>
        <v/>
      </c>
      <c r="BP86" s="580">
        <f>+IF(BP$1&lt;&gt;BO$1, BO86*1.1, BO86)</f>
        <v/>
      </c>
      <c r="BQ86" s="580">
        <f>+IF(BQ$1&lt;&gt;BP$1, BP86*1.1, BP86)</f>
        <v/>
      </c>
      <c r="BR86" s="580">
        <f>+IF(BR$1&lt;&gt;BQ$1, BQ86*1.1, BQ86)</f>
        <v/>
      </c>
      <c r="BS86" s="580">
        <f>+IF(BS$1&lt;&gt;BR$1, BR86*1.1, BR86)</f>
        <v/>
      </c>
      <c r="BT86" s="580">
        <f>+IF(BT$1&lt;&gt;BS$1, BS86*1.1, BS86)</f>
        <v/>
      </c>
      <c r="BU86" s="580">
        <f>+IF(BU$1&lt;&gt;BT$1, BT86*1.1, BT86)</f>
        <v/>
      </c>
      <c r="BV86" s="580">
        <f>+IF(BV$1&lt;&gt;BU$1, BU86*1.1, BU86)</f>
        <v/>
      </c>
      <c r="BW86" s="580">
        <f>+IF(BW$1&lt;&gt;BV$1, BV86*1.1, BV86)</f>
        <v/>
      </c>
      <c r="BX86" s="580">
        <f>+IF(BX$1&lt;&gt;BW$1, BW86*1.1, BW86)</f>
        <v/>
      </c>
      <c r="BY86" s="580">
        <f>+IF(BY$1&lt;&gt;BX$1, BX86*1.1, BX86)</f>
        <v/>
      </c>
      <c r="BZ86" s="580">
        <f>+IF(BZ$1&lt;&gt;BY$1, BY86*1.1, BY86)</f>
        <v/>
      </c>
      <c r="CA86" s="195">
        <f>+IF(CA$1&lt;&gt;BZ$1, BZ86*1.1, BZ86)</f>
        <v/>
      </c>
      <c r="CB86" s="580">
        <f>+IF(CB$1&lt;&gt;CA$1, CA86*1.1, CA86)</f>
        <v/>
      </c>
      <c r="CC86" s="580">
        <f>+IF(CC$1&lt;&gt;CB$1, CB86*1.1, CB86)</f>
        <v/>
      </c>
      <c r="CD86" s="580">
        <f>+IF(CD$1&lt;&gt;CC$1, CC86*1.1, CC86)</f>
        <v/>
      </c>
      <c r="CE86" s="580">
        <f>+IF(CE$1&lt;&gt;CD$1, CD86*1.1, CD86)</f>
        <v/>
      </c>
      <c r="CF86" s="580">
        <f>+IF(CF$1&lt;&gt;CE$1, CE86*1.1, CE86)</f>
        <v/>
      </c>
      <c r="CG86" s="580">
        <f>+IF(CG$1&lt;&gt;CF$1, CF86*1.1, CF86)</f>
        <v/>
      </c>
      <c r="CH86" s="580">
        <f>+IF(CH$1&lt;&gt;CG$1, CG86*1.1, CG86)</f>
        <v/>
      </c>
      <c r="CI86" s="580">
        <f>+IF(CI$1&lt;&gt;CH$1, CH86*1.1, CH86)</f>
        <v/>
      </c>
      <c r="CJ86" s="580">
        <f>+IF(CJ$1&lt;&gt;CI$1, CI86*1.1, CI86)</f>
        <v/>
      </c>
      <c r="CK86" s="580">
        <f>+IF(CK$1&lt;&gt;CJ$1, CJ86*1.1, CJ86)</f>
        <v/>
      </c>
      <c r="CL86" s="580">
        <f>+IF(CL$1&lt;&gt;CK$1, CK86*1.1, CK86)</f>
        <v/>
      </c>
      <c r="CM86" s="195">
        <f>+IF(CM$1&lt;&gt;CL$1, CL86*1.1, CL86)</f>
        <v/>
      </c>
      <c r="CN86" s="580">
        <f>+IF(CN$1&lt;&gt;CM$1, CM86*1.1, CM86)</f>
        <v/>
      </c>
      <c r="CO86" s="580">
        <f>+IF(CO$1&lt;&gt;CN$1, CN86*1.1, CN86)</f>
        <v/>
      </c>
      <c r="CP86" s="580">
        <f>+IF(CP$1&lt;&gt;CO$1, CO86*1.1, CO86)</f>
        <v/>
      </c>
      <c r="CQ86" s="580">
        <f>+IF(CQ$1&lt;&gt;CP$1, CP86*1.1, CP86)</f>
        <v/>
      </c>
      <c r="CR86" s="580">
        <f>+IF(CR$1&lt;&gt;CQ$1, CQ86*1.1, CQ86)</f>
        <v/>
      </c>
      <c r="CS86" s="580">
        <f>+IF(CS$1&lt;&gt;CR$1, CR86*1.1, CR86)</f>
        <v/>
      </c>
      <c r="CT86" s="580">
        <f>+IF(CT$1&lt;&gt;CS$1, CS86*1.1, CS86)</f>
        <v/>
      </c>
      <c r="CU86" s="580">
        <f>+IF(CU$1&lt;&gt;CT$1, CT86*1.1, CT86)</f>
        <v/>
      </c>
      <c r="CV86" s="580">
        <f>+IF(CV$1&lt;&gt;CU$1, CU86*1.1, CU86)</f>
        <v/>
      </c>
      <c r="CW86" s="580">
        <f>+IF(CW$1&lt;&gt;CV$1, CV86*1.1, CV86)</f>
        <v/>
      </c>
      <c r="CX86" s="580">
        <f>+IF(CX$1&lt;&gt;CW$1, CW86*1.1, CW86)</f>
        <v/>
      </c>
      <c r="CY86" s="195">
        <f>+IF(CY$1&lt;&gt;CX$1, CX86*1.1, CX86)</f>
        <v/>
      </c>
    </row>
    <row r="87">
      <c r="A87" s="3" t="n"/>
      <c r="B87" s="4" t="inlineStr">
        <is>
          <t xml:space="preserve">      Total Job Materials</t>
        </is>
      </c>
      <c r="C87" s="4" t="n"/>
      <c r="D87" s="694" t="n"/>
      <c r="E87" s="694" t="n"/>
      <c r="F87" s="694" t="n"/>
      <c r="G87" s="694" t="n"/>
      <c r="H87" s="694" t="n"/>
      <c r="I87" s="694" t="n"/>
      <c r="J87" s="694" t="n"/>
      <c r="K87" s="694" t="n"/>
      <c r="L87" s="694" t="n"/>
      <c r="M87" s="694" t="n"/>
      <c r="N87" s="694" t="n">
        <v>0</v>
      </c>
      <c r="O87" s="694" t="n">
        <v>0</v>
      </c>
      <c r="P87" s="694" t="n">
        <v>0</v>
      </c>
      <c r="Q87" s="694" t="n">
        <v>0</v>
      </c>
      <c r="R87" s="694" t="n">
        <v>0</v>
      </c>
      <c r="S87" s="694" t="n">
        <v>0</v>
      </c>
      <c r="T87" s="694">
        <f>SUM(T83:T86)</f>
        <v/>
      </c>
      <c r="U87" s="694">
        <f>SUM(U83:U86)</f>
        <v/>
      </c>
      <c r="V87" s="694">
        <f>SUM(V83:V86)</f>
        <v/>
      </c>
      <c r="W87" s="694">
        <f>SUM(W83:W86)</f>
        <v/>
      </c>
      <c r="X87" s="694">
        <f>SUM(X83:X86)</f>
        <v/>
      </c>
      <c r="Y87" s="694">
        <f>SUM(Y83:Y86)</f>
        <v/>
      </c>
      <c r="Z87" s="697">
        <f>SUM(Z83:Z86)</f>
        <v/>
      </c>
      <c r="AA87" s="694">
        <f>SUM(AA83:AA86)</f>
        <v/>
      </c>
      <c r="AB87" s="694">
        <f>SUM(AB83:AB86)</f>
        <v/>
      </c>
      <c r="AC87" s="694">
        <f>SUM(AC83:AC86)</f>
        <v/>
      </c>
      <c r="AD87" s="694">
        <f>SUM(AD83:AD86)</f>
        <v/>
      </c>
      <c r="AE87" s="697">
        <f>SUM(AE83:AE86)</f>
        <v/>
      </c>
      <c r="AF87" s="694">
        <f>SUM(AF83:AF86)</f>
        <v/>
      </c>
      <c r="AG87" s="694">
        <f>SUM(AG83:AG86)</f>
        <v/>
      </c>
      <c r="AH87" s="694">
        <f>SUM(AH83:AH86)</f>
        <v/>
      </c>
      <c r="AI87" s="694">
        <f>SUM(AI83:AI86)</f>
        <v/>
      </c>
      <c r="AJ87" s="694">
        <f>SUM(AJ83:AJ86)</f>
        <v/>
      </c>
      <c r="AK87" s="694">
        <f>SUM(AK83:AK86)</f>
        <v/>
      </c>
      <c r="AL87" s="694">
        <f>SUM(AL83:AL86)</f>
        <v/>
      </c>
      <c r="AM87" s="694">
        <f>SUM(AM83:AM86)</f>
        <v/>
      </c>
      <c r="AN87" s="694">
        <f>SUM(AN83:AN86)</f>
        <v/>
      </c>
      <c r="AO87" s="694">
        <f>SUM(AO83:AO86)</f>
        <v/>
      </c>
      <c r="AP87" s="694">
        <f>SUM(AP83:AP86)</f>
        <v/>
      </c>
      <c r="AQ87" s="697">
        <f>SUM(AQ83:AQ86)</f>
        <v/>
      </c>
      <c r="AR87" s="694">
        <f>SUM(AR83:AR86)</f>
        <v/>
      </c>
      <c r="AS87" s="694">
        <f>SUM(AS83:AS86)</f>
        <v/>
      </c>
      <c r="AT87" s="694">
        <f>SUM(AT83:AT86)</f>
        <v/>
      </c>
      <c r="AU87" s="694">
        <f>SUM(AU83:AU86)</f>
        <v/>
      </c>
      <c r="AV87" s="694">
        <f>SUM(AV83:AV86)</f>
        <v/>
      </c>
      <c r="AW87" s="694">
        <f>SUM(AW83:AW86)</f>
        <v/>
      </c>
      <c r="AX87" s="694">
        <f>SUM(AX83:AX86)</f>
        <v/>
      </c>
      <c r="AY87" s="694">
        <f>SUM(AY83:AY86)</f>
        <v/>
      </c>
      <c r="AZ87" s="694">
        <f>SUM(AZ83:AZ86)</f>
        <v/>
      </c>
      <c r="BA87" s="694">
        <f>SUM(BA83:BA86)</f>
        <v/>
      </c>
      <c r="BB87" s="694">
        <f>SUM(BB83:BB86)</f>
        <v/>
      </c>
      <c r="BC87" s="697">
        <f>SUM(BC83:BC86)</f>
        <v/>
      </c>
      <c r="BD87" s="694">
        <f>SUM(BD83:BD86)</f>
        <v/>
      </c>
      <c r="BE87" s="694">
        <f>SUM(BE83:BE86)</f>
        <v/>
      </c>
      <c r="BF87" s="694">
        <f>SUM(BF83:BF86)</f>
        <v/>
      </c>
      <c r="BG87" s="694">
        <f>SUM(BG83:BG86)</f>
        <v/>
      </c>
      <c r="BH87" s="694">
        <f>SUM(BH83:BH86)</f>
        <v/>
      </c>
      <c r="BI87" s="694">
        <f>SUM(BI83:BI86)</f>
        <v/>
      </c>
      <c r="BJ87" s="694">
        <f>SUM(BJ83:BJ86)</f>
        <v/>
      </c>
      <c r="BK87" s="694">
        <f>SUM(BK83:BK86)</f>
        <v/>
      </c>
      <c r="BL87" s="694">
        <f>SUM(BL83:BL86)</f>
        <v/>
      </c>
      <c r="BM87" s="694">
        <f>SUM(BM83:BM86)</f>
        <v/>
      </c>
      <c r="BN87" s="694">
        <f>SUM(BN83:BN86)</f>
        <v/>
      </c>
      <c r="BO87" s="697">
        <f>SUM(BO83:BO86)</f>
        <v/>
      </c>
      <c r="BP87" s="694">
        <f>SUM(BP83:BP86)</f>
        <v/>
      </c>
      <c r="BQ87" s="694">
        <f>SUM(BQ83:BQ86)</f>
        <v/>
      </c>
      <c r="BR87" s="694">
        <f>SUM(BR83:BR86)</f>
        <v/>
      </c>
      <c r="BS87" s="694">
        <f>SUM(BS83:BS86)</f>
        <v/>
      </c>
      <c r="BT87" s="694">
        <f>SUM(BT83:BT86)</f>
        <v/>
      </c>
      <c r="BU87" s="694">
        <f>SUM(BU83:BU86)</f>
        <v/>
      </c>
      <c r="BV87" s="694">
        <f>SUM(BV83:BV86)</f>
        <v/>
      </c>
      <c r="BW87" s="694">
        <f>SUM(BW83:BW86)</f>
        <v/>
      </c>
      <c r="BX87" s="694">
        <f>SUM(BX83:BX86)</f>
        <v/>
      </c>
      <c r="BY87" s="694">
        <f>SUM(BY83:BY86)</f>
        <v/>
      </c>
      <c r="BZ87" s="694">
        <f>SUM(BZ83:BZ86)</f>
        <v/>
      </c>
      <c r="CA87" s="697">
        <f>SUM(CA83:CA86)</f>
        <v/>
      </c>
      <c r="CB87" s="694">
        <f>SUM(CB83:CB86)</f>
        <v/>
      </c>
      <c r="CC87" s="694">
        <f>SUM(CC83:CC86)</f>
        <v/>
      </c>
      <c r="CD87" s="694">
        <f>SUM(CD83:CD86)</f>
        <v/>
      </c>
      <c r="CE87" s="694">
        <f>SUM(CE83:CE86)</f>
        <v/>
      </c>
      <c r="CF87" s="694">
        <f>SUM(CF83:CF86)</f>
        <v/>
      </c>
      <c r="CG87" s="694">
        <f>SUM(CG83:CG86)</f>
        <v/>
      </c>
      <c r="CH87" s="694">
        <f>SUM(CH83:CH86)</f>
        <v/>
      </c>
      <c r="CI87" s="694">
        <f>SUM(CI83:CI86)</f>
        <v/>
      </c>
      <c r="CJ87" s="694">
        <f>SUM(CJ83:CJ86)</f>
        <v/>
      </c>
      <c r="CK87" s="694">
        <f>SUM(CK83:CK86)</f>
        <v/>
      </c>
      <c r="CL87" s="694">
        <f>SUM(CL83:CL86)</f>
        <v/>
      </c>
      <c r="CM87" s="697">
        <f>SUM(CM83:CM86)</f>
        <v/>
      </c>
      <c r="CN87" s="694">
        <f>SUM(CN83:CN86)</f>
        <v/>
      </c>
      <c r="CO87" s="694">
        <f>SUM(CO83:CO86)</f>
        <v/>
      </c>
      <c r="CP87" s="694">
        <f>SUM(CP83:CP86)</f>
        <v/>
      </c>
      <c r="CQ87" s="694">
        <f>SUM(CQ83:CQ86)</f>
        <v/>
      </c>
      <c r="CR87" s="694">
        <f>SUM(CR83:CR86)</f>
        <v/>
      </c>
      <c r="CS87" s="694">
        <f>SUM(CS83:CS86)</f>
        <v/>
      </c>
      <c r="CT87" s="694">
        <f>SUM(CT83:CT86)</f>
        <v/>
      </c>
      <c r="CU87" s="694">
        <f>SUM(CU83:CU86)</f>
        <v/>
      </c>
      <c r="CV87" s="694">
        <f>SUM(CV83:CV86)</f>
        <v/>
      </c>
      <c r="CW87" s="694">
        <f>SUM(CW83:CW86)</f>
        <v/>
      </c>
      <c r="CX87" s="694">
        <f>SUM(CX83:CX86)</f>
        <v/>
      </c>
      <c r="CY87" s="697">
        <f>SUM(CY83:CY86)</f>
        <v/>
      </c>
    </row>
    <row r="88">
      <c r="A88" s="3" t="n"/>
      <c r="B88" s="4" t="inlineStr">
        <is>
          <t xml:space="preserve">   Total Job Expenses</t>
        </is>
      </c>
      <c r="C88" s="4" t="n"/>
      <c r="D88" s="694" t="n"/>
      <c r="E88" s="694" t="n"/>
      <c r="F88" s="694" t="n"/>
      <c r="G88" s="694" t="n"/>
      <c r="H88" s="694" t="n"/>
      <c r="I88" s="694" t="n"/>
      <c r="J88" s="694" t="n"/>
      <c r="K88" s="694" t="n"/>
      <c r="L88" s="694" t="n"/>
      <c r="M88" s="694" t="n"/>
      <c r="N88" s="694" t="n">
        <v>0</v>
      </c>
      <c r="O88" s="694" t="n">
        <v>0</v>
      </c>
      <c r="P88" s="694" t="n">
        <v>0</v>
      </c>
      <c r="Q88" s="694" t="n">
        <v>0</v>
      </c>
      <c r="R88" s="694" t="n">
        <v>0</v>
      </c>
      <c r="S88" s="694" t="n">
        <v>0</v>
      </c>
      <c r="T88" s="694">
        <f>+T87+T82</f>
        <v/>
      </c>
      <c r="U88" s="694">
        <f>+U87+U82</f>
        <v/>
      </c>
      <c r="V88" s="694">
        <f>+V87+V82</f>
        <v/>
      </c>
      <c r="W88" s="694">
        <f>+W87+W82</f>
        <v/>
      </c>
      <c r="X88" s="694">
        <f>+X87+X82</f>
        <v/>
      </c>
      <c r="Y88" s="694">
        <f>+Y87+Y82</f>
        <v/>
      </c>
      <c r="Z88" s="697">
        <f>+Z87+Z82</f>
        <v/>
      </c>
      <c r="AA88" s="694">
        <f>+AA87+AA82</f>
        <v/>
      </c>
      <c r="AB88" s="694">
        <f>+AB87+AB82</f>
        <v/>
      </c>
      <c r="AC88" s="694">
        <f>+AC87+AC82</f>
        <v/>
      </c>
      <c r="AD88" s="694">
        <f>+AD87+AD82</f>
        <v/>
      </c>
      <c r="AE88" s="697">
        <f>+AE87+AE82</f>
        <v/>
      </c>
      <c r="AF88" s="694">
        <f>+AF87+AF82</f>
        <v/>
      </c>
      <c r="AG88" s="694">
        <f>+AG87+AG82</f>
        <v/>
      </c>
      <c r="AH88" s="694">
        <f>+AH87+AH82</f>
        <v/>
      </c>
      <c r="AI88" s="694">
        <f>+AI87+AI82</f>
        <v/>
      </c>
      <c r="AJ88" s="694">
        <f>+AJ87+AJ82</f>
        <v/>
      </c>
      <c r="AK88" s="694">
        <f>+AK87+AK82</f>
        <v/>
      </c>
      <c r="AL88" s="694">
        <f>+AL87+AL82</f>
        <v/>
      </c>
      <c r="AM88" s="694">
        <f>+AM87+AM82</f>
        <v/>
      </c>
      <c r="AN88" s="694">
        <f>+AN87+AN82</f>
        <v/>
      </c>
      <c r="AO88" s="694">
        <f>+AO87+AO82</f>
        <v/>
      </c>
      <c r="AP88" s="694">
        <f>+AP87+AP82</f>
        <v/>
      </c>
      <c r="AQ88" s="697">
        <f>+AQ87+AQ82</f>
        <v/>
      </c>
      <c r="AR88" s="694">
        <f>+AR87+AR82</f>
        <v/>
      </c>
      <c r="AS88" s="694">
        <f>+AS87+AS82</f>
        <v/>
      </c>
      <c r="AT88" s="694">
        <f>+AT87+AT82</f>
        <v/>
      </c>
      <c r="AU88" s="694">
        <f>+AU87+AU82</f>
        <v/>
      </c>
      <c r="AV88" s="694">
        <f>+AV87+AV82</f>
        <v/>
      </c>
      <c r="AW88" s="694">
        <f>+AW87+AW82</f>
        <v/>
      </c>
      <c r="AX88" s="694">
        <f>+AX87+AX82</f>
        <v/>
      </c>
      <c r="AY88" s="694">
        <f>+AY87+AY82</f>
        <v/>
      </c>
      <c r="AZ88" s="694">
        <f>+AZ87+AZ82</f>
        <v/>
      </c>
      <c r="BA88" s="694">
        <f>+BA87+BA82</f>
        <v/>
      </c>
      <c r="BB88" s="694">
        <f>+BB87+BB82</f>
        <v/>
      </c>
      <c r="BC88" s="697">
        <f>+BC87+BC82</f>
        <v/>
      </c>
      <c r="BD88" s="694">
        <f>+BD87+BD82</f>
        <v/>
      </c>
      <c r="BE88" s="694">
        <f>+BE87+BE82</f>
        <v/>
      </c>
      <c r="BF88" s="694">
        <f>+BF87+BF82</f>
        <v/>
      </c>
      <c r="BG88" s="694">
        <f>+BG87+BG82</f>
        <v/>
      </c>
      <c r="BH88" s="694">
        <f>+BH87+BH82</f>
        <v/>
      </c>
      <c r="BI88" s="694">
        <f>+BI87+BI82</f>
        <v/>
      </c>
      <c r="BJ88" s="694">
        <f>+BJ87+BJ82</f>
        <v/>
      </c>
      <c r="BK88" s="694">
        <f>+BK87+BK82</f>
        <v/>
      </c>
      <c r="BL88" s="694">
        <f>+BL87+BL82</f>
        <v/>
      </c>
      <c r="BM88" s="694">
        <f>+BM87+BM82</f>
        <v/>
      </c>
      <c r="BN88" s="694">
        <f>+BN87+BN82</f>
        <v/>
      </c>
      <c r="BO88" s="697">
        <f>+BO87+BO82</f>
        <v/>
      </c>
      <c r="BP88" s="694">
        <f>+BP87+BP82</f>
        <v/>
      </c>
      <c r="BQ88" s="694">
        <f>+BQ87+BQ82</f>
        <v/>
      </c>
      <c r="BR88" s="694">
        <f>+BR87+BR82</f>
        <v/>
      </c>
      <c r="BS88" s="694">
        <f>+BS87+BS82</f>
        <v/>
      </c>
      <c r="BT88" s="694">
        <f>+BT87+BT82</f>
        <v/>
      </c>
      <c r="BU88" s="694">
        <f>+BU87+BU82</f>
        <v/>
      </c>
      <c r="BV88" s="694">
        <f>+BV87+BV82</f>
        <v/>
      </c>
      <c r="BW88" s="694">
        <f>+BW87+BW82</f>
        <v/>
      </c>
      <c r="BX88" s="694">
        <f>+BX87+BX82</f>
        <v/>
      </c>
      <c r="BY88" s="694">
        <f>+BY87+BY82</f>
        <v/>
      </c>
      <c r="BZ88" s="694">
        <f>+BZ87+BZ82</f>
        <v/>
      </c>
      <c r="CA88" s="697">
        <f>+CA87+CA82</f>
        <v/>
      </c>
      <c r="CB88" s="694">
        <f>+CB87+CB82</f>
        <v/>
      </c>
      <c r="CC88" s="694">
        <f>+CC87+CC82</f>
        <v/>
      </c>
      <c r="CD88" s="694">
        <f>+CD87+CD82</f>
        <v/>
      </c>
      <c r="CE88" s="694">
        <f>+CE87+CE82</f>
        <v/>
      </c>
      <c r="CF88" s="694">
        <f>+CF87+CF82</f>
        <v/>
      </c>
      <c r="CG88" s="694">
        <f>+CG87+CG82</f>
        <v/>
      </c>
      <c r="CH88" s="694">
        <f>+CH87+CH82</f>
        <v/>
      </c>
      <c r="CI88" s="694">
        <f>+CI87+CI82</f>
        <v/>
      </c>
      <c r="CJ88" s="694">
        <f>+CJ87+CJ82</f>
        <v/>
      </c>
      <c r="CK88" s="694">
        <f>+CK87+CK82</f>
        <v/>
      </c>
      <c r="CL88" s="694">
        <f>+CL87+CL82</f>
        <v/>
      </c>
      <c r="CM88" s="697">
        <f>+CM87+CM82</f>
        <v/>
      </c>
      <c r="CN88" s="694">
        <f>+CN87+CN82</f>
        <v/>
      </c>
      <c r="CO88" s="694">
        <f>+CO87+CO82</f>
        <v/>
      </c>
      <c r="CP88" s="694">
        <f>+CP87+CP82</f>
        <v/>
      </c>
      <c r="CQ88" s="694">
        <f>+CQ87+CQ82</f>
        <v/>
      </c>
      <c r="CR88" s="694">
        <f>+CR87+CR82</f>
        <v/>
      </c>
      <c r="CS88" s="694">
        <f>+CS87+CS82</f>
        <v/>
      </c>
      <c r="CT88" s="694">
        <f>+CT87+CT82</f>
        <v/>
      </c>
      <c r="CU88" s="694">
        <f>+CU87+CU82</f>
        <v/>
      </c>
      <c r="CV88" s="694">
        <f>+CV87+CV82</f>
        <v/>
      </c>
      <c r="CW88" s="694">
        <f>+CW87+CW82</f>
        <v/>
      </c>
      <c r="CX88" s="694">
        <f>+CX87+CX82</f>
        <v/>
      </c>
      <c r="CY88" s="697">
        <f>+CY87+CY82</f>
        <v/>
      </c>
    </row>
    <row r="89">
      <c r="B89" s="1" t="inlineStr">
        <is>
          <t xml:space="preserve">   Legal &amp; Professional Fees</t>
        </is>
      </c>
      <c r="C89" s="1" t="n"/>
      <c r="D89" s="580" t="n"/>
      <c r="E89" s="580" t="n"/>
      <c r="F89" s="580" t="n"/>
      <c r="G89" s="580" t="n"/>
      <c r="H89" s="580" t="n"/>
      <c r="I89" s="580" t="n"/>
      <c r="J89" s="580" t="n"/>
      <c r="K89" s="580" t="n"/>
      <c r="L89" s="580" t="n"/>
      <c r="M89" s="580" t="n"/>
      <c r="N89" s="580" t="n"/>
      <c r="O89" s="580" t="n"/>
      <c r="P89" s="580" t="n"/>
      <c r="Q89" s="580" t="n"/>
      <c r="R89" s="580" t="n"/>
      <c r="S89" s="580" t="n"/>
      <c r="T89" s="580" t="n"/>
      <c r="U89" s="580" t="n"/>
      <c r="V89" s="580" t="n"/>
      <c r="W89" s="580" t="n">
        <v>0</v>
      </c>
      <c r="X89" s="580" t="n">
        <v>0</v>
      </c>
      <c r="Y89" s="580" t="n">
        <v>0</v>
      </c>
      <c r="Z89" s="195" t="n">
        <v>75</v>
      </c>
      <c r="AA89" s="598">
        <f>+AVERAGE(X89:Z89)</f>
        <v/>
      </c>
      <c r="AB89" s="580">
        <f>+AA89</f>
        <v/>
      </c>
      <c r="AC89" s="580">
        <f>+AB89</f>
        <v/>
      </c>
      <c r="AD89" s="580">
        <f>+AC89</f>
        <v/>
      </c>
      <c r="AE89" s="195">
        <f>+AD89</f>
        <v/>
      </c>
      <c r="AF89" s="580">
        <f>+IF(AF$1&lt;&gt;AE$1, AE89*1.1, AE89)</f>
        <v/>
      </c>
      <c r="AG89" s="580">
        <f>+IF(AG$1&lt;&gt;AF$1, AF89*1.1, AF89)</f>
        <v/>
      </c>
      <c r="AH89" s="580">
        <f>+IF(AH$1&lt;&gt;AG$1, AG89*1.1, AG89)</f>
        <v/>
      </c>
      <c r="AI89" s="580">
        <f>+IF(AI$1&lt;&gt;AH$1, AH89*1.1, AH89)</f>
        <v/>
      </c>
      <c r="AJ89" s="580">
        <f>+IF(AJ$1&lt;&gt;AI$1, AI89*1.1, AI89)</f>
        <v/>
      </c>
      <c r="AK89" s="580">
        <f>+IF(AK$1&lt;&gt;AJ$1, AJ89*1.1, AJ89)</f>
        <v/>
      </c>
      <c r="AL89" s="580">
        <f>+IF(AL$1&lt;&gt;AK$1, AK89*1.1, AK89)</f>
        <v/>
      </c>
      <c r="AM89" s="580">
        <f>+IF(AM$1&lt;&gt;AL$1, AL89*1.1, AL89)</f>
        <v/>
      </c>
      <c r="AN89" s="580">
        <f>+IF(AN$1&lt;&gt;AM$1, AM89*1.1, AM89)</f>
        <v/>
      </c>
      <c r="AO89" s="580">
        <f>+IF(AO$1&lt;&gt;AN$1, AN89*1.1, AN89)</f>
        <v/>
      </c>
      <c r="AP89" s="580">
        <f>+IF(AP$1&lt;&gt;AO$1, AO89*1.1, AO89)</f>
        <v/>
      </c>
      <c r="AQ89" s="195">
        <f>+IF(AQ$1&lt;&gt;AP$1, AP89*1.1, AP89)</f>
        <v/>
      </c>
      <c r="AR89" s="580">
        <f>+IF(AR$1&lt;&gt;AQ$1, AQ89*1.1, AQ89)</f>
        <v/>
      </c>
      <c r="AS89" s="580">
        <f>+IF(AS$1&lt;&gt;AR$1, AR89*1.1, AR89)</f>
        <v/>
      </c>
      <c r="AT89" s="580">
        <f>+IF(AT$1&lt;&gt;AS$1, AS89*1.1, AS89)</f>
        <v/>
      </c>
      <c r="AU89" s="580">
        <f>+IF(AU$1&lt;&gt;AT$1, AT89*1.1, AT89)</f>
        <v/>
      </c>
      <c r="AV89" s="580">
        <f>+IF(AV$1&lt;&gt;AU$1, AU89*1.1, AU89)</f>
        <v/>
      </c>
      <c r="AW89" s="580">
        <f>+IF(AW$1&lt;&gt;AV$1, AV89*1.1, AV89)</f>
        <v/>
      </c>
      <c r="AX89" s="580">
        <f>+IF(AX$1&lt;&gt;AW$1, AW89*1.1, AW89)</f>
        <v/>
      </c>
      <c r="AY89" s="580">
        <f>+IF(AY$1&lt;&gt;AX$1, AX89*1.1, AX89)</f>
        <v/>
      </c>
      <c r="AZ89" s="580">
        <f>+IF(AZ$1&lt;&gt;AY$1, AY89*1.1, AY89)</f>
        <v/>
      </c>
      <c r="BA89" s="580">
        <f>+IF(BA$1&lt;&gt;AZ$1, AZ89*1.1, AZ89)</f>
        <v/>
      </c>
      <c r="BB89" s="580">
        <f>+IF(BB$1&lt;&gt;BA$1, BA89*1.1, BA89)</f>
        <v/>
      </c>
      <c r="BC89" s="195">
        <f>+IF(BC$1&lt;&gt;BB$1, BB89*1.1, BB89)</f>
        <v/>
      </c>
      <c r="BD89" s="580">
        <f>+IF(BD$1&lt;&gt;BC$1, BC89*1.1, BC89)</f>
        <v/>
      </c>
      <c r="BE89" s="580">
        <f>+IF(BE$1&lt;&gt;BD$1, BD89*1.1, BD89)</f>
        <v/>
      </c>
      <c r="BF89" s="580">
        <f>+IF(BF$1&lt;&gt;BE$1, BE89*1.1, BE89)</f>
        <v/>
      </c>
      <c r="BG89" s="580">
        <f>+IF(BG$1&lt;&gt;BF$1, BF89*1.1, BF89)</f>
        <v/>
      </c>
      <c r="BH89" s="580">
        <f>+IF(BH$1&lt;&gt;BG$1, BG89*1.1, BG89)</f>
        <v/>
      </c>
      <c r="BI89" s="580">
        <f>+IF(BI$1&lt;&gt;BH$1, BH89*1.1, BH89)</f>
        <v/>
      </c>
      <c r="BJ89" s="580">
        <f>+IF(BJ$1&lt;&gt;BI$1, BI89*1.1, BI89)</f>
        <v/>
      </c>
      <c r="BK89" s="580">
        <f>+IF(BK$1&lt;&gt;BJ$1, BJ89*1.1, BJ89)</f>
        <v/>
      </c>
      <c r="BL89" s="580">
        <f>+IF(BL$1&lt;&gt;BK$1, BK89*1.1, BK89)</f>
        <v/>
      </c>
      <c r="BM89" s="580">
        <f>+IF(BM$1&lt;&gt;BL$1, BL89*1.1, BL89)</f>
        <v/>
      </c>
      <c r="BN89" s="580">
        <f>+IF(BN$1&lt;&gt;BM$1, BM89*1.1, BM89)</f>
        <v/>
      </c>
      <c r="BO89" s="195">
        <f>+IF(BO$1&lt;&gt;BN$1, BN89*1.1, BN89)</f>
        <v/>
      </c>
      <c r="BP89" s="580">
        <f>+IF(BP$1&lt;&gt;BO$1, BO89*1.1, BO89)</f>
        <v/>
      </c>
      <c r="BQ89" s="580">
        <f>+IF(BQ$1&lt;&gt;BP$1, BP89*1.1, BP89)</f>
        <v/>
      </c>
      <c r="BR89" s="580">
        <f>+IF(BR$1&lt;&gt;BQ$1, BQ89*1.1, BQ89)</f>
        <v/>
      </c>
      <c r="BS89" s="580">
        <f>+IF(BS$1&lt;&gt;BR$1, BR89*1.1, BR89)</f>
        <v/>
      </c>
      <c r="BT89" s="580">
        <f>+IF(BT$1&lt;&gt;BS$1, BS89*1.1, BS89)</f>
        <v/>
      </c>
      <c r="BU89" s="580">
        <f>+IF(BU$1&lt;&gt;BT$1, BT89*1.1, BT89)</f>
        <v/>
      </c>
      <c r="BV89" s="580">
        <f>+IF(BV$1&lt;&gt;BU$1, BU89*1.1, BU89)</f>
        <v/>
      </c>
      <c r="BW89" s="580">
        <f>+IF(BW$1&lt;&gt;BV$1, BV89*1.1, BV89)</f>
        <v/>
      </c>
      <c r="BX89" s="580">
        <f>+IF(BX$1&lt;&gt;BW$1, BW89*1.1, BW89)</f>
        <v/>
      </c>
      <c r="BY89" s="580">
        <f>+IF(BY$1&lt;&gt;BX$1, BX89*1.1, BX89)</f>
        <v/>
      </c>
      <c r="BZ89" s="580">
        <f>+IF(BZ$1&lt;&gt;BY$1, BY89*1.1, BY89)</f>
        <v/>
      </c>
      <c r="CA89" s="195">
        <f>+IF(CA$1&lt;&gt;BZ$1, BZ89*1.1, BZ89)</f>
        <v/>
      </c>
      <c r="CB89" s="580">
        <f>+IF(CB$1&lt;&gt;CA$1, CA89*1.1, CA89)</f>
        <v/>
      </c>
      <c r="CC89" s="580">
        <f>+IF(CC$1&lt;&gt;CB$1, CB89*1.1, CB89)</f>
        <v/>
      </c>
      <c r="CD89" s="580">
        <f>+IF(CD$1&lt;&gt;CC$1, CC89*1.1, CC89)</f>
        <v/>
      </c>
      <c r="CE89" s="580">
        <f>+IF(CE$1&lt;&gt;CD$1, CD89*1.1, CD89)</f>
        <v/>
      </c>
      <c r="CF89" s="580">
        <f>+IF(CF$1&lt;&gt;CE$1, CE89*1.1, CE89)</f>
        <v/>
      </c>
      <c r="CG89" s="580">
        <f>+IF(CG$1&lt;&gt;CF$1, CF89*1.1, CF89)</f>
        <v/>
      </c>
      <c r="CH89" s="580">
        <f>+IF(CH$1&lt;&gt;CG$1, CG89*1.1, CG89)</f>
        <v/>
      </c>
      <c r="CI89" s="580">
        <f>+IF(CI$1&lt;&gt;CH$1, CH89*1.1, CH89)</f>
        <v/>
      </c>
      <c r="CJ89" s="580">
        <f>+IF(CJ$1&lt;&gt;CI$1, CI89*1.1, CI89)</f>
        <v/>
      </c>
      <c r="CK89" s="580">
        <f>+IF(CK$1&lt;&gt;CJ$1, CJ89*1.1, CJ89)</f>
        <v/>
      </c>
      <c r="CL89" s="580">
        <f>+IF(CL$1&lt;&gt;CK$1, CK89*1.1, CK89)</f>
        <v/>
      </c>
      <c r="CM89" s="195">
        <f>+IF(CM$1&lt;&gt;CL$1, CL89*1.1, CL89)</f>
        <v/>
      </c>
      <c r="CN89" s="580">
        <f>+IF(CN$1&lt;&gt;CM$1, CM89*1.1, CM89)</f>
        <v/>
      </c>
      <c r="CO89" s="580">
        <f>+IF(CO$1&lt;&gt;CN$1, CN89*1.1, CN89)</f>
        <v/>
      </c>
      <c r="CP89" s="580">
        <f>+IF(CP$1&lt;&gt;CO$1, CO89*1.1, CO89)</f>
        <v/>
      </c>
      <c r="CQ89" s="580">
        <f>+IF(CQ$1&lt;&gt;CP$1, CP89*1.1, CP89)</f>
        <v/>
      </c>
      <c r="CR89" s="580">
        <f>+IF(CR$1&lt;&gt;CQ$1, CQ89*1.1, CQ89)</f>
        <v/>
      </c>
      <c r="CS89" s="580">
        <f>+IF(CS$1&lt;&gt;CR$1, CR89*1.1, CR89)</f>
        <v/>
      </c>
      <c r="CT89" s="580">
        <f>+IF(CT$1&lt;&gt;CS$1, CS89*1.1, CS89)</f>
        <v/>
      </c>
      <c r="CU89" s="580">
        <f>+IF(CU$1&lt;&gt;CT$1, CT89*1.1, CT89)</f>
        <v/>
      </c>
      <c r="CV89" s="580">
        <f>+IF(CV$1&lt;&gt;CU$1, CU89*1.1, CU89)</f>
        <v/>
      </c>
      <c r="CW89" s="580">
        <f>+IF(CW$1&lt;&gt;CV$1, CV89*1.1, CV89)</f>
        <v/>
      </c>
      <c r="CX89" s="580">
        <f>+IF(CX$1&lt;&gt;CW$1, CW89*1.1, CW89)</f>
        <v/>
      </c>
      <c r="CY89" s="195">
        <f>+IF(CY$1&lt;&gt;CX$1, CX89*1.1, CX89)</f>
        <v/>
      </c>
    </row>
    <row r="90">
      <c r="B90" s="1" t="inlineStr">
        <is>
          <t xml:space="preserve">      Accounting</t>
        </is>
      </c>
      <c r="C90" s="1" t="n"/>
      <c r="D90" s="580" t="n"/>
      <c r="E90" s="580" t="n"/>
      <c r="F90" s="580" t="n"/>
      <c r="G90" s="580" t="n"/>
      <c r="H90" s="580" t="n"/>
      <c r="I90" s="580" t="n"/>
      <c r="J90" s="580" t="n"/>
      <c r="K90" s="580" t="n"/>
      <c r="L90" s="580" t="n"/>
      <c r="M90" s="580" t="n"/>
      <c r="N90" s="580" t="n"/>
      <c r="O90" s="580" t="n"/>
      <c r="P90" s="580" t="n"/>
      <c r="Q90" s="580" t="n"/>
      <c r="R90" s="580" t="n"/>
      <c r="S90" s="580" t="n"/>
      <c r="T90" s="580" t="n"/>
      <c r="U90" s="580" t="n"/>
      <c r="V90" s="580" t="n"/>
      <c r="W90" s="580" t="n"/>
      <c r="X90" s="580" t="n">
        <v>250</v>
      </c>
      <c r="Y90" s="580" t="n">
        <v>0</v>
      </c>
      <c r="Z90" s="195" t="n">
        <v>390</v>
      </c>
      <c r="AA90" s="598">
        <f>+AVERAGE(X90:Z90)</f>
        <v/>
      </c>
      <c r="AB90" s="580">
        <f>+AA90</f>
        <v/>
      </c>
      <c r="AC90" s="580">
        <f>+AB90</f>
        <v/>
      </c>
      <c r="AD90" s="580">
        <f>+AC90</f>
        <v/>
      </c>
      <c r="AE90" s="195">
        <f>+AD90</f>
        <v/>
      </c>
      <c r="AF90" s="580">
        <f>+IF(AF$1&lt;&gt;AE$1, AE90*1.1, AE90)</f>
        <v/>
      </c>
      <c r="AG90" s="580">
        <f>+IF(AG$1&lt;&gt;AF$1, AF90*1.1, AF90)</f>
        <v/>
      </c>
      <c r="AH90" s="580">
        <f>+IF(AH$1&lt;&gt;AG$1, AG90*1.1, AG90)</f>
        <v/>
      </c>
      <c r="AI90" s="580">
        <f>+IF(AI$1&lt;&gt;AH$1, AH90*1.1, AH90)</f>
        <v/>
      </c>
      <c r="AJ90" s="580">
        <f>+IF(AJ$1&lt;&gt;AI$1, AI90*1.1, AI90)</f>
        <v/>
      </c>
      <c r="AK90" s="580">
        <f>+IF(AK$1&lt;&gt;AJ$1, AJ90*1.1, AJ90)</f>
        <v/>
      </c>
      <c r="AL90" s="580">
        <f>+IF(AL$1&lt;&gt;AK$1, AK90*1.1, AK90)</f>
        <v/>
      </c>
      <c r="AM90" s="580">
        <f>+IF(AM$1&lt;&gt;AL$1, AL90*1.1, AL90)</f>
        <v/>
      </c>
      <c r="AN90" s="580">
        <f>+IF(AN$1&lt;&gt;AM$1, AM90*1.1, AM90)</f>
        <v/>
      </c>
      <c r="AO90" s="580">
        <f>+IF(AO$1&lt;&gt;AN$1, AN90*1.1, AN90)</f>
        <v/>
      </c>
      <c r="AP90" s="580">
        <f>+IF(AP$1&lt;&gt;AO$1, AO90*1.1, AO90)</f>
        <v/>
      </c>
      <c r="AQ90" s="195">
        <f>+IF(AQ$1&lt;&gt;AP$1, AP90*1.1, AP90)</f>
        <v/>
      </c>
      <c r="AR90" s="580">
        <f>+IF(AR$1&lt;&gt;AQ$1, AQ90*1.1, AQ90)</f>
        <v/>
      </c>
      <c r="AS90" s="580">
        <f>+IF(AS$1&lt;&gt;AR$1, AR90*1.1, AR90)</f>
        <v/>
      </c>
      <c r="AT90" s="580">
        <f>+IF(AT$1&lt;&gt;AS$1, AS90*1.1, AS90)</f>
        <v/>
      </c>
      <c r="AU90" s="580">
        <f>+IF(AU$1&lt;&gt;AT$1, AT90*1.1, AT90)</f>
        <v/>
      </c>
      <c r="AV90" s="580">
        <f>+IF(AV$1&lt;&gt;AU$1, AU90*1.1, AU90)</f>
        <v/>
      </c>
      <c r="AW90" s="580">
        <f>+IF(AW$1&lt;&gt;AV$1, AV90*1.1, AV90)</f>
        <v/>
      </c>
      <c r="AX90" s="580">
        <f>+IF(AX$1&lt;&gt;AW$1, AW90*1.1, AW90)</f>
        <v/>
      </c>
      <c r="AY90" s="580">
        <f>+IF(AY$1&lt;&gt;AX$1, AX90*1.1, AX90)</f>
        <v/>
      </c>
      <c r="AZ90" s="580">
        <f>+IF(AZ$1&lt;&gt;AY$1, AY90*1.1, AY90)</f>
        <v/>
      </c>
      <c r="BA90" s="580">
        <f>+IF(BA$1&lt;&gt;AZ$1, AZ90*1.1, AZ90)</f>
        <v/>
      </c>
      <c r="BB90" s="580">
        <f>+IF(BB$1&lt;&gt;BA$1, BA90*1.1, BA90)</f>
        <v/>
      </c>
      <c r="BC90" s="195">
        <f>+IF(BC$1&lt;&gt;BB$1, BB90*1.1, BB90)</f>
        <v/>
      </c>
      <c r="BD90" s="580">
        <f>+IF(BD$1&lt;&gt;BC$1, BC90*1.1, BC90)</f>
        <v/>
      </c>
      <c r="BE90" s="580">
        <f>+IF(BE$1&lt;&gt;BD$1, BD90*1.1, BD90)</f>
        <v/>
      </c>
      <c r="BF90" s="580">
        <f>+IF(BF$1&lt;&gt;BE$1, BE90*1.1, BE90)</f>
        <v/>
      </c>
      <c r="BG90" s="580">
        <f>+IF(BG$1&lt;&gt;BF$1, BF90*1.1, BF90)</f>
        <v/>
      </c>
      <c r="BH90" s="580">
        <f>+IF(BH$1&lt;&gt;BG$1, BG90*1.1, BG90)</f>
        <v/>
      </c>
      <c r="BI90" s="580">
        <f>+IF(BI$1&lt;&gt;BH$1, BH90*1.1, BH90)</f>
        <v/>
      </c>
      <c r="BJ90" s="580">
        <f>+IF(BJ$1&lt;&gt;BI$1, BI90*1.1, BI90)</f>
        <v/>
      </c>
      <c r="BK90" s="580">
        <f>+IF(BK$1&lt;&gt;BJ$1, BJ90*1.1, BJ90)</f>
        <v/>
      </c>
      <c r="BL90" s="580">
        <f>+IF(BL$1&lt;&gt;BK$1, BK90*1.1, BK90)</f>
        <v/>
      </c>
      <c r="BM90" s="580">
        <f>+IF(BM$1&lt;&gt;BL$1, BL90*1.1, BL90)</f>
        <v/>
      </c>
      <c r="BN90" s="580">
        <f>+IF(BN$1&lt;&gt;BM$1, BM90*1.1, BM90)</f>
        <v/>
      </c>
      <c r="BO90" s="195">
        <f>+IF(BO$1&lt;&gt;BN$1, BN90*1.1, BN90)</f>
        <v/>
      </c>
      <c r="BP90" s="580">
        <f>+IF(BP$1&lt;&gt;BO$1, BO90*1.1, BO90)</f>
        <v/>
      </c>
      <c r="BQ90" s="580">
        <f>+IF(BQ$1&lt;&gt;BP$1, BP90*1.1, BP90)</f>
        <v/>
      </c>
      <c r="BR90" s="580">
        <f>+IF(BR$1&lt;&gt;BQ$1, BQ90*1.1, BQ90)</f>
        <v/>
      </c>
      <c r="BS90" s="580">
        <f>+IF(BS$1&lt;&gt;BR$1, BR90*1.1, BR90)</f>
        <v/>
      </c>
      <c r="BT90" s="580">
        <f>+IF(BT$1&lt;&gt;BS$1, BS90*1.1, BS90)</f>
        <v/>
      </c>
      <c r="BU90" s="580">
        <f>+IF(BU$1&lt;&gt;BT$1, BT90*1.1, BT90)</f>
        <v/>
      </c>
      <c r="BV90" s="580">
        <f>+IF(BV$1&lt;&gt;BU$1, BU90*1.1, BU90)</f>
        <v/>
      </c>
      <c r="BW90" s="580">
        <f>+IF(BW$1&lt;&gt;BV$1, BV90*1.1, BV90)</f>
        <v/>
      </c>
      <c r="BX90" s="580">
        <f>+IF(BX$1&lt;&gt;BW$1, BW90*1.1, BW90)</f>
        <v/>
      </c>
      <c r="BY90" s="580">
        <f>+IF(BY$1&lt;&gt;BX$1, BX90*1.1, BX90)</f>
        <v/>
      </c>
      <c r="BZ90" s="580">
        <f>+IF(BZ$1&lt;&gt;BY$1, BY90*1.1, BY90)</f>
        <v/>
      </c>
      <c r="CA90" s="195">
        <f>+IF(CA$1&lt;&gt;BZ$1, BZ90*1.1, BZ90)</f>
        <v/>
      </c>
      <c r="CB90" s="580">
        <f>+IF(CB$1&lt;&gt;CA$1, CA90*1.1, CA90)</f>
        <v/>
      </c>
      <c r="CC90" s="580">
        <f>+IF(CC$1&lt;&gt;CB$1, CB90*1.1, CB90)</f>
        <v/>
      </c>
      <c r="CD90" s="580">
        <f>+IF(CD$1&lt;&gt;CC$1, CC90*1.1, CC90)</f>
        <v/>
      </c>
      <c r="CE90" s="580">
        <f>+IF(CE$1&lt;&gt;CD$1, CD90*1.1, CD90)</f>
        <v/>
      </c>
      <c r="CF90" s="580">
        <f>+IF(CF$1&lt;&gt;CE$1, CE90*1.1, CE90)</f>
        <v/>
      </c>
      <c r="CG90" s="580">
        <f>+IF(CG$1&lt;&gt;CF$1, CF90*1.1, CF90)</f>
        <v/>
      </c>
      <c r="CH90" s="580">
        <f>+IF(CH$1&lt;&gt;CG$1, CG90*1.1, CG90)</f>
        <v/>
      </c>
      <c r="CI90" s="580">
        <f>+IF(CI$1&lt;&gt;CH$1, CH90*1.1, CH90)</f>
        <v/>
      </c>
      <c r="CJ90" s="580">
        <f>+IF(CJ$1&lt;&gt;CI$1, CI90*1.1, CI90)</f>
        <v/>
      </c>
      <c r="CK90" s="580">
        <f>+IF(CK$1&lt;&gt;CJ$1, CJ90*1.1, CJ90)</f>
        <v/>
      </c>
      <c r="CL90" s="580">
        <f>+IF(CL$1&lt;&gt;CK$1, CK90*1.1, CK90)</f>
        <v/>
      </c>
      <c r="CM90" s="195">
        <f>+IF(CM$1&lt;&gt;CL$1, CL90*1.1, CL90)</f>
        <v/>
      </c>
      <c r="CN90" s="580">
        <f>+IF(CN$1&lt;&gt;CM$1, CM90*1.1, CM90)</f>
        <v/>
      </c>
      <c r="CO90" s="580">
        <f>+IF(CO$1&lt;&gt;CN$1, CN90*1.1, CN90)</f>
        <v/>
      </c>
      <c r="CP90" s="580">
        <f>+IF(CP$1&lt;&gt;CO$1, CO90*1.1, CO90)</f>
        <v/>
      </c>
      <c r="CQ90" s="580">
        <f>+IF(CQ$1&lt;&gt;CP$1, CP90*1.1, CP90)</f>
        <v/>
      </c>
      <c r="CR90" s="580">
        <f>+IF(CR$1&lt;&gt;CQ$1, CQ90*1.1, CQ90)</f>
        <v/>
      </c>
      <c r="CS90" s="580">
        <f>+IF(CS$1&lt;&gt;CR$1, CR90*1.1, CR90)</f>
        <v/>
      </c>
      <c r="CT90" s="580">
        <f>+IF(CT$1&lt;&gt;CS$1, CS90*1.1, CS90)</f>
        <v/>
      </c>
      <c r="CU90" s="580">
        <f>+IF(CU$1&lt;&gt;CT$1, CT90*1.1, CT90)</f>
        <v/>
      </c>
      <c r="CV90" s="580">
        <f>+IF(CV$1&lt;&gt;CU$1, CU90*1.1, CU90)</f>
        <v/>
      </c>
      <c r="CW90" s="580">
        <f>+IF(CW$1&lt;&gt;CV$1, CV90*1.1, CV90)</f>
        <v/>
      </c>
      <c r="CX90" s="580">
        <f>+IF(CX$1&lt;&gt;CW$1, CW90*1.1, CW90)</f>
        <v/>
      </c>
      <c r="CY90" s="195">
        <f>+IF(CY$1&lt;&gt;CX$1, CX90*1.1, CX90)</f>
        <v/>
      </c>
    </row>
    <row r="91">
      <c r="B91" s="1" t="inlineStr">
        <is>
          <t xml:space="preserve">      Bookkeeper</t>
        </is>
      </c>
      <c r="C91" s="1" t="n"/>
      <c r="D91" s="580" t="n"/>
      <c r="E91" s="580" t="n"/>
      <c r="F91" s="580" t="n"/>
      <c r="G91" s="580" t="n"/>
      <c r="H91" s="580" t="n"/>
      <c r="I91" s="580" t="n"/>
      <c r="J91" s="580" t="n"/>
      <c r="K91" s="580" t="n"/>
      <c r="L91" s="580" t="n"/>
      <c r="M91" s="580" t="n"/>
      <c r="N91" s="580" t="n"/>
      <c r="O91" s="580" t="n"/>
      <c r="P91" s="580" t="n"/>
      <c r="Q91" s="580" t="n"/>
      <c r="R91" s="580" t="n"/>
      <c r="S91" s="580" t="n"/>
      <c r="T91" s="580" t="n"/>
      <c r="U91" s="580" t="n"/>
      <c r="V91" s="580" t="n"/>
      <c r="W91" s="580" t="n"/>
      <c r="X91" s="580" t="n">
        <v>0</v>
      </c>
      <c r="Y91" s="580" t="n">
        <v>55</v>
      </c>
      <c r="Z91" s="195" t="n">
        <v>0</v>
      </c>
      <c r="AA91" s="598">
        <f>+AVERAGE(X91:Z91)</f>
        <v/>
      </c>
      <c r="AB91" s="580">
        <f>+AA91</f>
        <v/>
      </c>
      <c r="AC91" s="580">
        <f>+AB91</f>
        <v/>
      </c>
      <c r="AD91" s="580">
        <f>+AC91</f>
        <v/>
      </c>
      <c r="AE91" s="195">
        <f>+AD91</f>
        <v/>
      </c>
      <c r="AF91" s="580">
        <f>+IF(AF$1&lt;&gt;AE$1, AE91*1.1, AE91)</f>
        <v/>
      </c>
      <c r="AG91" s="580">
        <f>+IF(AG$1&lt;&gt;AF$1, AF91*1.1, AF91)</f>
        <v/>
      </c>
      <c r="AH91" s="580">
        <f>+IF(AH$1&lt;&gt;AG$1, AG91*1.1, AG91)</f>
        <v/>
      </c>
      <c r="AI91" s="580">
        <f>+IF(AI$1&lt;&gt;AH$1, AH91*1.1, AH91)</f>
        <v/>
      </c>
      <c r="AJ91" s="580">
        <f>+IF(AJ$1&lt;&gt;AI$1, AI91*1.1, AI91)</f>
        <v/>
      </c>
      <c r="AK91" s="580">
        <f>+IF(AK$1&lt;&gt;AJ$1, AJ91*1.1, AJ91)</f>
        <v/>
      </c>
      <c r="AL91" s="580">
        <f>+IF(AL$1&lt;&gt;AK$1, AK91*1.1, AK91)</f>
        <v/>
      </c>
      <c r="AM91" s="580">
        <f>+IF(AM$1&lt;&gt;AL$1, AL91*1.1, AL91)</f>
        <v/>
      </c>
      <c r="AN91" s="580">
        <f>+IF(AN$1&lt;&gt;AM$1, AM91*1.1, AM91)</f>
        <v/>
      </c>
      <c r="AO91" s="580">
        <f>+IF(AO$1&lt;&gt;AN$1, AN91*1.1, AN91)</f>
        <v/>
      </c>
      <c r="AP91" s="580">
        <f>+IF(AP$1&lt;&gt;AO$1, AO91*1.1, AO91)</f>
        <v/>
      </c>
      <c r="AQ91" s="195">
        <f>+IF(AQ$1&lt;&gt;AP$1, AP91*1.1, AP91)</f>
        <v/>
      </c>
      <c r="AR91" s="580">
        <f>+IF(AR$1&lt;&gt;AQ$1, AQ91*1.1, AQ91)</f>
        <v/>
      </c>
      <c r="AS91" s="580">
        <f>+IF(AS$1&lt;&gt;AR$1, AR91*1.1, AR91)</f>
        <v/>
      </c>
      <c r="AT91" s="580">
        <f>+IF(AT$1&lt;&gt;AS$1, AS91*1.1, AS91)</f>
        <v/>
      </c>
      <c r="AU91" s="580">
        <f>+IF(AU$1&lt;&gt;AT$1, AT91*1.1, AT91)</f>
        <v/>
      </c>
      <c r="AV91" s="580">
        <f>+IF(AV$1&lt;&gt;AU$1, AU91*1.1, AU91)</f>
        <v/>
      </c>
      <c r="AW91" s="580">
        <f>+IF(AW$1&lt;&gt;AV$1, AV91*1.1, AV91)</f>
        <v/>
      </c>
      <c r="AX91" s="580">
        <f>+IF(AX$1&lt;&gt;AW$1, AW91*1.1, AW91)</f>
        <v/>
      </c>
      <c r="AY91" s="580">
        <f>+IF(AY$1&lt;&gt;AX$1, AX91*1.1, AX91)</f>
        <v/>
      </c>
      <c r="AZ91" s="580">
        <f>+IF(AZ$1&lt;&gt;AY$1, AY91*1.1, AY91)</f>
        <v/>
      </c>
      <c r="BA91" s="580">
        <f>+IF(BA$1&lt;&gt;AZ$1, AZ91*1.1, AZ91)</f>
        <v/>
      </c>
      <c r="BB91" s="580">
        <f>+IF(BB$1&lt;&gt;BA$1, BA91*1.1, BA91)</f>
        <v/>
      </c>
      <c r="BC91" s="195">
        <f>+IF(BC$1&lt;&gt;BB$1, BB91*1.1, BB91)</f>
        <v/>
      </c>
      <c r="BD91" s="580">
        <f>+IF(BD$1&lt;&gt;BC$1, BC91*1.1, BC91)</f>
        <v/>
      </c>
      <c r="BE91" s="580">
        <f>+IF(BE$1&lt;&gt;BD$1, BD91*1.1, BD91)</f>
        <v/>
      </c>
      <c r="BF91" s="580">
        <f>+IF(BF$1&lt;&gt;BE$1, BE91*1.1, BE91)</f>
        <v/>
      </c>
      <c r="BG91" s="580">
        <f>+IF(BG$1&lt;&gt;BF$1, BF91*1.1, BF91)</f>
        <v/>
      </c>
      <c r="BH91" s="580">
        <f>+IF(BH$1&lt;&gt;BG$1, BG91*1.1, BG91)</f>
        <v/>
      </c>
      <c r="BI91" s="580">
        <f>+IF(BI$1&lt;&gt;BH$1, BH91*1.1, BH91)</f>
        <v/>
      </c>
      <c r="BJ91" s="580">
        <f>+IF(BJ$1&lt;&gt;BI$1, BI91*1.1, BI91)</f>
        <v/>
      </c>
      <c r="BK91" s="580">
        <f>+IF(BK$1&lt;&gt;BJ$1, BJ91*1.1, BJ91)</f>
        <v/>
      </c>
      <c r="BL91" s="580">
        <f>+IF(BL$1&lt;&gt;BK$1, BK91*1.1, BK91)</f>
        <v/>
      </c>
      <c r="BM91" s="580">
        <f>+IF(BM$1&lt;&gt;BL$1, BL91*1.1, BL91)</f>
        <v/>
      </c>
      <c r="BN91" s="580">
        <f>+IF(BN$1&lt;&gt;BM$1, BM91*1.1, BM91)</f>
        <v/>
      </c>
      <c r="BO91" s="195">
        <f>+IF(BO$1&lt;&gt;BN$1, BN91*1.1, BN91)</f>
        <v/>
      </c>
      <c r="BP91" s="580">
        <f>+IF(BP$1&lt;&gt;BO$1, BO91*1.1, BO91)</f>
        <v/>
      </c>
      <c r="BQ91" s="580">
        <f>+IF(BQ$1&lt;&gt;BP$1, BP91*1.1, BP91)</f>
        <v/>
      </c>
      <c r="BR91" s="580">
        <f>+IF(BR$1&lt;&gt;BQ$1, BQ91*1.1, BQ91)</f>
        <v/>
      </c>
      <c r="BS91" s="580">
        <f>+IF(BS$1&lt;&gt;BR$1, BR91*1.1, BR91)</f>
        <v/>
      </c>
      <c r="BT91" s="580">
        <f>+IF(BT$1&lt;&gt;BS$1, BS91*1.1, BS91)</f>
        <v/>
      </c>
      <c r="BU91" s="580">
        <f>+IF(BU$1&lt;&gt;BT$1, BT91*1.1, BT91)</f>
        <v/>
      </c>
      <c r="BV91" s="580">
        <f>+IF(BV$1&lt;&gt;BU$1, BU91*1.1, BU91)</f>
        <v/>
      </c>
      <c r="BW91" s="580">
        <f>+IF(BW$1&lt;&gt;BV$1, BV91*1.1, BV91)</f>
        <v/>
      </c>
      <c r="BX91" s="580">
        <f>+IF(BX$1&lt;&gt;BW$1, BW91*1.1, BW91)</f>
        <v/>
      </c>
      <c r="BY91" s="580">
        <f>+IF(BY$1&lt;&gt;BX$1, BX91*1.1, BX91)</f>
        <v/>
      </c>
      <c r="BZ91" s="580">
        <f>+IF(BZ$1&lt;&gt;BY$1, BY91*1.1, BY91)</f>
        <v/>
      </c>
      <c r="CA91" s="195">
        <f>+IF(CA$1&lt;&gt;BZ$1, BZ91*1.1, BZ91)</f>
        <v/>
      </c>
      <c r="CB91" s="580">
        <f>+IF(CB$1&lt;&gt;CA$1, CA91*1.1, CA91)</f>
        <v/>
      </c>
      <c r="CC91" s="580">
        <f>+IF(CC$1&lt;&gt;CB$1, CB91*1.1, CB91)</f>
        <v/>
      </c>
      <c r="CD91" s="580">
        <f>+IF(CD$1&lt;&gt;CC$1, CC91*1.1, CC91)</f>
        <v/>
      </c>
      <c r="CE91" s="580">
        <f>+IF(CE$1&lt;&gt;CD$1, CD91*1.1, CD91)</f>
        <v/>
      </c>
      <c r="CF91" s="580">
        <f>+IF(CF$1&lt;&gt;CE$1, CE91*1.1, CE91)</f>
        <v/>
      </c>
      <c r="CG91" s="580">
        <f>+IF(CG$1&lt;&gt;CF$1, CF91*1.1, CF91)</f>
        <v/>
      </c>
      <c r="CH91" s="580">
        <f>+IF(CH$1&lt;&gt;CG$1, CG91*1.1, CG91)</f>
        <v/>
      </c>
      <c r="CI91" s="580">
        <f>+IF(CI$1&lt;&gt;CH$1, CH91*1.1, CH91)</f>
        <v/>
      </c>
      <c r="CJ91" s="580">
        <f>+IF(CJ$1&lt;&gt;CI$1, CI91*1.1, CI91)</f>
        <v/>
      </c>
      <c r="CK91" s="580">
        <f>+IF(CK$1&lt;&gt;CJ$1, CJ91*1.1, CJ91)</f>
        <v/>
      </c>
      <c r="CL91" s="580">
        <f>+IF(CL$1&lt;&gt;CK$1, CK91*1.1, CK91)</f>
        <v/>
      </c>
      <c r="CM91" s="195">
        <f>+IF(CM$1&lt;&gt;CL$1, CL91*1.1, CL91)</f>
        <v/>
      </c>
      <c r="CN91" s="580">
        <f>+IF(CN$1&lt;&gt;CM$1, CM91*1.1, CM91)</f>
        <v/>
      </c>
      <c r="CO91" s="580">
        <f>+IF(CO$1&lt;&gt;CN$1, CN91*1.1, CN91)</f>
        <v/>
      </c>
      <c r="CP91" s="580">
        <f>+IF(CP$1&lt;&gt;CO$1, CO91*1.1, CO91)</f>
        <v/>
      </c>
      <c r="CQ91" s="580">
        <f>+IF(CQ$1&lt;&gt;CP$1, CP91*1.1, CP91)</f>
        <v/>
      </c>
      <c r="CR91" s="580">
        <f>+IF(CR$1&lt;&gt;CQ$1, CQ91*1.1, CQ91)</f>
        <v/>
      </c>
      <c r="CS91" s="580">
        <f>+IF(CS$1&lt;&gt;CR$1, CR91*1.1, CR91)</f>
        <v/>
      </c>
      <c r="CT91" s="580">
        <f>+IF(CT$1&lt;&gt;CS$1, CS91*1.1, CS91)</f>
        <v/>
      </c>
      <c r="CU91" s="580">
        <f>+IF(CU$1&lt;&gt;CT$1, CT91*1.1, CT91)</f>
        <v/>
      </c>
      <c r="CV91" s="580">
        <f>+IF(CV$1&lt;&gt;CU$1, CU91*1.1, CU91)</f>
        <v/>
      </c>
      <c r="CW91" s="580">
        <f>+IF(CW$1&lt;&gt;CV$1, CV91*1.1, CV91)</f>
        <v/>
      </c>
      <c r="CX91" s="580">
        <f>+IF(CX$1&lt;&gt;CW$1, CW91*1.1, CW91)</f>
        <v/>
      </c>
      <c r="CY91" s="195">
        <f>+IF(CY$1&lt;&gt;CX$1, CX91*1.1, CX91)</f>
        <v/>
      </c>
    </row>
    <row r="92">
      <c r="B92" s="1" t="inlineStr">
        <is>
          <t xml:space="preserve">      Lawyer</t>
        </is>
      </c>
      <c r="C92" s="1" t="n"/>
      <c r="D92" s="580" t="n"/>
      <c r="E92" s="580" t="n"/>
      <c r="F92" s="580" t="n"/>
      <c r="G92" s="580" t="n"/>
      <c r="H92" s="580" t="n"/>
      <c r="I92" s="580" t="n"/>
      <c r="J92" s="580" t="n"/>
      <c r="K92" s="580" t="n"/>
      <c r="L92" s="580" t="n"/>
      <c r="M92" s="580" t="n"/>
      <c r="N92" s="580" t="n"/>
      <c r="O92" s="580" t="n"/>
      <c r="P92" s="580" t="n"/>
      <c r="Q92" s="580" t="n"/>
      <c r="R92" s="580" t="n"/>
      <c r="S92" s="580" t="n"/>
      <c r="T92" s="580" t="n"/>
      <c r="U92" s="580" t="n"/>
      <c r="V92" s="580" t="n">
        <v>300</v>
      </c>
      <c r="W92" s="580" t="n"/>
      <c r="X92" s="580" t="n">
        <v>0</v>
      </c>
      <c r="Y92" s="580" t="n">
        <v>0</v>
      </c>
      <c r="Z92" s="195" t="n">
        <v>100</v>
      </c>
      <c r="AA92" s="598">
        <f>+AVERAGE(X92:Z92)</f>
        <v/>
      </c>
      <c r="AB92" s="580">
        <f>+AA92</f>
        <v/>
      </c>
      <c r="AC92" s="580">
        <f>+AB92</f>
        <v/>
      </c>
      <c r="AD92" s="580">
        <f>+AC92</f>
        <v/>
      </c>
      <c r="AE92" s="195">
        <f>+AD92</f>
        <v/>
      </c>
      <c r="AF92" s="580">
        <f>+IF(AF$1&lt;&gt;AE$1, AE92*1.1, AE92)</f>
        <v/>
      </c>
      <c r="AG92" s="580">
        <f>+IF(AG$1&lt;&gt;AF$1, AF92*1.1, AF92)</f>
        <v/>
      </c>
      <c r="AH92" s="580">
        <f>+IF(AH$1&lt;&gt;AG$1, AG92*1.1, AG92)</f>
        <v/>
      </c>
      <c r="AI92" s="580">
        <f>+IF(AI$1&lt;&gt;AH$1, AH92*1.1, AH92)</f>
        <v/>
      </c>
      <c r="AJ92" s="580">
        <f>+IF(AJ$1&lt;&gt;AI$1, AI92*1.1, AI92)</f>
        <v/>
      </c>
      <c r="AK92" s="580">
        <f>+IF(AK$1&lt;&gt;AJ$1, AJ92*1.1, AJ92)</f>
        <v/>
      </c>
      <c r="AL92" s="580">
        <f>+IF(AL$1&lt;&gt;AK$1, AK92*1.1, AK92)</f>
        <v/>
      </c>
      <c r="AM92" s="580">
        <f>+IF(AM$1&lt;&gt;AL$1, AL92*1.1, AL92)</f>
        <v/>
      </c>
      <c r="AN92" s="580">
        <f>+IF(AN$1&lt;&gt;AM$1, AM92*1.1, AM92)</f>
        <v/>
      </c>
      <c r="AO92" s="580">
        <f>+IF(AO$1&lt;&gt;AN$1, AN92*1.1, AN92)</f>
        <v/>
      </c>
      <c r="AP92" s="580">
        <f>+IF(AP$1&lt;&gt;AO$1, AO92*1.1, AO92)</f>
        <v/>
      </c>
      <c r="AQ92" s="195">
        <f>+IF(AQ$1&lt;&gt;AP$1, AP92*1.1, AP92)</f>
        <v/>
      </c>
      <c r="AR92" s="580">
        <f>+IF(AR$1&lt;&gt;AQ$1, AQ92*1.1, AQ92)</f>
        <v/>
      </c>
      <c r="AS92" s="580">
        <f>+IF(AS$1&lt;&gt;AR$1, AR92*1.1, AR92)</f>
        <v/>
      </c>
      <c r="AT92" s="580">
        <f>+IF(AT$1&lt;&gt;AS$1, AS92*1.1, AS92)</f>
        <v/>
      </c>
      <c r="AU92" s="580">
        <f>+IF(AU$1&lt;&gt;AT$1, AT92*1.1, AT92)</f>
        <v/>
      </c>
      <c r="AV92" s="580">
        <f>+IF(AV$1&lt;&gt;AU$1, AU92*1.1, AU92)</f>
        <v/>
      </c>
      <c r="AW92" s="580">
        <f>+IF(AW$1&lt;&gt;AV$1, AV92*1.1, AV92)</f>
        <v/>
      </c>
      <c r="AX92" s="580">
        <f>+IF(AX$1&lt;&gt;AW$1, AW92*1.1, AW92)</f>
        <v/>
      </c>
      <c r="AY92" s="580">
        <f>+IF(AY$1&lt;&gt;AX$1, AX92*1.1, AX92)</f>
        <v/>
      </c>
      <c r="AZ92" s="580">
        <f>+IF(AZ$1&lt;&gt;AY$1, AY92*1.1, AY92)</f>
        <v/>
      </c>
      <c r="BA92" s="580">
        <f>+IF(BA$1&lt;&gt;AZ$1, AZ92*1.1, AZ92)</f>
        <v/>
      </c>
      <c r="BB92" s="580">
        <f>+IF(BB$1&lt;&gt;BA$1, BA92*1.1, BA92)</f>
        <v/>
      </c>
      <c r="BC92" s="195">
        <f>+IF(BC$1&lt;&gt;BB$1, BB92*1.1, BB92)</f>
        <v/>
      </c>
      <c r="BD92" s="580">
        <f>+IF(BD$1&lt;&gt;BC$1, BC92*1.1, BC92)</f>
        <v/>
      </c>
      <c r="BE92" s="580">
        <f>+IF(BE$1&lt;&gt;BD$1, BD92*1.1, BD92)</f>
        <v/>
      </c>
      <c r="BF92" s="580">
        <f>+IF(BF$1&lt;&gt;BE$1, BE92*1.1, BE92)</f>
        <v/>
      </c>
      <c r="BG92" s="580">
        <f>+IF(BG$1&lt;&gt;BF$1, BF92*1.1, BF92)</f>
        <v/>
      </c>
      <c r="BH92" s="580">
        <f>+IF(BH$1&lt;&gt;BG$1, BG92*1.1, BG92)</f>
        <v/>
      </c>
      <c r="BI92" s="580">
        <f>+IF(BI$1&lt;&gt;BH$1, BH92*1.1, BH92)</f>
        <v/>
      </c>
      <c r="BJ92" s="580">
        <f>+IF(BJ$1&lt;&gt;BI$1, BI92*1.1, BI92)</f>
        <v/>
      </c>
      <c r="BK92" s="580">
        <f>+IF(BK$1&lt;&gt;BJ$1, BJ92*1.1, BJ92)</f>
        <v/>
      </c>
      <c r="BL92" s="580">
        <f>+IF(BL$1&lt;&gt;BK$1, BK92*1.1, BK92)</f>
        <v/>
      </c>
      <c r="BM92" s="580">
        <f>+IF(BM$1&lt;&gt;BL$1, BL92*1.1, BL92)</f>
        <v/>
      </c>
      <c r="BN92" s="580">
        <f>+IF(BN$1&lt;&gt;BM$1, BM92*1.1, BM92)</f>
        <v/>
      </c>
      <c r="BO92" s="195">
        <f>+IF(BO$1&lt;&gt;BN$1, BN92*1.1, BN92)</f>
        <v/>
      </c>
      <c r="BP92" s="580">
        <f>+IF(BP$1&lt;&gt;BO$1, BO92*1.1, BO92)</f>
        <v/>
      </c>
      <c r="BQ92" s="580">
        <f>+IF(BQ$1&lt;&gt;BP$1, BP92*1.1, BP92)</f>
        <v/>
      </c>
      <c r="BR92" s="580">
        <f>+IF(BR$1&lt;&gt;BQ$1, BQ92*1.1, BQ92)</f>
        <v/>
      </c>
      <c r="BS92" s="580">
        <f>+IF(BS$1&lt;&gt;BR$1, BR92*1.1, BR92)</f>
        <v/>
      </c>
      <c r="BT92" s="580">
        <f>+IF(BT$1&lt;&gt;BS$1, BS92*1.1, BS92)</f>
        <v/>
      </c>
      <c r="BU92" s="580">
        <f>+IF(BU$1&lt;&gt;BT$1, BT92*1.1, BT92)</f>
        <v/>
      </c>
      <c r="BV92" s="580">
        <f>+IF(BV$1&lt;&gt;BU$1, BU92*1.1, BU92)</f>
        <v/>
      </c>
      <c r="BW92" s="580">
        <f>+IF(BW$1&lt;&gt;BV$1, BV92*1.1, BV92)</f>
        <v/>
      </c>
      <c r="BX92" s="580">
        <f>+IF(BX$1&lt;&gt;BW$1, BW92*1.1, BW92)</f>
        <v/>
      </c>
      <c r="BY92" s="580">
        <f>+IF(BY$1&lt;&gt;BX$1, BX92*1.1, BX92)</f>
        <v/>
      </c>
      <c r="BZ92" s="580">
        <f>+IF(BZ$1&lt;&gt;BY$1, BY92*1.1, BY92)</f>
        <v/>
      </c>
      <c r="CA92" s="195">
        <f>+IF(CA$1&lt;&gt;BZ$1, BZ92*1.1, BZ92)</f>
        <v/>
      </c>
      <c r="CB92" s="580">
        <f>+IF(CB$1&lt;&gt;CA$1, CA92*1.1, CA92)</f>
        <v/>
      </c>
      <c r="CC92" s="580">
        <f>+IF(CC$1&lt;&gt;CB$1, CB92*1.1, CB92)</f>
        <v/>
      </c>
      <c r="CD92" s="580">
        <f>+IF(CD$1&lt;&gt;CC$1, CC92*1.1, CC92)</f>
        <v/>
      </c>
      <c r="CE92" s="580">
        <f>+IF(CE$1&lt;&gt;CD$1, CD92*1.1, CD92)</f>
        <v/>
      </c>
      <c r="CF92" s="580">
        <f>+IF(CF$1&lt;&gt;CE$1, CE92*1.1, CE92)</f>
        <v/>
      </c>
      <c r="CG92" s="580">
        <f>+IF(CG$1&lt;&gt;CF$1, CF92*1.1, CF92)</f>
        <v/>
      </c>
      <c r="CH92" s="580">
        <f>+IF(CH$1&lt;&gt;CG$1, CG92*1.1, CG92)</f>
        <v/>
      </c>
      <c r="CI92" s="580">
        <f>+IF(CI$1&lt;&gt;CH$1, CH92*1.1, CH92)</f>
        <v/>
      </c>
      <c r="CJ92" s="580">
        <f>+IF(CJ$1&lt;&gt;CI$1, CI92*1.1, CI92)</f>
        <v/>
      </c>
      <c r="CK92" s="580">
        <f>+IF(CK$1&lt;&gt;CJ$1, CJ92*1.1, CJ92)</f>
        <v/>
      </c>
      <c r="CL92" s="580">
        <f>+IF(CL$1&lt;&gt;CK$1, CK92*1.1, CK92)</f>
        <v/>
      </c>
      <c r="CM92" s="195">
        <f>+IF(CM$1&lt;&gt;CL$1, CL92*1.1, CL92)</f>
        <v/>
      </c>
      <c r="CN92" s="580">
        <f>+IF(CN$1&lt;&gt;CM$1, CM92*1.1, CM92)</f>
        <v/>
      </c>
      <c r="CO92" s="580">
        <f>+IF(CO$1&lt;&gt;CN$1, CN92*1.1, CN92)</f>
        <v/>
      </c>
      <c r="CP92" s="580">
        <f>+IF(CP$1&lt;&gt;CO$1, CO92*1.1, CO92)</f>
        <v/>
      </c>
      <c r="CQ92" s="580">
        <f>+IF(CQ$1&lt;&gt;CP$1, CP92*1.1, CP92)</f>
        <v/>
      </c>
      <c r="CR92" s="580">
        <f>+IF(CR$1&lt;&gt;CQ$1, CQ92*1.1, CQ92)</f>
        <v/>
      </c>
      <c r="CS92" s="580">
        <f>+IF(CS$1&lt;&gt;CR$1, CR92*1.1, CR92)</f>
        <v/>
      </c>
      <c r="CT92" s="580">
        <f>+IF(CT$1&lt;&gt;CS$1, CS92*1.1, CS92)</f>
        <v/>
      </c>
      <c r="CU92" s="580">
        <f>+IF(CU$1&lt;&gt;CT$1, CT92*1.1, CT92)</f>
        <v/>
      </c>
      <c r="CV92" s="580">
        <f>+IF(CV$1&lt;&gt;CU$1, CU92*1.1, CU92)</f>
        <v/>
      </c>
      <c r="CW92" s="580">
        <f>+IF(CW$1&lt;&gt;CV$1, CV92*1.1, CV92)</f>
        <v/>
      </c>
      <c r="CX92" s="580">
        <f>+IF(CX$1&lt;&gt;CW$1, CW92*1.1, CW92)</f>
        <v/>
      </c>
      <c r="CY92" s="195">
        <f>+IF(CY$1&lt;&gt;CX$1, CX92*1.1, CX92)</f>
        <v/>
      </c>
    </row>
    <row r="93">
      <c r="A93" s="3" t="n"/>
      <c r="B93" s="4" t="inlineStr">
        <is>
          <t xml:space="preserve">   Total Legal &amp; Professional Fees</t>
        </is>
      </c>
      <c r="C93" s="4" t="n"/>
      <c r="D93" s="694" t="n"/>
      <c r="E93" s="694" t="n"/>
      <c r="F93" s="694" t="n"/>
      <c r="G93" s="694" t="n"/>
      <c r="H93" s="694" t="n"/>
      <c r="I93" s="694" t="n"/>
      <c r="J93" s="694" t="n"/>
      <c r="K93" s="694" t="n"/>
      <c r="L93" s="694" t="n"/>
      <c r="M93" s="694" t="n"/>
      <c r="N93" s="694" t="n"/>
      <c r="O93" s="694" t="n"/>
      <c r="P93" s="694" t="n"/>
      <c r="Q93" s="694" t="n"/>
      <c r="R93" s="694" t="n"/>
      <c r="S93" s="694" t="n"/>
      <c r="T93" s="694">
        <f>SUM(T89:T92)</f>
        <v/>
      </c>
      <c r="U93" s="694">
        <f>SUM(U89:U92)</f>
        <v/>
      </c>
      <c r="V93" s="694">
        <f>SUM(V89:V92)</f>
        <v/>
      </c>
      <c r="W93" s="694">
        <f>SUM(W89:W92)</f>
        <v/>
      </c>
      <c r="X93" s="694">
        <f>SUM(X89:X92)</f>
        <v/>
      </c>
      <c r="Y93" s="694">
        <f>SUM(Y89:Y92)</f>
        <v/>
      </c>
      <c r="Z93" s="697">
        <f>SUM(Z89:Z92)</f>
        <v/>
      </c>
      <c r="AA93" s="694">
        <f>SUM(AA89:AA92)</f>
        <v/>
      </c>
      <c r="AB93" s="694">
        <f>SUM(AB89:AB92)</f>
        <v/>
      </c>
      <c r="AC93" s="694">
        <f>SUM(AC89:AC92)</f>
        <v/>
      </c>
      <c r="AD93" s="694">
        <f>SUM(AD89:AD92)</f>
        <v/>
      </c>
      <c r="AE93" s="697">
        <f>SUM(AE89:AE92)</f>
        <v/>
      </c>
      <c r="AF93" s="694">
        <f>SUM(AF89:AF92)</f>
        <v/>
      </c>
      <c r="AG93" s="694">
        <f>SUM(AG89:AG92)</f>
        <v/>
      </c>
      <c r="AH93" s="694">
        <f>SUM(AH89:AH92)</f>
        <v/>
      </c>
      <c r="AI93" s="694">
        <f>SUM(AI89:AI92)</f>
        <v/>
      </c>
      <c r="AJ93" s="694">
        <f>SUM(AJ89:AJ92)</f>
        <v/>
      </c>
      <c r="AK93" s="694">
        <f>SUM(AK89:AK92)</f>
        <v/>
      </c>
      <c r="AL93" s="694">
        <f>SUM(AL89:AL92)</f>
        <v/>
      </c>
      <c r="AM93" s="694">
        <f>SUM(AM89:AM92)</f>
        <v/>
      </c>
      <c r="AN93" s="694">
        <f>SUM(AN89:AN92)</f>
        <v/>
      </c>
      <c r="AO93" s="694">
        <f>SUM(AO89:AO92)</f>
        <v/>
      </c>
      <c r="AP93" s="694">
        <f>SUM(AP89:AP92)</f>
        <v/>
      </c>
      <c r="AQ93" s="697">
        <f>SUM(AQ89:AQ92)</f>
        <v/>
      </c>
      <c r="AR93" s="694">
        <f>SUM(AR89:AR92)</f>
        <v/>
      </c>
      <c r="AS93" s="694">
        <f>SUM(AS89:AS92)</f>
        <v/>
      </c>
      <c r="AT93" s="694">
        <f>SUM(AT89:AT92)</f>
        <v/>
      </c>
      <c r="AU93" s="694">
        <f>SUM(AU89:AU92)</f>
        <v/>
      </c>
      <c r="AV93" s="694">
        <f>SUM(AV89:AV92)</f>
        <v/>
      </c>
      <c r="AW93" s="694">
        <f>SUM(AW89:AW92)</f>
        <v/>
      </c>
      <c r="AX93" s="694">
        <f>SUM(AX89:AX92)</f>
        <v/>
      </c>
      <c r="AY93" s="694">
        <f>SUM(AY89:AY92)</f>
        <v/>
      </c>
      <c r="AZ93" s="694">
        <f>SUM(AZ89:AZ92)</f>
        <v/>
      </c>
      <c r="BA93" s="694">
        <f>SUM(BA89:BA92)</f>
        <v/>
      </c>
      <c r="BB93" s="694">
        <f>SUM(BB89:BB92)</f>
        <v/>
      </c>
      <c r="BC93" s="697">
        <f>SUM(BC89:BC92)</f>
        <v/>
      </c>
      <c r="BD93" s="694">
        <f>SUM(BD89:BD92)</f>
        <v/>
      </c>
      <c r="BE93" s="694">
        <f>SUM(BE89:BE92)</f>
        <v/>
      </c>
      <c r="BF93" s="694">
        <f>SUM(BF89:BF92)</f>
        <v/>
      </c>
      <c r="BG93" s="694">
        <f>SUM(BG89:BG92)</f>
        <v/>
      </c>
      <c r="BH93" s="694">
        <f>SUM(BH89:BH92)</f>
        <v/>
      </c>
      <c r="BI93" s="694">
        <f>SUM(BI89:BI92)</f>
        <v/>
      </c>
      <c r="BJ93" s="694">
        <f>SUM(BJ89:BJ92)</f>
        <v/>
      </c>
      <c r="BK93" s="694">
        <f>SUM(BK89:BK92)</f>
        <v/>
      </c>
      <c r="BL93" s="694">
        <f>SUM(BL89:BL92)</f>
        <v/>
      </c>
      <c r="BM93" s="694">
        <f>SUM(BM89:BM92)</f>
        <v/>
      </c>
      <c r="BN93" s="694">
        <f>SUM(BN89:BN92)</f>
        <v/>
      </c>
      <c r="BO93" s="697">
        <f>SUM(BO89:BO92)</f>
        <v/>
      </c>
      <c r="BP93" s="694">
        <f>SUM(BP89:BP92)</f>
        <v/>
      </c>
      <c r="BQ93" s="694">
        <f>SUM(BQ89:BQ92)</f>
        <v/>
      </c>
      <c r="BR93" s="694">
        <f>SUM(BR89:BR92)</f>
        <v/>
      </c>
      <c r="BS93" s="694">
        <f>SUM(BS89:BS92)</f>
        <v/>
      </c>
      <c r="BT93" s="694">
        <f>SUM(BT89:BT92)</f>
        <v/>
      </c>
      <c r="BU93" s="694">
        <f>SUM(BU89:BU92)</f>
        <v/>
      </c>
      <c r="BV93" s="694">
        <f>SUM(BV89:BV92)</f>
        <v/>
      </c>
      <c r="BW93" s="694">
        <f>SUM(BW89:BW92)</f>
        <v/>
      </c>
      <c r="BX93" s="694">
        <f>SUM(BX89:BX92)</f>
        <v/>
      </c>
      <c r="BY93" s="694">
        <f>SUM(BY89:BY92)</f>
        <v/>
      </c>
      <c r="BZ93" s="694">
        <f>SUM(BZ89:BZ92)</f>
        <v/>
      </c>
      <c r="CA93" s="697">
        <f>SUM(CA89:CA92)</f>
        <v/>
      </c>
      <c r="CB93" s="694">
        <f>SUM(CB89:CB92)</f>
        <v/>
      </c>
      <c r="CC93" s="694">
        <f>SUM(CC89:CC92)</f>
        <v/>
      </c>
      <c r="CD93" s="694">
        <f>SUM(CD89:CD92)</f>
        <v/>
      </c>
      <c r="CE93" s="694">
        <f>SUM(CE89:CE92)</f>
        <v/>
      </c>
      <c r="CF93" s="694">
        <f>SUM(CF89:CF92)</f>
        <v/>
      </c>
      <c r="CG93" s="694">
        <f>SUM(CG89:CG92)</f>
        <v/>
      </c>
      <c r="CH93" s="694">
        <f>SUM(CH89:CH92)</f>
        <v/>
      </c>
      <c r="CI93" s="694">
        <f>SUM(CI89:CI92)</f>
        <v/>
      </c>
      <c r="CJ93" s="694">
        <f>SUM(CJ89:CJ92)</f>
        <v/>
      </c>
      <c r="CK93" s="694">
        <f>SUM(CK89:CK92)</f>
        <v/>
      </c>
      <c r="CL93" s="694">
        <f>SUM(CL89:CL92)</f>
        <v/>
      </c>
      <c r="CM93" s="697">
        <f>SUM(CM89:CM92)</f>
        <v/>
      </c>
      <c r="CN93" s="694">
        <f>SUM(CN89:CN92)</f>
        <v/>
      </c>
      <c r="CO93" s="694">
        <f>SUM(CO89:CO92)</f>
        <v/>
      </c>
      <c r="CP93" s="694">
        <f>SUM(CP89:CP92)</f>
        <v/>
      </c>
      <c r="CQ93" s="694">
        <f>SUM(CQ89:CQ92)</f>
        <v/>
      </c>
      <c r="CR93" s="694">
        <f>SUM(CR89:CR92)</f>
        <v/>
      </c>
      <c r="CS93" s="694">
        <f>SUM(CS89:CS92)</f>
        <v/>
      </c>
      <c r="CT93" s="694">
        <f>SUM(CT89:CT92)</f>
        <v/>
      </c>
      <c r="CU93" s="694">
        <f>SUM(CU89:CU92)</f>
        <v/>
      </c>
      <c r="CV93" s="694">
        <f>SUM(CV89:CV92)</f>
        <v/>
      </c>
      <c r="CW93" s="694">
        <f>SUM(CW89:CW92)</f>
        <v/>
      </c>
      <c r="CX93" s="694">
        <f>SUM(CX89:CX92)</f>
        <v/>
      </c>
      <c r="CY93" s="697">
        <f>SUM(CY89:CY92)</f>
        <v/>
      </c>
    </row>
    <row r="94">
      <c r="B94" s="1" t="inlineStr">
        <is>
          <t xml:space="preserve">   Maintenance and Repair</t>
        </is>
      </c>
      <c r="C94" s="1" t="n"/>
      <c r="D94" s="580" t="n"/>
      <c r="E94" s="580" t="n"/>
      <c r="F94" s="580" t="n"/>
      <c r="G94" s="580" t="n"/>
      <c r="H94" s="580" t="n"/>
      <c r="I94" s="580" t="n"/>
      <c r="J94" s="580" t="n"/>
      <c r="K94" s="580" t="n"/>
      <c r="L94" s="580" t="n"/>
      <c r="M94" s="580" t="n"/>
      <c r="N94" s="580" t="n"/>
      <c r="O94" s="580" t="n"/>
      <c r="P94" s="580" t="n"/>
      <c r="Q94" s="580" t="n"/>
      <c r="R94" s="580" t="n"/>
      <c r="S94" s="580" t="n"/>
      <c r="T94" s="580" t="n"/>
      <c r="U94" s="580" t="n"/>
      <c r="V94" s="580" t="n"/>
      <c r="W94" s="580" t="n">
        <v>0</v>
      </c>
      <c r="X94" s="580" t="n">
        <v>0</v>
      </c>
      <c r="Y94" s="580" t="n">
        <v>0</v>
      </c>
      <c r="Z94" s="195" t="n">
        <v>185</v>
      </c>
      <c r="AA94" s="598">
        <f>+AVERAGE(X94:Z94)</f>
        <v/>
      </c>
      <c r="AB94" s="580">
        <f>+AA94</f>
        <v/>
      </c>
      <c r="AC94" s="580">
        <f>+AB94</f>
        <v/>
      </c>
      <c r="AD94" s="580">
        <f>+AC94</f>
        <v/>
      </c>
      <c r="AE94" s="195">
        <f>+AD94</f>
        <v/>
      </c>
      <c r="AF94" s="580">
        <f>+IF(AF$1&lt;&gt;AE$1, AE94*1.1, AE94)</f>
        <v/>
      </c>
      <c r="AG94" s="580">
        <f>+IF(AG$1&lt;&gt;AF$1, AF94*1.1, AF94)</f>
        <v/>
      </c>
      <c r="AH94" s="580">
        <f>+IF(AH$1&lt;&gt;AG$1, AG94*1.1, AG94)</f>
        <v/>
      </c>
      <c r="AI94" s="580">
        <f>+IF(AI$1&lt;&gt;AH$1, AH94*1.1, AH94)</f>
        <v/>
      </c>
      <c r="AJ94" s="580">
        <f>+IF(AJ$1&lt;&gt;AI$1, AI94*1.1, AI94)</f>
        <v/>
      </c>
      <c r="AK94" s="580">
        <f>+IF(AK$1&lt;&gt;AJ$1, AJ94*1.1, AJ94)</f>
        <v/>
      </c>
      <c r="AL94" s="580">
        <f>+IF(AL$1&lt;&gt;AK$1, AK94*1.1, AK94)</f>
        <v/>
      </c>
      <c r="AM94" s="580">
        <f>+IF(AM$1&lt;&gt;AL$1, AL94*1.1, AL94)</f>
        <v/>
      </c>
      <c r="AN94" s="580">
        <f>+IF(AN$1&lt;&gt;AM$1, AM94*1.1, AM94)</f>
        <v/>
      </c>
      <c r="AO94" s="580">
        <f>+IF(AO$1&lt;&gt;AN$1, AN94*1.1, AN94)</f>
        <v/>
      </c>
      <c r="AP94" s="580">
        <f>+IF(AP$1&lt;&gt;AO$1, AO94*1.1, AO94)</f>
        <v/>
      </c>
      <c r="AQ94" s="195">
        <f>+IF(AQ$1&lt;&gt;AP$1, AP94*1.1, AP94)</f>
        <v/>
      </c>
      <c r="AR94" s="580">
        <f>+IF(AR$1&lt;&gt;AQ$1, AQ94*1.1, AQ94)</f>
        <v/>
      </c>
      <c r="AS94" s="580">
        <f>+IF(AS$1&lt;&gt;AR$1, AR94*1.1, AR94)</f>
        <v/>
      </c>
      <c r="AT94" s="580">
        <f>+IF(AT$1&lt;&gt;AS$1, AS94*1.1, AS94)</f>
        <v/>
      </c>
      <c r="AU94" s="580">
        <f>+IF(AU$1&lt;&gt;AT$1, AT94*1.1, AT94)</f>
        <v/>
      </c>
      <c r="AV94" s="580">
        <f>+IF(AV$1&lt;&gt;AU$1, AU94*1.1, AU94)</f>
        <v/>
      </c>
      <c r="AW94" s="580">
        <f>+IF(AW$1&lt;&gt;AV$1, AV94*1.1, AV94)</f>
        <v/>
      </c>
      <c r="AX94" s="580">
        <f>+IF(AX$1&lt;&gt;AW$1, AW94*1.1, AW94)</f>
        <v/>
      </c>
      <c r="AY94" s="580">
        <f>+IF(AY$1&lt;&gt;AX$1, AX94*1.1, AX94)</f>
        <v/>
      </c>
      <c r="AZ94" s="580">
        <f>+IF(AZ$1&lt;&gt;AY$1, AY94*1.1, AY94)</f>
        <v/>
      </c>
      <c r="BA94" s="580">
        <f>+IF(BA$1&lt;&gt;AZ$1, AZ94*1.1, AZ94)</f>
        <v/>
      </c>
      <c r="BB94" s="580">
        <f>+IF(BB$1&lt;&gt;BA$1, BA94*1.1, BA94)</f>
        <v/>
      </c>
      <c r="BC94" s="195">
        <f>+IF(BC$1&lt;&gt;BB$1, BB94*1.1, BB94)</f>
        <v/>
      </c>
      <c r="BD94" s="580">
        <f>+IF(BD$1&lt;&gt;BC$1, BC94*1.1, BC94)</f>
        <v/>
      </c>
      <c r="BE94" s="580">
        <f>+IF(BE$1&lt;&gt;BD$1, BD94*1.1, BD94)</f>
        <v/>
      </c>
      <c r="BF94" s="580">
        <f>+IF(BF$1&lt;&gt;BE$1, BE94*1.1, BE94)</f>
        <v/>
      </c>
      <c r="BG94" s="580">
        <f>+IF(BG$1&lt;&gt;BF$1, BF94*1.1, BF94)</f>
        <v/>
      </c>
      <c r="BH94" s="580">
        <f>+IF(BH$1&lt;&gt;BG$1, BG94*1.1, BG94)</f>
        <v/>
      </c>
      <c r="BI94" s="580">
        <f>+IF(BI$1&lt;&gt;BH$1, BH94*1.1, BH94)</f>
        <v/>
      </c>
      <c r="BJ94" s="580">
        <f>+IF(BJ$1&lt;&gt;BI$1, BI94*1.1, BI94)</f>
        <v/>
      </c>
      <c r="BK94" s="580">
        <f>+IF(BK$1&lt;&gt;BJ$1, BJ94*1.1, BJ94)</f>
        <v/>
      </c>
      <c r="BL94" s="580">
        <f>+IF(BL$1&lt;&gt;BK$1, BK94*1.1, BK94)</f>
        <v/>
      </c>
      <c r="BM94" s="580">
        <f>+IF(BM$1&lt;&gt;BL$1, BL94*1.1, BL94)</f>
        <v/>
      </c>
      <c r="BN94" s="580">
        <f>+IF(BN$1&lt;&gt;BM$1, BM94*1.1, BM94)</f>
        <v/>
      </c>
      <c r="BO94" s="195">
        <f>+IF(BO$1&lt;&gt;BN$1, BN94*1.1, BN94)</f>
        <v/>
      </c>
      <c r="BP94" s="580">
        <f>+IF(BP$1&lt;&gt;BO$1, BO94*1.1, BO94)</f>
        <v/>
      </c>
      <c r="BQ94" s="580">
        <f>+IF(BQ$1&lt;&gt;BP$1, BP94*1.1, BP94)</f>
        <v/>
      </c>
      <c r="BR94" s="580">
        <f>+IF(BR$1&lt;&gt;BQ$1, BQ94*1.1, BQ94)</f>
        <v/>
      </c>
      <c r="BS94" s="580">
        <f>+IF(BS$1&lt;&gt;BR$1, BR94*1.1, BR94)</f>
        <v/>
      </c>
      <c r="BT94" s="580">
        <f>+IF(BT$1&lt;&gt;BS$1, BS94*1.1, BS94)</f>
        <v/>
      </c>
      <c r="BU94" s="580">
        <f>+IF(BU$1&lt;&gt;BT$1, BT94*1.1, BT94)</f>
        <v/>
      </c>
      <c r="BV94" s="580">
        <f>+IF(BV$1&lt;&gt;BU$1, BU94*1.1, BU94)</f>
        <v/>
      </c>
      <c r="BW94" s="580">
        <f>+IF(BW$1&lt;&gt;BV$1, BV94*1.1, BV94)</f>
        <v/>
      </c>
      <c r="BX94" s="580">
        <f>+IF(BX$1&lt;&gt;BW$1, BW94*1.1, BW94)</f>
        <v/>
      </c>
      <c r="BY94" s="580">
        <f>+IF(BY$1&lt;&gt;BX$1, BX94*1.1, BX94)</f>
        <v/>
      </c>
      <c r="BZ94" s="580">
        <f>+IF(BZ$1&lt;&gt;BY$1, BY94*1.1, BY94)</f>
        <v/>
      </c>
      <c r="CA94" s="195">
        <f>+IF(CA$1&lt;&gt;BZ$1, BZ94*1.1, BZ94)</f>
        <v/>
      </c>
      <c r="CB94" s="580">
        <f>+IF(CB$1&lt;&gt;CA$1, CA94*1.1, CA94)</f>
        <v/>
      </c>
      <c r="CC94" s="580">
        <f>+IF(CC$1&lt;&gt;CB$1, CB94*1.1, CB94)</f>
        <v/>
      </c>
      <c r="CD94" s="580">
        <f>+IF(CD$1&lt;&gt;CC$1, CC94*1.1, CC94)</f>
        <v/>
      </c>
      <c r="CE94" s="580">
        <f>+IF(CE$1&lt;&gt;CD$1, CD94*1.1, CD94)</f>
        <v/>
      </c>
      <c r="CF94" s="580">
        <f>+IF(CF$1&lt;&gt;CE$1, CE94*1.1, CE94)</f>
        <v/>
      </c>
      <c r="CG94" s="580">
        <f>+IF(CG$1&lt;&gt;CF$1, CF94*1.1, CF94)</f>
        <v/>
      </c>
      <c r="CH94" s="580">
        <f>+IF(CH$1&lt;&gt;CG$1, CG94*1.1, CG94)</f>
        <v/>
      </c>
      <c r="CI94" s="580">
        <f>+IF(CI$1&lt;&gt;CH$1, CH94*1.1, CH94)</f>
        <v/>
      </c>
      <c r="CJ94" s="580">
        <f>+IF(CJ$1&lt;&gt;CI$1, CI94*1.1, CI94)</f>
        <v/>
      </c>
      <c r="CK94" s="580">
        <f>+IF(CK$1&lt;&gt;CJ$1, CJ94*1.1, CJ94)</f>
        <v/>
      </c>
      <c r="CL94" s="580">
        <f>+IF(CL$1&lt;&gt;CK$1, CK94*1.1, CK94)</f>
        <v/>
      </c>
      <c r="CM94" s="195">
        <f>+IF(CM$1&lt;&gt;CL$1, CL94*1.1, CL94)</f>
        <v/>
      </c>
      <c r="CN94" s="580">
        <f>+IF(CN$1&lt;&gt;CM$1, CM94*1.1, CM94)</f>
        <v/>
      </c>
      <c r="CO94" s="580">
        <f>+IF(CO$1&lt;&gt;CN$1, CN94*1.1, CN94)</f>
        <v/>
      </c>
      <c r="CP94" s="580">
        <f>+IF(CP$1&lt;&gt;CO$1, CO94*1.1, CO94)</f>
        <v/>
      </c>
      <c r="CQ94" s="580">
        <f>+IF(CQ$1&lt;&gt;CP$1, CP94*1.1, CP94)</f>
        <v/>
      </c>
      <c r="CR94" s="580">
        <f>+IF(CR$1&lt;&gt;CQ$1, CQ94*1.1, CQ94)</f>
        <v/>
      </c>
      <c r="CS94" s="580">
        <f>+IF(CS$1&lt;&gt;CR$1, CR94*1.1, CR94)</f>
        <v/>
      </c>
      <c r="CT94" s="580">
        <f>+IF(CT$1&lt;&gt;CS$1, CS94*1.1, CS94)</f>
        <v/>
      </c>
      <c r="CU94" s="580">
        <f>+IF(CU$1&lt;&gt;CT$1, CT94*1.1, CT94)</f>
        <v/>
      </c>
      <c r="CV94" s="580">
        <f>+IF(CV$1&lt;&gt;CU$1, CU94*1.1, CU94)</f>
        <v/>
      </c>
      <c r="CW94" s="580">
        <f>+IF(CW$1&lt;&gt;CV$1, CV94*1.1, CV94)</f>
        <v/>
      </c>
      <c r="CX94" s="580">
        <f>+IF(CX$1&lt;&gt;CW$1, CW94*1.1, CW94)</f>
        <v/>
      </c>
      <c r="CY94" s="195">
        <f>+IF(CY$1&lt;&gt;CX$1, CX94*1.1, CX94)</f>
        <v/>
      </c>
    </row>
    <row r="95">
      <c r="B95" s="1" t="inlineStr">
        <is>
          <t xml:space="preserve">      Equipment Repairs</t>
        </is>
      </c>
      <c r="C95" s="1" t="n"/>
      <c r="D95" s="580" t="n"/>
      <c r="E95" s="580" t="n"/>
      <c r="F95" s="580" t="n"/>
      <c r="G95" s="580" t="n"/>
      <c r="H95" s="580" t="n"/>
      <c r="I95" s="580" t="n"/>
      <c r="J95" s="580" t="n"/>
      <c r="K95" s="580" t="n"/>
      <c r="L95" s="580" t="n"/>
      <c r="M95" s="580" t="n"/>
      <c r="N95" s="580" t="n"/>
      <c r="O95" s="580" t="n"/>
      <c r="P95" s="580" t="n"/>
      <c r="Q95" s="580" t="n"/>
      <c r="R95" s="580" t="n"/>
      <c r="S95" s="580" t="n"/>
      <c r="T95" s="580" t="n"/>
      <c r="U95" s="580" t="n"/>
      <c r="V95" s="580" t="n"/>
      <c r="W95" s="580" t="n">
        <v>0</v>
      </c>
      <c r="X95" s="580" t="n">
        <v>0</v>
      </c>
      <c r="Y95" s="580" t="n">
        <v>0</v>
      </c>
      <c r="Z95" s="195" t="n">
        <v>755</v>
      </c>
      <c r="AA95" s="598">
        <f>+AVERAGE(X95:Z95)</f>
        <v/>
      </c>
      <c r="AB95" s="580">
        <f>+AA95</f>
        <v/>
      </c>
      <c r="AC95" s="580">
        <f>+AB95</f>
        <v/>
      </c>
      <c r="AD95" s="580">
        <f>+AC95</f>
        <v/>
      </c>
      <c r="AE95" s="195">
        <f>+AD95</f>
        <v/>
      </c>
      <c r="AF95" s="580">
        <f>+IF(AF$1&lt;&gt;AE$1, AE95*1.1, AE95)</f>
        <v/>
      </c>
      <c r="AG95" s="580">
        <f>+IF(AG$1&lt;&gt;AF$1, AF95*1.1, AF95)</f>
        <v/>
      </c>
      <c r="AH95" s="580">
        <f>+IF(AH$1&lt;&gt;AG$1, AG95*1.1, AG95)</f>
        <v/>
      </c>
      <c r="AI95" s="580">
        <f>+IF(AI$1&lt;&gt;AH$1, AH95*1.1, AH95)</f>
        <v/>
      </c>
      <c r="AJ95" s="580">
        <f>+IF(AJ$1&lt;&gt;AI$1, AI95*1.1, AI95)</f>
        <v/>
      </c>
      <c r="AK95" s="580">
        <f>+IF(AK$1&lt;&gt;AJ$1, AJ95*1.1, AJ95)</f>
        <v/>
      </c>
      <c r="AL95" s="580">
        <f>+IF(AL$1&lt;&gt;AK$1, AK95*1.1, AK95)</f>
        <v/>
      </c>
      <c r="AM95" s="580">
        <f>+IF(AM$1&lt;&gt;AL$1, AL95*1.1, AL95)</f>
        <v/>
      </c>
      <c r="AN95" s="580">
        <f>+IF(AN$1&lt;&gt;AM$1, AM95*1.1, AM95)</f>
        <v/>
      </c>
      <c r="AO95" s="580">
        <f>+IF(AO$1&lt;&gt;AN$1, AN95*1.1, AN95)</f>
        <v/>
      </c>
      <c r="AP95" s="580">
        <f>+IF(AP$1&lt;&gt;AO$1, AO95*1.1, AO95)</f>
        <v/>
      </c>
      <c r="AQ95" s="195">
        <f>+IF(AQ$1&lt;&gt;AP$1, AP95*1.1, AP95)</f>
        <v/>
      </c>
      <c r="AR95" s="580">
        <f>+IF(AR$1&lt;&gt;AQ$1, AQ95*1.1, AQ95)</f>
        <v/>
      </c>
      <c r="AS95" s="580">
        <f>+IF(AS$1&lt;&gt;AR$1, AR95*1.1, AR95)</f>
        <v/>
      </c>
      <c r="AT95" s="580">
        <f>+IF(AT$1&lt;&gt;AS$1, AS95*1.1, AS95)</f>
        <v/>
      </c>
      <c r="AU95" s="580">
        <f>+IF(AU$1&lt;&gt;AT$1, AT95*1.1, AT95)</f>
        <v/>
      </c>
      <c r="AV95" s="580">
        <f>+IF(AV$1&lt;&gt;AU$1, AU95*1.1, AU95)</f>
        <v/>
      </c>
      <c r="AW95" s="580">
        <f>+IF(AW$1&lt;&gt;AV$1, AV95*1.1, AV95)</f>
        <v/>
      </c>
      <c r="AX95" s="580">
        <f>+IF(AX$1&lt;&gt;AW$1, AW95*1.1, AW95)</f>
        <v/>
      </c>
      <c r="AY95" s="580">
        <f>+IF(AY$1&lt;&gt;AX$1, AX95*1.1, AX95)</f>
        <v/>
      </c>
      <c r="AZ95" s="580">
        <f>+IF(AZ$1&lt;&gt;AY$1, AY95*1.1, AY95)</f>
        <v/>
      </c>
      <c r="BA95" s="580">
        <f>+IF(BA$1&lt;&gt;AZ$1, AZ95*1.1, AZ95)</f>
        <v/>
      </c>
      <c r="BB95" s="580">
        <f>+IF(BB$1&lt;&gt;BA$1, BA95*1.1, BA95)</f>
        <v/>
      </c>
      <c r="BC95" s="195">
        <f>+IF(BC$1&lt;&gt;BB$1, BB95*1.1, BB95)</f>
        <v/>
      </c>
      <c r="BD95" s="580">
        <f>+IF(BD$1&lt;&gt;BC$1, BC95*1.1, BC95)</f>
        <v/>
      </c>
      <c r="BE95" s="580">
        <f>+IF(BE$1&lt;&gt;BD$1, BD95*1.1, BD95)</f>
        <v/>
      </c>
      <c r="BF95" s="580">
        <f>+IF(BF$1&lt;&gt;BE$1, BE95*1.1, BE95)</f>
        <v/>
      </c>
      <c r="BG95" s="580">
        <f>+IF(BG$1&lt;&gt;BF$1, BF95*1.1, BF95)</f>
        <v/>
      </c>
      <c r="BH95" s="580">
        <f>+IF(BH$1&lt;&gt;BG$1, BG95*1.1, BG95)</f>
        <v/>
      </c>
      <c r="BI95" s="580">
        <f>+IF(BI$1&lt;&gt;BH$1, BH95*1.1, BH95)</f>
        <v/>
      </c>
      <c r="BJ95" s="580">
        <f>+IF(BJ$1&lt;&gt;BI$1, BI95*1.1, BI95)</f>
        <v/>
      </c>
      <c r="BK95" s="580">
        <f>+IF(BK$1&lt;&gt;BJ$1, BJ95*1.1, BJ95)</f>
        <v/>
      </c>
      <c r="BL95" s="580">
        <f>+IF(BL$1&lt;&gt;BK$1, BK95*1.1, BK95)</f>
        <v/>
      </c>
      <c r="BM95" s="580">
        <f>+IF(BM$1&lt;&gt;BL$1, BL95*1.1, BL95)</f>
        <v/>
      </c>
      <c r="BN95" s="580">
        <f>+IF(BN$1&lt;&gt;BM$1, BM95*1.1, BM95)</f>
        <v/>
      </c>
      <c r="BO95" s="195">
        <f>+IF(BO$1&lt;&gt;BN$1, BN95*1.1, BN95)</f>
        <v/>
      </c>
      <c r="BP95" s="580">
        <f>+IF(BP$1&lt;&gt;BO$1, BO95*1.1, BO95)</f>
        <v/>
      </c>
      <c r="BQ95" s="580">
        <f>+IF(BQ$1&lt;&gt;BP$1, BP95*1.1, BP95)</f>
        <v/>
      </c>
      <c r="BR95" s="580">
        <f>+IF(BR$1&lt;&gt;BQ$1, BQ95*1.1, BQ95)</f>
        <v/>
      </c>
      <c r="BS95" s="580">
        <f>+IF(BS$1&lt;&gt;BR$1, BR95*1.1, BR95)</f>
        <v/>
      </c>
      <c r="BT95" s="580">
        <f>+IF(BT$1&lt;&gt;BS$1, BS95*1.1, BS95)</f>
        <v/>
      </c>
      <c r="BU95" s="580">
        <f>+IF(BU$1&lt;&gt;BT$1, BT95*1.1, BT95)</f>
        <v/>
      </c>
      <c r="BV95" s="580">
        <f>+IF(BV$1&lt;&gt;BU$1, BU95*1.1, BU95)</f>
        <v/>
      </c>
      <c r="BW95" s="580">
        <f>+IF(BW$1&lt;&gt;BV$1, BV95*1.1, BV95)</f>
        <v/>
      </c>
      <c r="BX95" s="580">
        <f>+IF(BX$1&lt;&gt;BW$1, BW95*1.1, BW95)</f>
        <v/>
      </c>
      <c r="BY95" s="580">
        <f>+IF(BY$1&lt;&gt;BX$1, BX95*1.1, BX95)</f>
        <v/>
      </c>
      <c r="BZ95" s="580">
        <f>+IF(BZ$1&lt;&gt;BY$1, BY95*1.1, BY95)</f>
        <v/>
      </c>
      <c r="CA95" s="195">
        <f>+IF(CA$1&lt;&gt;BZ$1, BZ95*1.1, BZ95)</f>
        <v/>
      </c>
      <c r="CB95" s="580">
        <f>+IF(CB$1&lt;&gt;CA$1, CA95*1.1, CA95)</f>
        <v/>
      </c>
      <c r="CC95" s="580">
        <f>+IF(CC$1&lt;&gt;CB$1, CB95*1.1, CB95)</f>
        <v/>
      </c>
      <c r="CD95" s="580">
        <f>+IF(CD$1&lt;&gt;CC$1, CC95*1.1, CC95)</f>
        <v/>
      </c>
      <c r="CE95" s="580">
        <f>+IF(CE$1&lt;&gt;CD$1, CD95*1.1, CD95)</f>
        <v/>
      </c>
      <c r="CF95" s="580">
        <f>+IF(CF$1&lt;&gt;CE$1, CE95*1.1, CE95)</f>
        <v/>
      </c>
      <c r="CG95" s="580">
        <f>+IF(CG$1&lt;&gt;CF$1, CF95*1.1, CF95)</f>
        <v/>
      </c>
      <c r="CH95" s="580">
        <f>+IF(CH$1&lt;&gt;CG$1, CG95*1.1, CG95)</f>
        <v/>
      </c>
      <c r="CI95" s="580">
        <f>+IF(CI$1&lt;&gt;CH$1, CH95*1.1, CH95)</f>
        <v/>
      </c>
      <c r="CJ95" s="580">
        <f>+IF(CJ$1&lt;&gt;CI$1, CI95*1.1, CI95)</f>
        <v/>
      </c>
      <c r="CK95" s="580">
        <f>+IF(CK$1&lt;&gt;CJ$1, CJ95*1.1, CJ95)</f>
        <v/>
      </c>
      <c r="CL95" s="580">
        <f>+IF(CL$1&lt;&gt;CK$1, CK95*1.1, CK95)</f>
        <v/>
      </c>
      <c r="CM95" s="195">
        <f>+IF(CM$1&lt;&gt;CL$1, CL95*1.1, CL95)</f>
        <v/>
      </c>
      <c r="CN95" s="580">
        <f>+IF(CN$1&lt;&gt;CM$1, CM95*1.1, CM95)</f>
        <v/>
      </c>
      <c r="CO95" s="580">
        <f>+IF(CO$1&lt;&gt;CN$1, CN95*1.1, CN95)</f>
        <v/>
      </c>
      <c r="CP95" s="580">
        <f>+IF(CP$1&lt;&gt;CO$1, CO95*1.1, CO95)</f>
        <v/>
      </c>
      <c r="CQ95" s="580">
        <f>+IF(CQ$1&lt;&gt;CP$1, CP95*1.1, CP95)</f>
        <v/>
      </c>
      <c r="CR95" s="580">
        <f>+IF(CR$1&lt;&gt;CQ$1, CQ95*1.1, CQ95)</f>
        <v/>
      </c>
      <c r="CS95" s="580">
        <f>+IF(CS$1&lt;&gt;CR$1, CR95*1.1, CR95)</f>
        <v/>
      </c>
      <c r="CT95" s="580">
        <f>+IF(CT$1&lt;&gt;CS$1, CS95*1.1, CS95)</f>
        <v/>
      </c>
      <c r="CU95" s="580">
        <f>+IF(CU$1&lt;&gt;CT$1, CT95*1.1, CT95)</f>
        <v/>
      </c>
      <c r="CV95" s="580">
        <f>+IF(CV$1&lt;&gt;CU$1, CU95*1.1, CU95)</f>
        <v/>
      </c>
      <c r="CW95" s="580">
        <f>+IF(CW$1&lt;&gt;CV$1, CV95*1.1, CV95)</f>
        <v/>
      </c>
      <c r="CX95" s="580">
        <f>+IF(CX$1&lt;&gt;CW$1, CW95*1.1, CW95)</f>
        <v/>
      </c>
      <c r="CY95" s="195">
        <f>+IF(CY$1&lt;&gt;CX$1, CX95*1.1, CX95)</f>
        <v/>
      </c>
    </row>
    <row r="96">
      <c r="A96" s="3" t="n"/>
      <c r="B96" s="4" t="inlineStr">
        <is>
          <t xml:space="preserve">   Total Maintenance and Repair</t>
        </is>
      </c>
      <c r="C96" s="4" t="n"/>
      <c r="D96" s="694" t="n"/>
      <c r="E96" s="694" t="n"/>
      <c r="F96" s="694" t="n"/>
      <c r="G96" s="694" t="n"/>
      <c r="H96" s="694" t="n"/>
      <c r="I96" s="694" t="n"/>
      <c r="J96" s="694" t="n"/>
      <c r="K96" s="694" t="n"/>
      <c r="L96" s="694" t="n"/>
      <c r="M96" s="694" t="n"/>
      <c r="N96" s="694" t="n"/>
      <c r="O96" s="694" t="n"/>
      <c r="P96" s="694" t="n"/>
      <c r="Q96" s="694" t="n"/>
      <c r="R96" s="694" t="n"/>
      <c r="S96" s="694" t="n"/>
      <c r="T96" s="694">
        <f>SUM(T94:T95)</f>
        <v/>
      </c>
      <c r="U96" s="694">
        <f>SUM(U94:U95)</f>
        <v/>
      </c>
      <c r="V96" s="694">
        <f>SUM(V94:V95)</f>
        <v/>
      </c>
      <c r="W96" s="694">
        <f>SUM(W94:W95)</f>
        <v/>
      </c>
      <c r="X96" s="694">
        <f>SUM(X94:X95)</f>
        <v/>
      </c>
      <c r="Y96" s="694">
        <f>SUM(Y94:Y95)</f>
        <v/>
      </c>
      <c r="Z96" s="697">
        <f>SUM(Z94:Z95)</f>
        <v/>
      </c>
      <c r="AA96" s="694">
        <f>SUM(AA94:AA95)</f>
        <v/>
      </c>
      <c r="AB96" s="694">
        <f>SUM(AB94:AB95)</f>
        <v/>
      </c>
      <c r="AC96" s="694">
        <f>SUM(AC94:AC95)</f>
        <v/>
      </c>
      <c r="AD96" s="694">
        <f>SUM(AD94:AD95)</f>
        <v/>
      </c>
      <c r="AE96" s="697">
        <f>SUM(AE94:AE95)</f>
        <v/>
      </c>
      <c r="AF96" s="694">
        <f>SUM(AF94:AF95)</f>
        <v/>
      </c>
      <c r="AG96" s="694">
        <f>SUM(AG94:AG95)</f>
        <v/>
      </c>
      <c r="AH96" s="694">
        <f>SUM(AH94:AH95)</f>
        <v/>
      </c>
      <c r="AI96" s="694">
        <f>SUM(AI94:AI95)</f>
        <v/>
      </c>
      <c r="AJ96" s="694">
        <f>SUM(AJ94:AJ95)</f>
        <v/>
      </c>
      <c r="AK96" s="694">
        <f>SUM(AK94:AK95)</f>
        <v/>
      </c>
      <c r="AL96" s="694">
        <f>SUM(AL94:AL95)</f>
        <v/>
      </c>
      <c r="AM96" s="694">
        <f>SUM(AM94:AM95)</f>
        <v/>
      </c>
      <c r="AN96" s="694">
        <f>SUM(AN94:AN95)</f>
        <v/>
      </c>
      <c r="AO96" s="694">
        <f>SUM(AO94:AO95)</f>
        <v/>
      </c>
      <c r="AP96" s="694">
        <f>SUM(AP94:AP95)</f>
        <v/>
      </c>
      <c r="AQ96" s="697">
        <f>SUM(AQ94:AQ95)</f>
        <v/>
      </c>
      <c r="AR96" s="694">
        <f>SUM(AR94:AR95)</f>
        <v/>
      </c>
      <c r="AS96" s="694">
        <f>SUM(AS94:AS95)</f>
        <v/>
      </c>
      <c r="AT96" s="694">
        <f>SUM(AT94:AT95)</f>
        <v/>
      </c>
      <c r="AU96" s="694">
        <f>SUM(AU94:AU95)</f>
        <v/>
      </c>
      <c r="AV96" s="694">
        <f>SUM(AV94:AV95)</f>
        <v/>
      </c>
      <c r="AW96" s="694">
        <f>SUM(AW94:AW95)</f>
        <v/>
      </c>
      <c r="AX96" s="694">
        <f>SUM(AX94:AX95)</f>
        <v/>
      </c>
      <c r="AY96" s="694">
        <f>SUM(AY94:AY95)</f>
        <v/>
      </c>
      <c r="AZ96" s="694">
        <f>SUM(AZ94:AZ95)</f>
        <v/>
      </c>
      <c r="BA96" s="694">
        <f>SUM(BA94:BA95)</f>
        <v/>
      </c>
      <c r="BB96" s="694">
        <f>SUM(BB94:BB95)</f>
        <v/>
      </c>
      <c r="BC96" s="697">
        <f>SUM(BC94:BC95)</f>
        <v/>
      </c>
      <c r="BD96" s="694">
        <f>SUM(BD94:BD95)</f>
        <v/>
      </c>
      <c r="BE96" s="694">
        <f>SUM(BE94:BE95)</f>
        <v/>
      </c>
      <c r="BF96" s="694">
        <f>SUM(BF94:BF95)</f>
        <v/>
      </c>
      <c r="BG96" s="694">
        <f>SUM(BG94:BG95)</f>
        <v/>
      </c>
      <c r="BH96" s="694">
        <f>SUM(BH94:BH95)</f>
        <v/>
      </c>
      <c r="BI96" s="694">
        <f>SUM(BI94:BI95)</f>
        <v/>
      </c>
      <c r="BJ96" s="694">
        <f>SUM(BJ94:BJ95)</f>
        <v/>
      </c>
      <c r="BK96" s="694">
        <f>SUM(BK94:BK95)</f>
        <v/>
      </c>
      <c r="BL96" s="694">
        <f>SUM(BL94:BL95)</f>
        <v/>
      </c>
      <c r="BM96" s="694">
        <f>SUM(BM94:BM95)</f>
        <v/>
      </c>
      <c r="BN96" s="694">
        <f>SUM(BN94:BN95)</f>
        <v/>
      </c>
      <c r="BO96" s="697">
        <f>SUM(BO94:BO95)</f>
        <v/>
      </c>
      <c r="BP96" s="694">
        <f>SUM(BP94:BP95)</f>
        <v/>
      </c>
      <c r="BQ96" s="694">
        <f>SUM(BQ94:BQ95)</f>
        <v/>
      </c>
      <c r="BR96" s="694">
        <f>SUM(BR94:BR95)</f>
        <v/>
      </c>
      <c r="BS96" s="694">
        <f>SUM(BS94:BS95)</f>
        <v/>
      </c>
      <c r="BT96" s="694">
        <f>SUM(BT94:BT95)</f>
        <v/>
      </c>
      <c r="BU96" s="694">
        <f>SUM(BU94:BU95)</f>
        <v/>
      </c>
      <c r="BV96" s="694">
        <f>SUM(BV94:BV95)</f>
        <v/>
      </c>
      <c r="BW96" s="694">
        <f>SUM(BW94:BW95)</f>
        <v/>
      </c>
      <c r="BX96" s="694">
        <f>SUM(BX94:BX95)</f>
        <v/>
      </c>
      <c r="BY96" s="694">
        <f>SUM(BY94:BY95)</f>
        <v/>
      </c>
      <c r="BZ96" s="694">
        <f>SUM(BZ94:BZ95)</f>
        <v/>
      </c>
      <c r="CA96" s="697">
        <f>SUM(CA94:CA95)</f>
        <v/>
      </c>
      <c r="CB96" s="694">
        <f>SUM(CB94:CB95)</f>
        <v/>
      </c>
      <c r="CC96" s="694">
        <f>SUM(CC94:CC95)</f>
        <v/>
      </c>
      <c r="CD96" s="694">
        <f>SUM(CD94:CD95)</f>
        <v/>
      </c>
      <c r="CE96" s="694">
        <f>SUM(CE94:CE95)</f>
        <v/>
      </c>
      <c r="CF96" s="694">
        <f>SUM(CF94:CF95)</f>
        <v/>
      </c>
      <c r="CG96" s="694">
        <f>SUM(CG94:CG95)</f>
        <v/>
      </c>
      <c r="CH96" s="694">
        <f>SUM(CH94:CH95)</f>
        <v/>
      </c>
      <c r="CI96" s="694">
        <f>SUM(CI94:CI95)</f>
        <v/>
      </c>
      <c r="CJ96" s="694">
        <f>SUM(CJ94:CJ95)</f>
        <v/>
      </c>
      <c r="CK96" s="694">
        <f>SUM(CK94:CK95)</f>
        <v/>
      </c>
      <c r="CL96" s="694">
        <f>SUM(CL94:CL95)</f>
        <v/>
      </c>
      <c r="CM96" s="697">
        <f>SUM(CM94:CM95)</f>
        <v/>
      </c>
      <c r="CN96" s="694">
        <f>SUM(CN94:CN95)</f>
        <v/>
      </c>
      <c r="CO96" s="694">
        <f>SUM(CO94:CO95)</f>
        <v/>
      </c>
      <c r="CP96" s="694">
        <f>SUM(CP94:CP95)</f>
        <v/>
      </c>
      <c r="CQ96" s="694">
        <f>SUM(CQ94:CQ95)</f>
        <v/>
      </c>
      <c r="CR96" s="694">
        <f>SUM(CR94:CR95)</f>
        <v/>
      </c>
      <c r="CS96" s="694">
        <f>SUM(CS94:CS95)</f>
        <v/>
      </c>
      <c r="CT96" s="694">
        <f>SUM(CT94:CT95)</f>
        <v/>
      </c>
      <c r="CU96" s="694">
        <f>SUM(CU94:CU95)</f>
        <v/>
      </c>
      <c r="CV96" s="694">
        <f>SUM(CV94:CV95)</f>
        <v/>
      </c>
      <c r="CW96" s="694">
        <f>SUM(CW94:CW95)</f>
        <v/>
      </c>
      <c r="CX96" s="694">
        <f>SUM(CX94:CX95)</f>
        <v/>
      </c>
      <c r="CY96" s="697">
        <f>SUM(CY94:CY95)</f>
        <v/>
      </c>
    </row>
    <row r="97">
      <c r="B97" s="1" t="inlineStr">
        <is>
          <t xml:space="preserve">   Meals and Entertainment</t>
        </is>
      </c>
      <c r="C97" s="1" t="n"/>
      <c r="D97" s="580" t="n"/>
      <c r="E97" s="580" t="n"/>
      <c r="F97" s="580" t="n"/>
      <c r="G97" s="580" t="n"/>
      <c r="H97" s="580" t="n"/>
      <c r="I97" s="580" t="n"/>
      <c r="J97" s="580" t="n"/>
      <c r="K97" s="580" t="n"/>
      <c r="L97" s="580" t="n"/>
      <c r="M97" s="580" t="n"/>
      <c r="N97" s="580" t="n"/>
      <c r="O97" s="580" t="n"/>
      <c r="P97" s="580" t="n"/>
      <c r="Q97" s="580" t="n"/>
      <c r="R97" s="580" t="n"/>
      <c r="S97" s="580" t="n"/>
      <c r="T97" s="580" t="n"/>
      <c r="U97" s="580" t="n"/>
      <c r="V97" s="580" t="n"/>
      <c r="W97" s="580" t="n"/>
      <c r="X97" s="580" t="n"/>
      <c r="Y97" s="580" t="n">
        <v>0</v>
      </c>
      <c r="Z97" s="195" t="n">
        <v>28.49</v>
      </c>
      <c r="AA97" s="598">
        <f>+AVERAGE(X97:Z97)</f>
        <v/>
      </c>
      <c r="AB97" s="580">
        <f>+AA97</f>
        <v/>
      </c>
      <c r="AC97" s="580">
        <f>+AB97</f>
        <v/>
      </c>
      <c r="AD97" s="580">
        <f>+AC97</f>
        <v/>
      </c>
      <c r="AE97" s="195">
        <f>+AD97</f>
        <v/>
      </c>
      <c r="AF97" s="580">
        <f>+IF(AF$1&lt;&gt;AE$1, AE97*1.1, AE97)</f>
        <v/>
      </c>
      <c r="AG97" s="580">
        <f>+IF(AG$1&lt;&gt;AF$1, AF97*1.1, AF97)</f>
        <v/>
      </c>
      <c r="AH97" s="580">
        <f>+IF(AH$1&lt;&gt;AG$1, AG97*1.1, AG97)</f>
        <v/>
      </c>
      <c r="AI97" s="580">
        <f>+IF(AI$1&lt;&gt;AH$1, AH97*1.1, AH97)</f>
        <v/>
      </c>
      <c r="AJ97" s="580">
        <f>+IF(AJ$1&lt;&gt;AI$1, AI97*1.1, AI97)</f>
        <v/>
      </c>
      <c r="AK97" s="580">
        <f>+IF(AK$1&lt;&gt;AJ$1, AJ97*1.1, AJ97)</f>
        <v/>
      </c>
      <c r="AL97" s="580">
        <f>+IF(AL$1&lt;&gt;AK$1, AK97*1.1, AK97)</f>
        <v/>
      </c>
      <c r="AM97" s="580">
        <f>+IF(AM$1&lt;&gt;AL$1, AL97*1.1, AL97)</f>
        <v/>
      </c>
      <c r="AN97" s="580">
        <f>+IF(AN$1&lt;&gt;AM$1, AM97*1.1, AM97)</f>
        <v/>
      </c>
      <c r="AO97" s="580">
        <f>+IF(AO$1&lt;&gt;AN$1, AN97*1.1, AN97)</f>
        <v/>
      </c>
      <c r="AP97" s="580">
        <f>+IF(AP$1&lt;&gt;AO$1, AO97*1.1, AO97)</f>
        <v/>
      </c>
      <c r="AQ97" s="195">
        <f>+IF(AQ$1&lt;&gt;AP$1, AP97*1.1, AP97)</f>
        <v/>
      </c>
      <c r="AR97" s="580">
        <f>+IF(AR$1&lt;&gt;AQ$1, AQ97*1.1, AQ97)</f>
        <v/>
      </c>
      <c r="AS97" s="580">
        <f>+IF(AS$1&lt;&gt;AR$1, AR97*1.1, AR97)</f>
        <v/>
      </c>
      <c r="AT97" s="580">
        <f>+IF(AT$1&lt;&gt;AS$1, AS97*1.1, AS97)</f>
        <v/>
      </c>
      <c r="AU97" s="580">
        <f>+IF(AU$1&lt;&gt;AT$1, AT97*1.1, AT97)</f>
        <v/>
      </c>
      <c r="AV97" s="580">
        <f>+IF(AV$1&lt;&gt;AU$1, AU97*1.1, AU97)</f>
        <v/>
      </c>
      <c r="AW97" s="580">
        <f>+IF(AW$1&lt;&gt;AV$1, AV97*1.1, AV97)</f>
        <v/>
      </c>
      <c r="AX97" s="580">
        <f>+IF(AX$1&lt;&gt;AW$1, AW97*1.1, AW97)</f>
        <v/>
      </c>
      <c r="AY97" s="580">
        <f>+IF(AY$1&lt;&gt;AX$1, AX97*1.1, AX97)</f>
        <v/>
      </c>
      <c r="AZ97" s="580">
        <f>+IF(AZ$1&lt;&gt;AY$1, AY97*1.1, AY97)</f>
        <v/>
      </c>
      <c r="BA97" s="580">
        <f>+IF(BA$1&lt;&gt;AZ$1, AZ97*1.1, AZ97)</f>
        <v/>
      </c>
      <c r="BB97" s="580">
        <f>+IF(BB$1&lt;&gt;BA$1, BA97*1.1, BA97)</f>
        <v/>
      </c>
      <c r="BC97" s="195">
        <f>+IF(BC$1&lt;&gt;BB$1, BB97*1.1, BB97)</f>
        <v/>
      </c>
      <c r="BD97" s="580">
        <f>+IF(BD$1&lt;&gt;BC$1, BC97*1.1, BC97)</f>
        <v/>
      </c>
      <c r="BE97" s="580">
        <f>+IF(BE$1&lt;&gt;BD$1, BD97*1.1, BD97)</f>
        <v/>
      </c>
      <c r="BF97" s="580">
        <f>+IF(BF$1&lt;&gt;BE$1, BE97*1.1, BE97)</f>
        <v/>
      </c>
      <c r="BG97" s="580">
        <f>+IF(BG$1&lt;&gt;BF$1, BF97*1.1, BF97)</f>
        <v/>
      </c>
      <c r="BH97" s="580">
        <f>+IF(BH$1&lt;&gt;BG$1, BG97*1.1, BG97)</f>
        <v/>
      </c>
      <c r="BI97" s="580">
        <f>+IF(BI$1&lt;&gt;BH$1, BH97*1.1, BH97)</f>
        <v/>
      </c>
      <c r="BJ97" s="580">
        <f>+IF(BJ$1&lt;&gt;BI$1, BI97*1.1, BI97)</f>
        <v/>
      </c>
      <c r="BK97" s="580">
        <f>+IF(BK$1&lt;&gt;BJ$1, BJ97*1.1, BJ97)</f>
        <v/>
      </c>
      <c r="BL97" s="580">
        <f>+IF(BL$1&lt;&gt;BK$1, BK97*1.1, BK97)</f>
        <v/>
      </c>
      <c r="BM97" s="580">
        <f>+IF(BM$1&lt;&gt;BL$1, BL97*1.1, BL97)</f>
        <v/>
      </c>
      <c r="BN97" s="580">
        <f>+IF(BN$1&lt;&gt;BM$1, BM97*1.1, BM97)</f>
        <v/>
      </c>
      <c r="BO97" s="195">
        <f>+IF(BO$1&lt;&gt;BN$1, BN97*1.1, BN97)</f>
        <v/>
      </c>
      <c r="BP97" s="580">
        <f>+IF(BP$1&lt;&gt;BO$1, BO97*1.1, BO97)</f>
        <v/>
      </c>
      <c r="BQ97" s="580">
        <f>+IF(BQ$1&lt;&gt;BP$1, BP97*1.1, BP97)</f>
        <v/>
      </c>
      <c r="BR97" s="580">
        <f>+IF(BR$1&lt;&gt;BQ$1, BQ97*1.1, BQ97)</f>
        <v/>
      </c>
      <c r="BS97" s="580">
        <f>+IF(BS$1&lt;&gt;BR$1, BR97*1.1, BR97)</f>
        <v/>
      </c>
      <c r="BT97" s="580">
        <f>+IF(BT$1&lt;&gt;BS$1, BS97*1.1, BS97)</f>
        <v/>
      </c>
      <c r="BU97" s="580">
        <f>+IF(BU$1&lt;&gt;BT$1, BT97*1.1, BT97)</f>
        <v/>
      </c>
      <c r="BV97" s="580">
        <f>+IF(BV$1&lt;&gt;BU$1, BU97*1.1, BU97)</f>
        <v/>
      </c>
      <c r="BW97" s="580">
        <f>+IF(BW$1&lt;&gt;BV$1, BV97*1.1, BV97)</f>
        <v/>
      </c>
      <c r="BX97" s="580">
        <f>+IF(BX$1&lt;&gt;BW$1, BW97*1.1, BW97)</f>
        <v/>
      </c>
      <c r="BY97" s="580">
        <f>+IF(BY$1&lt;&gt;BX$1, BX97*1.1, BX97)</f>
        <v/>
      </c>
      <c r="BZ97" s="580">
        <f>+IF(BZ$1&lt;&gt;BY$1, BY97*1.1, BY97)</f>
        <v/>
      </c>
      <c r="CA97" s="195">
        <f>+IF(CA$1&lt;&gt;BZ$1, BZ97*1.1, BZ97)</f>
        <v/>
      </c>
      <c r="CB97" s="580">
        <f>+IF(CB$1&lt;&gt;CA$1, CA97*1.1, CA97)</f>
        <v/>
      </c>
      <c r="CC97" s="580">
        <f>+IF(CC$1&lt;&gt;CB$1, CB97*1.1, CB97)</f>
        <v/>
      </c>
      <c r="CD97" s="580">
        <f>+IF(CD$1&lt;&gt;CC$1, CC97*1.1, CC97)</f>
        <v/>
      </c>
      <c r="CE97" s="580">
        <f>+IF(CE$1&lt;&gt;CD$1, CD97*1.1, CD97)</f>
        <v/>
      </c>
      <c r="CF97" s="580">
        <f>+IF(CF$1&lt;&gt;CE$1, CE97*1.1, CE97)</f>
        <v/>
      </c>
      <c r="CG97" s="580">
        <f>+IF(CG$1&lt;&gt;CF$1, CF97*1.1, CF97)</f>
        <v/>
      </c>
      <c r="CH97" s="580">
        <f>+IF(CH$1&lt;&gt;CG$1, CG97*1.1, CG97)</f>
        <v/>
      </c>
      <c r="CI97" s="580">
        <f>+IF(CI$1&lt;&gt;CH$1, CH97*1.1, CH97)</f>
        <v/>
      </c>
      <c r="CJ97" s="580">
        <f>+IF(CJ$1&lt;&gt;CI$1, CI97*1.1, CI97)</f>
        <v/>
      </c>
      <c r="CK97" s="580">
        <f>+IF(CK$1&lt;&gt;CJ$1, CJ97*1.1, CJ97)</f>
        <v/>
      </c>
      <c r="CL97" s="580">
        <f>+IF(CL$1&lt;&gt;CK$1, CK97*1.1, CK97)</f>
        <v/>
      </c>
      <c r="CM97" s="195">
        <f>+IF(CM$1&lt;&gt;CL$1, CL97*1.1, CL97)</f>
        <v/>
      </c>
      <c r="CN97" s="580">
        <f>+IF(CN$1&lt;&gt;CM$1, CM97*1.1, CM97)</f>
        <v/>
      </c>
      <c r="CO97" s="580">
        <f>+IF(CO$1&lt;&gt;CN$1, CN97*1.1, CN97)</f>
        <v/>
      </c>
      <c r="CP97" s="580">
        <f>+IF(CP$1&lt;&gt;CO$1, CO97*1.1, CO97)</f>
        <v/>
      </c>
      <c r="CQ97" s="580">
        <f>+IF(CQ$1&lt;&gt;CP$1, CP97*1.1, CP97)</f>
        <v/>
      </c>
      <c r="CR97" s="580">
        <f>+IF(CR$1&lt;&gt;CQ$1, CQ97*1.1, CQ97)</f>
        <v/>
      </c>
      <c r="CS97" s="580">
        <f>+IF(CS$1&lt;&gt;CR$1, CR97*1.1, CR97)</f>
        <v/>
      </c>
      <c r="CT97" s="580">
        <f>+IF(CT$1&lt;&gt;CS$1, CS97*1.1, CS97)</f>
        <v/>
      </c>
      <c r="CU97" s="580">
        <f>+IF(CU$1&lt;&gt;CT$1, CT97*1.1, CT97)</f>
        <v/>
      </c>
      <c r="CV97" s="580">
        <f>+IF(CV$1&lt;&gt;CU$1, CU97*1.1, CU97)</f>
        <v/>
      </c>
      <c r="CW97" s="580">
        <f>+IF(CW$1&lt;&gt;CV$1, CV97*1.1, CV97)</f>
        <v/>
      </c>
      <c r="CX97" s="580">
        <f>+IF(CX$1&lt;&gt;CW$1, CW97*1.1, CW97)</f>
        <v/>
      </c>
      <c r="CY97" s="195">
        <f>+IF(CY$1&lt;&gt;CX$1, CX97*1.1, CX97)</f>
        <v/>
      </c>
    </row>
    <row r="98">
      <c r="B98" s="1" t="inlineStr">
        <is>
          <t xml:space="preserve">   Office Expenses</t>
        </is>
      </c>
      <c r="C98" s="1" t="n"/>
      <c r="D98" s="580" t="n"/>
      <c r="E98" s="580" t="n"/>
      <c r="F98" s="580" t="n"/>
      <c r="G98" s="580" t="n"/>
      <c r="H98" s="580" t="n"/>
      <c r="I98" s="580" t="n"/>
      <c r="J98" s="580" t="n"/>
      <c r="K98" s="580" t="n"/>
      <c r="L98" s="580" t="n"/>
      <c r="M98" s="580" t="n"/>
      <c r="N98" s="580" t="n"/>
      <c r="O98" s="580" t="n"/>
      <c r="P98" s="580" t="n"/>
      <c r="Q98" s="580" t="n"/>
      <c r="R98" s="580" t="n"/>
      <c r="S98" s="580" t="n"/>
      <c r="T98" s="580" t="n"/>
      <c r="U98" s="580" t="n"/>
      <c r="V98" s="580" t="n"/>
      <c r="W98" s="580" t="n"/>
      <c r="X98" s="580" t="n"/>
      <c r="Y98" s="580" t="n">
        <v>0</v>
      </c>
      <c r="Z98" s="195" t="n">
        <v>18.08</v>
      </c>
      <c r="AA98" s="598">
        <f>+AVERAGE(X98:Z98)</f>
        <v/>
      </c>
      <c r="AB98" s="580">
        <f>+AA98</f>
        <v/>
      </c>
      <c r="AC98" s="580">
        <f>+AB98</f>
        <v/>
      </c>
      <c r="AD98" s="580">
        <f>+AC98</f>
        <v/>
      </c>
      <c r="AE98" s="195">
        <f>+AD98</f>
        <v/>
      </c>
      <c r="AF98" s="580">
        <f>+IF(AF$1&lt;&gt;AE$1, AE98*1.1, AE98)</f>
        <v/>
      </c>
      <c r="AG98" s="580">
        <f>+IF(AG$1&lt;&gt;AF$1, AF98*1.1, AF98)</f>
        <v/>
      </c>
      <c r="AH98" s="580">
        <f>+IF(AH$1&lt;&gt;AG$1, AG98*1.1, AG98)</f>
        <v/>
      </c>
      <c r="AI98" s="580">
        <f>+IF(AI$1&lt;&gt;AH$1, AH98*1.1, AH98)</f>
        <v/>
      </c>
      <c r="AJ98" s="580">
        <f>+IF(AJ$1&lt;&gt;AI$1, AI98*1.1, AI98)</f>
        <v/>
      </c>
      <c r="AK98" s="580">
        <f>+IF(AK$1&lt;&gt;AJ$1, AJ98*1.1, AJ98)</f>
        <v/>
      </c>
      <c r="AL98" s="580">
        <f>+IF(AL$1&lt;&gt;AK$1, AK98*1.1, AK98)</f>
        <v/>
      </c>
      <c r="AM98" s="580">
        <f>+IF(AM$1&lt;&gt;AL$1, AL98*1.1, AL98)</f>
        <v/>
      </c>
      <c r="AN98" s="580">
        <f>+IF(AN$1&lt;&gt;AM$1, AM98*1.1, AM98)</f>
        <v/>
      </c>
      <c r="AO98" s="580">
        <f>+IF(AO$1&lt;&gt;AN$1, AN98*1.1, AN98)</f>
        <v/>
      </c>
      <c r="AP98" s="580">
        <f>+IF(AP$1&lt;&gt;AO$1, AO98*1.1, AO98)</f>
        <v/>
      </c>
      <c r="AQ98" s="195">
        <f>+IF(AQ$1&lt;&gt;AP$1, AP98*1.1, AP98)</f>
        <v/>
      </c>
      <c r="AR98" s="580">
        <f>+IF(AR$1&lt;&gt;AQ$1, AQ98*1.1, AQ98)</f>
        <v/>
      </c>
      <c r="AS98" s="580">
        <f>+IF(AS$1&lt;&gt;AR$1, AR98*1.1, AR98)</f>
        <v/>
      </c>
      <c r="AT98" s="580">
        <f>+IF(AT$1&lt;&gt;AS$1, AS98*1.1, AS98)</f>
        <v/>
      </c>
      <c r="AU98" s="580">
        <f>+IF(AU$1&lt;&gt;AT$1, AT98*1.1, AT98)</f>
        <v/>
      </c>
      <c r="AV98" s="580">
        <f>+IF(AV$1&lt;&gt;AU$1, AU98*1.1, AU98)</f>
        <v/>
      </c>
      <c r="AW98" s="580">
        <f>+IF(AW$1&lt;&gt;AV$1, AV98*1.1, AV98)</f>
        <v/>
      </c>
      <c r="AX98" s="580">
        <f>+IF(AX$1&lt;&gt;AW$1, AW98*1.1, AW98)</f>
        <v/>
      </c>
      <c r="AY98" s="580">
        <f>+IF(AY$1&lt;&gt;AX$1, AX98*1.1, AX98)</f>
        <v/>
      </c>
      <c r="AZ98" s="580">
        <f>+IF(AZ$1&lt;&gt;AY$1, AY98*1.1, AY98)</f>
        <v/>
      </c>
      <c r="BA98" s="580">
        <f>+IF(BA$1&lt;&gt;AZ$1, AZ98*1.1, AZ98)</f>
        <v/>
      </c>
      <c r="BB98" s="580">
        <f>+IF(BB$1&lt;&gt;BA$1, BA98*1.1, BA98)</f>
        <v/>
      </c>
      <c r="BC98" s="195">
        <f>+IF(BC$1&lt;&gt;BB$1, BB98*1.1, BB98)</f>
        <v/>
      </c>
      <c r="BD98" s="580">
        <f>+IF(BD$1&lt;&gt;BC$1, BC98*1.1, BC98)</f>
        <v/>
      </c>
      <c r="BE98" s="580">
        <f>+IF(BE$1&lt;&gt;BD$1, BD98*1.1, BD98)</f>
        <v/>
      </c>
      <c r="BF98" s="580">
        <f>+IF(BF$1&lt;&gt;BE$1, BE98*1.1, BE98)</f>
        <v/>
      </c>
      <c r="BG98" s="580">
        <f>+IF(BG$1&lt;&gt;BF$1, BF98*1.1, BF98)</f>
        <v/>
      </c>
      <c r="BH98" s="580">
        <f>+IF(BH$1&lt;&gt;BG$1, BG98*1.1, BG98)</f>
        <v/>
      </c>
      <c r="BI98" s="580">
        <f>+IF(BI$1&lt;&gt;BH$1, BH98*1.1, BH98)</f>
        <v/>
      </c>
      <c r="BJ98" s="580">
        <f>+IF(BJ$1&lt;&gt;BI$1, BI98*1.1, BI98)</f>
        <v/>
      </c>
      <c r="BK98" s="580">
        <f>+IF(BK$1&lt;&gt;BJ$1, BJ98*1.1, BJ98)</f>
        <v/>
      </c>
      <c r="BL98" s="580">
        <f>+IF(BL$1&lt;&gt;BK$1, BK98*1.1, BK98)</f>
        <v/>
      </c>
      <c r="BM98" s="580">
        <f>+IF(BM$1&lt;&gt;BL$1, BL98*1.1, BL98)</f>
        <v/>
      </c>
      <c r="BN98" s="580">
        <f>+IF(BN$1&lt;&gt;BM$1, BM98*1.1, BM98)</f>
        <v/>
      </c>
      <c r="BO98" s="195">
        <f>+IF(BO$1&lt;&gt;BN$1, BN98*1.1, BN98)</f>
        <v/>
      </c>
      <c r="BP98" s="580">
        <f>+IF(BP$1&lt;&gt;BO$1, BO98*1.1, BO98)</f>
        <v/>
      </c>
      <c r="BQ98" s="580">
        <f>+IF(BQ$1&lt;&gt;BP$1, BP98*1.1, BP98)</f>
        <v/>
      </c>
      <c r="BR98" s="580">
        <f>+IF(BR$1&lt;&gt;BQ$1, BQ98*1.1, BQ98)</f>
        <v/>
      </c>
      <c r="BS98" s="580">
        <f>+IF(BS$1&lt;&gt;BR$1, BR98*1.1, BR98)</f>
        <v/>
      </c>
      <c r="BT98" s="580">
        <f>+IF(BT$1&lt;&gt;BS$1, BS98*1.1, BS98)</f>
        <v/>
      </c>
      <c r="BU98" s="580">
        <f>+IF(BU$1&lt;&gt;BT$1, BT98*1.1, BT98)</f>
        <v/>
      </c>
      <c r="BV98" s="580">
        <f>+IF(BV$1&lt;&gt;BU$1, BU98*1.1, BU98)</f>
        <v/>
      </c>
      <c r="BW98" s="580">
        <f>+IF(BW$1&lt;&gt;BV$1, BV98*1.1, BV98)</f>
        <v/>
      </c>
      <c r="BX98" s="580">
        <f>+IF(BX$1&lt;&gt;BW$1, BW98*1.1, BW98)</f>
        <v/>
      </c>
      <c r="BY98" s="580">
        <f>+IF(BY$1&lt;&gt;BX$1, BX98*1.1, BX98)</f>
        <v/>
      </c>
      <c r="BZ98" s="580">
        <f>+IF(BZ$1&lt;&gt;BY$1, BY98*1.1, BY98)</f>
        <v/>
      </c>
      <c r="CA98" s="195">
        <f>+IF(CA$1&lt;&gt;BZ$1, BZ98*1.1, BZ98)</f>
        <v/>
      </c>
      <c r="CB98" s="580">
        <f>+IF(CB$1&lt;&gt;CA$1, CA98*1.1, CA98)</f>
        <v/>
      </c>
      <c r="CC98" s="580">
        <f>+IF(CC$1&lt;&gt;CB$1, CB98*1.1, CB98)</f>
        <v/>
      </c>
      <c r="CD98" s="580">
        <f>+IF(CD$1&lt;&gt;CC$1, CC98*1.1, CC98)</f>
        <v/>
      </c>
      <c r="CE98" s="580">
        <f>+IF(CE$1&lt;&gt;CD$1, CD98*1.1, CD98)</f>
        <v/>
      </c>
      <c r="CF98" s="580">
        <f>+IF(CF$1&lt;&gt;CE$1, CE98*1.1, CE98)</f>
        <v/>
      </c>
      <c r="CG98" s="580">
        <f>+IF(CG$1&lt;&gt;CF$1, CF98*1.1, CF98)</f>
        <v/>
      </c>
      <c r="CH98" s="580">
        <f>+IF(CH$1&lt;&gt;CG$1, CG98*1.1, CG98)</f>
        <v/>
      </c>
      <c r="CI98" s="580">
        <f>+IF(CI$1&lt;&gt;CH$1, CH98*1.1, CH98)</f>
        <v/>
      </c>
      <c r="CJ98" s="580">
        <f>+IF(CJ$1&lt;&gt;CI$1, CI98*1.1, CI98)</f>
        <v/>
      </c>
      <c r="CK98" s="580">
        <f>+IF(CK$1&lt;&gt;CJ$1, CJ98*1.1, CJ98)</f>
        <v/>
      </c>
      <c r="CL98" s="580">
        <f>+IF(CL$1&lt;&gt;CK$1, CK98*1.1, CK98)</f>
        <v/>
      </c>
      <c r="CM98" s="195">
        <f>+IF(CM$1&lt;&gt;CL$1, CL98*1.1, CL98)</f>
        <v/>
      </c>
      <c r="CN98" s="580">
        <f>+IF(CN$1&lt;&gt;CM$1, CM98*1.1, CM98)</f>
        <v/>
      </c>
      <c r="CO98" s="580">
        <f>+IF(CO$1&lt;&gt;CN$1, CN98*1.1, CN98)</f>
        <v/>
      </c>
      <c r="CP98" s="580">
        <f>+IF(CP$1&lt;&gt;CO$1, CO98*1.1, CO98)</f>
        <v/>
      </c>
      <c r="CQ98" s="580">
        <f>+IF(CQ$1&lt;&gt;CP$1, CP98*1.1, CP98)</f>
        <v/>
      </c>
      <c r="CR98" s="580">
        <f>+IF(CR$1&lt;&gt;CQ$1, CQ98*1.1, CQ98)</f>
        <v/>
      </c>
      <c r="CS98" s="580">
        <f>+IF(CS$1&lt;&gt;CR$1, CR98*1.1, CR98)</f>
        <v/>
      </c>
      <c r="CT98" s="580">
        <f>+IF(CT$1&lt;&gt;CS$1, CS98*1.1, CS98)</f>
        <v/>
      </c>
      <c r="CU98" s="580">
        <f>+IF(CU$1&lt;&gt;CT$1, CT98*1.1, CT98)</f>
        <v/>
      </c>
      <c r="CV98" s="580">
        <f>+IF(CV$1&lt;&gt;CU$1, CU98*1.1, CU98)</f>
        <v/>
      </c>
      <c r="CW98" s="580">
        <f>+IF(CW$1&lt;&gt;CV$1, CV98*1.1, CV98)</f>
        <v/>
      </c>
      <c r="CX98" s="580">
        <f>+IF(CX$1&lt;&gt;CW$1, CW98*1.1, CW98)</f>
        <v/>
      </c>
      <c r="CY98" s="195">
        <f>+IF(CY$1&lt;&gt;CX$1, CX98*1.1, CX98)</f>
        <v/>
      </c>
    </row>
    <row r="99">
      <c r="B99" s="1" t="inlineStr">
        <is>
          <t xml:space="preserve">   Rent or Lease</t>
        </is>
      </c>
      <c r="C99" s="1" t="n"/>
      <c r="D99" s="580" t="n"/>
      <c r="E99" s="580" t="n"/>
      <c r="F99" s="580" t="n"/>
      <c r="G99" s="580" t="n"/>
      <c r="H99" s="580" t="n"/>
      <c r="I99" s="580" t="n"/>
      <c r="J99" s="580" t="n"/>
      <c r="K99" s="580" t="n"/>
      <c r="L99" s="580" t="n"/>
      <c r="M99" s="580" t="n"/>
      <c r="N99" s="580" t="n"/>
      <c r="O99" s="580" t="n"/>
      <c r="P99" s="580" t="n"/>
      <c r="Q99" s="580" t="n"/>
      <c r="R99" s="580" t="n"/>
      <c r="S99" s="580" t="n"/>
      <c r="T99" s="580" t="n"/>
      <c r="U99" s="580" t="n"/>
      <c r="V99" s="580" t="n"/>
      <c r="W99" s="580" t="n"/>
      <c r="X99" s="580" t="n"/>
      <c r="Y99" s="580" t="n">
        <v>0</v>
      </c>
      <c r="Z99" s="195" t="n">
        <v>900</v>
      </c>
      <c r="AA99" s="598">
        <f>+AVERAGE(X99:Z99)</f>
        <v/>
      </c>
      <c r="AB99" s="580">
        <f>+AA99</f>
        <v/>
      </c>
      <c r="AC99" s="580">
        <f>+AB99</f>
        <v/>
      </c>
      <c r="AD99" s="580">
        <f>+AC99</f>
        <v/>
      </c>
      <c r="AE99" s="195">
        <f>+AD99</f>
        <v/>
      </c>
      <c r="AF99" s="580">
        <f>+IF(AF$1&lt;&gt;AE$1, AE99*1.1, AE99)</f>
        <v/>
      </c>
      <c r="AG99" s="580">
        <f>+IF(AG$1&lt;&gt;AF$1, AF99*1.1, AF99)</f>
        <v/>
      </c>
      <c r="AH99" s="580">
        <f>+IF(AH$1&lt;&gt;AG$1, AG99*1.1, AG99)</f>
        <v/>
      </c>
      <c r="AI99" s="580">
        <f>+IF(AI$1&lt;&gt;AH$1, AH99*1.1, AH99)</f>
        <v/>
      </c>
      <c r="AJ99" s="580">
        <f>+IF(AJ$1&lt;&gt;AI$1, AI99*1.1, AI99)</f>
        <v/>
      </c>
      <c r="AK99" s="580">
        <f>+IF(AK$1&lt;&gt;AJ$1, AJ99*1.1, AJ99)</f>
        <v/>
      </c>
      <c r="AL99" s="580">
        <f>+IF(AL$1&lt;&gt;AK$1, AK99*1.1, AK99)</f>
        <v/>
      </c>
      <c r="AM99" s="580">
        <f>+IF(AM$1&lt;&gt;AL$1, AL99*1.1, AL99)</f>
        <v/>
      </c>
      <c r="AN99" s="580">
        <f>+IF(AN$1&lt;&gt;AM$1, AM99*1.1, AM99)</f>
        <v/>
      </c>
      <c r="AO99" s="580">
        <f>+IF(AO$1&lt;&gt;AN$1, AN99*1.1, AN99)</f>
        <v/>
      </c>
      <c r="AP99" s="580">
        <f>+IF(AP$1&lt;&gt;AO$1, AO99*1.1, AO99)</f>
        <v/>
      </c>
      <c r="AQ99" s="195">
        <f>+IF(AQ$1&lt;&gt;AP$1, AP99*1.1, AP99)</f>
        <v/>
      </c>
      <c r="AR99" s="580">
        <f>+IF(AR$1&lt;&gt;AQ$1, AQ99*1.1, AQ99)</f>
        <v/>
      </c>
      <c r="AS99" s="580">
        <f>+IF(AS$1&lt;&gt;AR$1, AR99*1.1, AR99)</f>
        <v/>
      </c>
      <c r="AT99" s="580">
        <f>+IF(AT$1&lt;&gt;AS$1, AS99*1.1, AS99)</f>
        <v/>
      </c>
      <c r="AU99" s="580">
        <f>+IF(AU$1&lt;&gt;AT$1, AT99*1.1, AT99)</f>
        <v/>
      </c>
      <c r="AV99" s="580">
        <f>+IF(AV$1&lt;&gt;AU$1, AU99*1.1, AU99)</f>
        <v/>
      </c>
      <c r="AW99" s="580">
        <f>+IF(AW$1&lt;&gt;AV$1, AV99*1.1, AV99)</f>
        <v/>
      </c>
      <c r="AX99" s="580">
        <f>+IF(AX$1&lt;&gt;AW$1, AW99*1.1, AW99)</f>
        <v/>
      </c>
      <c r="AY99" s="580">
        <f>+IF(AY$1&lt;&gt;AX$1, AX99*1.1, AX99)</f>
        <v/>
      </c>
      <c r="AZ99" s="580">
        <f>+IF(AZ$1&lt;&gt;AY$1, AY99*1.1, AY99)</f>
        <v/>
      </c>
      <c r="BA99" s="580">
        <f>+IF(BA$1&lt;&gt;AZ$1, AZ99*1.1, AZ99)</f>
        <v/>
      </c>
      <c r="BB99" s="580">
        <f>+IF(BB$1&lt;&gt;BA$1, BA99*1.1, BA99)</f>
        <v/>
      </c>
      <c r="BC99" s="195">
        <f>+IF(BC$1&lt;&gt;BB$1, BB99*1.1, BB99)</f>
        <v/>
      </c>
      <c r="BD99" s="580">
        <f>+IF(BD$1&lt;&gt;BC$1, BC99*1.1, BC99)</f>
        <v/>
      </c>
      <c r="BE99" s="580">
        <f>+IF(BE$1&lt;&gt;BD$1, BD99*1.1, BD99)</f>
        <v/>
      </c>
      <c r="BF99" s="580">
        <f>+IF(BF$1&lt;&gt;BE$1, BE99*1.1, BE99)</f>
        <v/>
      </c>
      <c r="BG99" s="580">
        <f>+IF(BG$1&lt;&gt;BF$1, BF99*1.1, BF99)</f>
        <v/>
      </c>
      <c r="BH99" s="580">
        <f>+IF(BH$1&lt;&gt;BG$1, BG99*1.1, BG99)</f>
        <v/>
      </c>
      <c r="BI99" s="580">
        <f>+IF(BI$1&lt;&gt;BH$1, BH99*1.1, BH99)</f>
        <v/>
      </c>
      <c r="BJ99" s="580">
        <f>+IF(BJ$1&lt;&gt;BI$1, BI99*1.1, BI99)</f>
        <v/>
      </c>
      <c r="BK99" s="580">
        <f>+IF(BK$1&lt;&gt;BJ$1, BJ99*1.1, BJ99)</f>
        <v/>
      </c>
      <c r="BL99" s="580">
        <f>+IF(BL$1&lt;&gt;BK$1, BK99*1.1, BK99)</f>
        <v/>
      </c>
      <c r="BM99" s="580">
        <f>+IF(BM$1&lt;&gt;BL$1, BL99*1.1, BL99)</f>
        <v/>
      </c>
      <c r="BN99" s="580">
        <f>+IF(BN$1&lt;&gt;BM$1, BM99*1.1, BM99)</f>
        <v/>
      </c>
      <c r="BO99" s="195">
        <f>+IF(BO$1&lt;&gt;BN$1, BN99*1.1, BN99)</f>
        <v/>
      </c>
      <c r="BP99" s="580">
        <f>+IF(BP$1&lt;&gt;BO$1, BO99*1.1, BO99)</f>
        <v/>
      </c>
      <c r="BQ99" s="580">
        <f>+IF(BQ$1&lt;&gt;BP$1, BP99*1.1, BP99)</f>
        <v/>
      </c>
      <c r="BR99" s="580">
        <f>+IF(BR$1&lt;&gt;BQ$1, BQ99*1.1, BQ99)</f>
        <v/>
      </c>
      <c r="BS99" s="580">
        <f>+IF(BS$1&lt;&gt;BR$1, BR99*1.1, BR99)</f>
        <v/>
      </c>
      <c r="BT99" s="580">
        <f>+IF(BT$1&lt;&gt;BS$1, BS99*1.1, BS99)</f>
        <v/>
      </c>
      <c r="BU99" s="580">
        <f>+IF(BU$1&lt;&gt;BT$1, BT99*1.1, BT99)</f>
        <v/>
      </c>
      <c r="BV99" s="580">
        <f>+IF(BV$1&lt;&gt;BU$1, BU99*1.1, BU99)</f>
        <v/>
      </c>
      <c r="BW99" s="580">
        <f>+IF(BW$1&lt;&gt;BV$1, BV99*1.1, BV99)</f>
        <v/>
      </c>
      <c r="BX99" s="580">
        <f>+IF(BX$1&lt;&gt;BW$1, BW99*1.1, BW99)</f>
        <v/>
      </c>
      <c r="BY99" s="580">
        <f>+IF(BY$1&lt;&gt;BX$1, BX99*1.1, BX99)</f>
        <v/>
      </c>
      <c r="BZ99" s="580">
        <f>+IF(BZ$1&lt;&gt;BY$1, BY99*1.1, BY99)</f>
        <v/>
      </c>
      <c r="CA99" s="195">
        <f>+IF(CA$1&lt;&gt;BZ$1, BZ99*1.1, BZ99)</f>
        <v/>
      </c>
      <c r="CB99" s="580">
        <f>+IF(CB$1&lt;&gt;CA$1, CA99*1.1, CA99)</f>
        <v/>
      </c>
      <c r="CC99" s="580">
        <f>+IF(CC$1&lt;&gt;CB$1, CB99*1.1, CB99)</f>
        <v/>
      </c>
      <c r="CD99" s="580">
        <f>+IF(CD$1&lt;&gt;CC$1, CC99*1.1, CC99)</f>
        <v/>
      </c>
      <c r="CE99" s="580">
        <f>+IF(CE$1&lt;&gt;CD$1, CD99*1.1, CD99)</f>
        <v/>
      </c>
      <c r="CF99" s="580">
        <f>+IF(CF$1&lt;&gt;CE$1, CE99*1.1, CE99)</f>
        <v/>
      </c>
      <c r="CG99" s="580">
        <f>+IF(CG$1&lt;&gt;CF$1, CF99*1.1, CF99)</f>
        <v/>
      </c>
      <c r="CH99" s="580">
        <f>+IF(CH$1&lt;&gt;CG$1, CG99*1.1, CG99)</f>
        <v/>
      </c>
      <c r="CI99" s="580">
        <f>+IF(CI$1&lt;&gt;CH$1, CH99*1.1, CH99)</f>
        <v/>
      </c>
      <c r="CJ99" s="580">
        <f>+IF(CJ$1&lt;&gt;CI$1, CI99*1.1, CI99)</f>
        <v/>
      </c>
      <c r="CK99" s="580">
        <f>+IF(CK$1&lt;&gt;CJ$1, CJ99*1.1, CJ99)</f>
        <v/>
      </c>
      <c r="CL99" s="580">
        <f>+IF(CL$1&lt;&gt;CK$1, CK99*1.1, CK99)</f>
        <v/>
      </c>
      <c r="CM99" s="195">
        <f>+IF(CM$1&lt;&gt;CL$1, CL99*1.1, CL99)</f>
        <v/>
      </c>
      <c r="CN99" s="580">
        <f>+IF(CN$1&lt;&gt;CM$1, CM99*1.1, CM99)</f>
        <v/>
      </c>
      <c r="CO99" s="580">
        <f>+IF(CO$1&lt;&gt;CN$1, CN99*1.1, CN99)</f>
        <v/>
      </c>
      <c r="CP99" s="580">
        <f>+IF(CP$1&lt;&gt;CO$1, CO99*1.1, CO99)</f>
        <v/>
      </c>
      <c r="CQ99" s="580">
        <f>+IF(CQ$1&lt;&gt;CP$1, CP99*1.1, CP99)</f>
        <v/>
      </c>
      <c r="CR99" s="580">
        <f>+IF(CR$1&lt;&gt;CQ$1, CQ99*1.1, CQ99)</f>
        <v/>
      </c>
      <c r="CS99" s="580">
        <f>+IF(CS$1&lt;&gt;CR$1, CR99*1.1, CR99)</f>
        <v/>
      </c>
      <c r="CT99" s="580">
        <f>+IF(CT$1&lt;&gt;CS$1, CS99*1.1, CS99)</f>
        <v/>
      </c>
      <c r="CU99" s="580">
        <f>+IF(CU$1&lt;&gt;CT$1, CT99*1.1, CT99)</f>
        <v/>
      </c>
      <c r="CV99" s="580">
        <f>+IF(CV$1&lt;&gt;CU$1, CU99*1.1, CU99)</f>
        <v/>
      </c>
      <c r="CW99" s="580">
        <f>+IF(CW$1&lt;&gt;CV$1, CV99*1.1, CV99)</f>
        <v/>
      </c>
      <c r="CX99" s="580">
        <f>+IF(CX$1&lt;&gt;CW$1, CW99*1.1, CW99)</f>
        <v/>
      </c>
      <c r="CY99" s="195">
        <f>+IF(CY$1&lt;&gt;CX$1, CX99*1.1, CX99)</f>
        <v/>
      </c>
    </row>
    <row r="100">
      <c r="B100" s="1" t="inlineStr">
        <is>
          <t xml:space="preserve">   Utilities</t>
        </is>
      </c>
      <c r="C100" s="1" t="n"/>
      <c r="D100" s="580" t="n"/>
      <c r="E100" s="580" t="n"/>
      <c r="F100" s="580" t="n"/>
      <c r="G100" s="580" t="n"/>
      <c r="H100" s="580" t="n"/>
      <c r="I100" s="580" t="n"/>
      <c r="J100" s="580" t="n"/>
      <c r="K100" s="580" t="n"/>
      <c r="L100" s="580" t="n"/>
      <c r="M100" s="580" t="n"/>
      <c r="N100" s="580" t="n"/>
      <c r="O100" s="580" t="n"/>
      <c r="P100" s="580" t="n"/>
      <c r="Q100" s="580" t="n"/>
      <c r="R100" s="580" t="n"/>
      <c r="S100" s="580" t="n"/>
      <c r="T100" s="580" t="n"/>
      <c r="U100" s="580" t="n"/>
      <c r="V100" s="580" t="n"/>
      <c r="W100" s="580" t="n"/>
      <c r="X100" s="580" t="n">
        <v>0</v>
      </c>
      <c r="Y100" s="580" t="n">
        <v>0</v>
      </c>
      <c r="Z100" s="195" t="n">
        <v>0</v>
      </c>
      <c r="AA100" s="598">
        <f>+AVERAGE(X100:Z100)</f>
        <v/>
      </c>
      <c r="AB100" s="580">
        <f>+AA100</f>
        <v/>
      </c>
      <c r="AC100" s="580">
        <f>+AB100</f>
        <v/>
      </c>
      <c r="AD100" s="580">
        <f>+AC100</f>
        <v/>
      </c>
      <c r="AE100" s="195">
        <f>+AD100</f>
        <v/>
      </c>
      <c r="AF100" s="580">
        <f>+IF(AF$1&lt;&gt;AE$1, AE100*1.1, AE100)</f>
        <v/>
      </c>
      <c r="AG100" s="580">
        <f>+IF(AG$1&lt;&gt;AF$1, AF100*1.1, AF100)</f>
        <v/>
      </c>
      <c r="AH100" s="580">
        <f>+IF(AH$1&lt;&gt;AG$1, AG100*1.1, AG100)</f>
        <v/>
      </c>
      <c r="AI100" s="580">
        <f>+IF(AI$1&lt;&gt;AH$1, AH100*1.1, AH100)</f>
        <v/>
      </c>
      <c r="AJ100" s="580">
        <f>+IF(AJ$1&lt;&gt;AI$1, AI100*1.1, AI100)</f>
        <v/>
      </c>
      <c r="AK100" s="580">
        <f>+IF(AK$1&lt;&gt;AJ$1, AJ100*1.1, AJ100)</f>
        <v/>
      </c>
      <c r="AL100" s="580">
        <f>+IF(AL$1&lt;&gt;AK$1, AK100*1.1, AK100)</f>
        <v/>
      </c>
      <c r="AM100" s="580">
        <f>+IF(AM$1&lt;&gt;AL$1, AL100*1.1, AL100)</f>
        <v/>
      </c>
      <c r="AN100" s="580">
        <f>+IF(AN$1&lt;&gt;AM$1, AM100*1.1, AM100)</f>
        <v/>
      </c>
      <c r="AO100" s="580">
        <f>+IF(AO$1&lt;&gt;AN$1, AN100*1.1, AN100)</f>
        <v/>
      </c>
      <c r="AP100" s="580">
        <f>+IF(AP$1&lt;&gt;AO$1, AO100*1.1, AO100)</f>
        <v/>
      </c>
      <c r="AQ100" s="195">
        <f>+IF(AQ$1&lt;&gt;AP$1, AP100*1.1, AP100)</f>
        <v/>
      </c>
      <c r="AR100" s="580">
        <f>+IF(AR$1&lt;&gt;AQ$1, AQ100*1.1, AQ100)</f>
        <v/>
      </c>
      <c r="AS100" s="580">
        <f>+IF(AS$1&lt;&gt;AR$1, AR100*1.1, AR100)</f>
        <v/>
      </c>
      <c r="AT100" s="580">
        <f>+IF(AT$1&lt;&gt;AS$1, AS100*1.1, AS100)</f>
        <v/>
      </c>
      <c r="AU100" s="580">
        <f>+IF(AU$1&lt;&gt;AT$1, AT100*1.1, AT100)</f>
        <v/>
      </c>
      <c r="AV100" s="580">
        <f>+IF(AV$1&lt;&gt;AU$1, AU100*1.1, AU100)</f>
        <v/>
      </c>
      <c r="AW100" s="580">
        <f>+IF(AW$1&lt;&gt;AV$1, AV100*1.1, AV100)</f>
        <v/>
      </c>
      <c r="AX100" s="580">
        <f>+IF(AX$1&lt;&gt;AW$1, AW100*1.1, AW100)</f>
        <v/>
      </c>
      <c r="AY100" s="580">
        <f>+IF(AY$1&lt;&gt;AX$1, AX100*1.1, AX100)</f>
        <v/>
      </c>
      <c r="AZ100" s="580">
        <f>+IF(AZ$1&lt;&gt;AY$1, AY100*1.1, AY100)</f>
        <v/>
      </c>
      <c r="BA100" s="580">
        <f>+IF(BA$1&lt;&gt;AZ$1, AZ100*1.1, AZ100)</f>
        <v/>
      </c>
      <c r="BB100" s="580">
        <f>+IF(BB$1&lt;&gt;BA$1, BA100*1.1, BA100)</f>
        <v/>
      </c>
      <c r="BC100" s="195">
        <f>+IF(BC$1&lt;&gt;BB$1, BB100*1.1, BB100)</f>
        <v/>
      </c>
      <c r="BD100" s="580">
        <f>+IF(BD$1&lt;&gt;BC$1, BC100*1.1, BC100)</f>
        <v/>
      </c>
      <c r="BE100" s="580">
        <f>+IF(BE$1&lt;&gt;BD$1, BD100*1.1, BD100)</f>
        <v/>
      </c>
      <c r="BF100" s="580">
        <f>+IF(BF$1&lt;&gt;BE$1, BE100*1.1, BE100)</f>
        <v/>
      </c>
      <c r="BG100" s="580">
        <f>+IF(BG$1&lt;&gt;BF$1, BF100*1.1, BF100)</f>
        <v/>
      </c>
      <c r="BH100" s="580">
        <f>+IF(BH$1&lt;&gt;BG$1, BG100*1.1, BG100)</f>
        <v/>
      </c>
      <c r="BI100" s="580">
        <f>+IF(BI$1&lt;&gt;BH$1, BH100*1.1, BH100)</f>
        <v/>
      </c>
      <c r="BJ100" s="580">
        <f>+IF(BJ$1&lt;&gt;BI$1, BI100*1.1, BI100)</f>
        <v/>
      </c>
      <c r="BK100" s="580">
        <f>+IF(BK$1&lt;&gt;BJ$1, BJ100*1.1, BJ100)</f>
        <v/>
      </c>
      <c r="BL100" s="580">
        <f>+IF(BL$1&lt;&gt;BK$1, BK100*1.1, BK100)</f>
        <v/>
      </c>
      <c r="BM100" s="580">
        <f>+IF(BM$1&lt;&gt;BL$1, BL100*1.1, BL100)</f>
        <v/>
      </c>
      <c r="BN100" s="580">
        <f>+IF(BN$1&lt;&gt;BM$1, BM100*1.1, BM100)</f>
        <v/>
      </c>
      <c r="BO100" s="195">
        <f>+IF(BO$1&lt;&gt;BN$1, BN100*1.1, BN100)</f>
        <v/>
      </c>
      <c r="BP100" s="580">
        <f>+IF(BP$1&lt;&gt;BO$1, BO100*1.1, BO100)</f>
        <v/>
      </c>
      <c r="BQ100" s="580">
        <f>+IF(BQ$1&lt;&gt;BP$1, BP100*1.1, BP100)</f>
        <v/>
      </c>
      <c r="BR100" s="580">
        <f>+IF(BR$1&lt;&gt;BQ$1, BQ100*1.1, BQ100)</f>
        <v/>
      </c>
      <c r="BS100" s="580">
        <f>+IF(BS$1&lt;&gt;BR$1, BR100*1.1, BR100)</f>
        <v/>
      </c>
      <c r="BT100" s="580">
        <f>+IF(BT$1&lt;&gt;BS$1, BS100*1.1, BS100)</f>
        <v/>
      </c>
      <c r="BU100" s="580">
        <f>+IF(BU$1&lt;&gt;BT$1, BT100*1.1, BT100)</f>
        <v/>
      </c>
      <c r="BV100" s="580">
        <f>+IF(BV$1&lt;&gt;BU$1, BU100*1.1, BU100)</f>
        <v/>
      </c>
      <c r="BW100" s="580">
        <f>+IF(BW$1&lt;&gt;BV$1, BV100*1.1, BV100)</f>
        <v/>
      </c>
      <c r="BX100" s="580">
        <f>+IF(BX$1&lt;&gt;BW$1, BW100*1.1, BW100)</f>
        <v/>
      </c>
      <c r="BY100" s="580">
        <f>+IF(BY$1&lt;&gt;BX$1, BX100*1.1, BX100)</f>
        <v/>
      </c>
      <c r="BZ100" s="580">
        <f>+IF(BZ$1&lt;&gt;BY$1, BY100*1.1, BY100)</f>
        <v/>
      </c>
      <c r="CA100" s="195">
        <f>+IF(CA$1&lt;&gt;BZ$1, BZ100*1.1, BZ100)</f>
        <v/>
      </c>
      <c r="CB100" s="580">
        <f>+IF(CB$1&lt;&gt;CA$1, CA100*1.1, CA100)</f>
        <v/>
      </c>
      <c r="CC100" s="580">
        <f>+IF(CC$1&lt;&gt;CB$1, CB100*1.1, CB100)</f>
        <v/>
      </c>
      <c r="CD100" s="580">
        <f>+IF(CD$1&lt;&gt;CC$1, CC100*1.1, CC100)</f>
        <v/>
      </c>
      <c r="CE100" s="580">
        <f>+IF(CE$1&lt;&gt;CD$1, CD100*1.1, CD100)</f>
        <v/>
      </c>
      <c r="CF100" s="580">
        <f>+IF(CF$1&lt;&gt;CE$1, CE100*1.1, CE100)</f>
        <v/>
      </c>
      <c r="CG100" s="580">
        <f>+IF(CG$1&lt;&gt;CF$1, CF100*1.1, CF100)</f>
        <v/>
      </c>
      <c r="CH100" s="580">
        <f>+IF(CH$1&lt;&gt;CG$1, CG100*1.1, CG100)</f>
        <v/>
      </c>
      <c r="CI100" s="580">
        <f>+IF(CI$1&lt;&gt;CH$1, CH100*1.1, CH100)</f>
        <v/>
      </c>
      <c r="CJ100" s="580">
        <f>+IF(CJ$1&lt;&gt;CI$1, CI100*1.1, CI100)</f>
        <v/>
      </c>
      <c r="CK100" s="580">
        <f>+IF(CK$1&lt;&gt;CJ$1, CJ100*1.1, CJ100)</f>
        <v/>
      </c>
      <c r="CL100" s="580">
        <f>+IF(CL$1&lt;&gt;CK$1, CK100*1.1, CK100)</f>
        <v/>
      </c>
      <c r="CM100" s="195">
        <f>+IF(CM$1&lt;&gt;CL$1, CL100*1.1, CL100)</f>
        <v/>
      </c>
      <c r="CN100" s="580">
        <f>+IF(CN$1&lt;&gt;CM$1, CM100*1.1, CM100)</f>
        <v/>
      </c>
      <c r="CO100" s="580">
        <f>+IF(CO$1&lt;&gt;CN$1, CN100*1.1, CN100)</f>
        <v/>
      </c>
      <c r="CP100" s="580">
        <f>+IF(CP$1&lt;&gt;CO$1, CO100*1.1, CO100)</f>
        <v/>
      </c>
      <c r="CQ100" s="580">
        <f>+IF(CQ$1&lt;&gt;CP$1, CP100*1.1, CP100)</f>
        <v/>
      </c>
      <c r="CR100" s="580">
        <f>+IF(CR$1&lt;&gt;CQ$1, CQ100*1.1, CQ100)</f>
        <v/>
      </c>
      <c r="CS100" s="580">
        <f>+IF(CS$1&lt;&gt;CR$1, CR100*1.1, CR100)</f>
        <v/>
      </c>
      <c r="CT100" s="580">
        <f>+IF(CT$1&lt;&gt;CS$1, CS100*1.1, CS100)</f>
        <v/>
      </c>
      <c r="CU100" s="580">
        <f>+IF(CU$1&lt;&gt;CT$1, CT100*1.1, CT100)</f>
        <v/>
      </c>
      <c r="CV100" s="580">
        <f>+IF(CV$1&lt;&gt;CU$1, CU100*1.1, CU100)</f>
        <v/>
      </c>
      <c r="CW100" s="580">
        <f>+IF(CW$1&lt;&gt;CV$1, CV100*1.1, CV100)</f>
        <v/>
      </c>
      <c r="CX100" s="580">
        <f>+IF(CX$1&lt;&gt;CW$1, CW100*1.1, CW100)</f>
        <v/>
      </c>
      <c r="CY100" s="195">
        <f>+IF(CY$1&lt;&gt;CX$1, CX100*1.1, CX100)</f>
        <v/>
      </c>
    </row>
    <row r="101">
      <c r="B101" s="1" t="inlineStr">
        <is>
          <t xml:space="preserve">      Gas and Electric</t>
        </is>
      </c>
      <c r="C101" s="1" t="n"/>
      <c r="D101" s="580" t="n"/>
      <c r="E101" s="580" t="n"/>
      <c r="F101" s="580" t="n"/>
      <c r="G101" s="580" t="n"/>
      <c r="H101" s="580" t="n"/>
      <c r="I101" s="580" t="n"/>
      <c r="J101" s="580" t="n"/>
      <c r="K101" s="580" t="n"/>
      <c r="L101" s="580" t="n"/>
      <c r="M101" s="580" t="n"/>
      <c r="N101" s="580" t="n"/>
      <c r="O101" s="580" t="n"/>
      <c r="P101" s="580" t="n"/>
      <c r="Q101" s="580" t="n"/>
      <c r="R101" s="580" t="n"/>
      <c r="S101" s="580" t="n"/>
      <c r="T101" s="580" t="n"/>
      <c r="U101" s="580" t="n"/>
      <c r="V101" s="580" t="n"/>
      <c r="W101" s="580" t="n"/>
      <c r="X101" s="580" t="n">
        <v>0</v>
      </c>
      <c r="Y101" s="580" t="n">
        <v>86.44</v>
      </c>
      <c r="Z101" s="195" t="n">
        <v>114.09</v>
      </c>
      <c r="AA101" s="598">
        <f>+AVERAGE(X101:Z101)</f>
        <v/>
      </c>
      <c r="AB101" s="580">
        <f>+AA101</f>
        <v/>
      </c>
      <c r="AC101" s="580">
        <f>+AB101</f>
        <v/>
      </c>
      <c r="AD101" s="580">
        <f>+AC101</f>
        <v/>
      </c>
      <c r="AE101" s="195">
        <f>+AD101</f>
        <v/>
      </c>
      <c r="AF101" s="580">
        <f>+IF(AF$1&lt;&gt;AE$1, AE101*1.1, AE101)</f>
        <v/>
      </c>
      <c r="AG101" s="580">
        <f>+IF(AG$1&lt;&gt;AF$1, AF101*1.1, AF101)</f>
        <v/>
      </c>
      <c r="AH101" s="580">
        <f>+IF(AH$1&lt;&gt;AG$1, AG101*1.1, AG101)</f>
        <v/>
      </c>
      <c r="AI101" s="580">
        <f>+IF(AI$1&lt;&gt;AH$1, AH101*1.1, AH101)</f>
        <v/>
      </c>
      <c r="AJ101" s="580">
        <f>+IF(AJ$1&lt;&gt;AI$1, AI101*1.1, AI101)</f>
        <v/>
      </c>
      <c r="AK101" s="580">
        <f>+IF(AK$1&lt;&gt;AJ$1, AJ101*1.1, AJ101)</f>
        <v/>
      </c>
      <c r="AL101" s="580">
        <f>+IF(AL$1&lt;&gt;AK$1, AK101*1.1, AK101)</f>
        <v/>
      </c>
      <c r="AM101" s="580">
        <f>+IF(AM$1&lt;&gt;AL$1, AL101*1.1, AL101)</f>
        <v/>
      </c>
      <c r="AN101" s="580">
        <f>+IF(AN$1&lt;&gt;AM$1, AM101*1.1, AM101)</f>
        <v/>
      </c>
      <c r="AO101" s="580">
        <f>+IF(AO$1&lt;&gt;AN$1, AN101*1.1, AN101)</f>
        <v/>
      </c>
      <c r="AP101" s="580">
        <f>+IF(AP$1&lt;&gt;AO$1, AO101*1.1, AO101)</f>
        <v/>
      </c>
      <c r="AQ101" s="195">
        <f>+IF(AQ$1&lt;&gt;AP$1, AP101*1.1, AP101)</f>
        <v/>
      </c>
      <c r="AR101" s="580">
        <f>+IF(AR$1&lt;&gt;AQ$1, AQ101*1.1, AQ101)</f>
        <v/>
      </c>
      <c r="AS101" s="580">
        <f>+IF(AS$1&lt;&gt;AR$1, AR101*1.1, AR101)</f>
        <v/>
      </c>
      <c r="AT101" s="580">
        <f>+IF(AT$1&lt;&gt;AS$1, AS101*1.1, AS101)</f>
        <v/>
      </c>
      <c r="AU101" s="580">
        <f>+IF(AU$1&lt;&gt;AT$1, AT101*1.1, AT101)</f>
        <v/>
      </c>
      <c r="AV101" s="580">
        <f>+IF(AV$1&lt;&gt;AU$1, AU101*1.1, AU101)</f>
        <v/>
      </c>
      <c r="AW101" s="580">
        <f>+IF(AW$1&lt;&gt;AV$1, AV101*1.1, AV101)</f>
        <v/>
      </c>
      <c r="AX101" s="580">
        <f>+IF(AX$1&lt;&gt;AW$1, AW101*1.1, AW101)</f>
        <v/>
      </c>
      <c r="AY101" s="580">
        <f>+IF(AY$1&lt;&gt;AX$1, AX101*1.1, AX101)</f>
        <v/>
      </c>
      <c r="AZ101" s="580">
        <f>+IF(AZ$1&lt;&gt;AY$1, AY101*1.1, AY101)</f>
        <v/>
      </c>
      <c r="BA101" s="580">
        <f>+IF(BA$1&lt;&gt;AZ$1, AZ101*1.1, AZ101)</f>
        <v/>
      </c>
      <c r="BB101" s="580">
        <f>+IF(BB$1&lt;&gt;BA$1, BA101*1.1, BA101)</f>
        <v/>
      </c>
      <c r="BC101" s="195">
        <f>+IF(BC$1&lt;&gt;BB$1, BB101*1.1, BB101)</f>
        <v/>
      </c>
      <c r="BD101" s="580">
        <f>+IF(BD$1&lt;&gt;BC$1, BC101*1.1, BC101)</f>
        <v/>
      </c>
      <c r="BE101" s="580">
        <f>+IF(BE$1&lt;&gt;BD$1, BD101*1.1, BD101)</f>
        <v/>
      </c>
      <c r="BF101" s="580">
        <f>+IF(BF$1&lt;&gt;BE$1, BE101*1.1, BE101)</f>
        <v/>
      </c>
      <c r="BG101" s="580">
        <f>+IF(BG$1&lt;&gt;BF$1, BF101*1.1, BF101)</f>
        <v/>
      </c>
      <c r="BH101" s="580">
        <f>+IF(BH$1&lt;&gt;BG$1, BG101*1.1, BG101)</f>
        <v/>
      </c>
      <c r="BI101" s="580">
        <f>+IF(BI$1&lt;&gt;BH$1, BH101*1.1, BH101)</f>
        <v/>
      </c>
      <c r="BJ101" s="580">
        <f>+IF(BJ$1&lt;&gt;BI$1, BI101*1.1, BI101)</f>
        <v/>
      </c>
      <c r="BK101" s="580">
        <f>+IF(BK$1&lt;&gt;BJ$1, BJ101*1.1, BJ101)</f>
        <v/>
      </c>
      <c r="BL101" s="580">
        <f>+IF(BL$1&lt;&gt;BK$1, BK101*1.1, BK101)</f>
        <v/>
      </c>
      <c r="BM101" s="580">
        <f>+IF(BM$1&lt;&gt;BL$1, BL101*1.1, BL101)</f>
        <v/>
      </c>
      <c r="BN101" s="580">
        <f>+IF(BN$1&lt;&gt;BM$1, BM101*1.1, BM101)</f>
        <v/>
      </c>
      <c r="BO101" s="195">
        <f>+IF(BO$1&lt;&gt;BN$1, BN101*1.1, BN101)</f>
        <v/>
      </c>
      <c r="BP101" s="580">
        <f>+IF(BP$1&lt;&gt;BO$1, BO101*1.1, BO101)</f>
        <v/>
      </c>
      <c r="BQ101" s="580">
        <f>+IF(BQ$1&lt;&gt;BP$1, BP101*1.1, BP101)</f>
        <v/>
      </c>
      <c r="BR101" s="580">
        <f>+IF(BR$1&lt;&gt;BQ$1, BQ101*1.1, BQ101)</f>
        <v/>
      </c>
      <c r="BS101" s="580">
        <f>+IF(BS$1&lt;&gt;BR$1, BR101*1.1, BR101)</f>
        <v/>
      </c>
      <c r="BT101" s="580">
        <f>+IF(BT$1&lt;&gt;BS$1, BS101*1.1, BS101)</f>
        <v/>
      </c>
      <c r="BU101" s="580">
        <f>+IF(BU$1&lt;&gt;BT$1, BT101*1.1, BT101)</f>
        <v/>
      </c>
      <c r="BV101" s="580">
        <f>+IF(BV$1&lt;&gt;BU$1, BU101*1.1, BU101)</f>
        <v/>
      </c>
      <c r="BW101" s="580">
        <f>+IF(BW$1&lt;&gt;BV$1, BV101*1.1, BV101)</f>
        <v/>
      </c>
      <c r="BX101" s="580">
        <f>+IF(BX$1&lt;&gt;BW$1, BW101*1.1, BW101)</f>
        <v/>
      </c>
      <c r="BY101" s="580">
        <f>+IF(BY$1&lt;&gt;BX$1, BX101*1.1, BX101)</f>
        <v/>
      </c>
      <c r="BZ101" s="580">
        <f>+IF(BZ$1&lt;&gt;BY$1, BY101*1.1, BY101)</f>
        <v/>
      </c>
      <c r="CA101" s="195">
        <f>+IF(CA$1&lt;&gt;BZ$1, BZ101*1.1, BZ101)</f>
        <v/>
      </c>
      <c r="CB101" s="580">
        <f>+IF(CB$1&lt;&gt;CA$1, CA101*1.1, CA101)</f>
        <v/>
      </c>
      <c r="CC101" s="580">
        <f>+IF(CC$1&lt;&gt;CB$1, CB101*1.1, CB101)</f>
        <v/>
      </c>
      <c r="CD101" s="580">
        <f>+IF(CD$1&lt;&gt;CC$1, CC101*1.1, CC101)</f>
        <v/>
      </c>
      <c r="CE101" s="580">
        <f>+IF(CE$1&lt;&gt;CD$1, CD101*1.1, CD101)</f>
        <v/>
      </c>
      <c r="CF101" s="580">
        <f>+IF(CF$1&lt;&gt;CE$1, CE101*1.1, CE101)</f>
        <v/>
      </c>
      <c r="CG101" s="580">
        <f>+IF(CG$1&lt;&gt;CF$1, CF101*1.1, CF101)</f>
        <v/>
      </c>
      <c r="CH101" s="580">
        <f>+IF(CH$1&lt;&gt;CG$1, CG101*1.1, CG101)</f>
        <v/>
      </c>
      <c r="CI101" s="580">
        <f>+IF(CI$1&lt;&gt;CH$1, CH101*1.1, CH101)</f>
        <v/>
      </c>
      <c r="CJ101" s="580">
        <f>+IF(CJ$1&lt;&gt;CI$1, CI101*1.1, CI101)</f>
        <v/>
      </c>
      <c r="CK101" s="580">
        <f>+IF(CK$1&lt;&gt;CJ$1, CJ101*1.1, CJ101)</f>
        <v/>
      </c>
      <c r="CL101" s="580">
        <f>+IF(CL$1&lt;&gt;CK$1, CK101*1.1, CK101)</f>
        <v/>
      </c>
      <c r="CM101" s="195">
        <f>+IF(CM$1&lt;&gt;CL$1, CL101*1.1, CL101)</f>
        <v/>
      </c>
      <c r="CN101" s="580">
        <f>+IF(CN$1&lt;&gt;CM$1, CM101*1.1, CM101)</f>
        <v/>
      </c>
      <c r="CO101" s="580">
        <f>+IF(CO$1&lt;&gt;CN$1, CN101*1.1, CN101)</f>
        <v/>
      </c>
      <c r="CP101" s="580">
        <f>+IF(CP$1&lt;&gt;CO$1, CO101*1.1, CO101)</f>
        <v/>
      </c>
      <c r="CQ101" s="580">
        <f>+IF(CQ$1&lt;&gt;CP$1, CP101*1.1, CP101)</f>
        <v/>
      </c>
      <c r="CR101" s="580">
        <f>+IF(CR$1&lt;&gt;CQ$1, CQ101*1.1, CQ101)</f>
        <v/>
      </c>
      <c r="CS101" s="580">
        <f>+IF(CS$1&lt;&gt;CR$1, CR101*1.1, CR101)</f>
        <v/>
      </c>
      <c r="CT101" s="580">
        <f>+IF(CT$1&lt;&gt;CS$1, CS101*1.1, CS101)</f>
        <v/>
      </c>
      <c r="CU101" s="580">
        <f>+IF(CU$1&lt;&gt;CT$1, CT101*1.1, CT101)</f>
        <v/>
      </c>
      <c r="CV101" s="580">
        <f>+IF(CV$1&lt;&gt;CU$1, CU101*1.1, CU101)</f>
        <v/>
      </c>
      <c r="CW101" s="580">
        <f>+IF(CW$1&lt;&gt;CV$1, CV101*1.1, CV101)</f>
        <v/>
      </c>
      <c r="CX101" s="580">
        <f>+IF(CX$1&lt;&gt;CW$1, CW101*1.1, CW101)</f>
        <v/>
      </c>
      <c r="CY101" s="195">
        <f>+IF(CY$1&lt;&gt;CX$1, CX101*1.1, CX101)</f>
        <v/>
      </c>
    </row>
    <row r="102">
      <c r="B102" s="1" t="inlineStr">
        <is>
          <t xml:space="preserve">      Telephone</t>
        </is>
      </c>
      <c r="C102" s="1" t="n"/>
      <c r="D102" s="580" t="n"/>
      <c r="E102" s="580" t="n"/>
      <c r="F102" s="580" t="n"/>
      <c r="G102" s="580" t="n"/>
      <c r="H102" s="580" t="n"/>
      <c r="I102" s="580" t="n"/>
      <c r="J102" s="580" t="n"/>
      <c r="K102" s="580" t="n"/>
      <c r="L102" s="580" t="n"/>
      <c r="M102" s="580" t="n"/>
      <c r="N102" s="580" t="n"/>
      <c r="O102" s="580" t="n"/>
      <c r="P102" s="580" t="n"/>
      <c r="Q102" s="580" t="n"/>
      <c r="R102" s="580" t="n"/>
      <c r="S102" s="580" t="n"/>
      <c r="T102" s="580" t="n"/>
      <c r="U102" s="580" t="n"/>
      <c r="V102" s="580" t="n"/>
      <c r="W102" s="580" t="n"/>
      <c r="X102" s="580" t="n">
        <v>0</v>
      </c>
      <c r="Y102" s="580" t="n">
        <v>56.5</v>
      </c>
      <c r="Z102" s="195" t="n">
        <v>74.36</v>
      </c>
      <c r="AA102" s="598">
        <f>+AVERAGE(X102:Z102)</f>
        <v/>
      </c>
      <c r="AB102" s="580">
        <f>+AA102</f>
        <v/>
      </c>
      <c r="AC102" s="580">
        <f>+AB102</f>
        <v/>
      </c>
      <c r="AD102" s="580">
        <f>+AC102</f>
        <v/>
      </c>
      <c r="AE102" s="195">
        <f>+AD102</f>
        <v/>
      </c>
      <c r="AF102" s="580">
        <f>+IF(AF$1&lt;&gt;AE$1, AE102*1.1, AE102)</f>
        <v/>
      </c>
      <c r="AG102" s="580">
        <f>+IF(AG$1&lt;&gt;AF$1, AF102*1.1, AF102)</f>
        <v/>
      </c>
      <c r="AH102" s="580">
        <f>+IF(AH$1&lt;&gt;AG$1, AG102*1.1, AG102)</f>
        <v/>
      </c>
      <c r="AI102" s="580">
        <f>+IF(AI$1&lt;&gt;AH$1, AH102*1.1, AH102)</f>
        <v/>
      </c>
      <c r="AJ102" s="580">
        <f>+IF(AJ$1&lt;&gt;AI$1, AI102*1.1, AI102)</f>
        <v/>
      </c>
      <c r="AK102" s="580">
        <f>+IF(AK$1&lt;&gt;AJ$1, AJ102*1.1, AJ102)</f>
        <v/>
      </c>
      <c r="AL102" s="580">
        <f>+IF(AL$1&lt;&gt;AK$1, AK102*1.1, AK102)</f>
        <v/>
      </c>
      <c r="AM102" s="580">
        <f>+IF(AM$1&lt;&gt;AL$1, AL102*1.1, AL102)</f>
        <v/>
      </c>
      <c r="AN102" s="580">
        <f>+IF(AN$1&lt;&gt;AM$1, AM102*1.1, AM102)</f>
        <v/>
      </c>
      <c r="AO102" s="580">
        <f>+IF(AO$1&lt;&gt;AN$1, AN102*1.1, AN102)</f>
        <v/>
      </c>
      <c r="AP102" s="580">
        <f>+IF(AP$1&lt;&gt;AO$1, AO102*1.1, AO102)</f>
        <v/>
      </c>
      <c r="AQ102" s="195">
        <f>+IF(AQ$1&lt;&gt;AP$1, AP102*1.1, AP102)</f>
        <v/>
      </c>
      <c r="AR102" s="580">
        <f>+IF(AR$1&lt;&gt;AQ$1, AQ102*1.1, AQ102)</f>
        <v/>
      </c>
      <c r="AS102" s="580">
        <f>+IF(AS$1&lt;&gt;AR$1, AR102*1.1, AR102)</f>
        <v/>
      </c>
      <c r="AT102" s="580">
        <f>+IF(AT$1&lt;&gt;AS$1, AS102*1.1, AS102)</f>
        <v/>
      </c>
      <c r="AU102" s="580">
        <f>+IF(AU$1&lt;&gt;AT$1, AT102*1.1, AT102)</f>
        <v/>
      </c>
      <c r="AV102" s="580">
        <f>+IF(AV$1&lt;&gt;AU$1, AU102*1.1, AU102)</f>
        <v/>
      </c>
      <c r="AW102" s="580">
        <f>+IF(AW$1&lt;&gt;AV$1, AV102*1.1, AV102)</f>
        <v/>
      </c>
      <c r="AX102" s="580">
        <f>+IF(AX$1&lt;&gt;AW$1, AW102*1.1, AW102)</f>
        <v/>
      </c>
      <c r="AY102" s="580">
        <f>+IF(AY$1&lt;&gt;AX$1, AX102*1.1, AX102)</f>
        <v/>
      </c>
      <c r="AZ102" s="580">
        <f>+IF(AZ$1&lt;&gt;AY$1, AY102*1.1, AY102)</f>
        <v/>
      </c>
      <c r="BA102" s="580">
        <f>+IF(BA$1&lt;&gt;AZ$1, AZ102*1.1, AZ102)</f>
        <v/>
      </c>
      <c r="BB102" s="580">
        <f>+IF(BB$1&lt;&gt;BA$1, BA102*1.1, BA102)</f>
        <v/>
      </c>
      <c r="BC102" s="195">
        <f>+IF(BC$1&lt;&gt;BB$1, BB102*1.1, BB102)</f>
        <v/>
      </c>
      <c r="BD102" s="580">
        <f>+IF(BD$1&lt;&gt;BC$1, BC102*1.1, BC102)</f>
        <v/>
      </c>
      <c r="BE102" s="580">
        <f>+IF(BE$1&lt;&gt;BD$1, BD102*1.1, BD102)</f>
        <v/>
      </c>
      <c r="BF102" s="580">
        <f>+IF(BF$1&lt;&gt;BE$1, BE102*1.1, BE102)</f>
        <v/>
      </c>
      <c r="BG102" s="580">
        <f>+IF(BG$1&lt;&gt;BF$1, BF102*1.1, BF102)</f>
        <v/>
      </c>
      <c r="BH102" s="580">
        <f>+IF(BH$1&lt;&gt;BG$1, BG102*1.1, BG102)</f>
        <v/>
      </c>
      <c r="BI102" s="580">
        <f>+IF(BI$1&lt;&gt;BH$1, BH102*1.1, BH102)</f>
        <v/>
      </c>
      <c r="BJ102" s="580">
        <f>+IF(BJ$1&lt;&gt;BI$1, BI102*1.1, BI102)</f>
        <v/>
      </c>
      <c r="BK102" s="580">
        <f>+IF(BK$1&lt;&gt;BJ$1, BJ102*1.1, BJ102)</f>
        <v/>
      </c>
      <c r="BL102" s="580">
        <f>+IF(BL$1&lt;&gt;BK$1, BK102*1.1, BK102)</f>
        <v/>
      </c>
      <c r="BM102" s="580">
        <f>+IF(BM$1&lt;&gt;BL$1, BL102*1.1, BL102)</f>
        <v/>
      </c>
      <c r="BN102" s="580">
        <f>+IF(BN$1&lt;&gt;BM$1, BM102*1.1, BM102)</f>
        <v/>
      </c>
      <c r="BO102" s="195">
        <f>+IF(BO$1&lt;&gt;BN$1, BN102*1.1, BN102)</f>
        <v/>
      </c>
      <c r="BP102" s="580">
        <f>+IF(BP$1&lt;&gt;BO$1, BO102*1.1, BO102)</f>
        <v/>
      </c>
      <c r="BQ102" s="580">
        <f>+IF(BQ$1&lt;&gt;BP$1, BP102*1.1, BP102)</f>
        <v/>
      </c>
      <c r="BR102" s="580">
        <f>+IF(BR$1&lt;&gt;BQ$1, BQ102*1.1, BQ102)</f>
        <v/>
      </c>
      <c r="BS102" s="580">
        <f>+IF(BS$1&lt;&gt;BR$1, BR102*1.1, BR102)</f>
        <v/>
      </c>
      <c r="BT102" s="580">
        <f>+IF(BT$1&lt;&gt;BS$1, BS102*1.1, BS102)</f>
        <v/>
      </c>
      <c r="BU102" s="580">
        <f>+IF(BU$1&lt;&gt;BT$1, BT102*1.1, BT102)</f>
        <v/>
      </c>
      <c r="BV102" s="580">
        <f>+IF(BV$1&lt;&gt;BU$1, BU102*1.1, BU102)</f>
        <v/>
      </c>
      <c r="BW102" s="580">
        <f>+IF(BW$1&lt;&gt;BV$1, BV102*1.1, BV102)</f>
        <v/>
      </c>
      <c r="BX102" s="580">
        <f>+IF(BX$1&lt;&gt;BW$1, BW102*1.1, BW102)</f>
        <v/>
      </c>
      <c r="BY102" s="580">
        <f>+IF(BY$1&lt;&gt;BX$1, BX102*1.1, BX102)</f>
        <v/>
      </c>
      <c r="BZ102" s="580">
        <f>+IF(BZ$1&lt;&gt;BY$1, BY102*1.1, BY102)</f>
        <v/>
      </c>
      <c r="CA102" s="195">
        <f>+IF(CA$1&lt;&gt;BZ$1, BZ102*1.1, BZ102)</f>
        <v/>
      </c>
      <c r="CB102" s="580">
        <f>+IF(CB$1&lt;&gt;CA$1, CA102*1.1, CA102)</f>
        <v/>
      </c>
      <c r="CC102" s="580">
        <f>+IF(CC$1&lt;&gt;CB$1, CB102*1.1, CB102)</f>
        <v/>
      </c>
      <c r="CD102" s="580">
        <f>+IF(CD$1&lt;&gt;CC$1, CC102*1.1, CC102)</f>
        <v/>
      </c>
      <c r="CE102" s="580">
        <f>+IF(CE$1&lt;&gt;CD$1, CD102*1.1, CD102)</f>
        <v/>
      </c>
      <c r="CF102" s="580">
        <f>+IF(CF$1&lt;&gt;CE$1, CE102*1.1, CE102)</f>
        <v/>
      </c>
      <c r="CG102" s="580">
        <f>+IF(CG$1&lt;&gt;CF$1, CF102*1.1, CF102)</f>
        <v/>
      </c>
      <c r="CH102" s="580">
        <f>+IF(CH$1&lt;&gt;CG$1, CG102*1.1, CG102)</f>
        <v/>
      </c>
      <c r="CI102" s="580">
        <f>+IF(CI$1&lt;&gt;CH$1, CH102*1.1, CH102)</f>
        <v/>
      </c>
      <c r="CJ102" s="580">
        <f>+IF(CJ$1&lt;&gt;CI$1, CI102*1.1, CI102)</f>
        <v/>
      </c>
      <c r="CK102" s="580">
        <f>+IF(CK$1&lt;&gt;CJ$1, CJ102*1.1, CJ102)</f>
        <v/>
      </c>
      <c r="CL102" s="580">
        <f>+IF(CL$1&lt;&gt;CK$1, CK102*1.1, CK102)</f>
        <v/>
      </c>
      <c r="CM102" s="195">
        <f>+IF(CM$1&lt;&gt;CL$1, CL102*1.1, CL102)</f>
        <v/>
      </c>
      <c r="CN102" s="580">
        <f>+IF(CN$1&lt;&gt;CM$1, CM102*1.1, CM102)</f>
        <v/>
      </c>
      <c r="CO102" s="580">
        <f>+IF(CO$1&lt;&gt;CN$1, CN102*1.1, CN102)</f>
        <v/>
      </c>
      <c r="CP102" s="580">
        <f>+IF(CP$1&lt;&gt;CO$1, CO102*1.1, CO102)</f>
        <v/>
      </c>
      <c r="CQ102" s="580">
        <f>+IF(CQ$1&lt;&gt;CP$1, CP102*1.1, CP102)</f>
        <v/>
      </c>
      <c r="CR102" s="580">
        <f>+IF(CR$1&lt;&gt;CQ$1, CQ102*1.1, CQ102)</f>
        <v/>
      </c>
      <c r="CS102" s="580">
        <f>+IF(CS$1&lt;&gt;CR$1, CR102*1.1, CR102)</f>
        <v/>
      </c>
      <c r="CT102" s="580">
        <f>+IF(CT$1&lt;&gt;CS$1, CS102*1.1, CS102)</f>
        <v/>
      </c>
      <c r="CU102" s="580">
        <f>+IF(CU$1&lt;&gt;CT$1, CT102*1.1, CT102)</f>
        <v/>
      </c>
      <c r="CV102" s="580">
        <f>+IF(CV$1&lt;&gt;CU$1, CU102*1.1, CU102)</f>
        <v/>
      </c>
      <c r="CW102" s="580">
        <f>+IF(CW$1&lt;&gt;CV$1, CV102*1.1, CV102)</f>
        <v/>
      </c>
      <c r="CX102" s="580">
        <f>+IF(CX$1&lt;&gt;CW$1, CW102*1.1, CW102)</f>
        <v/>
      </c>
      <c r="CY102" s="195">
        <f>+IF(CY$1&lt;&gt;CX$1, CX102*1.1, CX102)</f>
        <v/>
      </c>
    </row>
    <row r="103">
      <c r="A103" s="3" t="n"/>
      <c r="B103" s="4" t="inlineStr">
        <is>
          <t xml:space="preserve">   Total Utilities</t>
        </is>
      </c>
      <c r="C103" s="4" t="n"/>
      <c r="D103" s="694" t="n"/>
      <c r="E103" s="694" t="n"/>
      <c r="F103" s="694" t="n"/>
      <c r="G103" s="694" t="n"/>
      <c r="H103" s="694" t="n"/>
      <c r="I103" s="694" t="n"/>
      <c r="J103" s="694" t="n"/>
      <c r="K103" s="694" t="n"/>
      <c r="L103" s="694" t="n"/>
      <c r="M103" s="694" t="n"/>
      <c r="N103" s="694" t="n"/>
      <c r="O103" s="694" t="n"/>
      <c r="P103" s="694" t="n"/>
      <c r="Q103" s="694" t="n"/>
      <c r="R103" s="694" t="n"/>
      <c r="S103" s="694" t="n"/>
      <c r="T103" s="694">
        <f>SUM(T100:T102)</f>
        <v/>
      </c>
      <c r="U103" s="694">
        <f>SUM(U100:U102)</f>
        <v/>
      </c>
      <c r="V103" s="694">
        <f>SUM(V100:V102)</f>
        <v/>
      </c>
      <c r="W103" s="694">
        <f>SUM(W100:W102)</f>
        <v/>
      </c>
      <c r="X103" s="694">
        <f>SUM(X100:X102)</f>
        <v/>
      </c>
      <c r="Y103" s="694">
        <f>SUM(Y100:Y102)</f>
        <v/>
      </c>
      <c r="Z103" s="697">
        <f>SUM(Z100:Z102)</f>
        <v/>
      </c>
      <c r="AA103" s="694">
        <f>SUM(AA100:AA102)</f>
        <v/>
      </c>
      <c r="AB103" s="694">
        <f>SUM(AB100:AB102)</f>
        <v/>
      </c>
      <c r="AC103" s="694">
        <f>SUM(AC100:AC102)</f>
        <v/>
      </c>
      <c r="AD103" s="694">
        <f>SUM(AD100:AD102)</f>
        <v/>
      </c>
      <c r="AE103" s="697">
        <f>SUM(AE100:AE102)</f>
        <v/>
      </c>
      <c r="AF103" s="694">
        <f>SUM(AF100:AF102)</f>
        <v/>
      </c>
      <c r="AG103" s="694">
        <f>SUM(AG100:AG102)</f>
        <v/>
      </c>
      <c r="AH103" s="694">
        <f>SUM(AH100:AH102)</f>
        <v/>
      </c>
      <c r="AI103" s="694">
        <f>SUM(AI100:AI102)</f>
        <v/>
      </c>
      <c r="AJ103" s="694">
        <f>SUM(AJ100:AJ102)</f>
        <v/>
      </c>
      <c r="AK103" s="694">
        <f>SUM(AK100:AK102)</f>
        <v/>
      </c>
      <c r="AL103" s="694">
        <f>SUM(AL100:AL102)</f>
        <v/>
      </c>
      <c r="AM103" s="694">
        <f>SUM(AM100:AM102)</f>
        <v/>
      </c>
      <c r="AN103" s="694">
        <f>SUM(AN100:AN102)</f>
        <v/>
      </c>
      <c r="AO103" s="694">
        <f>SUM(AO100:AO102)</f>
        <v/>
      </c>
      <c r="AP103" s="694">
        <f>SUM(AP100:AP102)</f>
        <v/>
      </c>
      <c r="AQ103" s="697">
        <f>SUM(AQ100:AQ102)</f>
        <v/>
      </c>
      <c r="AR103" s="694">
        <f>SUM(AR100:AR102)</f>
        <v/>
      </c>
      <c r="AS103" s="694">
        <f>SUM(AS100:AS102)</f>
        <v/>
      </c>
      <c r="AT103" s="694">
        <f>SUM(AT100:AT102)</f>
        <v/>
      </c>
      <c r="AU103" s="694">
        <f>SUM(AU100:AU102)</f>
        <v/>
      </c>
      <c r="AV103" s="694">
        <f>SUM(AV100:AV102)</f>
        <v/>
      </c>
      <c r="AW103" s="694">
        <f>SUM(AW100:AW102)</f>
        <v/>
      </c>
      <c r="AX103" s="694">
        <f>SUM(AX100:AX102)</f>
        <v/>
      </c>
      <c r="AY103" s="694">
        <f>SUM(AY100:AY102)</f>
        <v/>
      </c>
      <c r="AZ103" s="694">
        <f>SUM(AZ100:AZ102)</f>
        <v/>
      </c>
      <c r="BA103" s="694">
        <f>SUM(BA100:BA102)</f>
        <v/>
      </c>
      <c r="BB103" s="694">
        <f>SUM(BB100:BB102)</f>
        <v/>
      </c>
      <c r="BC103" s="697">
        <f>SUM(BC100:BC102)</f>
        <v/>
      </c>
      <c r="BD103" s="694">
        <f>SUM(BD100:BD102)</f>
        <v/>
      </c>
      <c r="BE103" s="694">
        <f>SUM(BE100:BE102)</f>
        <v/>
      </c>
      <c r="BF103" s="694">
        <f>SUM(BF100:BF102)</f>
        <v/>
      </c>
      <c r="BG103" s="694">
        <f>SUM(BG100:BG102)</f>
        <v/>
      </c>
      <c r="BH103" s="694">
        <f>SUM(BH100:BH102)</f>
        <v/>
      </c>
      <c r="BI103" s="694">
        <f>SUM(BI100:BI102)</f>
        <v/>
      </c>
      <c r="BJ103" s="694">
        <f>SUM(BJ100:BJ102)</f>
        <v/>
      </c>
      <c r="BK103" s="694">
        <f>SUM(BK100:BK102)</f>
        <v/>
      </c>
      <c r="BL103" s="694">
        <f>SUM(BL100:BL102)</f>
        <v/>
      </c>
      <c r="BM103" s="694">
        <f>SUM(BM100:BM102)</f>
        <v/>
      </c>
      <c r="BN103" s="694">
        <f>SUM(BN100:BN102)</f>
        <v/>
      </c>
      <c r="BO103" s="697">
        <f>SUM(BO100:BO102)</f>
        <v/>
      </c>
      <c r="BP103" s="694">
        <f>SUM(BP100:BP102)</f>
        <v/>
      </c>
      <c r="BQ103" s="694">
        <f>SUM(BQ100:BQ102)</f>
        <v/>
      </c>
      <c r="BR103" s="694">
        <f>SUM(BR100:BR102)</f>
        <v/>
      </c>
      <c r="BS103" s="694">
        <f>SUM(BS100:BS102)</f>
        <v/>
      </c>
      <c r="BT103" s="694">
        <f>SUM(BT100:BT102)</f>
        <v/>
      </c>
      <c r="BU103" s="694">
        <f>SUM(BU100:BU102)</f>
        <v/>
      </c>
      <c r="BV103" s="694">
        <f>SUM(BV100:BV102)</f>
        <v/>
      </c>
      <c r="BW103" s="694">
        <f>SUM(BW100:BW102)</f>
        <v/>
      </c>
      <c r="BX103" s="694">
        <f>SUM(BX100:BX102)</f>
        <v/>
      </c>
      <c r="BY103" s="694">
        <f>SUM(BY100:BY102)</f>
        <v/>
      </c>
      <c r="BZ103" s="694">
        <f>SUM(BZ100:BZ102)</f>
        <v/>
      </c>
      <c r="CA103" s="697">
        <f>SUM(CA100:CA102)</f>
        <v/>
      </c>
      <c r="CB103" s="694">
        <f>SUM(CB100:CB102)</f>
        <v/>
      </c>
      <c r="CC103" s="694">
        <f>SUM(CC100:CC102)</f>
        <v/>
      </c>
      <c r="CD103" s="694">
        <f>SUM(CD100:CD102)</f>
        <v/>
      </c>
      <c r="CE103" s="694">
        <f>SUM(CE100:CE102)</f>
        <v/>
      </c>
      <c r="CF103" s="694">
        <f>SUM(CF100:CF102)</f>
        <v/>
      </c>
      <c r="CG103" s="694">
        <f>SUM(CG100:CG102)</f>
        <v/>
      </c>
      <c r="CH103" s="694">
        <f>SUM(CH100:CH102)</f>
        <v/>
      </c>
      <c r="CI103" s="694">
        <f>SUM(CI100:CI102)</f>
        <v/>
      </c>
      <c r="CJ103" s="694">
        <f>SUM(CJ100:CJ102)</f>
        <v/>
      </c>
      <c r="CK103" s="694">
        <f>SUM(CK100:CK102)</f>
        <v/>
      </c>
      <c r="CL103" s="694">
        <f>SUM(CL100:CL102)</f>
        <v/>
      </c>
      <c r="CM103" s="697">
        <f>SUM(CM100:CM102)</f>
        <v/>
      </c>
      <c r="CN103" s="694">
        <f>SUM(CN100:CN102)</f>
        <v/>
      </c>
      <c r="CO103" s="694">
        <f>SUM(CO100:CO102)</f>
        <v/>
      </c>
      <c r="CP103" s="694">
        <f>SUM(CP100:CP102)</f>
        <v/>
      </c>
      <c r="CQ103" s="694">
        <f>SUM(CQ100:CQ102)</f>
        <v/>
      </c>
      <c r="CR103" s="694">
        <f>SUM(CR100:CR102)</f>
        <v/>
      </c>
      <c r="CS103" s="694">
        <f>SUM(CS100:CS102)</f>
        <v/>
      </c>
      <c r="CT103" s="694">
        <f>SUM(CT100:CT102)</f>
        <v/>
      </c>
      <c r="CU103" s="694">
        <f>SUM(CU100:CU102)</f>
        <v/>
      </c>
      <c r="CV103" s="694">
        <f>SUM(CV100:CV102)</f>
        <v/>
      </c>
      <c r="CW103" s="694">
        <f>SUM(CW100:CW102)</f>
        <v/>
      </c>
      <c r="CX103" s="694">
        <f>SUM(CX100:CX102)</f>
        <v/>
      </c>
      <c r="CY103" s="697">
        <f>SUM(CY100:CY102)</f>
        <v/>
      </c>
    </row>
    <row r="104">
      <c r="A104" s="3" t="n"/>
      <c r="B104" s="4" t="inlineStr">
        <is>
          <t>Total G&amp;A Expenses</t>
        </is>
      </c>
      <c r="C104" s="4" t="n"/>
      <c r="D104" s="694" t="n"/>
      <c r="E104" s="694" t="n"/>
      <c r="F104" s="694" t="n"/>
      <c r="G104" s="694" t="n"/>
      <c r="H104" s="694" t="n"/>
      <c r="I104" s="694" t="n"/>
      <c r="J104" s="694" t="n"/>
      <c r="K104" s="694" t="n"/>
      <c r="L104" s="694" t="n"/>
      <c r="M104" s="694" t="n"/>
      <c r="N104" s="694">
        <f>SUM(N78:N88)</f>
        <v/>
      </c>
      <c r="O104" s="694">
        <f>SUM(O78:O88)</f>
        <v/>
      </c>
      <c r="P104" s="694">
        <f>+SUM(P84:P89,P81)</f>
        <v/>
      </c>
      <c r="Q104" s="694">
        <f>+SUM(Q84:Q89,Q81)</f>
        <v/>
      </c>
      <c r="R104" s="694">
        <f>+SUM(R84:R89,R81)</f>
        <v/>
      </c>
      <c r="S104" s="694">
        <f>+SUM(S84:S89,S81)</f>
        <v/>
      </c>
      <c r="T104" s="694">
        <f>+T103+SUM(T97:T99)+T96+T93+T88+T79+SUM(T80:T81)+T76</f>
        <v/>
      </c>
      <c r="U104" s="694">
        <f>+U103+SUM(U97:U99)+U96+U93+U88+U79+SUM(U80:U81)+U76</f>
        <v/>
      </c>
      <c r="V104" s="694">
        <f>+V103+SUM(V97:V99)+V96+V93+V88+V79+SUM(V80:V81)+V76</f>
        <v/>
      </c>
      <c r="W104" s="694">
        <f>+W103+SUM(W97:W99)+W96+W93+W88+W79+SUM(W80:W81)+W76</f>
        <v/>
      </c>
      <c r="X104" s="694">
        <f>+X103+SUM(X97:X99)+X96+X93+X88+X79+SUM(X80:X81)+X76</f>
        <v/>
      </c>
      <c r="Y104" s="694">
        <f>+Y103+SUM(Y97:Y99)+Y96+Y93+Y88+Y79+SUM(Y80:Y81)+Y76</f>
        <v/>
      </c>
      <c r="Z104" s="697">
        <f>+Z103+SUM(Z97:Z99)+Z96+Z93+Z88+Z79+SUM(Z80:Z81)+Z76</f>
        <v/>
      </c>
      <c r="AA104" s="694">
        <f>+AA103+SUM(AA97:AA99)+AA96+AA93+AA88+AA79+SUM(AA80:AA81)+AA76</f>
        <v/>
      </c>
      <c r="AB104" s="694">
        <f>+AB103+SUM(AB97:AB99)+AB96+AB93+AB88+AB79+SUM(AB80:AB81)+AB76</f>
        <v/>
      </c>
      <c r="AC104" s="694">
        <f>+AC103+SUM(AC97:AC99)+AC96+AC93+AC88+AC79+SUM(AC80:AC81)+AC76</f>
        <v/>
      </c>
      <c r="AD104" s="694">
        <f>+AD103+SUM(AD97:AD99)+AD96+AD93+AD88+AD79+SUM(AD80:AD81)+AD76</f>
        <v/>
      </c>
      <c r="AE104" s="697">
        <f>+AE103+SUM(AE97:AE99)+AE96+AE93+AE88+AE79+SUM(AE80:AE81)+AE76</f>
        <v/>
      </c>
      <c r="AF104" s="694">
        <f>+AF103+SUM(AF97:AF99)+AF96+AF93+AF88+AF79+SUM(AF80:AF81)+AF76</f>
        <v/>
      </c>
      <c r="AG104" s="694">
        <f>+AG103+SUM(AG97:AG99)+AG96+AG93+AG88+AG79+SUM(AG80:AG81)+AG76</f>
        <v/>
      </c>
      <c r="AH104" s="694">
        <f>+AH103+SUM(AH97:AH99)+AH96+AH93+AH88+AH79+SUM(AH80:AH81)+AH76</f>
        <v/>
      </c>
      <c r="AI104" s="694">
        <f>+AI103+SUM(AI97:AI99)+AI96+AI93+AI88+AI79+SUM(AI80:AI81)+AI76</f>
        <v/>
      </c>
      <c r="AJ104" s="694">
        <f>+AJ103+SUM(AJ97:AJ99)+AJ96+AJ93+AJ88+AJ79+SUM(AJ80:AJ81)+AJ76</f>
        <v/>
      </c>
      <c r="AK104" s="694">
        <f>+AK103+SUM(AK97:AK99)+AK96+AK93+AK88+AK79+SUM(AK80:AK81)+AK76</f>
        <v/>
      </c>
      <c r="AL104" s="694">
        <f>+AL103+SUM(AL97:AL99)+AL96+AL93+AL88+AL79+SUM(AL80:AL81)+AL76</f>
        <v/>
      </c>
      <c r="AM104" s="694">
        <f>+AM103+SUM(AM97:AM99)+AM96+AM93+AM88+AM79+SUM(AM80:AM81)+AM76</f>
        <v/>
      </c>
      <c r="AN104" s="694">
        <f>+AN103+SUM(AN97:AN99)+AN96+AN93+AN88+AN79+SUM(AN80:AN81)+AN76</f>
        <v/>
      </c>
      <c r="AO104" s="694">
        <f>+AO103+SUM(AO97:AO99)+AO96+AO93+AO88+AO79+SUM(AO80:AO81)+AO76</f>
        <v/>
      </c>
      <c r="AP104" s="694">
        <f>+AP103+SUM(AP97:AP99)+AP96+AP93+AP88+AP79+SUM(AP80:AP81)+AP76</f>
        <v/>
      </c>
      <c r="AQ104" s="697">
        <f>+AQ103+SUM(AQ97:AQ99)+AQ96+AQ93+AQ88+AQ79+SUM(AQ80:AQ81)+AQ76</f>
        <v/>
      </c>
      <c r="AR104" s="694">
        <f>+AR103+SUM(AR97:AR99)+AR96+AR93+AR88+AR79+SUM(AR80:AR81)+AR76</f>
        <v/>
      </c>
      <c r="AS104" s="694">
        <f>+AS103+SUM(AS97:AS99)+AS96+AS93+AS88+AS79+SUM(AS80:AS81)+AS76</f>
        <v/>
      </c>
      <c r="AT104" s="694">
        <f>+AT103+SUM(AT97:AT99)+AT96+AT93+AT88+AT79+SUM(AT80:AT81)+AT76</f>
        <v/>
      </c>
      <c r="AU104" s="694">
        <f>+AU103+SUM(AU97:AU99)+AU96+AU93+AU88+AU79+SUM(AU80:AU81)+AU76</f>
        <v/>
      </c>
      <c r="AV104" s="694">
        <f>+AV103+SUM(AV97:AV99)+AV96+AV93+AV88+AV79+SUM(AV80:AV81)+AV76</f>
        <v/>
      </c>
      <c r="AW104" s="694">
        <f>+AW103+SUM(AW97:AW99)+AW96+AW93+AW88+AW79+SUM(AW80:AW81)+AW76</f>
        <v/>
      </c>
      <c r="AX104" s="694">
        <f>+AX103+SUM(AX97:AX99)+AX96+AX93+AX88+AX79+SUM(AX80:AX81)+AX76</f>
        <v/>
      </c>
      <c r="AY104" s="694">
        <f>+AY103+SUM(AY97:AY99)+AY96+AY93+AY88+AY79+SUM(AY80:AY81)+AY76</f>
        <v/>
      </c>
      <c r="AZ104" s="694">
        <f>+AZ103+SUM(AZ97:AZ99)+AZ96+AZ93+AZ88+AZ79+SUM(AZ80:AZ81)+AZ76</f>
        <v/>
      </c>
      <c r="BA104" s="694">
        <f>+BA103+SUM(BA97:BA99)+BA96+BA93+BA88+BA79+SUM(BA80:BA81)+BA76</f>
        <v/>
      </c>
      <c r="BB104" s="694">
        <f>+BB103+SUM(BB97:BB99)+BB96+BB93+BB88+BB79+SUM(BB80:BB81)+BB76</f>
        <v/>
      </c>
      <c r="BC104" s="697">
        <f>+BC103+SUM(BC97:BC99)+BC96+BC93+BC88+BC79+SUM(BC80:BC81)+BC76</f>
        <v/>
      </c>
      <c r="BD104" s="694">
        <f>+BD103+SUM(BD97:BD99)+BD96+BD93+BD88+BD79+SUM(BD80:BD81)+BD76</f>
        <v/>
      </c>
      <c r="BE104" s="694">
        <f>+BE103+SUM(BE97:BE99)+BE96+BE93+BE88+BE79+SUM(BE80:BE81)+BE76</f>
        <v/>
      </c>
      <c r="BF104" s="694">
        <f>+BF103+SUM(BF97:BF99)+BF96+BF93+BF88+BF79+SUM(BF80:BF81)+BF76</f>
        <v/>
      </c>
      <c r="BG104" s="694">
        <f>+BG103+SUM(BG97:BG99)+BG96+BG93+BG88+BG79+SUM(BG80:BG81)+BG76</f>
        <v/>
      </c>
      <c r="BH104" s="694">
        <f>+BH103+SUM(BH97:BH99)+BH96+BH93+BH88+BH79+SUM(BH80:BH81)+BH76</f>
        <v/>
      </c>
      <c r="BI104" s="694">
        <f>+BI103+SUM(BI97:BI99)+BI96+BI93+BI88+BI79+SUM(BI80:BI81)+BI76</f>
        <v/>
      </c>
      <c r="BJ104" s="694">
        <f>+BJ103+SUM(BJ97:BJ99)+BJ96+BJ93+BJ88+BJ79+SUM(BJ80:BJ81)+BJ76</f>
        <v/>
      </c>
      <c r="BK104" s="694">
        <f>+BK103+SUM(BK97:BK99)+BK96+BK93+BK88+BK79+SUM(BK80:BK81)+BK76</f>
        <v/>
      </c>
      <c r="BL104" s="694">
        <f>+BL103+SUM(BL97:BL99)+BL96+BL93+BL88+BL79+SUM(BL80:BL81)+BL76</f>
        <v/>
      </c>
      <c r="BM104" s="694">
        <f>+BM103+SUM(BM97:BM99)+BM96+BM93+BM88+BM79+SUM(BM80:BM81)+BM76</f>
        <v/>
      </c>
      <c r="BN104" s="694">
        <f>+BN103+SUM(BN97:BN99)+BN96+BN93+BN88+BN79+SUM(BN80:BN81)+BN76</f>
        <v/>
      </c>
      <c r="BO104" s="697">
        <f>+BO103+SUM(BO97:BO99)+BO96+BO93+BO88+BO79+SUM(BO80:BO81)+BO76</f>
        <v/>
      </c>
      <c r="BP104" s="694">
        <f>+BP103+SUM(BP97:BP99)+BP96+BP93+BP88+BP79+SUM(BP80:BP81)+BP76</f>
        <v/>
      </c>
      <c r="BQ104" s="694">
        <f>+BQ103+SUM(BQ97:BQ99)+BQ96+BQ93+BQ88+BQ79+SUM(BQ80:BQ81)+BQ76</f>
        <v/>
      </c>
      <c r="BR104" s="694">
        <f>+BR103+SUM(BR97:BR99)+BR96+BR93+BR88+BR79+SUM(BR80:BR81)+BR76</f>
        <v/>
      </c>
      <c r="BS104" s="694">
        <f>+BS103+SUM(BS97:BS99)+BS96+BS93+BS88+BS79+SUM(BS80:BS81)+BS76</f>
        <v/>
      </c>
      <c r="BT104" s="694">
        <f>+BT103+SUM(BT97:BT99)+BT96+BT93+BT88+BT79+SUM(BT80:BT81)+BT76</f>
        <v/>
      </c>
      <c r="BU104" s="694">
        <f>+BU103+SUM(BU97:BU99)+BU96+BU93+BU88+BU79+SUM(BU80:BU81)+BU76</f>
        <v/>
      </c>
      <c r="BV104" s="694">
        <f>+BV103+SUM(BV97:BV99)+BV96+BV93+BV88+BV79+SUM(BV80:BV81)+BV76</f>
        <v/>
      </c>
      <c r="BW104" s="694">
        <f>+BW103+SUM(BW97:BW99)+BW96+BW93+BW88+BW79+SUM(BW80:BW81)+BW76</f>
        <v/>
      </c>
      <c r="BX104" s="694">
        <f>+BX103+SUM(BX97:BX99)+BX96+BX93+BX88+BX79+SUM(BX80:BX81)+BX76</f>
        <v/>
      </c>
      <c r="BY104" s="694">
        <f>+BY103+SUM(BY97:BY99)+BY96+BY93+BY88+BY79+SUM(BY80:BY81)+BY76</f>
        <v/>
      </c>
      <c r="BZ104" s="694">
        <f>+BZ103+SUM(BZ97:BZ99)+BZ96+BZ93+BZ88+BZ79+SUM(BZ80:BZ81)+BZ76</f>
        <v/>
      </c>
      <c r="CA104" s="697">
        <f>+CA103+SUM(CA97:CA99)+CA96+CA93+CA88+CA79+SUM(CA80:CA81)+CA76</f>
        <v/>
      </c>
      <c r="CB104" s="694">
        <f>+CB103+SUM(CB97:CB99)+CB96+CB93+CB88+CB79+SUM(CB80:CB81)+CB76</f>
        <v/>
      </c>
      <c r="CC104" s="694">
        <f>+CC103+SUM(CC97:CC99)+CC96+CC93+CC88+CC79+SUM(CC80:CC81)+CC76</f>
        <v/>
      </c>
      <c r="CD104" s="694">
        <f>+CD103+SUM(CD97:CD99)+CD96+CD93+CD88+CD79+SUM(CD80:CD81)+CD76</f>
        <v/>
      </c>
      <c r="CE104" s="694">
        <f>+CE103+SUM(CE97:CE99)+CE96+CE93+CE88+CE79+SUM(CE80:CE81)+CE76</f>
        <v/>
      </c>
      <c r="CF104" s="694">
        <f>+CF103+SUM(CF97:CF99)+CF96+CF93+CF88+CF79+SUM(CF80:CF81)+CF76</f>
        <v/>
      </c>
      <c r="CG104" s="694">
        <f>+CG103+SUM(CG97:CG99)+CG96+CG93+CG88+CG79+SUM(CG80:CG81)+CG76</f>
        <v/>
      </c>
      <c r="CH104" s="694">
        <f>+CH103+SUM(CH97:CH99)+CH96+CH93+CH88+CH79+SUM(CH80:CH81)+CH76</f>
        <v/>
      </c>
      <c r="CI104" s="694">
        <f>+CI103+SUM(CI97:CI99)+CI96+CI93+CI88+CI79+SUM(CI80:CI81)+CI76</f>
        <v/>
      </c>
      <c r="CJ104" s="694">
        <f>+CJ103+SUM(CJ97:CJ99)+CJ96+CJ93+CJ88+CJ79+SUM(CJ80:CJ81)+CJ76</f>
        <v/>
      </c>
      <c r="CK104" s="694">
        <f>+CK103+SUM(CK97:CK99)+CK96+CK93+CK88+CK79+SUM(CK80:CK81)+CK76</f>
        <v/>
      </c>
      <c r="CL104" s="694">
        <f>+CL103+SUM(CL97:CL99)+CL96+CL93+CL88+CL79+SUM(CL80:CL81)+CL76</f>
        <v/>
      </c>
      <c r="CM104" s="697">
        <f>+CM103+SUM(CM97:CM99)+CM96+CM93+CM88+CM79+SUM(CM80:CM81)+CM76</f>
        <v/>
      </c>
      <c r="CN104" s="694">
        <f>+CN103+SUM(CN97:CN99)+CN96+CN93+CN88+CN79+SUM(CN80:CN81)+CN76</f>
        <v/>
      </c>
      <c r="CO104" s="694">
        <f>+CO103+SUM(CO97:CO99)+CO96+CO93+CO88+CO79+SUM(CO80:CO81)+CO76</f>
        <v/>
      </c>
      <c r="CP104" s="694">
        <f>+CP103+SUM(CP97:CP99)+CP96+CP93+CP88+CP79+SUM(CP80:CP81)+CP76</f>
        <v/>
      </c>
      <c r="CQ104" s="694">
        <f>+CQ103+SUM(CQ97:CQ99)+CQ96+CQ93+CQ88+CQ79+SUM(CQ80:CQ81)+CQ76</f>
        <v/>
      </c>
      <c r="CR104" s="694">
        <f>+CR103+SUM(CR97:CR99)+CR96+CR93+CR88+CR79+SUM(CR80:CR81)+CR76</f>
        <v/>
      </c>
      <c r="CS104" s="694">
        <f>+CS103+SUM(CS97:CS99)+CS96+CS93+CS88+CS79+SUM(CS80:CS81)+CS76</f>
        <v/>
      </c>
      <c r="CT104" s="694">
        <f>+CT103+SUM(CT97:CT99)+CT96+CT93+CT88+CT79+SUM(CT80:CT81)+CT76</f>
        <v/>
      </c>
      <c r="CU104" s="694">
        <f>+CU103+SUM(CU97:CU99)+CU96+CU93+CU88+CU79+SUM(CU80:CU81)+CU76</f>
        <v/>
      </c>
      <c r="CV104" s="694">
        <f>+CV103+SUM(CV97:CV99)+CV96+CV93+CV88+CV79+SUM(CV80:CV81)+CV76</f>
        <v/>
      </c>
      <c r="CW104" s="694">
        <f>+CW103+SUM(CW97:CW99)+CW96+CW93+CW88+CW79+SUM(CW80:CW81)+CW76</f>
        <v/>
      </c>
      <c r="CX104" s="694">
        <f>+CX103+SUM(CX97:CX99)+CX96+CX93+CX88+CX79+SUM(CX80:CX81)+CX76</f>
        <v/>
      </c>
      <c r="CY104" s="697">
        <f>+CY103+SUM(CY97:CY99)+CY96+CY93+CY88+CY79+SUM(CY80:CY81)+CY76</f>
        <v/>
      </c>
    </row>
    <row r="105" hidden="1">
      <c r="B105" s="1" t="inlineStr">
        <is>
          <t xml:space="preserve">   61000 Owner Guarenteed Payments</t>
        </is>
      </c>
      <c r="C105" s="1" t="n"/>
      <c r="D105" s="580" t="n"/>
      <c r="E105" s="580" t="n"/>
      <c r="F105" s="580" t="n"/>
      <c r="G105" s="580" t="n"/>
      <c r="H105" s="580" t="n"/>
      <c r="I105" s="580" t="n"/>
      <c r="J105" s="580" t="n"/>
      <c r="K105" s="580" t="n"/>
      <c r="L105" s="580" t="n"/>
      <c r="M105" s="580" t="n"/>
      <c r="N105" s="580" t="n"/>
      <c r="O105" s="580" t="n"/>
      <c r="P105" s="580" t="n"/>
      <c r="Q105" s="580" t="n"/>
      <c r="R105" s="580" t="n"/>
      <c r="S105" s="580" t="n"/>
      <c r="T105" s="580" t="n"/>
      <c r="U105" s="580" t="n"/>
      <c r="V105" s="580" t="n"/>
      <c r="W105" s="580" t="n"/>
      <c r="X105" s="580" t="n"/>
      <c r="Y105" s="580" t="n"/>
      <c r="Z105" s="195" t="n"/>
      <c r="AA105" s="580" t="n"/>
      <c r="AB105" s="580" t="n"/>
      <c r="AC105" s="580" t="n"/>
      <c r="AD105" s="580" t="n"/>
      <c r="AE105" s="195" t="n"/>
      <c r="AF105" s="580" t="n"/>
      <c r="AG105" s="580" t="n"/>
      <c r="AH105" s="580" t="n"/>
      <c r="AI105" s="580" t="n"/>
      <c r="AJ105" s="580" t="n"/>
      <c r="AK105" s="580" t="n"/>
      <c r="AL105" s="580" t="n"/>
      <c r="AM105" s="580" t="n"/>
      <c r="AN105" s="580" t="n"/>
      <c r="AO105" s="580" t="n"/>
      <c r="AP105" s="580" t="n"/>
      <c r="AQ105" s="195" t="n"/>
      <c r="AR105" s="580" t="n"/>
      <c r="AS105" s="580" t="n"/>
      <c r="AT105" s="580" t="n"/>
      <c r="AU105" s="580" t="n"/>
      <c r="AV105" s="580" t="n"/>
      <c r="AW105" s="580" t="n"/>
      <c r="AX105" s="580" t="n"/>
      <c r="AY105" s="580" t="n"/>
      <c r="AZ105" s="580" t="n"/>
      <c r="BA105" s="580" t="n"/>
      <c r="BB105" s="580" t="n"/>
      <c r="BC105" s="195" t="n"/>
      <c r="BD105" s="580" t="n"/>
      <c r="BE105" s="580" t="n"/>
      <c r="BF105" s="580" t="n"/>
      <c r="BG105" s="580" t="n"/>
      <c r="BH105" s="580" t="n"/>
      <c r="BI105" s="580" t="n"/>
      <c r="BJ105" s="580" t="n"/>
      <c r="BK105" s="580" t="n"/>
      <c r="BL105" s="580" t="n"/>
      <c r="BM105" s="580" t="n"/>
      <c r="BN105" s="580" t="n"/>
      <c r="BO105" s="195" t="n"/>
      <c r="BP105" s="580" t="n"/>
      <c r="BQ105" s="580" t="n"/>
      <c r="BR105" s="580" t="n"/>
      <c r="BS105" s="580" t="n"/>
      <c r="BT105" s="580" t="n"/>
      <c r="BU105" s="580" t="n"/>
      <c r="BV105" s="580" t="n"/>
      <c r="BW105" s="580" t="n"/>
      <c r="BX105" s="580" t="n"/>
      <c r="BY105" s="580" t="n"/>
      <c r="BZ105" s="580" t="n"/>
      <c r="CA105" s="195" t="n"/>
      <c r="CB105" s="580" t="n"/>
      <c r="CC105" s="580" t="n"/>
      <c r="CD105" s="580" t="n"/>
      <c r="CE105" s="580" t="n"/>
      <c r="CF105" s="580" t="n"/>
      <c r="CG105" s="580" t="n"/>
      <c r="CH105" s="580" t="n"/>
      <c r="CI105" s="580" t="n"/>
      <c r="CJ105" s="580" t="n"/>
      <c r="CK105" s="580" t="n"/>
      <c r="CL105" s="580" t="n"/>
      <c r="CM105" s="195" t="n"/>
      <c r="CN105" s="580" t="n"/>
      <c r="CO105" s="580" t="n"/>
      <c r="CP105" s="580" t="n"/>
      <c r="CQ105" s="580" t="n"/>
      <c r="CR105" s="580" t="n"/>
      <c r="CS105" s="580" t="n"/>
      <c r="CT105" s="580" t="n"/>
      <c r="CU105" s="580" t="n"/>
      <c r="CV105" s="580" t="n"/>
      <c r="CW105" s="580" t="n"/>
      <c r="CX105" s="580" t="n"/>
      <c r="CY105" s="195" t="n"/>
    </row>
    <row r="106" hidden="1">
      <c r="A106" s="5" t="n"/>
      <c r="B106" s="6" t="inlineStr">
        <is>
          <t>Total Expenses</t>
        </is>
      </c>
      <c r="C106" s="6" t="n"/>
      <c r="D106" s="694" t="n"/>
      <c r="E106" s="694" t="n"/>
      <c r="F106" s="694" t="n"/>
      <c r="G106" s="694" t="n"/>
      <c r="H106" s="694" t="n"/>
      <c r="I106" s="694" t="n"/>
      <c r="J106" s="694" t="n"/>
      <c r="K106" s="694" t="n"/>
      <c r="L106" s="694" t="n"/>
      <c r="M106" s="694" t="n"/>
      <c r="N106" s="694">
        <f>SUM(N104:N105)</f>
        <v/>
      </c>
      <c r="O106" s="694">
        <f>SUM(O104:O105)</f>
        <v/>
      </c>
      <c r="P106" s="694">
        <f>SUM(P104:P105)</f>
        <v/>
      </c>
      <c r="Q106" s="694">
        <f>SUM(Q104:Q105)</f>
        <v/>
      </c>
      <c r="R106" s="694">
        <f>SUM(R104:R105)</f>
        <v/>
      </c>
      <c r="S106" s="694">
        <f>SUM(S104:S105)</f>
        <v/>
      </c>
      <c r="T106" s="694">
        <f>SUM(T104:T105)</f>
        <v/>
      </c>
      <c r="U106" s="694">
        <f>SUM(U104:U105)</f>
        <v/>
      </c>
      <c r="V106" s="694">
        <f>SUM(V104:V105)</f>
        <v/>
      </c>
      <c r="W106" s="694">
        <f>SUM(W104:W105)</f>
        <v/>
      </c>
      <c r="X106" s="694">
        <f>SUM(X104:X105)</f>
        <v/>
      </c>
      <c r="Y106" s="694">
        <f>SUM(Y104:Y105)</f>
        <v/>
      </c>
      <c r="Z106" s="697">
        <f>SUM(Z104:Z105)</f>
        <v/>
      </c>
      <c r="AA106" s="694">
        <f>SUM(AA104:AA105)</f>
        <v/>
      </c>
      <c r="AB106" s="694">
        <f>SUM(AB104:AB105)</f>
        <v/>
      </c>
      <c r="AC106" s="694">
        <f>SUM(AC104:AC105)</f>
        <v/>
      </c>
      <c r="AD106" s="694">
        <f>SUM(AD104:AD105)</f>
        <v/>
      </c>
      <c r="AE106" s="697">
        <f>SUM(AE104:AE105)</f>
        <v/>
      </c>
      <c r="AF106" s="694">
        <f>SUM(AF104:AF105)</f>
        <v/>
      </c>
      <c r="AG106" s="694">
        <f>SUM(AG104:AG105)</f>
        <v/>
      </c>
      <c r="AH106" s="694">
        <f>SUM(AH104:AH105)</f>
        <v/>
      </c>
      <c r="AI106" s="694">
        <f>SUM(AI104:AI105)</f>
        <v/>
      </c>
      <c r="AJ106" s="694">
        <f>SUM(AJ104:AJ105)</f>
        <v/>
      </c>
      <c r="AK106" s="694">
        <f>SUM(AK104:AK105)</f>
        <v/>
      </c>
      <c r="AL106" s="694">
        <f>SUM(AL104:AL105)</f>
        <v/>
      </c>
      <c r="AM106" s="694">
        <f>SUM(AM104:AM105)</f>
        <v/>
      </c>
      <c r="AN106" s="694">
        <f>SUM(AN104:AN105)</f>
        <v/>
      </c>
      <c r="AO106" s="694">
        <f>SUM(AO104:AO105)</f>
        <v/>
      </c>
      <c r="AP106" s="694">
        <f>SUM(AP104:AP105)</f>
        <v/>
      </c>
      <c r="AQ106" s="697">
        <f>SUM(AQ104:AQ105)</f>
        <v/>
      </c>
      <c r="AR106" s="694">
        <f>SUM(AR104:AR105)</f>
        <v/>
      </c>
      <c r="AS106" s="694">
        <f>SUM(AS104:AS105)</f>
        <v/>
      </c>
      <c r="AT106" s="694">
        <f>SUM(AT104:AT105)</f>
        <v/>
      </c>
      <c r="AU106" s="694">
        <f>SUM(AU104:AU105)</f>
        <v/>
      </c>
      <c r="AV106" s="694">
        <f>SUM(AV104:AV105)</f>
        <v/>
      </c>
      <c r="AW106" s="694">
        <f>SUM(AW104:AW105)</f>
        <v/>
      </c>
      <c r="AX106" s="694">
        <f>SUM(AX104:AX105)</f>
        <v/>
      </c>
      <c r="AY106" s="694">
        <f>SUM(AY104:AY105)</f>
        <v/>
      </c>
      <c r="AZ106" s="694">
        <f>SUM(AZ104:AZ105)</f>
        <v/>
      </c>
      <c r="BA106" s="694">
        <f>SUM(BA104:BA105)</f>
        <v/>
      </c>
      <c r="BB106" s="694">
        <f>SUM(BB104:BB105)</f>
        <v/>
      </c>
      <c r="BC106" s="697">
        <f>SUM(BC104:BC105)</f>
        <v/>
      </c>
      <c r="BD106" s="694">
        <f>SUM(BD104:BD105)</f>
        <v/>
      </c>
      <c r="BE106" s="694">
        <f>SUM(BE104:BE105)</f>
        <v/>
      </c>
      <c r="BF106" s="694">
        <f>SUM(BF104:BF105)</f>
        <v/>
      </c>
      <c r="BG106" s="694">
        <f>SUM(BG104:BG105)</f>
        <v/>
      </c>
      <c r="BH106" s="694">
        <f>SUM(BH104:BH105)</f>
        <v/>
      </c>
      <c r="BI106" s="694">
        <f>SUM(BI104:BI105)</f>
        <v/>
      </c>
      <c r="BJ106" s="694">
        <f>SUM(BJ104:BJ105)</f>
        <v/>
      </c>
      <c r="BK106" s="694">
        <f>SUM(BK104:BK105)</f>
        <v/>
      </c>
      <c r="BL106" s="694">
        <f>SUM(BL104:BL105)</f>
        <v/>
      </c>
      <c r="BM106" s="694">
        <f>SUM(BM104:BM105)</f>
        <v/>
      </c>
      <c r="BN106" s="694">
        <f>SUM(BN104:BN105)</f>
        <v/>
      </c>
      <c r="BO106" s="697">
        <f>SUM(BO104:BO105)</f>
        <v/>
      </c>
      <c r="BP106" s="694">
        <f>SUM(BP104:BP105)</f>
        <v/>
      </c>
      <c r="BQ106" s="694">
        <f>SUM(BQ104:BQ105)</f>
        <v/>
      </c>
      <c r="BR106" s="694">
        <f>SUM(BR104:BR105)</f>
        <v/>
      </c>
      <c r="BS106" s="694">
        <f>SUM(BS104:BS105)</f>
        <v/>
      </c>
      <c r="BT106" s="694">
        <f>SUM(BT104:BT105)</f>
        <v/>
      </c>
      <c r="BU106" s="694">
        <f>SUM(BU104:BU105)</f>
        <v/>
      </c>
      <c r="BV106" s="694">
        <f>SUM(BV104:BV105)</f>
        <v/>
      </c>
      <c r="BW106" s="694">
        <f>SUM(BW104:BW105)</f>
        <v/>
      </c>
      <c r="BX106" s="694">
        <f>SUM(BX104:BX105)</f>
        <v/>
      </c>
      <c r="BY106" s="694">
        <f>SUM(BY104:BY105)</f>
        <v/>
      </c>
      <c r="BZ106" s="694">
        <f>SUM(BZ104:BZ105)</f>
        <v/>
      </c>
      <c r="CA106" s="697">
        <f>SUM(CA104:CA105)</f>
        <v/>
      </c>
      <c r="CB106" s="694">
        <f>SUM(CB104:CB105)</f>
        <v/>
      </c>
      <c r="CC106" s="694">
        <f>SUM(CC104:CC105)</f>
        <v/>
      </c>
      <c r="CD106" s="694">
        <f>SUM(CD104:CD105)</f>
        <v/>
      </c>
      <c r="CE106" s="694">
        <f>SUM(CE104:CE105)</f>
        <v/>
      </c>
      <c r="CF106" s="694">
        <f>SUM(CF104:CF105)</f>
        <v/>
      </c>
      <c r="CG106" s="694">
        <f>SUM(CG104:CG105)</f>
        <v/>
      </c>
      <c r="CH106" s="694">
        <f>SUM(CH104:CH105)</f>
        <v/>
      </c>
      <c r="CI106" s="694">
        <f>SUM(CI104:CI105)</f>
        <v/>
      </c>
      <c r="CJ106" s="694">
        <f>SUM(CJ104:CJ105)</f>
        <v/>
      </c>
      <c r="CK106" s="694">
        <f>SUM(CK104:CK105)</f>
        <v/>
      </c>
      <c r="CL106" s="694">
        <f>SUM(CL104:CL105)</f>
        <v/>
      </c>
      <c r="CM106" s="697">
        <f>SUM(CM104:CM105)</f>
        <v/>
      </c>
      <c r="CN106" s="694">
        <f>SUM(CN104:CN105)</f>
        <v/>
      </c>
      <c r="CO106" s="694">
        <f>SUM(CO104:CO105)</f>
        <v/>
      </c>
      <c r="CP106" s="694">
        <f>SUM(CP104:CP105)</f>
        <v/>
      </c>
      <c r="CQ106" s="694">
        <f>SUM(CQ104:CQ105)</f>
        <v/>
      </c>
      <c r="CR106" s="694">
        <f>SUM(CR104:CR105)</f>
        <v/>
      </c>
      <c r="CS106" s="694">
        <f>SUM(CS104:CS105)</f>
        <v/>
      </c>
      <c r="CT106" s="694">
        <f>SUM(CT104:CT105)</f>
        <v/>
      </c>
      <c r="CU106" s="694">
        <f>SUM(CU104:CU105)</f>
        <v/>
      </c>
      <c r="CV106" s="694">
        <f>SUM(CV104:CV105)</f>
        <v/>
      </c>
      <c r="CW106" s="694">
        <f>SUM(CW104:CW105)</f>
        <v/>
      </c>
      <c r="CX106" s="694">
        <f>SUM(CX104:CX105)</f>
        <v/>
      </c>
      <c r="CY106" s="697">
        <f>SUM(CY104:CY105)</f>
        <v/>
      </c>
    </row>
    <row r="107">
      <c r="A107" s="3" t="n"/>
      <c r="B107" s="4" t="inlineStr">
        <is>
          <t>Total Expenses</t>
        </is>
      </c>
      <c r="C107" s="4" t="n"/>
      <c r="D107" s="694" t="n"/>
      <c r="E107" s="694" t="n"/>
      <c r="F107" s="694" t="n"/>
      <c r="G107" s="694" t="n"/>
      <c r="H107" s="694" t="n"/>
      <c r="I107" s="694" t="n"/>
      <c r="J107" s="694" t="n"/>
      <c r="K107" s="694" t="n"/>
      <c r="L107" s="694" t="n"/>
      <c r="M107" s="694" t="n"/>
      <c r="N107" s="694" t="n"/>
      <c r="O107" s="694" t="n"/>
      <c r="P107" s="694">
        <f>+P104+P77</f>
        <v/>
      </c>
      <c r="Q107" s="694">
        <f>+Q104+Q77</f>
        <v/>
      </c>
      <c r="R107" s="694">
        <f>+R104+R77</f>
        <v/>
      </c>
      <c r="S107" s="694">
        <f>+S104+S77</f>
        <v/>
      </c>
      <c r="T107" s="694">
        <f>+T104</f>
        <v/>
      </c>
      <c r="U107" s="694">
        <f>+U104</f>
        <v/>
      </c>
      <c r="V107" s="694">
        <f>+V104</f>
        <v/>
      </c>
      <c r="W107" s="694">
        <f>+W104</f>
        <v/>
      </c>
      <c r="X107" s="694">
        <f>+X104</f>
        <v/>
      </c>
      <c r="Y107" s="694">
        <f>+Y104</f>
        <v/>
      </c>
      <c r="Z107" s="697">
        <f>+Z104</f>
        <v/>
      </c>
      <c r="AA107" s="694">
        <f>+AA104</f>
        <v/>
      </c>
      <c r="AB107" s="694">
        <f>+AB104</f>
        <v/>
      </c>
      <c r="AC107" s="694">
        <f>+AC104</f>
        <v/>
      </c>
      <c r="AD107" s="694">
        <f>+AD104</f>
        <v/>
      </c>
      <c r="AE107" s="697">
        <f>+AE104</f>
        <v/>
      </c>
      <c r="AF107" s="694">
        <f>+AF104</f>
        <v/>
      </c>
      <c r="AG107" s="694">
        <f>+AG104</f>
        <v/>
      </c>
      <c r="AH107" s="694">
        <f>+AH104</f>
        <v/>
      </c>
      <c r="AI107" s="694">
        <f>+AI104</f>
        <v/>
      </c>
      <c r="AJ107" s="694">
        <f>+AJ104</f>
        <v/>
      </c>
      <c r="AK107" s="694">
        <f>+AK104</f>
        <v/>
      </c>
      <c r="AL107" s="694">
        <f>+AL104</f>
        <v/>
      </c>
      <c r="AM107" s="694">
        <f>+AM104</f>
        <v/>
      </c>
      <c r="AN107" s="694">
        <f>+AN104</f>
        <v/>
      </c>
      <c r="AO107" s="694">
        <f>+AO104</f>
        <v/>
      </c>
      <c r="AP107" s="694">
        <f>+AP104</f>
        <v/>
      </c>
      <c r="AQ107" s="697">
        <f>+AQ104</f>
        <v/>
      </c>
      <c r="AR107" s="694">
        <f>+AR104</f>
        <v/>
      </c>
      <c r="AS107" s="694">
        <f>+AS104</f>
        <v/>
      </c>
      <c r="AT107" s="694">
        <f>+AT104</f>
        <v/>
      </c>
      <c r="AU107" s="694">
        <f>+AU104</f>
        <v/>
      </c>
      <c r="AV107" s="694">
        <f>+AV104</f>
        <v/>
      </c>
      <c r="AW107" s="694">
        <f>+AW104</f>
        <v/>
      </c>
      <c r="AX107" s="694">
        <f>+AX104</f>
        <v/>
      </c>
      <c r="AY107" s="694">
        <f>+AY104</f>
        <v/>
      </c>
      <c r="AZ107" s="694">
        <f>+AZ104</f>
        <v/>
      </c>
      <c r="BA107" s="694">
        <f>+BA104</f>
        <v/>
      </c>
      <c r="BB107" s="694">
        <f>+BB104</f>
        <v/>
      </c>
      <c r="BC107" s="697">
        <f>+BC104</f>
        <v/>
      </c>
      <c r="BD107" s="694">
        <f>+BD104</f>
        <v/>
      </c>
      <c r="BE107" s="694">
        <f>+BE104</f>
        <v/>
      </c>
      <c r="BF107" s="694">
        <f>+BF104</f>
        <v/>
      </c>
      <c r="BG107" s="694">
        <f>+BG104</f>
        <v/>
      </c>
      <c r="BH107" s="694">
        <f>+BH104</f>
        <v/>
      </c>
      <c r="BI107" s="694">
        <f>+BI104</f>
        <v/>
      </c>
      <c r="BJ107" s="694">
        <f>+BJ104</f>
        <v/>
      </c>
      <c r="BK107" s="694">
        <f>+BK104</f>
        <v/>
      </c>
      <c r="BL107" s="694">
        <f>+BL104</f>
        <v/>
      </c>
      <c r="BM107" s="694">
        <f>+BM104</f>
        <v/>
      </c>
      <c r="BN107" s="694">
        <f>+BN104</f>
        <v/>
      </c>
      <c r="BO107" s="697">
        <f>+BO104</f>
        <v/>
      </c>
      <c r="BP107" s="694">
        <f>+BP104</f>
        <v/>
      </c>
      <c r="BQ107" s="694">
        <f>+BQ104</f>
        <v/>
      </c>
      <c r="BR107" s="694">
        <f>+BR104</f>
        <v/>
      </c>
      <c r="BS107" s="694">
        <f>+BS104</f>
        <v/>
      </c>
      <c r="BT107" s="694">
        <f>+BT104</f>
        <v/>
      </c>
      <c r="BU107" s="694">
        <f>+BU104</f>
        <v/>
      </c>
      <c r="BV107" s="694">
        <f>+BV104</f>
        <v/>
      </c>
      <c r="BW107" s="694">
        <f>+BW104</f>
        <v/>
      </c>
      <c r="BX107" s="694">
        <f>+BX104</f>
        <v/>
      </c>
      <c r="BY107" s="694">
        <f>+BY104</f>
        <v/>
      </c>
      <c r="BZ107" s="694">
        <f>+BZ104</f>
        <v/>
      </c>
      <c r="CA107" s="697">
        <f>+CA104</f>
        <v/>
      </c>
      <c r="CB107" s="694">
        <f>+CB104</f>
        <v/>
      </c>
      <c r="CC107" s="694">
        <f>+CC104</f>
        <v/>
      </c>
      <c r="CD107" s="694">
        <f>+CD104</f>
        <v/>
      </c>
      <c r="CE107" s="694">
        <f>+CE104</f>
        <v/>
      </c>
      <c r="CF107" s="694">
        <f>+CF104</f>
        <v/>
      </c>
      <c r="CG107" s="694">
        <f>+CG104</f>
        <v/>
      </c>
      <c r="CH107" s="694">
        <f>+CH104</f>
        <v/>
      </c>
      <c r="CI107" s="694">
        <f>+CI104</f>
        <v/>
      </c>
      <c r="CJ107" s="694">
        <f>+CJ104</f>
        <v/>
      </c>
      <c r="CK107" s="694">
        <f>+CK104</f>
        <v/>
      </c>
      <c r="CL107" s="694">
        <f>+CL104</f>
        <v/>
      </c>
      <c r="CM107" s="697">
        <f>+CM104</f>
        <v/>
      </c>
      <c r="CN107" s="694">
        <f>+CN104</f>
        <v/>
      </c>
      <c r="CO107" s="694">
        <f>+CO104</f>
        <v/>
      </c>
      <c r="CP107" s="694">
        <f>+CP104</f>
        <v/>
      </c>
      <c r="CQ107" s="694">
        <f>+CQ104</f>
        <v/>
      </c>
      <c r="CR107" s="694">
        <f>+CR104</f>
        <v/>
      </c>
      <c r="CS107" s="694">
        <f>+CS104</f>
        <v/>
      </c>
      <c r="CT107" s="694">
        <f>+CT104</f>
        <v/>
      </c>
      <c r="CU107" s="694">
        <f>+CU104</f>
        <v/>
      </c>
      <c r="CV107" s="694">
        <f>+CV104</f>
        <v/>
      </c>
      <c r="CW107" s="694">
        <f>+CW104</f>
        <v/>
      </c>
      <c r="CX107" s="694">
        <f>+CX104</f>
        <v/>
      </c>
      <c r="CY107" s="697">
        <f>+CY104</f>
        <v/>
      </c>
    </row>
    <row r="108">
      <c r="A108" s="3" t="n"/>
      <c r="B108" s="4" t="inlineStr">
        <is>
          <t>Net Operating Income</t>
        </is>
      </c>
      <c r="C108" s="4" t="n"/>
      <c r="D108" s="694" t="n"/>
      <c r="E108" s="694" t="n"/>
      <c r="F108" s="694" t="n"/>
      <c r="G108" s="694" t="n"/>
      <c r="H108" s="694" t="n"/>
      <c r="I108" s="694" t="n"/>
      <c r="J108" s="694" t="n"/>
      <c r="K108" s="694" t="n"/>
      <c r="L108" s="694" t="n"/>
      <c r="M108" s="694" t="n"/>
      <c r="N108" s="694">
        <f>N72-N106</f>
        <v/>
      </c>
      <c r="O108" s="694">
        <f>O72-O106</f>
        <v/>
      </c>
      <c r="P108" s="694">
        <f>P72-P107</f>
        <v/>
      </c>
      <c r="Q108" s="694">
        <f>Q72-Q107</f>
        <v/>
      </c>
      <c r="R108" s="694">
        <f>R72-R107</f>
        <v/>
      </c>
      <c r="S108" s="694">
        <f>S72-S107</f>
        <v/>
      </c>
      <c r="T108" s="694">
        <f>T72-T107</f>
        <v/>
      </c>
      <c r="U108" s="694">
        <f>U72-U107</f>
        <v/>
      </c>
      <c r="V108" s="694">
        <f>V72-V107</f>
        <v/>
      </c>
      <c r="W108" s="694">
        <f>W72-W107</f>
        <v/>
      </c>
      <c r="X108" s="694">
        <f>X72-X107</f>
        <v/>
      </c>
      <c r="Y108" s="694">
        <f>Y72-Y107</f>
        <v/>
      </c>
      <c r="Z108" s="697">
        <f>Z72-Z107</f>
        <v/>
      </c>
      <c r="AA108" s="694">
        <f>AA72-AA107</f>
        <v/>
      </c>
      <c r="AB108" s="694">
        <f>AB72-AB107</f>
        <v/>
      </c>
      <c r="AC108" s="694">
        <f>AC72-AC107</f>
        <v/>
      </c>
      <c r="AD108" s="694">
        <f>AD72-AD107</f>
        <v/>
      </c>
      <c r="AE108" s="697">
        <f>AE72-AE107</f>
        <v/>
      </c>
      <c r="AF108" s="694">
        <f>AF72-AF107</f>
        <v/>
      </c>
      <c r="AG108" s="694">
        <f>AG72-AG107</f>
        <v/>
      </c>
      <c r="AH108" s="694">
        <f>AH72-AH107</f>
        <v/>
      </c>
      <c r="AI108" s="694">
        <f>AI72-AI107</f>
        <v/>
      </c>
      <c r="AJ108" s="694">
        <f>AJ72-AJ107</f>
        <v/>
      </c>
      <c r="AK108" s="694">
        <f>AK72-AK107</f>
        <v/>
      </c>
      <c r="AL108" s="694">
        <f>AL72-AL107</f>
        <v/>
      </c>
      <c r="AM108" s="694">
        <f>AM72-AM107</f>
        <v/>
      </c>
      <c r="AN108" s="694">
        <f>AN72-AN107</f>
        <v/>
      </c>
      <c r="AO108" s="694">
        <f>AO72-AO107</f>
        <v/>
      </c>
      <c r="AP108" s="694">
        <f>AP72-AP107</f>
        <v/>
      </c>
      <c r="AQ108" s="697">
        <f>AQ72-AQ107</f>
        <v/>
      </c>
      <c r="AR108" s="694">
        <f>AR72-AR107</f>
        <v/>
      </c>
      <c r="AS108" s="694">
        <f>AS72-AS107</f>
        <v/>
      </c>
      <c r="AT108" s="694">
        <f>AT72-AT107</f>
        <v/>
      </c>
      <c r="AU108" s="694">
        <f>AU72-AU107</f>
        <v/>
      </c>
      <c r="AV108" s="694">
        <f>AV72-AV107</f>
        <v/>
      </c>
      <c r="AW108" s="694">
        <f>AW72-AW107</f>
        <v/>
      </c>
      <c r="AX108" s="694">
        <f>AX72-AX107</f>
        <v/>
      </c>
      <c r="AY108" s="694">
        <f>AY72-AY107</f>
        <v/>
      </c>
      <c r="AZ108" s="694">
        <f>AZ72-AZ107</f>
        <v/>
      </c>
      <c r="BA108" s="694">
        <f>BA72-BA107</f>
        <v/>
      </c>
      <c r="BB108" s="694">
        <f>BB72-BB107</f>
        <v/>
      </c>
      <c r="BC108" s="697">
        <f>BC72-BC107</f>
        <v/>
      </c>
      <c r="BD108" s="694">
        <f>BD72-BD107</f>
        <v/>
      </c>
      <c r="BE108" s="694">
        <f>BE72-BE107</f>
        <v/>
      </c>
      <c r="BF108" s="694">
        <f>BF72-BF107</f>
        <v/>
      </c>
      <c r="BG108" s="694">
        <f>BG72-BG107</f>
        <v/>
      </c>
      <c r="BH108" s="694">
        <f>BH72-BH107</f>
        <v/>
      </c>
      <c r="BI108" s="694">
        <f>BI72-BI107</f>
        <v/>
      </c>
      <c r="BJ108" s="694">
        <f>BJ72-BJ107</f>
        <v/>
      </c>
      <c r="BK108" s="694">
        <f>BK72-BK107</f>
        <v/>
      </c>
      <c r="BL108" s="694">
        <f>BL72-BL107</f>
        <v/>
      </c>
      <c r="BM108" s="694">
        <f>BM72-BM107</f>
        <v/>
      </c>
      <c r="BN108" s="694">
        <f>BN72-BN107</f>
        <v/>
      </c>
      <c r="BO108" s="697">
        <f>BO72-BO107</f>
        <v/>
      </c>
      <c r="BP108" s="694">
        <f>BP72-BP107</f>
        <v/>
      </c>
      <c r="BQ108" s="694">
        <f>BQ72-BQ107</f>
        <v/>
      </c>
      <c r="BR108" s="694">
        <f>BR72-BR107</f>
        <v/>
      </c>
      <c r="BS108" s="694">
        <f>BS72-BS107</f>
        <v/>
      </c>
      <c r="BT108" s="694">
        <f>BT72-BT107</f>
        <v/>
      </c>
      <c r="BU108" s="694">
        <f>BU72-BU107</f>
        <v/>
      </c>
      <c r="BV108" s="694">
        <f>BV72-BV107</f>
        <v/>
      </c>
      <c r="BW108" s="694">
        <f>BW72-BW107</f>
        <v/>
      </c>
      <c r="BX108" s="694">
        <f>BX72-BX107</f>
        <v/>
      </c>
      <c r="BY108" s="694">
        <f>BY72-BY107</f>
        <v/>
      </c>
      <c r="BZ108" s="694">
        <f>BZ72-BZ107</f>
        <v/>
      </c>
      <c r="CA108" s="697">
        <f>CA72-CA107</f>
        <v/>
      </c>
      <c r="CB108" s="694">
        <f>CB72-CB107</f>
        <v/>
      </c>
      <c r="CC108" s="694">
        <f>CC72-CC107</f>
        <v/>
      </c>
      <c r="CD108" s="694">
        <f>CD72-CD107</f>
        <v/>
      </c>
      <c r="CE108" s="694">
        <f>CE72-CE107</f>
        <v/>
      </c>
      <c r="CF108" s="694">
        <f>CF72-CF107</f>
        <v/>
      </c>
      <c r="CG108" s="694">
        <f>CG72-CG107</f>
        <v/>
      </c>
      <c r="CH108" s="694">
        <f>CH72-CH107</f>
        <v/>
      </c>
      <c r="CI108" s="694">
        <f>CI72-CI107</f>
        <v/>
      </c>
      <c r="CJ108" s="694">
        <f>CJ72-CJ107</f>
        <v/>
      </c>
      <c r="CK108" s="694">
        <f>CK72-CK107</f>
        <v/>
      </c>
      <c r="CL108" s="694">
        <f>CL72-CL107</f>
        <v/>
      </c>
      <c r="CM108" s="697">
        <f>CM72-CM107</f>
        <v/>
      </c>
      <c r="CN108" s="694">
        <f>CN72-CN107</f>
        <v/>
      </c>
      <c r="CO108" s="694">
        <f>CO72-CO107</f>
        <v/>
      </c>
      <c r="CP108" s="694">
        <f>CP72-CP107</f>
        <v/>
      </c>
      <c r="CQ108" s="694">
        <f>CQ72-CQ107</f>
        <v/>
      </c>
      <c r="CR108" s="694">
        <f>CR72-CR107</f>
        <v/>
      </c>
      <c r="CS108" s="694">
        <f>CS72-CS107</f>
        <v/>
      </c>
      <c r="CT108" s="694">
        <f>CT72-CT107</f>
        <v/>
      </c>
      <c r="CU108" s="694">
        <f>CU72-CU107</f>
        <v/>
      </c>
      <c r="CV108" s="694">
        <f>CV72-CV107</f>
        <v/>
      </c>
      <c r="CW108" s="694">
        <f>CW72-CW107</f>
        <v/>
      </c>
      <c r="CX108" s="694">
        <f>CX72-CX107</f>
        <v/>
      </c>
      <c r="CY108" s="697">
        <f>CY72-CY107</f>
        <v/>
      </c>
    </row>
    <row r="109" ht="15.75" customHeight="1" thickBot="1">
      <c r="A109" s="136" t="n"/>
      <c r="B109" s="136" t="n"/>
      <c r="C109" s="137" t="inlineStr">
        <is>
          <t>NOI %</t>
        </is>
      </c>
      <c r="D109" s="725" t="n"/>
      <c r="E109" s="725" t="n"/>
      <c r="F109" s="725" t="n"/>
      <c r="G109" s="725" t="n"/>
      <c r="H109" s="725" t="n"/>
      <c r="I109" s="725" t="n"/>
      <c r="J109" s="725" t="n"/>
      <c r="K109" s="725" t="n"/>
      <c r="L109" s="725" t="n"/>
      <c r="M109" s="725" t="n"/>
      <c r="N109" s="725">
        <f>+N108/N24</f>
        <v/>
      </c>
      <c r="O109" s="725">
        <f>+O108/O24</f>
        <v/>
      </c>
      <c r="P109" s="725">
        <f>+P108/P24</f>
        <v/>
      </c>
      <c r="Q109" s="725">
        <f>+Q108/Q24</f>
        <v/>
      </c>
      <c r="R109" s="725">
        <f>+R108/R24</f>
        <v/>
      </c>
      <c r="S109" s="725">
        <f>+S108/S24</f>
        <v/>
      </c>
      <c r="T109" s="725">
        <f>+T108/T24</f>
        <v/>
      </c>
      <c r="U109" s="463">
        <f>+U108/U24</f>
        <v/>
      </c>
      <c r="V109" s="463">
        <f>+V108/V24</f>
        <v/>
      </c>
      <c r="W109" s="729">
        <f>+W108/W24</f>
        <v/>
      </c>
      <c r="X109" s="729">
        <f>+X108/X24</f>
        <v/>
      </c>
      <c r="Y109" s="729">
        <f>+Y108/Y24</f>
        <v/>
      </c>
      <c r="Z109" s="730">
        <f>+Z108/Z24</f>
        <v/>
      </c>
      <c r="AA109" s="725">
        <f>+AA108/AA24</f>
        <v/>
      </c>
      <c r="AB109" s="725">
        <f>+AB108/AB24</f>
        <v/>
      </c>
      <c r="AC109" s="725">
        <f>+AC108/AC24</f>
        <v/>
      </c>
      <c r="AD109" s="725">
        <f>+AD108/AD24</f>
        <v/>
      </c>
      <c r="AE109" s="726">
        <f>+AE108/AE24</f>
        <v/>
      </c>
      <c r="AF109" s="725">
        <f>+AF108/AF24</f>
        <v/>
      </c>
      <c r="AG109" s="725">
        <f>+AG108/AG24</f>
        <v/>
      </c>
      <c r="AH109" s="725">
        <f>+AH108/AH24</f>
        <v/>
      </c>
      <c r="AI109" s="725">
        <f>+AI108/AI24</f>
        <v/>
      </c>
      <c r="AJ109" s="725">
        <f>+AJ108/AJ24</f>
        <v/>
      </c>
      <c r="AK109" s="725">
        <f>+AK108/AK24</f>
        <v/>
      </c>
      <c r="AL109" s="725">
        <f>+AL108/AL24</f>
        <v/>
      </c>
      <c r="AM109" s="725">
        <f>+AM108/AM24</f>
        <v/>
      </c>
      <c r="AN109" s="725">
        <f>+AN108/AN24</f>
        <v/>
      </c>
      <c r="AO109" s="725">
        <f>+AO108/AO24</f>
        <v/>
      </c>
      <c r="AP109" s="725">
        <f>+AP108/AP24</f>
        <v/>
      </c>
      <c r="AQ109" s="726">
        <f>+AQ108/AQ24</f>
        <v/>
      </c>
      <c r="AR109" s="725">
        <f>+AR108/AR24</f>
        <v/>
      </c>
      <c r="AS109" s="725">
        <f>+AS108/AS24</f>
        <v/>
      </c>
      <c r="AT109" s="725">
        <f>+AT108/AT24</f>
        <v/>
      </c>
      <c r="AU109" s="725">
        <f>+AU108/AU24</f>
        <v/>
      </c>
      <c r="AV109" s="725">
        <f>+AV108/AV24</f>
        <v/>
      </c>
      <c r="AW109" s="725">
        <f>+AW108/AW24</f>
        <v/>
      </c>
      <c r="AX109" s="725">
        <f>+AX108/AX24</f>
        <v/>
      </c>
      <c r="AY109" s="725">
        <f>+AY108/AY24</f>
        <v/>
      </c>
      <c r="AZ109" s="725">
        <f>+AZ108/AZ24</f>
        <v/>
      </c>
      <c r="BA109" s="725">
        <f>+BA108/BA24</f>
        <v/>
      </c>
      <c r="BB109" s="725">
        <f>+BB108/BB24</f>
        <v/>
      </c>
      <c r="BC109" s="726">
        <f>+BC108/BC24</f>
        <v/>
      </c>
      <c r="BD109" s="725">
        <f>+BD108/BD24</f>
        <v/>
      </c>
      <c r="BE109" s="725">
        <f>+BE108/BE24</f>
        <v/>
      </c>
      <c r="BF109" s="725">
        <f>+BF108/BF24</f>
        <v/>
      </c>
      <c r="BG109" s="725">
        <f>+BG108/BG24</f>
        <v/>
      </c>
      <c r="BH109" s="725">
        <f>+BH108/BH24</f>
        <v/>
      </c>
      <c r="BI109" s="725">
        <f>+BI108/BI24</f>
        <v/>
      </c>
      <c r="BJ109" s="725">
        <f>+BJ108/BJ24</f>
        <v/>
      </c>
      <c r="BK109" s="725">
        <f>+BK108/BK24</f>
        <v/>
      </c>
      <c r="BL109" s="725">
        <f>+BL108/BL24</f>
        <v/>
      </c>
      <c r="BM109" s="725">
        <f>+BM108/BM24</f>
        <v/>
      </c>
      <c r="BN109" s="725">
        <f>+BN108/BN24</f>
        <v/>
      </c>
      <c r="BO109" s="726">
        <f>+BO108/BO24</f>
        <v/>
      </c>
      <c r="BP109" s="725">
        <f>+BP108/BP24</f>
        <v/>
      </c>
      <c r="BQ109" s="725">
        <f>+BQ108/BQ24</f>
        <v/>
      </c>
      <c r="BR109" s="725">
        <f>+BR108/BR24</f>
        <v/>
      </c>
      <c r="BS109" s="725">
        <f>+BS108/BS24</f>
        <v/>
      </c>
      <c r="BT109" s="725">
        <f>+BT108/BT24</f>
        <v/>
      </c>
      <c r="BU109" s="725">
        <f>+BU108/BU24</f>
        <v/>
      </c>
      <c r="BV109" s="725">
        <f>+BV108/BV24</f>
        <v/>
      </c>
      <c r="BW109" s="725">
        <f>+BW108/BW24</f>
        <v/>
      </c>
      <c r="BX109" s="725">
        <f>+BX108/BX24</f>
        <v/>
      </c>
      <c r="BY109" s="725">
        <f>+BY108/BY24</f>
        <v/>
      </c>
      <c r="BZ109" s="725">
        <f>+BZ108/BZ24</f>
        <v/>
      </c>
      <c r="CA109" s="726">
        <f>+CA108/CA24</f>
        <v/>
      </c>
      <c r="CB109" s="725">
        <f>+CB108/CB24</f>
        <v/>
      </c>
      <c r="CC109" s="725">
        <f>+CC108/CC24</f>
        <v/>
      </c>
      <c r="CD109" s="725">
        <f>+CD108/CD24</f>
        <v/>
      </c>
      <c r="CE109" s="725">
        <f>+CE108/CE24</f>
        <v/>
      </c>
      <c r="CF109" s="725">
        <f>+CF108/CF24</f>
        <v/>
      </c>
      <c r="CG109" s="725">
        <f>+CG108/CG24</f>
        <v/>
      </c>
      <c r="CH109" s="725">
        <f>+CH108/CH24</f>
        <v/>
      </c>
      <c r="CI109" s="725">
        <f>+CI108/CI24</f>
        <v/>
      </c>
      <c r="CJ109" s="725">
        <f>+CJ108/CJ24</f>
        <v/>
      </c>
      <c r="CK109" s="725">
        <f>+CK108/CK24</f>
        <v/>
      </c>
      <c r="CL109" s="725">
        <f>+CL108/CL24</f>
        <v/>
      </c>
      <c r="CM109" s="726">
        <f>+CM108/CM24</f>
        <v/>
      </c>
      <c r="CN109" s="725">
        <f>+CN108/CN24</f>
        <v/>
      </c>
      <c r="CO109" s="725">
        <f>+CO108/CO24</f>
        <v/>
      </c>
      <c r="CP109" s="725">
        <f>+CP108/CP24</f>
        <v/>
      </c>
      <c r="CQ109" s="725">
        <f>+CQ108/CQ24</f>
        <v/>
      </c>
      <c r="CR109" s="725">
        <f>+CR108/CR24</f>
        <v/>
      </c>
      <c r="CS109" s="725">
        <f>+CS108/CS24</f>
        <v/>
      </c>
      <c r="CT109" s="725">
        <f>+CT108/CT24</f>
        <v/>
      </c>
      <c r="CU109" s="725">
        <f>+CU108/CU24</f>
        <v/>
      </c>
      <c r="CV109" s="725">
        <f>+CV108/CV24</f>
        <v/>
      </c>
      <c r="CW109" s="725">
        <f>+CW108/CW24</f>
        <v/>
      </c>
      <c r="CX109" s="725">
        <f>+CX108/CX24</f>
        <v/>
      </c>
      <c r="CY109" s="726">
        <f>+CY108/CY24</f>
        <v/>
      </c>
    </row>
    <row r="110" ht="15.75" customHeight="1" thickBot="1">
      <c r="A110" s="136" t="n"/>
      <c r="B110" s="136" t="n"/>
      <c r="C110" s="137" t="inlineStr">
        <is>
          <t>Cash Burn</t>
        </is>
      </c>
      <c r="D110" s="725" t="n"/>
      <c r="E110" s="725" t="n"/>
      <c r="F110" s="725" t="n"/>
      <c r="G110" s="725" t="n"/>
      <c r="H110" s="725" t="n"/>
      <c r="I110" s="725" t="n"/>
      <c r="J110" s="725" t="n"/>
      <c r="K110" s="725" t="n"/>
      <c r="L110" s="725" t="n"/>
      <c r="M110" s="725" t="n"/>
      <c r="N110" s="725" t="n"/>
      <c r="O110" s="725" t="n"/>
      <c r="P110" s="725">
        <f>-P104</f>
        <v/>
      </c>
      <c r="Q110" s="725">
        <f>-Q104</f>
        <v/>
      </c>
      <c r="R110" s="725">
        <f>-R104</f>
        <v/>
      </c>
      <c r="S110" s="725">
        <f>-S104</f>
        <v/>
      </c>
      <c r="T110" s="725">
        <f>-T104</f>
        <v/>
      </c>
      <c r="U110" s="463">
        <f>-U104</f>
        <v/>
      </c>
      <c r="V110" s="463">
        <f>-V104</f>
        <v/>
      </c>
      <c r="W110" s="729">
        <f>-W104</f>
        <v/>
      </c>
      <c r="X110" s="729">
        <f>-X104</f>
        <v/>
      </c>
      <c r="Y110" s="729">
        <f>-Y104</f>
        <v/>
      </c>
      <c r="Z110" s="730">
        <f>-Z104</f>
        <v/>
      </c>
      <c r="AA110" s="725">
        <f>-AA104</f>
        <v/>
      </c>
      <c r="AB110" s="725">
        <f>-AB104</f>
        <v/>
      </c>
      <c r="AC110" s="725">
        <f>-AC104</f>
        <v/>
      </c>
      <c r="AD110" s="725">
        <f>-AD104</f>
        <v/>
      </c>
      <c r="AE110" s="726">
        <f>-AE104</f>
        <v/>
      </c>
      <c r="AF110" s="725">
        <f>-AF104</f>
        <v/>
      </c>
      <c r="AG110" s="725">
        <f>-AG104</f>
        <v/>
      </c>
      <c r="AH110" s="725">
        <f>-AH104</f>
        <v/>
      </c>
      <c r="AI110" s="725">
        <f>-AI104</f>
        <v/>
      </c>
      <c r="AJ110" s="725">
        <f>-AJ104</f>
        <v/>
      </c>
      <c r="AK110" s="725">
        <f>-AK104</f>
        <v/>
      </c>
      <c r="AL110" s="725">
        <f>-AL104</f>
        <v/>
      </c>
      <c r="AM110" s="725">
        <f>-AM104</f>
        <v/>
      </c>
      <c r="AN110" s="725">
        <f>-AN104</f>
        <v/>
      </c>
      <c r="AO110" s="725">
        <f>-AO104</f>
        <v/>
      </c>
      <c r="AP110" s="725">
        <f>-AP104</f>
        <v/>
      </c>
      <c r="AQ110" s="726">
        <f>-AQ104</f>
        <v/>
      </c>
      <c r="AR110" s="725">
        <f>-AR104</f>
        <v/>
      </c>
      <c r="AS110" s="725">
        <f>-AS104</f>
        <v/>
      </c>
      <c r="AT110" s="725">
        <f>-AT104</f>
        <v/>
      </c>
      <c r="AU110" s="725">
        <f>-AU104</f>
        <v/>
      </c>
      <c r="AV110" s="725">
        <f>-AV104</f>
        <v/>
      </c>
      <c r="AW110" s="725">
        <f>-AW104</f>
        <v/>
      </c>
      <c r="AX110" s="725">
        <f>-AX104</f>
        <v/>
      </c>
      <c r="AY110" s="725">
        <f>-AY104</f>
        <v/>
      </c>
      <c r="AZ110" s="725">
        <f>-AZ104</f>
        <v/>
      </c>
      <c r="BA110" s="725">
        <f>-BA104</f>
        <v/>
      </c>
      <c r="BB110" s="725">
        <f>-BB104</f>
        <v/>
      </c>
      <c r="BC110" s="726">
        <f>-BC104</f>
        <v/>
      </c>
      <c r="BD110" s="725">
        <f>-BD104</f>
        <v/>
      </c>
      <c r="BE110" s="725">
        <f>-BE104</f>
        <v/>
      </c>
      <c r="BF110" s="725">
        <f>-BF104</f>
        <v/>
      </c>
      <c r="BG110" s="725">
        <f>-BG104</f>
        <v/>
      </c>
      <c r="BH110" s="725">
        <f>-BH104</f>
        <v/>
      </c>
      <c r="BI110" s="725">
        <f>-BI104</f>
        <v/>
      </c>
      <c r="BJ110" s="725">
        <f>-BJ104</f>
        <v/>
      </c>
      <c r="BK110" s="725">
        <f>-BK104</f>
        <v/>
      </c>
      <c r="BL110" s="725">
        <f>-BL104</f>
        <v/>
      </c>
      <c r="BM110" s="725">
        <f>-BM104</f>
        <v/>
      </c>
      <c r="BN110" s="725">
        <f>-BN104</f>
        <v/>
      </c>
      <c r="BO110" s="726">
        <f>-BO104</f>
        <v/>
      </c>
      <c r="BP110" s="725">
        <f>-BP104</f>
        <v/>
      </c>
      <c r="BQ110" s="725">
        <f>-BQ104</f>
        <v/>
      </c>
      <c r="BR110" s="725">
        <f>-BR104</f>
        <v/>
      </c>
      <c r="BS110" s="725">
        <f>-BS104</f>
        <v/>
      </c>
      <c r="BT110" s="725">
        <f>-BT104</f>
        <v/>
      </c>
      <c r="BU110" s="725">
        <f>-BU104</f>
        <v/>
      </c>
      <c r="BV110" s="725">
        <f>-BV104</f>
        <v/>
      </c>
      <c r="BW110" s="725">
        <f>-BW104</f>
        <v/>
      </c>
      <c r="BX110" s="725">
        <f>-BX104</f>
        <v/>
      </c>
      <c r="BY110" s="725">
        <f>-BY104</f>
        <v/>
      </c>
      <c r="BZ110" s="725">
        <f>-BZ104</f>
        <v/>
      </c>
      <c r="CA110" s="726">
        <f>-CA104</f>
        <v/>
      </c>
      <c r="CB110" s="725">
        <f>-CB104</f>
        <v/>
      </c>
      <c r="CC110" s="725">
        <f>-CC104</f>
        <v/>
      </c>
      <c r="CD110" s="725">
        <f>-CD104</f>
        <v/>
      </c>
      <c r="CE110" s="725">
        <f>-CE104</f>
        <v/>
      </c>
      <c r="CF110" s="725">
        <f>-CF104</f>
        <v/>
      </c>
      <c r="CG110" s="725">
        <f>-CG104</f>
        <v/>
      </c>
      <c r="CH110" s="725">
        <f>-CH104</f>
        <v/>
      </c>
      <c r="CI110" s="725">
        <f>-CI104</f>
        <v/>
      </c>
      <c r="CJ110" s="725">
        <f>-CJ104</f>
        <v/>
      </c>
      <c r="CK110" s="725">
        <f>-CK104</f>
        <v/>
      </c>
      <c r="CL110" s="725">
        <f>-CL104</f>
        <v/>
      </c>
      <c r="CM110" s="726">
        <f>-CM104</f>
        <v/>
      </c>
      <c r="CN110" s="725">
        <f>-CN104</f>
        <v/>
      </c>
      <c r="CO110" s="725">
        <f>-CO104</f>
        <v/>
      </c>
      <c r="CP110" s="725">
        <f>-CP104</f>
        <v/>
      </c>
      <c r="CQ110" s="725">
        <f>-CQ104</f>
        <v/>
      </c>
      <c r="CR110" s="725">
        <f>-CR104</f>
        <v/>
      </c>
      <c r="CS110" s="725">
        <f>-CS104</f>
        <v/>
      </c>
      <c r="CT110" s="725">
        <f>-CT104</f>
        <v/>
      </c>
      <c r="CU110" s="725">
        <f>-CU104</f>
        <v/>
      </c>
      <c r="CV110" s="725">
        <f>-CV104</f>
        <v/>
      </c>
      <c r="CW110" s="725">
        <f>-CW104</f>
        <v/>
      </c>
      <c r="CX110" s="725">
        <f>-CX104</f>
        <v/>
      </c>
      <c r="CY110" s="726">
        <f>-CY104</f>
        <v/>
      </c>
    </row>
    <row r="111">
      <c r="B111" s="1" t="inlineStr">
        <is>
          <t>Other Expenses</t>
        </is>
      </c>
      <c r="C111" s="1" t="n"/>
      <c r="D111" s="2" t="n"/>
      <c r="E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485" t="n"/>
      <c r="AE111" s="194" t="n"/>
      <c r="AQ111" s="194" t="n"/>
      <c r="BC111" s="194" t="n"/>
      <c r="BO111" s="194" t="n"/>
      <c r="CA111" s="194" t="n"/>
      <c r="CM111" s="194" t="n"/>
      <c r="CY111" s="194" t="n"/>
    </row>
    <row r="112">
      <c r="B112" s="1" t="inlineStr">
        <is>
          <t xml:space="preserve">   Miscellaneous</t>
        </is>
      </c>
      <c r="C112" s="1" t="n"/>
      <c r="D112" s="580" t="n"/>
      <c r="E112" s="580" t="n"/>
      <c r="F112" s="580" t="n"/>
      <c r="G112" s="580" t="n"/>
      <c r="H112" s="580" t="n"/>
      <c r="I112" s="580" t="n"/>
      <c r="J112" s="580" t="n"/>
      <c r="K112" s="580" t="n"/>
      <c r="L112" s="580" t="n"/>
      <c r="M112" s="580" t="n"/>
      <c r="N112" s="580" t="n">
        <v>0</v>
      </c>
      <c r="O112" s="580" t="n">
        <v>0</v>
      </c>
      <c r="P112" s="580" t="n">
        <v>0</v>
      </c>
      <c r="Q112" s="580" t="n">
        <v>0</v>
      </c>
      <c r="R112" s="580" t="n">
        <v>0</v>
      </c>
      <c r="S112" s="580" t="n">
        <v>0</v>
      </c>
      <c r="T112" s="580" t="n">
        <v>0</v>
      </c>
      <c r="U112" s="580" t="n">
        <v>0</v>
      </c>
      <c r="V112" s="580" t="n">
        <v>0</v>
      </c>
      <c r="W112" s="580" t="n">
        <v>0</v>
      </c>
      <c r="X112" s="580" t="n">
        <v>0</v>
      </c>
      <c r="Y112" s="580" t="n">
        <v>250</v>
      </c>
      <c r="Z112" s="195" t="n">
        <v>2666</v>
      </c>
      <c r="AA112" s="599" t="n">
        <v>200</v>
      </c>
      <c r="AB112" s="580">
        <f>AA112</f>
        <v/>
      </c>
      <c r="AC112" s="580">
        <f>AB112</f>
        <v/>
      </c>
      <c r="AD112" s="580">
        <f>AC112</f>
        <v/>
      </c>
      <c r="AE112" s="195">
        <f>AD112</f>
        <v/>
      </c>
      <c r="AF112" s="580">
        <f>AE112</f>
        <v/>
      </c>
      <c r="AG112" s="580">
        <f>AF112</f>
        <v/>
      </c>
      <c r="AH112" s="580">
        <f>AG112</f>
        <v/>
      </c>
      <c r="AI112" s="580">
        <f>AH112</f>
        <v/>
      </c>
      <c r="AJ112" s="580">
        <f>AI112</f>
        <v/>
      </c>
      <c r="AK112" s="580">
        <f>AJ112</f>
        <v/>
      </c>
      <c r="AL112" s="580">
        <f>AK112</f>
        <v/>
      </c>
      <c r="AM112" s="580">
        <f>AL112</f>
        <v/>
      </c>
      <c r="AN112" s="580">
        <f>AM112</f>
        <v/>
      </c>
      <c r="AO112" s="580">
        <f>AN112</f>
        <v/>
      </c>
      <c r="AP112" s="580">
        <f>AO112</f>
        <v/>
      </c>
      <c r="AQ112" s="195">
        <f>AP112</f>
        <v/>
      </c>
      <c r="AR112" s="580">
        <f>AQ112</f>
        <v/>
      </c>
      <c r="AS112" s="580">
        <f>AR112</f>
        <v/>
      </c>
      <c r="AT112" s="580">
        <f>AS112</f>
        <v/>
      </c>
      <c r="AU112" s="580">
        <f>AT112</f>
        <v/>
      </c>
      <c r="AV112" s="580">
        <f>AU112</f>
        <v/>
      </c>
      <c r="AW112" s="580">
        <f>AV112</f>
        <v/>
      </c>
      <c r="AX112" s="580">
        <f>AW112</f>
        <v/>
      </c>
      <c r="AY112" s="580">
        <f>AX112</f>
        <v/>
      </c>
      <c r="AZ112" s="580">
        <f>AY112</f>
        <v/>
      </c>
      <c r="BA112" s="580">
        <f>AZ112</f>
        <v/>
      </c>
      <c r="BB112" s="580">
        <f>BA112</f>
        <v/>
      </c>
      <c r="BC112" s="195">
        <f>BB112</f>
        <v/>
      </c>
      <c r="BD112" s="580">
        <f>BC112</f>
        <v/>
      </c>
      <c r="BE112" s="580">
        <f>BD112</f>
        <v/>
      </c>
      <c r="BF112" s="580">
        <f>BE112</f>
        <v/>
      </c>
      <c r="BG112" s="580">
        <f>BF112</f>
        <v/>
      </c>
      <c r="BH112" s="580">
        <f>BG112</f>
        <v/>
      </c>
      <c r="BI112" s="580">
        <f>BH112</f>
        <v/>
      </c>
      <c r="BJ112" s="580">
        <f>BI112</f>
        <v/>
      </c>
      <c r="BK112" s="580">
        <f>BJ112</f>
        <v/>
      </c>
      <c r="BL112" s="580">
        <f>BK112</f>
        <v/>
      </c>
      <c r="BM112" s="580">
        <f>BL112</f>
        <v/>
      </c>
      <c r="BN112" s="580">
        <f>BM112</f>
        <v/>
      </c>
      <c r="BO112" s="195">
        <f>BN112</f>
        <v/>
      </c>
      <c r="BP112" s="580">
        <f>BO112</f>
        <v/>
      </c>
      <c r="BQ112" s="580">
        <f>BP112</f>
        <v/>
      </c>
      <c r="BR112" s="580">
        <f>BQ112</f>
        <v/>
      </c>
      <c r="BS112" s="580">
        <f>BR112</f>
        <v/>
      </c>
      <c r="BT112" s="580">
        <f>BS112</f>
        <v/>
      </c>
      <c r="BU112" s="580">
        <f>BT112</f>
        <v/>
      </c>
      <c r="BV112" s="580">
        <f>BU112</f>
        <v/>
      </c>
      <c r="BW112" s="580">
        <f>BV112</f>
        <v/>
      </c>
      <c r="BX112" s="580">
        <f>BW112</f>
        <v/>
      </c>
      <c r="BY112" s="580">
        <f>BX112</f>
        <v/>
      </c>
      <c r="BZ112" s="580">
        <f>BY112</f>
        <v/>
      </c>
      <c r="CA112" s="195">
        <f>BZ112</f>
        <v/>
      </c>
      <c r="CB112" s="580">
        <f>CA112</f>
        <v/>
      </c>
      <c r="CC112" s="580">
        <f>CB112</f>
        <v/>
      </c>
      <c r="CD112" s="580">
        <f>CC112</f>
        <v/>
      </c>
      <c r="CE112" s="580">
        <f>CD112</f>
        <v/>
      </c>
      <c r="CF112" s="580">
        <f>CE112</f>
        <v/>
      </c>
      <c r="CG112" s="580">
        <f>CF112</f>
        <v/>
      </c>
      <c r="CH112" s="580">
        <f>CG112</f>
        <v/>
      </c>
      <c r="CI112" s="580">
        <f>CH112</f>
        <v/>
      </c>
      <c r="CJ112" s="580">
        <f>CI112</f>
        <v/>
      </c>
      <c r="CK112" s="580">
        <f>CJ112</f>
        <v/>
      </c>
      <c r="CL112" s="580">
        <f>CK112</f>
        <v/>
      </c>
      <c r="CM112" s="195">
        <f>CL112</f>
        <v/>
      </c>
      <c r="CN112" s="580">
        <f>CM112</f>
        <v/>
      </c>
      <c r="CO112" s="580">
        <f>CN112</f>
        <v/>
      </c>
      <c r="CP112" s="580">
        <f>CO112</f>
        <v/>
      </c>
      <c r="CQ112" s="580">
        <f>CP112</f>
        <v/>
      </c>
      <c r="CR112" s="580">
        <f>CQ112</f>
        <v/>
      </c>
      <c r="CS112" s="580">
        <f>CR112</f>
        <v/>
      </c>
      <c r="CT112" s="580">
        <f>CS112</f>
        <v/>
      </c>
      <c r="CU112" s="580">
        <f>CT112</f>
        <v/>
      </c>
      <c r="CV112" s="580">
        <f>CU112</f>
        <v/>
      </c>
      <c r="CW112" s="580">
        <f>CV112</f>
        <v/>
      </c>
      <c r="CX112" s="580">
        <f>CW112</f>
        <v/>
      </c>
      <c r="CY112" s="195">
        <f>CX112</f>
        <v/>
      </c>
    </row>
    <row r="113">
      <c r="A113" s="5" t="n"/>
      <c r="B113" s="6" t="inlineStr">
        <is>
          <t>Total Other Expenses</t>
        </is>
      </c>
      <c r="C113" s="6" t="n"/>
      <c r="D113" s="694" t="n"/>
      <c r="E113" s="731" t="n"/>
      <c r="F113" s="731" t="n"/>
      <c r="G113" s="731" t="n"/>
      <c r="H113" s="731" t="n"/>
      <c r="I113" s="731" t="n"/>
      <c r="J113" s="731" t="n"/>
      <c r="K113" s="731" t="n"/>
      <c r="L113" s="731" t="n"/>
      <c r="M113" s="731" t="n"/>
      <c r="N113" s="731">
        <f>N112</f>
        <v/>
      </c>
      <c r="O113" s="731">
        <f>O112</f>
        <v/>
      </c>
      <c r="P113" s="731">
        <f>P112</f>
        <v/>
      </c>
      <c r="Q113" s="731">
        <f>Q112</f>
        <v/>
      </c>
      <c r="R113" s="731">
        <f>R112</f>
        <v/>
      </c>
      <c r="S113" s="731">
        <f>S112</f>
        <v/>
      </c>
      <c r="T113" s="731">
        <f>T112</f>
        <v/>
      </c>
      <c r="U113" s="731">
        <f>U112</f>
        <v/>
      </c>
      <c r="V113" s="731">
        <f>V112</f>
        <v/>
      </c>
      <c r="W113" s="731">
        <f>W112</f>
        <v/>
      </c>
      <c r="X113" s="731">
        <f>X112</f>
        <v/>
      </c>
      <c r="Y113" s="731">
        <f>Y112</f>
        <v/>
      </c>
      <c r="Z113" s="732">
        <f>Z112</f>
        <v/>
      </c>
      <c r="AA113" s="731">
        <f>AA112</f>
        <v/>
      </c>
      <c r="AB113" s="731">
        <f>AB112</f>
        <v/>
      </c>
      <c r="AC113" s="731">
        <f>AC112</f>
        <v/>
      </c>
      <c r="AD113" s="731">
        <f>AD112</f>
        <v/>
      </c>
      <c r="AE113" s="732">
        <f>AE112</f>
        <v/>
      </c>
      <c r="AF113" s="731">
        <f>AF112</f>
        <v/>
      </c>
      <c r="AG113" s="731">
        <f>AG112</f>
        <v/>
      </c>
      <c r="AH113" s="731">
        <f>AH112</f>
        <v/>
      </c>
      <c r="AI113" s="731">
        <f>AI112</f>
        <v/>
      </c>
      <c r="AJ113" s="731">
        <f>AJ112</f>
        <v/>
      </c>
      <c r="AK113" s="731">
        <f>AK112</f>
        <v/>
      </c>
      <c r="AL113" s="731">
        <f>AL112</f>
        <v/>
      </c>
      <c r="AM113" s="731">
        <f>AM112</f>
        <v/>
      </c>
      <c r="AN113" s="731">
        <f>AN112</f>
        <v/>
      </c>
      <c r="AO113" s="731">
        <f>AO112</f>
        <v/>
      </c>
      <c r="AP113" s="731">
        <f>AP112</f>
        <v/>
      </c>
      <c r="AQ113" s="732">
        <f>AQ112</f>
        <v/>
      </c>
      <c r="AR113" s="731">
        <f>AR112</f>
        <v/>
      </c>
      <c r="AS113" s="731">
        <f>AS112</f>
        <v/>
      </c>
      <c r="AT113" s="731">
        <f>AT112</f>
        <v/>
      </c>
      <c r="AU113" s="731">
        <f>AU112</f>
        <v/>
      </c>
      <c r="AV113" s="731">
        <f>AV112</f>
        <v/>
      </c>
      <c r="AW113" s="731">
        <f>AW112</f>
        <v/>
      </c>
      <c r="AX113" s="731">
        <f>AX112</f>
        <v/>
      </c>
      <c r="AY113" s="731">
        <f>AY112</f>
        <v/>
      </c>
      <c r="AZ113" s="731">
        <f>AZ112</f>
        <v/>
      </c>
      <c r="BA113" s="731">
        <f>BA112</f>
        <v/>
      </c>
      <c r="BB113" s="731">
        <f>BB112</f>
        <v/>
      </c>
      <c r="BC113" s="732">
        <f>BC112</f>
        <v/>
      </c>
      <c r="BD113" s="731">
        <f>BD112</f>
        <v/>
      </c>
      <c r="BE113" s="731">
        <f>BE112</f>
        <v/>
      </c>
      <c r="BF113" s="731">
        <f>BF112</f>
        <v/>
      </c>
      <c r="BG113" s="731">
        <f>BG112</f>
        <v/>
      </c>
      <c r="BH113" s="731">
        <f>BH112</f>
        <v/>
      </c>
      <c r="BI113" s="731">
        <f>BI112</f>
        <v/>
      </c>
      <c r="BJ113" s="731">
        <f>BJ112</f>
        <v/>
      </c>
      <c r="BK113" s="731">
        <f>BK112</f>
        <v/>
      </c>
      <c r="BL113" s="731">
        <f>BL112</f>
        <v/>
      </c>
      <c r="BM113" s="731">
        <f>BM112</f>
        <v/>
      </c>
      <c r="BN113" s="731">
        <f>BN112</f>
        <v/>
      </c>
      <c r="BO113" s="732">
        <f>BO112</f>
        <v/>
      </c>
      <c r="BP113" s="731">
        <f>BP112</f>
        <v/>
      </c>
      <c r="BQ113" s="731">
        <f>BQ112</f>
        <v/>
      </c>
      <c r="BR113" s="731">
        <f>BR112</f>
        <v/>
      </c>
      <c r="BS113" s="731">
        <f>BS112</f>
        <v/>
      </c>
      <c r="BT113" s="731">
        <f>BT112</f>
        <v/>
      </c>
      <c r="BU113" s="731">
        <f>BU112</f>
        <v/>
      </c>
      <c r="BV113" s="731">
        <f>BV112</f>
        <v/>
      </c>
      <c r="BW113" s="731">
        <f>BW112</f>
        <v/>
      </c>
      <c r="BX113" s="731">
        <f>BX112</f>
        <v/>
      </c>
      <c r="BY113" s="731">
        <f>BY112</f>
        <v/>
      </c>
      <c r="BZ113" s="731">
        <f>BZ112</f>
        <v/>
      </c>
      <c r="CA113" s="732">
        <f>CA112</f>
        <v/>
      </c>
      <c r="CB113" s="731">
        <f>CB112</f>
        <v/>
      </c>
      <c r="CC113" s="731">
        <f>CC112</f>
        <v/>
      </c>
      <c r="CD113" s="731">
        <f>CD112</f>
        <v/>
      </c>
      <c r="CE113" s="731">
        <f>CE112</f>
        <v/>
      </c>
      <c r="CF113" s="731">
        <f>CF112</f>
        <v/>
      </c>
      <c r="CG113" s="731">
        <f>CG112</f>
        <v/>
      </c>
      <c r="CH113" s="731">
        <f>CH112</f>
        <v/>
      </c>
      <c r="CI113" s="731">
        <f>CI112</f>
        <v/>
      </c>
      <c r="CJ113" s="731">
        <f>CJ112</f>
        <v/>
      </c>
      <c r="CK113" s="731">
        <f>CK112</f>
        <v/>
      </c>
      <c r="CL113" s="731">
        <f>CL112</f>
        <v/>
      </c>
      <c r="CM113" s="732">
        <f>CM112</f>
        <v/>
      </c>
      <c r="CN113" s="731">
        <f>CN112</f>
        <v/>
      </c>
      <c r="CO113" s="731">
        <f>CO112</f>
        <v/>
      </c>
      <c r="CP113" s="731">
        <f>CP112</f>
        <v/>
      </c>
      <c r="CQ113" s="731">
        <f>CQ112</f>
        <v/>
      </c>
      <c r="CR113" s="731">
        <f>CR112</f>
        <v/>
      </c>
      <c r="CS113" s="731">
        <f>CS112</f>
        <v/>
      </c>
      <c r="CT113" s="731">
        <f>CT112</f>
        <v/>
      </c>
      <c r="CU113" s="731">
        <f>CU112</f>
        <v/>
      </c>
      <c r="CV113" s="731">
        <f>CV112</f>
        <v/>
      </c>
      <c r="CW113" s="731">
        <f>CW112</f>
        <v/>
      </c>
      <c r="CX113" s="731">
        <f>CX112</f>
        <v/>
      </c>
      <c r="CY113" s="732">
        <f>CY112</f>
        <v/>
      </c>
    </row>
    <row r="114">
      <c r="A114" s="5" t="n"/>
      <c r="B114" s="6" t="inlineStr">
        <is>
          <t>Net Other Income</t>
        </is>
      </c>
      <c r="C114" s="6" t="n"/>
      <c r="D114" s="694" t="n"/>
      <c r="E114" s="731" t="n"/>
      <c r="F114" s="731" t="n"/>
      <c r="G114" s="731" t="n"/>
      <c r="H114" s="731" t="n"/>
      <c r="I114" s="731" t="n"/>
      <c r="J114" s="731" t="n"/>
      <c r="K114" s="731" t="n"/>
      <c r="L114" s="731" t="n"/>
      <c r="M114" s="731" t="n"/>
      <c r="N114" s="731">
        <f>N113</f>
        <v/>
      </c>
      <c r="O114" s="731">
        <f>O113</f>
        <v/>
      </c>
      <c r="P114" s="731">
        <f>P113</f>
        <v/>
      </c>
      <c r="Q114" s="731">
        <f>Q113</f>
        <v/>
      </c>
      <c r="R114" s="731">
        <f>R113</f>
        <v/>
      </c>
      <c r="S114" s="731">
        <f>S113</f>
        <v/>
      </c>
      <c r="T114" s="731">
        <f>-T113</f>
        <v/>
      </c>
      <c r="U114" s="731">
        <f>-U113</f>
        <v/>
      </c>
      <c r="V114" s="731">
        <f>-V113</f>
        <v/>
      </c>
      <c r="W114" s="731">
        <f>-W113</f>
        <v/>
      </c>
      <c r="X114" s="731">
        <f>-X113</f>
        <v/>
      </c>
      <c r="Y114" s="731">
        <f>-Y113</f>
        <v/>
      </c>
      <c r="Z114" s="732">
        <f>-Z113</f>
        <v/>
      </c>
      <c r="AA114" s="731">
        <f>-AA113</f>
        <v/>
      </c>
      <c r="AB114" s="731">
        <f>-AB113</f>
        <v/>
      </c>
      <c r="AC114" s="731">
        <f>-AC113</f>
        <v/>
      </c>
      <c r="AD114" s="731">
        <f>-AD113</f>
        <v/>
      </c>
      <c r="AE114" s="732">
        <f>-AE113</f>
        <v/>
      </c>
      <c r="AF114" s="731">
        <f>-AF113</f>
        <v/>
      </c>
      <c r="AG114" s="731">
        <f>-AG113</f>
        <v/>
      </c>
      <c r="AH114" s="731">
        <f>-AH113</f>
        <v/>
      </c>
      <c r="AI114" s="731">
        <f>-AI113</f>
        <v/>
      </c>
      <c r="AJ114" s="731">
        <f>-AJ113</f>
        <v/>
      </c>
      <c r="AK114" s="731">
        <f>-AK113</f>
        <v/>
      </c>
      <c r="AL114" s="731">
        <f>-AL113</f>
        <v/>
      </c>
      <c r="AM114" s="731">
        <f>-AM113</f>
        <v/>
      </c>
      <c r="AN114" s="731">
        <f>-AN113</f>
        <v/>
      </c>
      <c r="AO114" s="731">
        <f>-AO113</f>
        <v/>
      </c>
      <c r="AP114" s="731">
        <f>-AP113</f>
        <v/>
      </c>
      <c r="AQ114" s="732">
        <f>-AQ113</f>
        <v/>
      </c>
      <c r="AR114" s="731">
        <f>-AR113</f>
        <v/>
      </c>
      <c r="AS114" s="731">
        <f>-AS113</f>
        <v/>
      </c>
      <c r="AT114" s="731">
        <f>-AT113</f>
        <v/>
      </c>
      <c r="AU114" s="731">
        <f>-AU113</f>
        <v/>
      </c>
      <c r="AV114" s="731">
        <f>-AV113</f>
        <v/>
      </c>
      <c r="AW114" s="731">
        <f>-AW113</f>
        <v/>
      </c>
      <c r="AX114" s="731">
        <f>-AX113</f>
        <v/>
      </c>
      <c r="AY114" s="731">
        <f>-AY113</f>
        <v/>
      </c>
      <c r="AZ114" s="731">
        <f>-AZ113</f>
        <v/>
      </c>
      <c r="BA114" s="731">
        <f>-BA113</f>
        <v/>
      </c>
      <c r="BB114" s="731">
        <f>-BB113</f>
        <v/>
      </c>
      <c r="BC114" s="732">
        <f>-BC113</f>
        <v/>
      </c>
      <c r="BD114" s="731">
        <f>-BD113</f>
        <v/>
      </c>
      <c r="BE114" s="731">
        <f>-BE113</f>
        <v/>
      </c>
      <c r="BF114" s="731">
        <f>-BF113</f>
        <v/>
      </c>
      <c r="BG114" s="731">
        <f>-BG113</f>
        <v/>
      </c>
      <c r="BH114" s="731">
        <f>-BH113</f>
        <v/>
      </c>
      <c r="BI114" s="731">
        <f>-BI113</f>
        <v/>
      </c>
      <c r="BJ114" s="731">
        <f>-BJ113</f>
        <v/>
      </c>
      <c r="BK114" s="731">
        <f>-BK113</f>
        <v/>
      </c>
      <c r="BL114" s="731">
        <f>-BL113</f>
        <v/>
      </c>
      <c r="BM114" s="731">
        <f>-BM113</f>
        <v/>
      </c>
      <c r="BN114" s="731">
        <f>-BN113</f>
        <v/>
      </c>
      <c r="BO114" s="732">
        <f>-BO113</f>
        <v/>
      </c>
      <c r="BP114" s="731">
        <f>-BP113</f>
        <v/>
      </c>
      <c r="BQ114" s="731">
        <f>-BQ113</f>
        <v/>
      </c>
      <c r="BR114" s="731">
        <f>-BR113</f>
        <v/>
      </c>
      <c r="BS114" s="731">
        <f>-BS113</f>
        <v/>
      </c>
      <c r="BT114" s="731">
        <f>-BT113</f>
        <v/>
      </c>
      <c r="BU114" s="731">
        <f>-BU113</f>
        <v/>
      </c>
      <c r="BV114" s="731">
        <f>-BV113</f>
        <v/>
      </c>
      <c r="BW114" s="731">
        <f>-BW113</f>
        <v/>
      </c>
      <c r="BX114" s="731">
        <f>-BX113</f>
        <v/>
      </c>
      <c r="BY114" s="731">
        <f>-BY113</f>
        <v/>
      </c>
      <c r="BZ114" s="731">
        <f>-BZ113</f>
        <v/>
      </c>
      <c r="CA114" s="732">
        <f>-CA113</f>
        <v/>
      </c>
      <c r="CB114" s="731">
        <f>-CB113</f>
        <v/>
      </c>
      <c r="CC114" s="731">
        <f>-CC113</f>
        <v/>
      </c>
      <c r="CD114" s="731">
        <f>-CD113</f>
        <v/>
      </c>
      <c r="CE114" s="731">
        <f>-CE113</f>
        <v/>
      </c>
      <c r="CF114" s="731">
        <f>-CF113</f>
        <v/>
      </c>
      <c r="CG114" s="731">
        <f>-CG113</f>
        <v/>
      </c>
      <c r="CH114" s="731">
        <f>-CH113</f>
        <v/>
      </c>
      <c r="CI114" s="731">
        <f>-CI113</f>
        <v/>
      </c>
      <c r="CJ114" s="731">
        <f>-CJ113</f>
        <v/>
      </c>
      <c r="CK114" s="731">
        <f>-CK113</f>
        <v/>
      </c>
      <c r="CL114" s="731">
        <f>-CL113</f>
        <v/>
      </c>
      <c r="CM114" s="732">
        <f>-CM113</f>
        <v/>
      </c>
      <c r="CN114" s="731">
        <f>-CN113</f>
        <v/>
      </c>
      <c r="CO114" s="731">
        <f>-CO113</f>
        <v/>
      </c>
      <c r="CP114" s="731">
        <f>-CP113</f>
        <v/>
      </c>
      <c r="CQ114" s="731">
        <f>-CQ113</f>
        <v/>
      </c>
      <c r="CR114" s="731">
        <f>-CR113</f>
        <v/>
      </c>
      <c r="CS114" s="731">
        <f>-CS113</f>
        <v/>
      </c>
      <c r="CT114" s="731">
        <f>-CT113</f>
        <v/>
      </c>
      <c r="CU114" s="731">
        <f>-CU113</f>
        <v/>
      </c>
      <c r="CV114" s="731">
        <f>-CV113</f>
        <v/>
      </c>
      <c r="CW114" s="731">
        <f>-CW113</f>
        <v/>
      </c>
      <c r="CX114" s="731">
        <f>-CX113</f>
        <v/>
      </c>
      <c r="CY114" s="732">
        <f>-CY113</f>
        <v/>
      </c>
    </row>
    <row r="115">
      <c r="A115" s="3" t="n"/>
      <c r="B115" s="4" t="inlineStr">
        <is>
          <t>Net Income</t>
        </is>
      </c>
      <c r="C115" s="4" t="n"/>
      <c r="D115" s="694" t="n"/>
      <c r="E115" s="694" t="n"/>
      <c r="F115" s="694" t="n"/>
      <c r="G115" s="694" t="n"/>
      <c r="H115" s="694" t="n"/>
      <c r="I115" s="694" t="n"/>
      <c r="J115" s="694" t="n"/>
      <c r="K115" s="694" t="n"/>
      <c r="L115" s="694" t="n"/>
      <c r="M115" s="694" t="n"/>
      <c r="N115" s="694">
        <f>N108+N114</f>
        <v/>
      </c>
      <c r="O115" s="694">
        <f>O108+O114</f>
        <v/>
      </c>
      <c r="P115" s="694">
        <f>P108+P114</f>
        <v/>
      </c>
      <c r="Q115" s="694">
        <f>Q108+Q114</f>
        <v/>
      </c>
      <c r="R115" s="694">
        <f>R108+R114</f>
        <v/>
      </c>
      <c r="S115" s="694">
        <f>S108+S114</f>
        <v/>
      </c>
      <c r="T115" s="694">
        <f>T108+T114</f>
        <v/>
      </c>
      <c r="U115" s="694">
        <f>U108+U114</f>
        <v/>
      </c>
      <c r="V115" s="694">
        <f>V108+V114</f>
        <v/>
      </c>
      <c r="W115" s="694">
        <f>W108+W114</f>
        <v/>
      </c>
      <c r="X115" s="694">
        <f>X108+X114</f>
        <v/>
      </c>
      <c r="Y115" s="694">
        <f>Y108+Y114</f>
        <v/>
      </c>
      <c r="Z115" s="697">
        <f>Z108+Z114</f>
        <v/>
      </c>
      <c r="AA115" s="694">
        <f>AA108+AA114</f>
        <v/>
      </c>
      <c r="AB115" s="694">
        <f>AB108+AB114</f>
        <v/>
      </c>
      <c r="AC115" s="694">
        <f>AC108+AC114</f>
        <v/>
      </c>
      <c r="AD115" s="694">
        <f>AD108+AD114</f>
        <v/>
      </c>
      <c r="AE115" s="697">
        <f>AE108+AE114</f>
        <v/>
      </c>
      <c r="AF115" s="694">
        <f>AF108+AF114</f>
        <v/>
      </c>
      <c r="AG115" s="694">
        <f>AG108+AG114</f>
        <v/>
      </c>
      <c r="AH115" s="694">
        <f>AH108+AH114</f>
        <v/>
      </c>
      <c r="AI115" s="694">
        <f>AI108+AI114</f>
        <v/>
      </c>
      <c r="AJ115" s="694">
        <f>AJ108+AJ114</f>
        <v/>
      </c>
      <c r="AK115" s="694">
        <f>AK108+AK114</f>
        <v/>
      </c>
      <c r="AL115" s="694">
        <f>AL108+AL114</f>
        <v/>
      </c>
      <c r="AM115" s="694">
        <f>AM108+AM114</f>
        <v/>
      </c>
      <c r="AN115" s="694">
        <f>AN108+AN114</f>
        <v/>
      </c>
      <c r="AO115" s="694">
        <f>AO108+AO114</f>
        <v/>
      </c>
      <c r="AP115" s="694">
        <f>AP108+AP114</f>
        <v/>
      </c>
      <c r="AQ115" s="697">
        <f>AQ108+AQ114</f>
        <v/>
      </c>
      <c r="AR115" s="694">
        <f>AR108+AR114</f>
        <v/>
      </c>
      <c r="AS115" s="694">
        <f>AS108+AS114</f>
        <v/>
      </c>
      <c r="AT115" s="694">
        <f>AT108+AT114</f>
        <v/>
      </c>
      <c r="AU115" s="694">
        <f>AU108+AU114</f>
        <v/>
      </c>
      <c r="AV115" s="694">
        <f>AV108+AV114</f>
        <v/>
      </c>
      <c r="AW115" s="694">
        <f>AW108+AW114</f>
        <v/>
      </c>
      <c r="AX115" s="694">
        <f>AX108+AX114</f>
        <v/>
      </c>
      <c r="AY115" s="694">
        <f>AY108+AY114</f>
        <v/>
      </c>
      <c r="AZ115" s="694">
        <f>AZ108+AZ114</f>
        <v/>
      </c>
      <c r="BA115" s="694">
        <f>BA108+BA114</f>
        <v/>
      </c>
      <c r="BB115" s="694">
        <f>BB108+BB114</f>
        <v/>
      </c>
      <c r="BC115" s="697">
        <f>BC108+BC114</f>
        <v/>
      </c>
      <c r="BD115" s="694">
        <f>BD108+BD114</f>
        <v/>
      </c>
      <c r="BE115" s="694">
        <f>BE108+BE114</f>
        <v/>
      </c>
      <c r="BF115" s="694">
        <f>BF108+BF114</f>
        <v/>
      </c>
      <c r="BG115" s="694">
        <f>BG108+BG114</f>
        <v/>
      </c>
      <c r="BH115" s="694">
        <f>BH108+BH114</f>
        <v/>
      </c>
      <c r="BI115" s="694">
        <f>BI108+BI114</f>
        <v/>
      </c>
      <c r="BJ115" s="694">
        <f>BJ108+BJ114</f>
        <v/>
      </c>
      <c r="BK115" s="694">
        <f>BK108+BK114</f>
        <v/>
      </c>
      <c r="BL115" s="694">
        <f>BL108+BL114</f>
        <v/>
      </c>
      <c r="BM115" s="694">
        <f>BM108+BM114</f>
        <v/>
      </c>
      <c r="BN115" s="694">
        <f>BN108+BN114</f>
        <v/>
      </c>
      <c r="BO115" s="697">
        <f>BO108+BO114</f>
        <v/>
      </c>
      <c r="BP115" s="694">
        <f>BP108+BP114</f>
        <v/>
      </c>
      <c r="BQ115" s="694">
        <f>BQ108+BQ114</f>
        <v/>
      </c>
      <c r="BR115" s="694">
        <f>BR108+BR114</f>
        <v/>
      </c>
      <c r="BS115" s="694">
        <f>BS108+BS114</f>
        <v/>
      </c>
      <c r="BT115" s="694">
        <f>BT108+BT114</f>
        <v/>
      </c>
      <c r="BU115" s="694">
        <f>BU108+BU114</f>
        <v/>
      </c>
      <c r="BV115" s="694">
        <f>BV108+BV114</f>
        <v/>
      </c>
      <c r="BW115" s="694">
        <f>BW108+BW114</f>
        <v/>
      </c>
      <c r="BX115" s="694">
        <f>BX108+BX114</f>
        <v/>
      </c>
      <c r="BY115" s="694">
        <f>BY108+BY114</f>
        <v/>
      </c>
      <c r="BZ115" s="694">
        <f>BZ108+BZ114</f>
        <v/>
      </c>
      <c r="CA115" s="697">
        <f>CA108+CA114</f>
        <v/>
      </c>
      <c r="CB115" s="694">
        <f>CB108+CB114</f>
        <v/>
      </c>
      <c r="CC115" s="694">
        <f>CC108+CC114</f>
        <v/>
      </c>
      <c r="CD115" s="694">
        <f>CD108+CD114</f>
        <v/>
      </c>
      <c r="CE115" s="694">
        <f>CE108+CE114</f>
        <v/>
      </c>
      <c r="CF115" s="694">
        <f>CF108+CF114</f>
        <v/>
      </c>
      <c r="CG115" s="694">
        <f>CG108+CG114</f>
        <v/>
      </c>
      <c r="CH115" s="694">
        <f>CH108+CH114</f>
        <v/>
      </c>
      <c r="CI115" s="694">
        <f>CI108+CI114</f>
        <v/>
      </c>
      <c r="CJ115" s="694">
        <f>CJ108+CJ114</f>
        <v/>
      </c>
      <c r="CK115" s="694">
        <f>CK108+CK114</f>
        <v/>
      </c>
      <c r="CL115" s="694">
        <f>CL108+CL114</f>
        <v/>
      </c>
      <c r="CM115" s="697">
        <f>CM108+CM114</f>
        <v/>
      </c>
      <c r="CN115" s="694">
        <f>CN108+CN114</f>
        <v/>
      </c>
      <c r="CO115" s="694">
        <f>CO108+CO114</f>
        <v/>
      </c>
      <c r="CP115" s="694">
        <f>CP108+CP114</f>
        <v/>
      </c>
      <c r="CQ115" s="694">
        <f>CQ108+CQ114</f>
        <v/>
      </c>
      <c r="CR115" s="694">
        <f>CR108+CR114</f>
        <v/>
      </c>
      <c r="CS115" s="694">
        <f>CS108+CS114</f>
        <v/>
      </c>
      <c r="CT115" s="694">
        <f>CT108+CT114</f>
        <v/>
      </c>
      <c r="CU115" s="694">
        <f>CU108+CU114</f>
        <v/>
      </c>
      <c r="CV115" s="694">
        <f>CV108+CV114</f>
        <v/>
      </c>
      <c r="CW115" s="694">
        <f>CW108+CW114</f>
        <v/>
      </c>
      <c r="CX115" s="694">
        <f>CX108+CX114</f>
        <v/>
      </c>
      <c r="CY115" s="697">
        <f>CY108+CY114</f>
        <v/>
      </c>
    </row>
    <row r="116">
      <c r="B116" s="1" t="n"/>
      <c r="C116" s="1" t="n"/>
      <c r="D116" s="698" t="n"/>
      <c r="E116" s="698" t="n"/>
      <c r="F116" s="698" t="n"/>
      <c r="G116" s="698" t="n"/>
      <c r="H116" s="698" t="n"/>
      <c r="I116" s="698" t="n"/>
      <c r="J116" s="698" t="n"/>
      <c r="K116" s="698" t="n"/>
      <c r="L116" s="698" t="n"/>
      <c r="M116" s="698" t="n"/>
      <c r="N116" s="698" t="n"/>
      <c r="O116" s="698" t="n"/>
      <c r="P116" s="698" t="n"/>
      <c r="Q116" s="698" t="n"/>
      <c r="R116" s="698" t="n"/>
      <c r="S116" s="698" t="n"/>
      <c r="T116" s="698" t="n"/>
      <c r="U116" s="698" t="n"/>
      <c r="V116" s="698" t="n"/>
      <c r="W116" s="698" t="n"/>
      <c r="X116" s="698" t="n"/>
      <c r="Y116" s="698" t="n"/>
      <c r="Z116" s="699" t="n"/>
      <c r="AA116" s="698" t="n"/>
      <c r="AB116" s="698" t="n"/>
      <c r="AC116" s="698" t="n"/>
      <c r="AD116" s="698" t="n"/>
      <c r="AE116" s="699" t="n"/>
      <c r="AF116" s="698" t="n"/>
      <c r="AG116" s="698" t="n"/>
      <c r="AH116" s="698" t="n"/>
      <c r="AI116" s="698" t="n"/>
      <c r="AJ116" s="698" t="n"/>
      <c r="AK116" s="698" t="n"/>
      <c r="AL116" s="698" t="n"/>
      <c r="AM116" s="698" t="n"/>
      <c r="AN116" s="698" t="n"/>
      <c r="AO116" s="698" t="n"/>
      <c r="AP116" s="698" t="n"/>
      <c r="AQ116" s="699" t="n"/>
      <c r="AR116" s="698" t="n"/>
      <c r="AS116" s="698" t="n"/>
      <c r="AT116" s="698" t="n"/>
      <c r="AU116" s="698" t="n"/>
      <c r="AV116" s="698" t="n"/>
      <c r="AW116" s="698" t="n"/>
      <c r="AX116" s="698" t="n"/>
      <c r="AY116" s="698" t="n"/>
      <c r="AZ116" s="698" t="n"/>
      <c r="BA116" s="698" t="n"/>
      <c r="BB116" s="698" t="n"/>
      <c r="BC116" s="699" t="n"/>
      <c r="BD116" s="698" t="n"/>
      <c r="BE116" s="698" t="n"/>
      <c r="BF116" s="698" t="n"/>
      <c r="BG116" s="698" t="n"/>
      <c r="BH116" s="698" t="n"/>
      <c r="BI116" s="698" t="n"/>
      <c r="BJ116" s="698" t="n"/>
      <c r="BK116" s="698" t="n"/>
      <c r="BL116" s="698" t="n"/>
      <c r="BM116" s="698" t="n"/>
      <c r="BN116" s="698" t="n"/>
      <c r="BO116" s="699" t="n"/>
      <c r="BP116" s="698" t="n"/>
      <c r="BQ116" s="698" t="n"/>
      <c r="BR116" s="698" t="n"/>
      <c r="BS116" s="698" t="n"/>
      <c r="BT116" s="698" t="n"/>
      <c r="BU116" s="698" t="n"/>
      <c r="BV116" s="698" t="n"/>
      <c r="BW116" s="698" t="n"/>
      <c r="BX116" s="698" t="n"/>
      <c r="BY116" s="698" t="n"/>
      <c r="BZ116" s="698" t="n"/>
      <c r="CA116" s="699" t="n"/>
      <c r="CB116" s="698" t="n"/>
      <c r="CC116" s="698" t="n"/>
      <c r="CD116" s="698" t="n"/>
      <c r="CE116" s="698" t="n"/>
      <c r="CF116" s="698" t="n"/>
      <c r="CG116" s="698" t="n"/>
      <c r="CH116" s="698" t="n"/>
      <c r="CI116" s="698" t="n"/>
      <c r="CJ116" s="698" t="n"/>
      <c r="CK116" s="698" t="n"/>
      <c r="CL116" s="698" t="n"/>
      <c r="CM116" s="699" t="n"/>
      <c r="CN116" s="698" t="n"/>
      <c r="CO116" s="698" t="n"/>
      <c r="CP116" s="698" t="n"/>
      <c r="CQ116" s="698" t="n"/>
      <c r="CR116" s="698" t="n"/>
      <c r="CS116" s="698" t="n"/>
      <c r="CT116" s="698" t="n"/>
      <c r="CU116" s="698" t="n"/>
      <c r="CV116" s="698" t="n"/>
      <c r="CW116" s="698" t="n"/>
      <c r="CX116" s="698" t="n"/>
      <c r="CY116" s="699" t="n"/>
    </row>
    <row r="117">
      <c r="A117" s="24" t="n"/>
      <c r="B117" s="59" t="n"/>
      <c r="C117" s="59" t="n"/>
      <c r="D117" s="733" t="n"/>
      <c r="E117" s="733" t="n"/>
      <c r="F117" s="733" t="n"/>
      <c r="G117" s="733" t="n"/>
      <c r="H117" s="733" t="n"/>
      <c r="I117" s="733" t="n"/>
      <c r="J117" s="733" t="n"/>
      <c r="K117" s="733" t="n"/>
      <c r="L117" s="733" t="n"/>
      <c r="M117" s="733" t="n"/>
      <c r="N117" s="733" t="n"/>
      <c r="O117" s="733" t="n"/>
      <c r="P117" s="733" t="n"/>
      <c r="Q117" s="733" t="n"/>
      <c r="R117" s="733" t="n"/>
      <c r="S117" s="733" t="n"/>
      <c r="T117" s="733" t="n"/>
      <c r="U117" s="733" t="n"/>
      <c r="V117" s="733" t="n"/>
      <c r="W117" s="733" t="n"/>
      <c r="X117" s="733" t="n"/>
      <c r="Y117" s="733" t="n"/>
      <c r="Z117" s="734" t="n"/>
      <c r="AA117" s="733" t="n"/>
      <c r="AB117" s="733" t="n"/>
      <c r="AC117" s="733" t="n"/>
      <c r="AD117" s="733" t="n"/>
      <c r="AE117" s="734" t="n"/>
      <c r="AF117" s="733" t="n"/>
      <c r="AG117" s="733" t="n"/>
      <c r="AH117" s="733" t="n"/>
      <c r="AI117" s="733" t="n"/>
      <c r="AJ117" s="733" t="n"/>
      <c r="AK117" s="733" t="n"/>
      <c r="AL117" s="733" t="n"/>
      <c r="AM117" s="733" t="n"/>
      <c r="AN117" s="733" t="n"/>
      <c r="AO117" s="733" t="n"/>
      <c r="AP117" s="733" t="n"/>
      <c r="AQ117" s="734" t="n"/>
      <c r="AR117" s="733" t="n"/>
      <c r="AS117" s="733" t="n"/>
      <c r="AT117" s="733" t="n"/>
      <c r="AU117" s="733" t="n"/>
      <c r="AV117" s="733" t="n"/>
      <c r="AW117" s="733" t="n"/>
      <c r="AX117" s="733" t="n"/>
      <c r="AY117" s="733" t="n"/>
      <c r="AZ117" s="733" t="n"/>
      <c r="BA117" s="733" t="n"/>
      <c r="BB117" s="733" t="n"/>
      <c r="BC117" s="734" t="n"/>
      <c r="BD117" s="733" t="n"/>
      <c r="BE117" s="733" t="n"/>
      <c r="BF117" s="733" t="n"/>
      <c r="BG117" s="733" t="n"/>
      <c r="BH117" s="733" t="n"/>
      <c r="BI117" s="733" t="n"/>
      <c r="BJ117" s="733" t="n"/>
      <c r="BK117" s="733" t="n"/>
      <c r="BL117" s="733" t="n"/>
      <c r="BM117" s="733" t="n"/>
      <c r="BN117" s="733" t="n"/>
      <c r="BO117" s="734" t="n"/>
      <c r="BP117" s="733" t="n"/>
      <c r="BQ117" s="733" t="n"/>
      <c r="BR117" s="733" t="n"/>
      <c r="BS117" s="733" t="n"/>
      <c r="BT117" s="733" t="n"/>
      <c r="BU117" s="733" t="n"/>
      <c r="BV117" s="733" t="n"/>
      <c r="BW117" s="733" t="n"/>
      <c r="BX117" s="733" t="n"/>
      <c r="BY117" s="733" t="n"/>
      <c r="BZ117" s="733" t="n"/>
      <c r="CA117" s="734" t="n"/>
      <c r="CB117" s="733" t="n"/>
      <c r="CC117" s="733" t="n"/>
      <c r="CD117" s="733" t="n"/>
      <c r="CE117" s="733" t="n"/>
      <c r="CF117" s="733" t="n"/>
      <c r="CG117" s="733" t="n"/>
      <c r="CH117" s="733" t="n"/>
      <c r="CI117" s="733" t="n"/>
      <c r="CJ117" s="733" t="n"/>
      <c r="CK117" s="733" t="n"/>
      <c r="CL117" s="733" t="n"/>
      <c r="CM117" s="734" t="n"/>
      <c r="CN117" s="733" t="n"/>
      <c r="CO117" s="733" t="n"/>
      <c r="CP117" s="733" t="n"/>
      <c r="CQ117" s="733" t="n"/>
      <c r="CR117" s="733" t="n"/>
      <c r="CS117" s="733" t="n"/>
      <c r="CT117" s="733" t="n"/>
      <c r="CU117" s="733" t="n"/>
      <c r="CV117" s="733" t="n"/>
      <c r="CW117" s="733" t="n"/>
      <c r="CX117" s="733" t="n"/>
      <c r="CY117" s="734" t="n"/>
    </row>
    <row r="118">
      <c r="B118" s="1" t="n"/>
      <c r="C118" s="1" t="n"/>
      <c r="D118" s="2" t="n"/>
      <c r="E118" s="2" t="n"/>
      <c r="G118" s="2" t="n"/>
      <c r="H118" s="2" t="n"/>
      <c r="I118" s="2" t="n"/>
      <c r="J118" s="2" t="n"/>
      <c r="Z118" s="194" t="n"/>
      <c r="AE118" s="194" t="n"/>
      <c r="AQ118" s="194" t="n"/>
      <c r="BC118" s="194" t="n"/>
      <c r="BO118" s="194" t="n"/>
      <c r="CA118" s="194" t="n"/>
      <c r="CM118" s="194" t="n"/>
      <c r="CY118" s="194" t="n"/>
    </row>
    <row r="119">
      <c r="B119" s="1" t="inlineStr">
        <is>
          <t>ASSETS</t>
        </is>
      </c>
      <c r="C119" s="1" t="n"/>
      <c r="D119" s="2" t="n"/>
      <c r="E119" s="2" t="n"/>
      <c r="G119" s="2" t="n"/>
      <c r="H119" s="2" t="n"/>
      <c r="I119" s="2" t="n"/>
      <c r="J119" s="2" t="n"/>
      <c r="Z119" s="194" t="n"/>
      <c r="AE119" s="194" t="n"/>
      <c r="AQ119" s="194" t="n"/>
      <c r="BC119" s="194" t="n"/>
      <c r="BO119" s="194" t="n"/>
      <c r="CA119" s="194" t="n"/>
      <c r="CM119" s="194" t="n"/>
      <c r="CY119" s="194" t="n"/>
    </row>
    <row r="120">
      <c r="B120" s="1" t="inlineStr">
        <is>
          <t xml:space="preserve">   Current Assets</t>
        </is>
      </c>
      <c r="C120" s="1" t="n"/>
      <c r="D120" s="2" t="n"/>
      <c r="E120" s="2" t="n"/>
      <c r="G120" s="2" t="n"/>
      <c r="H120" s="2" t="n"/>
      <c r="I120" s="2" t="n"/>
      <c r="J120" s="2" t="n"/>
      <c r="Z120" s="194" t="n"/>
      <c r="AE120" s="735" t="n"/>
      <c r="AG120" s="671" t="n"/>
      <c r="AQ120" s="194" t="n"/>
      <c r="BC120" s="194" t="n"/>
      <c r="BO120" s="194" t="n"/>
      <c r="CA120" s="194" t="n"/>
      <c r="CM120" s="194" t="n"/>
      <c r="CY120" s="194" t="n"/>
    </row>
    <row r="121">
      <c r="B121" s="1" t="inlineStr">
        <is>
          <t xml:space="preserve">      Bank Accounts</t>
        </is>
      </c>
      <c r="C121" s="1" t="n"/>
      <c r="D121" s="2" t="n"/>
      <c r="E121" s="2" t="n"/>
      <c r="G121" s="2" t="n"/>
      <c r="H121" s="2" t="n"/>
      <c r="I121" s="2" t="n"/>
      <c r="J121" s="2" t="n"/>
      <c r="Z121" s="194" t="n"/>
      <c r="AE121" s="194" t="n"/>
      <c r="AQ121" s="194" t="n"/>
      <c r="BC121" s="194" t="n"/>
      <c r="BO121" s="194" t="n"/>
      <c r="CA121" s="194" t="n"/>
      <c r="CM121" s="194" t="n"/>
      <c r="CY121" s="194" t="n"/>
    </row>
    <row r="122">
      <c r="B122" s="1" t="inlineStr">
        <is>
          <t xml:space="preserve">         Checking</t>
        </is>
      </c>
      <c r="C122" s="1" t="n"/>
      <c r="D122" s="580" t="n"/>
      <c r="E122" s="580" t="n"/>
      <c r="H122" s="580" t="n"/>
      <c r="I122" s="580" t="n"/>
      <c r="J122" s="580" t="n"/>
      <c r="K122" s="580" t="n"/>
      <c r="L122" s="580" t="n"/>
      <c r="M122" s="580" t="n"/>
      <c r="N122" s="580" t="n">
        <v>0</v>
      </c>
      <c r="O122" s="580" t="n">
        <v>0</v>
      </c>
      <c r="P122" s="580" t="n">
        <v>0</v>
      </c>
      <c r="Q122" s="580" t="n">
        <v>0</v>
      </c>
      <c r="R122" s="580" t="n">
        <v>0</v>
      </c>
      <c r="S122" s="580" t="n">
        <v>0</v>
      </c>
      <c r="T122" s="580" t="n">
        <v>0</v>
      </c>
      <c r="U122" s="580" t="n">
        <v>0</v>
      </c>
      <c r="V122" s="580" t="n">
        <v>5000</v>
      </c>
      <c r="W122" s="580" t="n">
        <v>4875</v>
      </c>
      <c r="X122" s="580" t="n">
        <v>4570.45</v>
      </c>
      <c r="Y122" s="580" t="n">
        <v>4345.76</v>
      </c>
      <c r="Z122" s="195" t="n">
        <v>2101</v>
      </c>
      <c r="AA122" s="671">
        <f>+Z122+AA200</f>
        <v/>
      </c>
      <c r="AB122" s="580">
        <f>+AA122+AB200</f>
        <v/>
      </c>
      <c r="AC122" s="580">
        <f>+AB122+AC200</f>
        <v/>
      </c>
      <c r="AD122" s="580">
        <f>+AC122+AD200</f>
        <v/>
      </c>
      <c r="AE122" s="195">
        <f>+AD122+AE200</f>
        <v/>
      </c>
      <c r="AF122" s="580">
        <f>+AE122+AF200</f>
        <v/>
      </c>
      <c r="AG122" s="580">
        <f>+AF122+AG200</f>
        <v/>
      </c>
      <c r="AH122" s="580">
        <f>+AG122+AH200</f>
        <v/>
      </c>
      <c r="AI122" s="580">
        <f>+AH122+AI200</f>
        <v/>
      </c>
      <c r="AJ122" s="580">
        <f>+AI122+AJ200</f>
        <v/>
      </c>
      <c r="AK122" s="580">
        <f>+AJ122+AK200</f>
        <v/>
      </c>
      <c r="AL122" s="580">
        <f>+AK122+AL200</f>
        <v/>
      </c>
      <c r="AM122" s="580">
        <f>+AL122+AM200</f>
        <v/>
      </c>
      <c r="AN122" s="580">
        <f>+AM122+AN200</f>
        <v/>
      </c>
      <c r="AO122" s="580">
        <f>+AN122+AO200</f>
        <v/>
      </c>
      <c r="AP122" s="580">
        <f>+AO122+AP200</f>
        <v/>
      </c>
      <c r="AQ122" s="195">
        <f>+AP122+AQ200</f>
        <v/>
      </c>
      <c r="AR122" s="580">
        <f>+AQ122+AR200</f>
        <v/>
      </c>
      <c r="AS122" s="580">
        <f>+AR122+AS200</f>
        <v/>
      </c>
      <c r="AT122" s="580">
        <f>+AS122+AT200</f>
        <v/>
      </c>
      <c r="AU122" s="580">
        <f>+AT122+AU200</f>
        <v/>
      </c>
      <c r="AV122" s="580">
        <f>+AU122+AV200</f>
        <v/>
      </c>
      <c r="AW122" s="580">
        <f>+AV122+AW200</f>
        <v/>
      </c>
      <c r="AX122" s="580">
        <f>+AW122+AX200</f>
        <v/>
      </c>
      <c r="AY122" s="580">
        <f>+AX122+AY200</f>
        <v/>
      </c>
      <c r="AZ122" s="580">
        <f>+AY122+AZ200</f>
        <v/>
      </c>
      <c r="BA122" s="580">
        <f>+AZ122+BA200</f>
        <v/>
      </c>
      <c r="BB122" s="580">
        <f>+BA122+BB200</f>
        <v/>
      </c>
      <c r="BC122" s="195">
        <f>+BB122+BC200</f>
        <v/>
      </c>
      <c r="BD122" s="580">
        <f>+BC122+BD200</f>
        <v/>
      </c>
      <c r="BE122" s="580">
        <f>+BD122+BE200</f>
        <v/>
      </c>
      <c r="BF122" s="580">
        <f>+BE122+BF200</f>
        <v/>
      </c>
      <c r="BG122" s="580">
        <f>+BF122+BG200</f>
        <v/>
      </c>
      <c r="BH122" s="580">
        <f>+BG122+BH200</f>
        <v/>
      </c>
      <c r="BI122" s="580">
        <f>+BH122+BI200</f>
        <v/>
      </c>
      <c r="BJ122" s="580">
        <f>+BI122+BJ200</f>
        <v/>
      </c>
      <c r="BK122" s="580">
        <f>+BJ122+BK200</f>
        <v/>
      </c>
      <c r="BL122" s="580">
        <f>+BK122+BL200</f>
        <v/>
      </c>
      <c r="BM122" s="580">
        <f>+BL122+BM200</f>
        <v/>
      </c>
      <c r="BN122" s="580">
        <f>+BM122+BN200</f>
        <v/>
      </c>
      <c r="BO122" s="195">
        <f>+BN122+BO200</f>
        <v/>
      </c>
      <c r="BP122" s="580">
        <f>+BO122+BP200</f>
        <v/>
      </c>
      <c r="BQ122" s="580">
        <f>+BP122+BQ200</f>
        <v/>
      </c>
      <c r="BR122" s="580">
        <f>+BQ122+BR200</f>
        <v/>
      </c>
      <c r="BS122" s="580">
        <f>+BR122+BS200</f>
        <v/>
      </c>
      <c r="BT122" s="580">
        <f>+BS122+BT200</f>
        <v/>
      </c>
      <c r="BU122" s="580">
        <f>+BT122+BU200</f>
        <v/>
      </c>
      <c r="BV122" s="580">
        <f>+BU122+BV200</f>
        <v/>
      </c>
      <c r="BW122" s="580">
        <f>+BV122+BW200</f>
        <v/>
      </c>
      <c r="BX122" s="580">
        <f>+BW122+BX200</f>
        <v/>
      </c>
      <c r="BY122" s="580">
        <f>+BX122+BY200</f>
        <v/>
      </c>
      <c r="BZ122" s="580">
        <f>+BY122+BZ200</f>
        <v/>
      </c>
      <c r="CA122" s="195">
        <f>+BZ122+CA200</f>
        <v/>
      </c>
      <c r="CB122" s="580">
        <f>+CA122+CB200</f>
        <v/>
      </c>
      <c r="CC122" s="580">
        <f>+CB122+CC200</f>
        <v/>
      </c>
      <c r="CD122" s="580">
        <f>+CC122+CD200</f>
        <v/>
      </c>
      <c r="CE122" s="580">
        <f>+CD122+CE200</f>
        <v/>
      </c>
      <c r="CF122" s="580">
        <f>+CE122+CF200</f>
        <v/>
      </c>
      <c r="CG122" s="580">
        <f>+CF122+CG200</f>
        <v/>
      </c>
      <c r="CH122" s="580">
        <f>+CG122+CH200</f>
        <v/>
      </c>
      <c r="CI122" s="580">
        <f>+CH122+CI200</f>
        <v/>
      </c>
      <c r="CJ122" s="580">
        <f>+CI122+CJ200</f>
        <v/>
      </c>
      <c r="CK122" s="580">
        <f>+CJ122+CK200</f>
        <v/>
      </c>
      <c r="CL122" s="580">
        <f>+CK122+CL200</f>
        <v/>
      </c>
      <c r="CM122" s="195">
        <f>+CL122+CM200</f>
        <v/>
      </c>
      <c r="CN122" s="580">
        <f>+CM122+CN200</f>
        <v/>
      </c>
      <c r="CO122" s="580">
        <f>+CN122+CO200</f>
        <v/>
      </c>
      <c r="CP122" s="580">
        <f>+CO122+CP200</f>
        <v/>
      </c>
      <c r="CQ122" s="580">
        <f>+CP122+CQ200</f>
        <v/>
      </c>
      <c r="CR122" s="580">
        <f>+CQ122+CR200</f>
        <v/>
      </c>
      <c r="CS122" s="580">
        <f>+CR122+CS200</f>
        <v/>
      </c>
      <c r="CT122" s="580">
        <f>+CS122+CT200</f>
        <v/>
      </c>
      <c r="CU122" s="580">
        <f>+CT122+CU200</f>
        <v/>
      </c>
      <c r="CV122" s="580">
        <f>+CU122+CV200</f>
        <v/>
      </c>
      <c r="CW122" s="580">
        <f>+CV122+CW200</f>
        <v/>
      </c>
      <c r="CX122" s="580">
        <f>+CW122+CX200</f>
        <v/>
      </c>
      <c r="CY122" s="195">
        <f>+CX122+CY200</f>
        <v/>
      </c>
    </row>
    <row r="123">
      <c r="B123" s="1" t="inlineStr">
        <is>
          <t xml:space="preserve">         Savings</t>
        </is>
      </c>
      <c r="C123" s="1" t="n"/>
      <c r="D123" s="580" t="n"/>
      <c r="E123" s="580" t="n"/>
      <c r="H123" s="580" t="n"/>
      <c r="I123" s="580" t="n"/>
      <c r="J123" s="580" t="n"/>
      <c r="K123" s="580" t="n"/>
      <c r="L123" s="580" t="n"/>
      <c r="M123" s="580" t="n"/>
      <c r="N123" s="580" t="n">
        <v>0</v>
      </c>
      <c r="O123" s="580" t="n">
        <v>0</v>
      </c>
      <c r="P123" s="580" t="n">
        <v>0</v>
      </c>
      <c r="Q123" s="580" t="n">
        <v>0</v>
      </c>
      <c r="R123" s="580" t="n">
        <v>0</v>
      </c>
      <c r="S123" s="580" t="n">
        <v>0</v>
      </c>
      <c r="T123" s="580" t="n">
        <v>0</v>
      </c>
      <c r="U123" s="580" t="n">
        <v>0</v>
      </c>
      <c r="V123" s="580" t="n">
        <v>0</v>
      </c>
      <c r="W123" s="580" t="n">
        <v>0</v>
      </c>
      <c r="X123" s="580" t="n">
        <v>0</v>
      </c>
      <c r="Y123" s="580" t="n">
        <v>0</v>
      </c>
      <c r="Z123" s="195" t="n">
        <v>800</v>
      </c>
      <c r="AA123" s="159">
        <f>+Z123</f>
        <v/>
      </c>
      <c r="AB123" s="580">
        <f>+AA123</f>
        <v/>
      </c>
      <c r="AC123" s="580">
        <f>+AB123</f>
        <v/>
      </c>
      <c r="AD123" s="580">
        <f>+AC123</f>
        <v/>
      </c>
      <c r="AE123" s="195">
        <f>+AD123</f>
        <v/>
      </c>
      <c r="AF123" s="580">
        <f>+AE123</f>
        <v/>
      </c>
      <c r="AG123" s="580">
        <f>+AF123</f>
        <v/>
      </c>
      <c r="AH123" s="580">
        <f>+AG123</f>
        <v/>
      </c>
      <c r="AI123" s="580">
        <f>+AH123</f>
        <v/>
      </c>
      <c r="AJ123" s="580">
        <f>+AI123</f>
        <v/>
      </c>
      <c r="AK123" s="580">
        <f>+AJ123</f>
        <v/>
      </c>
      <c r="AL123" s="580">
        <f>+AK123</f>
        <v/>
      </c>
      <c r="AM123" s="580">
        <f>+AL123</f>
        <v/>
      </c>
      <c r="AN123" s="580">
        <f>+AM123</f>
        <v/>
      </c>
      <c r="AO123" s="580">
        <f>+AN123</f>
        <v/>
      </c>
      <c r="AP123" s="580">
        <f>+AO123</f>
        <v/>
      </c>
      <c r="AQ123" s="195">
        <f>+AP123</f>
        <v/>
      </c>
      <c r="AR123" s="580">
        <f>+AQ123</f>
        <v/>
      </c>
      <c r="AS123" s="580">
        <f>+AR123</f>
        <v/>
      </c>
      <c r="AT123" s="580">
        <f>+AS123</f>
        <v/>
      </c>
      <c r="AU123" s="580">
        <f>+AT123</f>
        <v/>
      </c>
      <c r="AV123" s="580">
        <f>+AU123</f>
        <v/>
      </c>
      <c r="AW123" s="580">
        <f>+AV123</f>
        <v/>
      </c>
      <c r="AX123" s="580">
        <f>+AW123</f>
        <v/>
      </c>
      <c r="AY123" s="580">
        <f>+AX123</f>
        <v/>
      </c>
      <c r="AZ123" s="580">
        <f>+AY123</f>
        <v/>
      </c>
      <c r="BA123" s="580">
        <f>+AZ123</f>
        <v/>
      </c>
      <c r="BB123" s="580">
        <f>+BA123</f>
        <v/>
      </c>
      <c r="BC123" s="195">
        <f>+BB123</f>
        <v/>
      </c>
      <c r="BD123" s="580">
        <f>+BC123</f>
        <v/>
      </c>
      <c r="BE123" s="580">
        <f>+BD123</f>
        <v/>
      </c>
      <c r="BF123" s="580">
        <f>+BE123</f>
        <v/>
      </c>
      <c r="BG123" s="580">
        <f>+BF123</f>
        <v/>
      </c>
      <c r="BH123" s="580">
        <f>+BG123</f>
        <v/>
      </c>
      <c r="BI123" s="580">
        <f>+BH123</f>
        <v/>
      </c>
      <c r="BJ123" s="580">
        <f>+BI123</f>
        <v/>
      </c>
      <c r="BK123" s="580">
        <f>+BJ123</f>
        <v/>
      </c>
      <c r="BL123" s="580">
        <f>+BK123</f>
        <v/>
      </c>
      <c r="BM123" s="580">
        <f>+BL123</f>
        <v/>
      </c>
      <c r="BN123" s="580">
        <f>+BM123</f>
        <v/>
      </c>
      <c r="BO123" s="195">
        <f>+BN123</f>
        <v/>
      </c>
      <c r="BP123" s="580">
        <f>+BO123</f>
        <v/>
      </c>
      <c r="BQ123" s="580">
        <f>+BP123</f>
        <v/>
      </c>
      <c r="BR123" s="580">
        <f>+BQ123</f>
        <v/>
      </c>
      <c r="BS123" s="580">
        <f>+BR123</f>
        <v/>
      </c>
      <c r="BT123" s="580">
        <f>+BS123</f>
        <v/>
      </c>
      <c r="BU123" s="580">
        <f>+BT123</f>
        <v/>
      </c>
      <c r="BV123" s="580">
        <f>+BU123</f>
        <v/>
      </c>
      <c r="BW123" s="580">
        <f>+BV123</f>
        <v/>
      </c>
      <c r="BX123" s="580">
        <f>+BW123</f>
        <v/>
      </c>
      <c r="BY123" s="580">
        <f>+BX123</f>
        <v/>
      </c>
      <c r="BZ123" s="580">
        <f>+BY123</f>
        <v/>
      </c>
      <c r="CA123" s="195">
        <f>+BZ123</f>
        <v/>
      </c>
      <c r="CB123" s="580">
        <f>+CA123</f>
        <v/>
      </c>
      <c r="CC123" s="580">
        <f>+CB123</f>
        <v/>
      </c>
      <c r="CD123" s="580">
        <f>+CC123</f>
        <v/>
      </c>
      <c r="CE123" s="580">
        <f>+CD123</f>
        <v/>
      </c>
      <c r="CF123" s="580">
        <f>+CE123</f>
        <v/>
      </c>
      <c r="CG123" s="580">
        <f>+CF123</f>
        <v/>
      </c>
      <c r="CH123" s="580">
        <f>+CG123</f>
        <v/>
      </c>
      <c r="CI123" s="580">
        <f>+CH123</f>
        <v/>
      </c>
      <c r="CJ123" s="580">
        <f>+CI123</f>
        <v/>
      </c>
      <c r="CK123" s="580">
        <f>+CJ123</f>
        <v/>
      </c>
      <c r="CL123" s="580">
        <f>+CK123</f>
        <v/>
      </c>
      <c r="CM123" s="195">
        <f>+CL123</f>
        <v/>
      </c>
      <c r="CN123" s="580">
        <f>+CM123</f>
        <v/>
      </c>
      <c r="CO123" s="580">
        <f>+CN123</f>
        <v/>
      </c>
      <c r="CP123" s="580">
        <f>+CO123</f>
        <v/>
      </c>
      <c r="CQ123" s="580">
        <f>+CP123</f>
        <v/>
      </c>
      <c r="CR123" s="580">
        <f>+CQ123</f>
        <v/>
      </c>
      <c r="CS123" s="580">
        <f>+CR123</f>
        <v/>
      </c>
      <c r="CT123" s="580">
        <f>+CS123</f>
        <v/>
      </c>
      <c r="CU123" s="580">
        <f>+CT123</f>
        <v/>
      </c>
      <c r="CV123" s="580">
        <f>+CU123</f>
        <v/>
      </c>
      <c r="CW123" s="580">
        <f>+CV123</f>
        <v/>
      </c>
      <c r="CX123" s="580">
        <f>+CW123</f>
        <v/>
      </c>
      <c r="CY123" s="195">
        <f>+CX123</f>
        <v/>
      </c>
    </row>
    <row r="124" hidden="1">
      <c r="B124" s="1" t="inlineStr">
        <is>
          <t xml:space="preserve">         10900 Personal Checking - 2803</t>
        </is>
      </c>
      <c r="C124" s="1" t="n"/>
      <c r="D124" s="580" t="n"/>
      <c r="E124" s="580" t="n"/>
      <c r="H124" s="580" t="n"/>
      <c r="I124" s="580" t="n"/>
      <c r="J124" s="580" t="n"/>
      <c r="K124" s="580" t="n"/>
      <c r="L124" s="580" t="n"/>
      <c r="M124" s="580" t="n"/>
      <c r="N124" s="580" t="n">
        <v>0</v>
      </c>
      <c r="O124" s="580" t="n">
        <v>0</v>
      </c>
      <c r="P124" s="580" t="n">
        <v>0</v>
      </c>
      <c r="Q124" s="580" t="n">
        <v>0</v>
      </c>
      <c r="R124" s="580" t="n">
        <v>0</v>
      </c>
      <c r="S124" s="580" t="n">
        <v>0</v>
      </c>
      <c r="T124" s="580" t="n"/>
      <c r="U124" s="580" t="n"/>
      <c r="V124" s="580" t="n"/>
      <c r="W124" s="580" t="n"/>
      <c r="X124" s="580" t="n"/>
      <c r="Y124" s="580" t="n"/>
      <c r="Z124" s="195" t="n"/>
      <c r="AA124" s="671" t="n"/>
      <c r="AB124" s="580" t="n"/>
      <c r="AC124" s="580" t="n"/>
      <c r="AD124" s="580" t="n"/>
      <c r="AE124" s="195" t="n"/>
      <c r="AF124" s="580" t="n"/>
      <c r="AG124" s="580" t="n"/>
      <c r="AH124" s="580" t="n"/>
      <c r="AI124" s="580" t="n"/>
      <c r="AJ124" s="580" t="n"/>
      <c r="AK124" s="580" t="n"/>
      <c r="AL124" s="580" t="n"/>
      <c r="AM124" s="580" t="n"/>
      <c r="AN124" s="580" t="n"/>
      <c r="AO124" s="580" t="n"/>
      <c r="AP124" s="580" t="n"/>
      <c r="AQ124" s="195" t="n"/>
      <c r="AR124" s="580" t="n"/>
      <c r="AS124" s="580" t="n"/>
      <c r="AT124" s="580" t="n"/>
      <c r="AU124" s="580" t="n"/>
      <c r="AV124" s="580" t="n"/>
      <c r="AW124" s="580" t="n"/>
      <c r="AX124" s="580" t="n"/>
      <c r="AY124" s="580" t="n"/>
      <c r="AZ124" s="580" t="n"/>
      <c r="BA124" s="580" t="n"/>
      <c r="BB124" s="580" t="n"/>
      <c r="BC124" s="195" t="n"/>
      <c r="BD124" s="580" t="n"/>
      <c r="BE124" s="580" t="n"/>
      <c r="BF124" s="580" t="n"/>
      <c r="BG124" s="580" t="n"/>
      <c r="BH124" s="580" t="n"/>
      <c r="BI124" s="580" t="n"/>
      <c r="BJ124" s="580" t="n"/>
      <c r="BK124" s="580" t="n"/>
      <c r="BL124" s="580" t="n"/>
      <c r="BM124" s="580" t="n"/>
      <c r="BN124" s="580" t="n"/>
      <c r="BO124" s="195" t="n"/>
      <c r="BP124" s="580" t="n"/>
      <c r="BQ124" s="580" t="n"/>
      <c r="BR124" s="580" t="n"/>
      <c r="BS124" s="580" t="n"/>
      <c r="BT124" s="580" t="n"/>
      <c r="BU124" s="580" t="n"/>
      <c r="BV124" s="580" t="n"/>
      <c r="BW124" s="580" t="n"/>
      <c r="BX124" s="580" t="n"/>
      <c r="BY124" s="580" t="n"/>
      <c r="BZ124" s="580" t="n"/>
      <c r="CA124" s="195" t="n"/>
      <c r="CB124" s="580" t="n"/>
      <c r="CC124" s="580" t="n"/>
      <c r="CD124" s="580" t="n"/>
      <c r="CE124" s="580" t="n"/>
      <c r="CF124" s="580" t="n"/>
      <c r="CG124" s="580" t="n"/>
      <c r="CH124" s="580" t="n"/>
      <c r="CI124" s="580" t="n"/>
      <c r="CJ124" s="580" t="n"/>
      <c r="CK124" s="580" t="n"/>
      <c r="CL124" s="580" t="n"/>
      <c r="CM124" s="195" t="n"/>
      <c r="CN124" s="580" t="n"/>
      <c r="CO124" s="580" t="n"/>
      <c r="CP124" s="580" t="n"/>
      <c r="CQ124" s="580" t="n"/>
      <c r="CR124" s="580" t="n"/>
      <c r="CS124" s="580" t="n"/>
      <c r="CT124" s="580" t="n"/>
      <c r="CU124" s="580" t="n"/>
      <c r="CV124" s="580" t="n"/>
      <c r="CW124" s="580" t="n"/>
      <c r="CX124" s="580" t="n"/>
      <c r="CY124" s="195" t="n"/>
    </row>
    <row r="125" hidden="1">
      <c r="B125" s="1" t="inlineStr">
        <is>
          <t xml:space="preserve">         10910 Growth - 2838</t>
        </is>
      </c>
      <c r="C125" s="1" t="n"/>
      <c r="D125" s="580" t="n"/>
      <c r="E125" s="580" t="n"/>
      <c r="H125" s="580" t="n"/>
      <c r="I125" s="580" t="n"/>
      <c r="J125" s="580" t="n"/>
      <c r="K125" s="580" t="n"/>
      <c r="L125" s="580" t="n"/>
      <c r="M125" s="580" t="n"/>
      <c r="N125" s="580" t="n"/>
      <c r="O125" s="580" t="n"/>
      <c r="P125" s="580" t="n"/>
      <c r="Q125" s="580" t="n"/>
      <c r="R125" s="580" t="n"/>
      <c r="S125" s="580" t="n"/>
      <c r="T125" s="580" t="n"/>
      <c r="U125" s="580" t="n"/>
      <c r="V125" s="580" t="n"/>
      <c r="W125" s="580" t="n"/>
      <c r="X125" s="580" t="n"/>
      <c r="Y125" s="580" t="n"/>
      <c r="Z125" s="195" t="n"/>
      <c r="AA125" s="671" t="n"/>
      <c r="AB125" s="671" t="n"/>
      <c r="AC125" s="671" t="n"/>
      <c r="AD125" s="671" t="n"/>
      <c r="AE125" s="735" t="n"/>
      <c r="AF125" s="671" t="n"/>
      <c r="AG125" s="671" t="n"/>
      <c r="AH125" s="671" t="n"/>
      <c r="AI125" s="671" t="n"/>
      <c r="AJ125" s="671" t="n"/>
      <c r="AK125" s="671" t="n"/>
      <c r="AL125" s="671" t="n"/>
      <c r="AM125" s="671" t="n"/>
      <c r="AN125" s="671" t="n"/>
      <c r="AO125" s="671" t="n"/>
      <c r="AP125" s="671" t="n"/>
      <c r="AQ125" s="735" t="n"/>
      <c r="AR125" s="671" t="n"/>
      <c r="AS125" s="671" t="n"/>
      <c r="AT125" s="671" t="n"/>
      <c r="AU125" s="671" t="n"/>
      <c r="AV125" s="671" t="n"/>
      <c r="AW125" s="671" t="n"/>
      <c r="AX125" s="671" t="n"/>
      <c r="AY125" s="671" t="n"/>
      <c r="AZ125" s="671" t="n"/>
      <c r="BA125" s="671" t="n"/>
      <c r="BB125" s="671" t="n"/>
      <c r="BC125" s="735" t="n"/>
      <c r="BD125" s="671" t="n"/>
      <c r="BE125" s="671" t="n"/>
      <c r="BF125" s="671" t="n"/>
      <c r="BG125" s="671" t="n"/>
      <c r="BH125" s="671" t="n"/>
      <c r="BI125" s="671" t="n"/>
      <c r="BJ125" s="671" t="n"/>
      <c r="BK125" s="671" t="n"/>
      <c r="BL125" s="671" t="n"/>
      <c r="BM125" s="671" t="n"/>
      <c r="BN125" s="671" t="n"/>
      <c r="BO125" s="735" t="n"/>
      <c r="BP125" s="671" t="n"/>
      <c r="BQ125" s="671" t="n"/>
      <c r="BR125" s="671" t="n"/>
      <c r="BS125" s="671" t="n"/>
      <c r="BT125" s="671" t="n"/>
      <c r="BU125" s="671" t="n"/>
      <c r="BV125" s="671" t="n"/>
      <c r="BW125" s="671" t="n"/>
      <c r="BX125" s="671" t="n"/>
      <c r="BY125" s="671" t="n"/>
      <c r="BZ125" s="671" t="n"/>
      <c r="CA125" s="735" t="n"/>
      <c r="CB125" s="671" t="n"/>
      <c r="CC125" s="671" t="n"/>
      <c r="CD125" s="671" t="n"/>
      <c r="CE125" s="671" t="n"/>
      <c r="CF125" s="671" t="n"/>
      <c r="CG125" s="671" t="n"/>
      <c r="CH125" s="671" t="n"/>
      <c r="CI125" s="671" t="n"/>
      <c r="CJ125" s="671" t="n"/>
      <c r="CK125" s="671" t="n"/>
      <c r="CL125" s="671" t="n"/>
      <c r="CM125" s="735" t="n"/>
      <c r="CN125" s="671" t="n"/>
      <c r="CO125" s="671" t="n"/>
      <c r="CP125" s="671" t="n"/>
      <c r="CQ125" s="671" t="n"/>
      <c r="CR125" s="671" t="n"/>
      <c r="CS125" s="671" t="n"/>
      <c r="CT125" s="671" t="n"/>
      <c r="CU125" s="671" t="n"/>
      <c r="CV125" s="671" t="n"/>
      <c r="CW125" s="671" t="n"/>
      <c r="CX125" s="671" t="n"/>
      <c r="CY125" s="735" t="n"/>
    </row>
    <row r="126" hidden="1">
      <c r="B126" s="1" t="inlineStr">
        <is>
          <t xml:space="preserve">         10920 Reserve - 2811</t>
        </is>
      </c>
      <c r="C126" s="1" t="n"/>
      <c r="D126" s="580" t="n"/>
      <c r="E126" s="580" t="n"/>
      <c r="H126" s="580" t="n"/>
      <c r="I126" s="580" t="n"/>
      <c r="J126" s="580" t="n"/>
      <c r="K126" s="580" t="n"/>
      <c r="L126" s="580" t="n"/>
      <c r="M126" s="580" t="n"/>
      <c r="N126" s="580" t="n"/>
      <c r="O126" s="580" t="n"/>
      <c r="P126" s="580" t="n"/>
      <c r="Q126" s="580" t="n"/>
      <c r="R126" s="580" t="n"/>
      <c r="S126" s="580" t="n"/>
      <c r="T126" s="580" t="n"/>
      <c r="U126" s="580" t="n"/>
      <c r="V126" s="580" t="n"/>
      <c r="W126" s="580" t="n"/>
      <c r="X126" s="580" t="n"/>
      <c r="Y126" s="580" t="n"/>
      <c r="Z126" s="195" t="n"/>
      <c r="AA126" s="671" t="n"/>
      <c r="AB126" s="671" t="n"/>
      <c r="AC126" s="671" t="n"/>
      <c r="AD126" s="671" t="n"/>
      <c r="AE126" s="735" t="n"/>
      <c r="AF126" s="671" t="n"/>
      <c r="AG126" s="671" t="n"/>
      <c r="AH126" s="671" t="n"/>
      <c r="AI126" s="671" t="n"/>
      <c r="AJ126" s="671" t="n"/>
      <c r="AK126" s="671" t="n"/>
      <c r="AL126" s="671" t="n"/>
      <c r="AM126" s="671" t="n"/>
      <c r="AN126" s="671" t="n"/>
      <c r="AO126" s="671" t="n"/>
      <c r="AP126" s="671" t="n"/>
      <c r="AQ126" s="735" t="n"/>
      <c r="AR126" s="671" t="n"/>
      <c r="AS126" s="671" t="n"/>
      <c r="AT126" s="671" t="n"/>
      <c r="AU126" s="671" t="n"/>
      <c r="AV126" s="671" t="n"/>
      <c r="AW126" s="671" t="n"/>
      <c r="AX126" s="671" t="n"/>
      <c r="AY126" s="671" t="n"/>
      <c r="AZ126" s="671" t="n"/>
      <c r="BA126" s="671" t="n"/>
      <c r="BB126" s="671" t="n"/>
      <c r="BC126" s="735" t="n"/>
      <c r="BD126" s="671" t="n"/>
      <c r="BE126" s="671" t="n"/>
      <c r="BF126" s="671" t="n"/>
      <c r="BG126" s="671" t="n"/>
      <c r="BH126" s="671" t="n"/>
      <c r="BI126" s="671" t="n"/>
      <c r="BJ126" s="671" t="n"/>
      <c r="BK126" s="671" t="n"/>
      <c r="BL126" s="671" t="n"/>
      <c r="BM126" s="671" t="n"/>
      <c r="BN126" s="671" t="n"/>
      <c r="BO126" s="735" t="n"/>
      <c r="BP126" s="671" t="n"/>
      <c r="BQ126" s="671" t="n"/>
      <c r="BR126" s="671" t="n"/>
      <c r="BS126" s="671" t="n"/>
      <c r="BT126" s="671" t="n"/>
      <c r="BU126" s="671" t="n"/>
      <c r="BV126" s="671" t="n"/>
      <c r="BW126" s="671" t="n"/>
      <c r="BX126" s="671" t="n"/>
      <c r="BY126" s="671" t="n"/>
      <c r="BZ126" s="671" t="n"/>
      <c r="CA126" s="735" t="n"/>
      <c r="CB126" s="671" t="n"/>
      <c r="CC126" s="671" t="n"/>
      <c r="CD126" s="671" t="n"/>
      <c r="CE126" s="671" t="n"/>
      <c r="CF126" s="671" t="n"/>
      <c r="CG126" s="671" t="n"/>
      <c r="CH126" s="671" t="n"/>
      <c r="CI126" s="671" t="n"/>
      <c r="CJ126" s="671" t="n"/>
      <c r="CK126" s="671" t="n"/>
      <c r="CL126" s="671" t="n"/>
      <c r="CM126" s="735" t="n"/>
      <c r="CN126" s="671" t="n"/>
      <c r="CO126" s="671" t="n"/>
      <c r="CP126" s="671" t="n"/>
      <c r="CQ126" s="671" t="n"/>
      <c r="CR126" s="671" t="n"/>
      <c r="CS126" s="671" t="n"/>
      <c r="CT126" s="671" t="n"/>
      <c r="CU126" s="671" t="n"/>
      <c r="CV126" s="671" t="n"/>
      <c r="CW126" s="671" t="n"/>
      <c r="CX126" s="671" t="n"/>
      <c r="CY126" s="735" t="n"/>
    </row>
    <row r="127" hidden="1">
      <c r="B127" s="1" t="inlineStr">
        <is>
          <t xml:space="preserve">         10930 Individual - 7616</t>
        </is>
      </c>
      <c r="C127" s="1" t="n"/>
      <c r="D127" s="580" t="n"/>
      <c r="E127" s="580" t="n"/>
      <c r="H127" s="580" t="n"/>
      <c r="I127" s="580" t="n"/>
      <c r="J127" s="580" t="n"/>
      <c r="K127" s="580" t="n"/>
      <c r="L127" s="580" t="n"/>
      <c r="M127" s="580" t="n"/>
      <c r="N127" s="580" t="n">
        <v>0</v>
      </c>
      <c r="O127" s="580" t="n">
        <v>0</v>
      </c>
      <c r="P127" s="580" t="n">
        <v>0</v>
      </c>
      <c r="Q127" s="580" t="n">
        <v>0</v>
      </c>
      <c r="R127" s="580" t="n">
        <v>0</v>
      </c>
      <c r="S127" s="580" t="n">
        <v>0</v>
      </c>
      <c r="T127" s="580" t="n"/>
      <c r="U127" s="580" t="n"/>
      <c r="V127" s="580" t="n"/>
      <c r="W127" s="580" t="n"/>
      <c r="X127" s="580" t="n"/>
      <c r="Y127" s="580" t="n"/>
      <c r="Z127" s="195" t="n"/>
      <c r="AA127" s="671" t="n"/>
      <c r="AB127" s="580" t="n"/>
      <c r="AC127" s="580" t="n"/>
      <c r="AD127" s="580" t="n"/>
      <c r="AE127" s="195" t="n"/>
      <c r="AF127" s="580" t="n"/>
      <c r="AG127" s="580" t="n"/>
      <c r="AH127" s="580" t="n"/>
      <c r="AI127" s="580" t="n"/>
      <c r="AJ127" s="580" t="n"/>
      <c r="AK127" s="580" t="n"/>
      <c r="AL127" s="580" t="n"/>
      <c r="AM127" s="580" t="n"/>
      <c r="AN127" s="580" t="n"/>
      <c r="AO127" s="580" t="n"/>
      <c r="AP127" s="580" t="n"/>
      <c r="AQ127" s="195" t="n"/>
      <c r="AR127" s="580" t="n"/>
      <c r="AS127" s="580" t="n"/>
      <c r="AT127" s="580" t="n"/>
      <c r="AU127" s="580" t="n"/>
      <c r="AV127" s="580" t="n"/>
      <c r="AW127" s="580" t="n"/>
      <c r="AX127" s="580" t="n"/>
      <c r="AY127" s="580" t="n"/>
      <c r="AZ127" s="580" t="n"/>
      <c r="BA127" s="580" t="n"/>
      <c r="BB127" s="580" t="n"/>
      <c r="BC127" s="195" t="n"/>
      <c r="BD127" s="580" t="n"/>
      <c r="BE127" s="580" t="n"/>
      <c r="BF127" s="580" t="n"/>
      <c r="BG127" s="580" t="n"/>
      <c r="BH127" s="580" t="n"/>
      <c r="BI127" s="580" t="n"/>
      <c r="BJ127" s="580" t="n"/>
      <c r="BK127" s="580" t="n"/>
      <c r="BL127" s="580" t="n"/>
      <c r="BM127" s="580" t="n"/>
      <c r="BN127" s="580" t="n"/>
      <c r="BO127" s="195" t="n"/>
      <c r="BP127" s="580" t="n"/>
      <c r="BQ127" s="580" t="n"/>
      <c r="BR127" s="580" t="n"/>
      <c r="BS127" s="580" t="n"/>
      <c r="BT127" s="580" t="n"/>
      <c r="BU127" s="580" t="n"/>
      <c r="BV127" s="580" t="n"/>
      <c r="BW127" s="580" t="n"/>
      <c r="BX127" s="580" t="n"/>
      <c r="BY127" s="580" t="n"/>
      <c r="BZ127" s="580" t="n"/>
      <c r="CA127" s="195" t="n"/>
      <c r="CB127" s="580" t="n"/>
      <c r="CC127" s="580" t="n"/>
      <c r="CD127" s="580" t="n"/>
      <c r="CE127" s="580" t="n"/>
      <c r="CF127" s="580" t="n"/>
      <c r="CG127" s="580" t="n"/>
      <c r="CH127" s="580" t="n"/>
      <c r="CI127" s="580" t="n"/>
      <c r="CJ127" s="580" t="n"/>
      <c r="CK127" s="580" t="n"/>
      <c r="CL127" s="580" t="n"/>
      <c r="CM127" s="195" t="n"/>
      <c r="CN127" s="580" t="n"/>
      <c r="CO127" s="580" t="n"/>
      <c r="CP127" s="580" t="n"/>
      <c r="CQ127" s="580" t="n"/>
      <c r="CR127" s="580" t="n"/>
      <c r="CS127" s="580" t="n"/>
      <c r="CT127" s="580" t="n"/>
      <c r="CU127" s="580" t="n"/>
      <c r="CV127" s="580" t="n"/>
      <c r="CW127" s="580" t="n"/>
      <c r="CX127" s="580" t="n"/>
      <c r="CY127" s="195" t="n"/>
    </row>
    <row r="128" hidden="1" ht="23.25" customHeight="1">
      <c r="B128" s="1" t="inlineStr">
        <is>
          <t xml:space="preserve">         11100 (ARCHIVED) Individual Investment Account - 8263</t>
        </is>
      </c>
      <c r="C128" s="1" t="n"/>
      <c r="D128" s="580" t="n"/>
      <c r="E128" s="580" t="n"/>
      <c r="H128" s="580" t="n"/>
      <c r="I128" s="580" t="n"/>
      <c r="J128" s="580" t="n"/>
      <c r="K128" s="580" t="n"/>
      <c r="L128" s="580" t="n"/>
      <c r="M128" s="580" t="n"/>
      <c r="N128" s="580" t="n">
        <v>0</v>
      </c>
      <c r="O128" s="580" t="n">
        <v>0</v>
      </c>
      <c r="P128" s="580" t="n">
        <v>0</v>
      </c>
      <c r="Q128" s="580" t="n">
        <v>0</v>
      </c>
      <c r="R128" s="580" t="n">
        <v>0</v>
      </c>
      <c r="S128" s="580" t="n">
        <v>0</v>
      </c>
      <c r="T128" s="580" t="n"/>
      <c r="U128" s="580" t="n"/>
      <c r="V128" s="580" t="n"/>
      <c r="W128" s="580" t="n"/>
      <c r="X128" s="580" t="n"/>
      <c r="Y128" s="580" t="n"/>
      <c r="Z128" s="195" t="n"/>
      <c r="AA128" s="159" t="n"/>
      <c r="AB128" s="580" t="n"/>
      <c r="AC128" s="580" t="n"/>
      <c r="AD128" s="580" t="n"/>
      <c r="AE128" s="195" t="n"/>
      <c r="AF128" s="580" t="n"/>
      <c r="AG128" s="580" t="n"/>
      <c r="AH128" s="580" t="n"/>
      <c r="AI128" s="580" t="n"/>
      <c r="AJ128" s="580" t="n"/>
      <c r="AK128" s="580" t="n"/>
      <c r="AL128" s="580" t="n"/>
      <c r="AM128" s="580" t="n"/>
      <c r="AN128" s="580" t="n"/>
      <c r="AO128" s="580" t="n"/>
      <c r="AP128" s="580" t="n"/>
      <c r="AQ128" s="195" t="n"/>
      <c r="AR128" s="580" t="n"/>
      <c r="AS128" s="580" t="n"/>
      <c r="AT128" s="580" t="n"/>
      <c r="AU128" s="580" t="n"/>
      <c r="AV128" s="580" t="n"/>
      <c r="AW128" s="580" t="n"/>
      <c r="AX128" s="580" t="n"/>
      <c r="AY128" s="580" t="n"/>
      <c r="AZ128" s="580" t="n"/>
      <c r="BA128" s="580" t="n"/>
      <c r="BB128" s="580" t="n"/>
      <c r="BC128" s="195" t="n"/>
      <c r="BD128" s="580" t="n"/>
      <c r="BE128" s="580" t="n"/>
      <c r="BF128" s="580" t="n"/>
      <c r="BG128" s="580" t="n"/>
      <c r="BH128" s="580" t="n"/>
      <c r="BI128" s="580" t="n"/>
      <c r="BJ128" s="580" t="n"/>
      <c r="BK128" s="580" t="n"/>
      <c r="BL128" s="580" t="n"/>
      <c r="BM128" s="580" t="n"/>
      <c r="BN128" s="580" t="n"/>
      <c r="BO128" s="195" t="n"/>
      <c r="BP128" s="580" t="n"/>
      <c r="BQ128" s="580" t="n"/>
      <c r="BR128" s="580" t="n"/>
      <c r="BS128" s="580" t="n"/>
      <c r="BT128" s="580" t="n"/>
      <c r="BU128" s="580" t="n"/>
      <c r="BV128" s="580" t="n"/>
      <c r="BW128" s="580" t="n"/>
      <c r="BX128" s="580" t="n"/>
      <c r="BY128" s="580" t="n"/>
      <c r="BZ128" s="580" t="n"/>
      <c r="CA128" s="195" t="n"/>
      <c r="CB128" s="580" t="n"/>
      <c r="CC128" s="580" t="n"/>
      <c r="CD128" s="580" t="n"/>
      <c r="CE128" s="580" t="n"/>
      <c r="CF128" s="580" t="n"/>
      <c r="CG128" s="580" t="n"/>
      <c r="CH128" s="580" t="n"/>
      <c r="CI128" s="580" t="n"/>
      <c r="CJ128" s="580" t="n"/>
      <c r="CK128" s="580" t="n"/>
      <c r="CL128" s="580" t="n"/>
      <c r="CM128" s="195" t="n"/>
      <c r="CN128" s="580" t="n"/>
      <c r="CO128" s="580" t="n"/>
      <c r="CP128" s="580" t="n"/>
      <c r="CQ128" s="580" t="n"/>
      <c r="CR128" s="580" t="n"/>
      <c r="CS128" s="580" t="n"/>
      <c r="CT128" s="580" t="n"/>
      <c r="CU128" s="580" t="n"/>
      <c r="CV128" s="580" t="n"/>
      <c r="CW128" s="580" t="n"/>
      <c r="CX128" s="580" t="n"/>
      <c r="CY128" s="195" t="n"/>
    </row>
    <row r="129">
      <c r="A129" s="3" t="n"/>
      <c r="B129" s="4" t="inlineStr">
        <is>
          <t xml:space="preserve">      Total Bank Accounts</t>
        </is>
      </c>
      <c r="C129" s="4" t="n"/>
      <c r="D129" s="694" t="n"/>
      <c r="E129" s="694" t="n"/>
      <c r="F129" s="694" t="n"/>
      <c r="G129" s="694" t="n"/>
      <c r="H129" s="694" t="n"/>
      <c r="I129" s="694" t="n"/>
      <c r="J129" s="694" t="n"/>
      <c r="K129" s="694" t="n"/>
      <c r="L129" s="694" t="n"/>
      <c r="M129" s="694" t="n"/>
      <c r="N129" s="694">
        <f>SUM(N122:N128)</f>
        <v/>
      </c>
      <c r="O129" s="694">
        <f>SUM(O122:O128)</f>
        <v/>
      </c>
      <c r="P129" s="694">
        <f>SUM(P122:P128)</f>
        <v/>
      </c>
      <c r="Q129" s="694">
        <f>SUM(Q122:Q128)</f>
        <v/>
      </c>
      <c r="R129" s="694">
        <f>SUM(R122:R128)</f>
        <v/>
      </c>
      <c r="S129" s="694">
        <f>SUM(S122:S128)</f>
        <v/>
      </c>
      <c r="T129" s="694">
        <f>SUM(T122:T128)</f>
        <v/>
      </c>
      <c r="U129" s="694">
        <f>SUM(U122:U128)</f>
        <v/>
      </c>
      <c r="V129" s="694">
        <f>SUM(V122:V128)</f>
        <v/>
      </c>
      <c r="W129" s="694">
        <f>SUM(W122:W128)</f>
        <v/>
      </c>
      <c r="X129" s="694">
        <f>SUM(X122:X128)</f>
        <v/>
      </c>
      <c r="Y129" s="694">
        <f>SUM(Y122:Y128)</f>
        <v/>
      </c>
      <c r="Z129" s="697">
        <f>SUM(Z122:Z128)</f>
        <v/>
      </c>
      <c r="AA129" s="694">
        <f>SUM(AA122:AA128)</f>
        <v/>
      </c>
      <c r="AB129" s="694">
        <f>SUM(AB122:AB128)</f>
        <v/>
      </c>
      <c r="AC129" s="694">
        <f>SUM(AC122:AC128)</f>
        <v/>
      </c>
      <c r="AD129" s="694">
        <f>SUM(AD122:AD128)</f>
        <v/>
      </c>
      <c r="AE129" s="697">
        <f>SUM(AE122:AE128)</f>
        <v/>
      </c>
      <c r="AF129" s="694">
        <f>SUM(AF122:AF128)</f>
        <v/>
      </c>
      <c r="AG129" s="694">
        <f>SUM(AG122:AG128)</f>
        <v/>
      </c>
      <c r="AH129" s="694">
        <f>SUM(AH122:AH128)</f>
        <v/>
      </c>
      <c r="AI129" s="694">
        <f>SUM(AI122:AI128)</f>
        <v/>
      </c>
      <c r="AJ129" s="694">
        <f>SUM(AJ122:AJ128)</f>
        <v/>
      </c>
      <c r="AK129" s="694">
        <f>SUM(AK122:AK128)</f>
        <v/>
      </c>
      <c r="AL129" s="694">
        <f>SUM(AL122:AL128)</f>
        <v/>
      </c>
      <c r="AM129" s="694">
        <f>SUM(AM122:AM128)</f>
        <v/>
      </c>
      <c r="AN129" s="694">
        <f>SUM(AN122:AN128)</f>
        <v/>
      </c>
      <c r="AO129" s="694">
        <f>SUM(AO122:AO128)</f>
        <v/>
      </c>
      <c r="AP129" s="694">
        <f>SUM(AP122:AP128)</f>
        <v/>
      </c>
      <c r="AQ129" s="697">
        <f>SUM(AQ122:AQ128)</f>
        <v/>
      </c>
      <c r="AR129" s="694">
        <f>SUM(AR122:AR128)</f>
        <v/>
      </c>
      <c r="AS129" s="694">
        <f>SUM(AS122:AS128)</f>
        <v/>
      </c>
      <c r="AT129" s="694">
        <f>SUM(AT122:AT128)</f>
        <v/>
      </c>
      <c r="AU129" s="694">
        <f>SUM(AU122:AU128)</f>
        <v/>
      </c>
      <c r="AV129" s="694">
        <f>SUM(AV122:AV128)</f>
        <v/>
      </c>
      <c r="AW129" s="694">
        <f>SUM(AW122:AW128)</f>
        <v/>
      </c>
      <c r="AX129" s="694">
        <f>SUM(AX122:AX128)</f>
        <v/>
      </c>
      <c r="AY129" s="694">
        <f>SUM(AY122:AY128)</f>
        <v/>
      </c>
      <c r="AZ129" s="694">
        <f>SUM(AZ122:AZ128)</f>
        <v/>
      </c>
      <c r="BA129" s="694">
        <f>SUM(BA122:BA128)</f>
        <v/>
      </c>
      <c r="BB129" s="694">
        <f>SUM(BB122:BB128)</f>
        <v/>
      </c>
      <c r="BC129" s="697">
        <f>SUM(BC122:BC128)</f>
        <v/>
      </c>
      <c r="BD129" s="694">
        <f>SUM(BD122:BD128)</f>
        <v/>
      </c>
      <c r="BE129" s="694">
        <f>SUM(BE122:BE128)</f>
        <v/>
      </c>
      <c r="BF129" s="694">
        <f>SUM(BF122:BF128)</f>
        <v/>
      </c>
      <c r="BG129" s="694">
        <f>SUM(BG122:BG128)</f>
        <v/>
      </c>
      <c r="BH129" s="694">
        <f>SUM(BH122:BH128)</f>
        <v/>
      </c>
      <c r="BI129" s="694">
        <f>SUM(BI122:BI128)</f>
        <v/>
      </c>
      <c r="BJ129" s="694">
        <f>SUM(BJ122:BJ128)</f>
        <v/>
      </c>
      <c r="BK129" s="694">
        <f>SUM(BK122:BK128)</f>
        <v/>
      </c>
      <c r="BL129" s="694">
        <f>SUM(BL122:BL128)</f>
        <v/>
      </c>
      <c r="BM129" s="694">
        <f>SUM(BM122:BM128)</f>
        <v/>
      </c>
      <c r="BN129" s="694">
        <f>SUM(BN122:BN128)</f>
        <v/>
      </c>
      <c r="BO129" s="697">
        <f>SUM(BO122:BO128)</f>
        <v/>
      </c>
      <c r="BP129" s="694">
        <f>SUM(BP122:BP128)</f>
        <v/>
      </c>
      <c r="BQ129" s="694">
        <f>SUM(BQ122:BQ128)</f>
        <v/>
      </c>
      <c r="BR129" s="694">
        <f>SUM(BR122:BR128)</f>
        <v/>
      </c>
      <c r="BS129" s="694">
        <f>SUM(BS122:BS128)</f>
        <v/>
      </c>
      <c r="BT129" s="694">
        <f>SUM(BT122:BT128)</f>
        <v/>
      </c>
      <c r="BU129" s="694">
        <f>SUM(BU122:BU128)</f>
        <v/>
      </c>
      <c r="BV129" s="694">
        <f>SUM(BV122:BV128)</f>
        <v/>
      </c>
      <c r="BW129" s="694">
        <f>SUM(BW122:BW128)</f>
        <v/>
      </c>
      <c r="BX129" s="694">
        <f>SUM(BX122:BX128)</f>
        <v/>
      </c>
      <c r="BY129" s="694">
        <f>SUM(BY122:BY128)</f>
        <v/>
      </c>
      <c r="BZ129" s="694">
        <f>SUM(BZ122:BZ128)</f>
        <v/>
      </c>
      <c r="CA129" s="697">
        <f>SUM(CA122:CA128)</f>
        <v/>
      </c>
      <c r="CB129" s="694">
        <f>SUM(CB122:CB128)</f>
        <v/>
      </c>
      <c r="CC129" s="694">
        <f>SUM(CC122:CC128)</f>
        <v/>
      </c>
      <c r="CD129" s="694">
        <f>SUM(CD122:CD128)</f>
        <v/>
      </c>
      <c r="CE129" s="694">
        <f>SUM(CE122:CE128)</f>
        <v/>
      </c>
      <c r="CF129" s="694">
        <f>SUM(CF122:CF128)</f>
        <v/>
      </c>
      <c r="CG129" s="694">
        <f>SUM(CG122:CG128)</f>
        <v/>
      </c>
      <c r="CH129" s="694">
        <f>SUM(CH122:CH128)</f>
        <v/>
      </c>
      <c r="CI129" s="694">
        <f>SUM(CI122:CI128)</f>
        <v/>
      </c>
      <c r="CJ129" s="694">
        <f>SUM(CJ122:CJ128)</f>
        <v/>
      </c>
      <c r="CK129" s="694">
        <f>SUM(CK122:CK128)</f>
        <v/>
      </c>
      <c r="CL129" s="694">
        <f>SUM(CL122:CL128)</f>
        <v/>
      </c>
      <c r="CM129" s="697">
        <f>SUM(CM122:CM128)</f>
        <v/>
      </c>
      <c r="CN129" s="694">
        <f>SUM(CN122:CN128)</f>
        <v/>
      </c>
      <c r="CO129" s="694">
        <f>SUM(CO122:CO128)</f>
        <v/>
      </c>
      <c r="CP129" s="694">
        <f>SUM(CP122:CP128)</f>
        <v/>
      </c>
      <c r="CQ129" s="694">
        <f>SUM(CQ122:CQ128)</f>
        <v/>
      </c>
      <c r="CR129" s="694">
        <f>SUM(CR122:CR128)</f>
        <v/>
      </c>
      <c r="CS129" s="694">
        <f>SUM(CS122:CS128)</f>
        <v/>
      </c>
      <c r="CT129" s="694">
        <f>SUM(CT122:CT128)</f>
        <v/>
      </c>
      <c r="CU129" s="694">
        <f>SUM(CU122:CU128)</f>
        <v/>
      </c>
      <c r="CV129" s="694">
        <f>SUM(CV122:CV128)</f>
        <v/>
      </c>
      <c r="CW129" s="694">
        <f>SUM(CW122:CW128)</f>
        <v/>
      </c>
      <c r="CX129" s="694">
        <f>SUM(CX122:CX128)</f>
        <v/>
      </c>
      <c r="CY129" s="697">
        <f>SUM(CY122:CY128)</f>
        <v/>
      </c>
    </row>
    <row r="130" ht="19.5" customHeight="1">
      <c r="A130" s="420" t="n"/>
      <c r="B130" s="421" t="n"/>
      <c r="C130" s="421" t="inlineStr">
        <is>
          <t>Adjusted Liquid Cash Balance (net Investment Act)</t>
        </is>
      </c>
      <c r="D130" s="736" t="n"/>
      <c r="E130" s="736" t="n"/>
      <c r="F130" s="736" t="n"/>
      <c r="G130" s="736" t="n"/>
      <c r="H130" s="736" t="n"/>
      <c r="I130" s="736" t="n"/>
      <c r="J130" s="736" t="n"/>
      <c r="K130" s="736" t="n"/>
      <c r="L130" s="736" t="n"/>
      <c r="M130" s="736" t="n"/>
      <c r="N130" s="736" t="n"/>
      <c r="O130" s="736" t="n"/>
      <c r="P130" s="736">
        <f>+P129-P128</f>
        <v/>
      </c>
      <c r="Q130" s="736">
        <f>+Q129-Q128</f>
        <v/>
      </c>
      <c r="R130" s="736">
        <f>+R129-R128</f>
        <v/>
      </c>
      <c r="S130" s="736">
        <f>+S129-S128</f>
        <v/>
      </c>
      <c r="T130" s="736">
        <f>+T129-T128</f>
        <v/>
      </c>
      <c r="U130" s="736">
        <f>+U129-U128</f>
        <v/>
      </c>
      <c r="V130" s="736">
        <f>+V129-V128</f>
        <v/>
      </c>
      <c r="W130" s="736">
        <f>+W129-W127</f>
        <v/>
      </c>
      <c r="X130" s="736">
        <f>+X129-X127</f>
        <v/>
      </c>
      <c r="Y130" s="736">
        <f>+Y129-Y127</f>
        <v/>
      </c>
      <c r="Z130" s="737">
        <f>+Z129-Z127</f>
        <v/>
      </c>
      <c r="AA130" s="736">
        <f>+AA129-AA127</f>
        <v/>
      </c>
      <c r="AB130" s="736">
        <f>+AB129-AB127</f>
        <v/>
      </c>
      <c r="AC130" s="736">
        <f>+AC129-AC127</f>
        <v/>
      </c>
      <c r="AD130" s="736">
        <f>+AD129-AD127</f>
        <v/>
      </c>
      <c r="AE130" s="737">
        <f>+AE129-AE127</f>
        <v/>
      </c>
      <c r="AF130" s="736">
        <f>+AF129-AF127</f>
        <v/>
      </c>
      <c r="AG130" s="736">
        <f>+AG129-AG127</f>
        <v/>
      </c>
      <c r="AH130" s="736">
        <f>+AH129-AH127</f>
        <v/>
      </c>
      <c r="AI130" s="736">
        <f>+AI129-AI127</f>
        <v/>
      </c>
      <c r="AJ130" s="736">
        <f>+AJ129-AJ127</f>
        <v/>
      </c>
      <c r="AK130" s="736">
        <f>+AK129-AK127</f>
        <v/>
      </c>
      <c r="AL130" s="736">
        <f>+AL129-AL127</f>
        <v/>
      </c>
      <c r="AM130" s="736">
        <f>+AM129-AM127</f>
        <v/>
      </c>
      <c r="AN130" s="736">
        <f>+AN129-AN127</f>
        <v/>
      </c>
      <c r="AO130" s="736">
        <f>+AO129-AO127</f>
        <v/>
      </c>
      <c r="AP130" s="736">
        <f>+AP129-AP127</f>
        <v/>
      </c>
      <c r="AQ130" s="737">
        <f>+AQ129-AQ127</f>
        <v/>
      </c>
      <c r="AR130" s="736">
        <f>+AR129-AR127</f>
        <v/>
      </c>
      <c r="AS130" s="736">
        <f>+AS129-AS127</f>
        <v/>
      </c>
      <c r="AT130" s="736">
        <f>+AT129-AT127</f>
        <v/>
      </c>
      <c r="AU130" s="736">
        <f>+AU129-AU127</f>
        <v/>
      </c>
      <c r="AV130" s="736">
        <f>+AV129-AV127</f>
        <v/>
      </c>
      <c r="AW130" s="736">
        <f>+AW129-AW127</f>
        <v/>
      </c>
      <c r="AX130" s="736">
        <f>+AX129-AX127</f>
        <v/>
      </c>
      <c r="AY130" s="736">
        <f>+AY129-AY127</f>
        <v/>
      </c>
      <c r="AZ130" s="736">
        <f>+AZ129-AZ127</f>
        <v/>
      </c>
      <c r="BA130" s="736">
        <f>+BA129-BA127</f>
        <v/>
      </c>
      <c r="BB130" s="736">
        <f>+BB129-BB127</f>
        <v/>
      </c>
      <c r="BC130" s="737">
        <f>+BC129-BC127</f>
        <v/>
      </c>
      <c r="BD130" s="736">
        <f>+BD129-BD127</f>
        <v/>
      </c>
      <c r="BE130" s="736">
        <f>+BE129-BE127</f>
        <v/>
      </c>
      <c r="BF130" s="736">
        <f>+BF129-BF127</f>
        <v/>
      </c>
      <c r="BG130" s="736">
        <f>+BG129-BG127</f>
        <v/>
      </c>
      <c r="BH130" s="736">
        <f>+BH129-BH127</f>
        <v/>
      </c>
      <c r="BI130" s="736">
        <f>+BI129-BI127</f>
        <v/>
      </c>
      <c r="BJ130" s="736">
        <f>+BJ129-BJ127</f>
        <v/>
      </c>
      <c r="BK130" s="736">
        <f>+BK129-BK127</f>
        <v/>
      </c>
      <c r="BL130" s="736">
        <f>+BL129-BL127</f>
        <v/>
      </c>
      <c r="BM130" s="736">
        <f>+BM129-BM127</f>
        <v/>
      </c>
      <c r="BN130" s="736">
        <f>+BN129-BN127</f>
        <v/>
      </c>
      <c r="BO130" s="737">
        <f>+BO129-BO127</f>
        <v/>
      </c>
      <c r="BP130" s="736">
        <f>+BP129-BP127</f>
        <v/>
      </c>
      <c r="BQ130" s="736">
        <f>+BQ129-BQ127</f>
        <v/>
      </c>
      <c r="BR130" s="736">
        <f>+BR129-BR127</f>
        <v/>
      </c>
      <c r="BS130" s="736">
        <f>+BS129-BS127</f>
        <v/>
      </c>
      <c r="BT130" s="736">
        <f>+BT129-BT127</f>
        <v/>
      </c>
      <c r="BU130" s="736">
        <f>+BU129-BU127</f>
        <v/>
      </c>
      <c r="BV130" s="736">
        <f>+BV129-BV127</f>
        <v/>
      </c>
      <c r="BW130" s="736">
        <f>+BW129-BW127</f>
        <v/>
      </c>
      <c r="BX130" s="736">
        <f>+BX129-BX127</f>
        <v/>
      </c>
      <c r="BY130" s="736">
        <f>+BY129-BY127</f>
        <v/>
      </c>
      <c r="BZ130" s="736">
        <f>+BZ129-BZ127</f>
        <v/>
      </c>
      <c r="CA130" s="737">
        <f>+CA129-CA127</f>
        <v/>
      </c>
      <c r="CB130" s="736">
        <f>+CB129-CB127</f>
        <v/>
      </c>
      <c r="CC130" s="736">
        <f>+CC129-CC127</f>
        <v/>
      </c>
      <c r="CD130" s="736">
        <f>+CD129-CD127</f>
        <v/>
      </c>
      <c r="CE130" s="736">
        <f>+CE129-CE127</f>
        <v/>
      </c>
      <c r="CF130" s="736">
        <f>+CF129-CF127</f>
        <v/>
      </c>
      <c r="CG130" s="736">
        <f>+CG129-CG127</f>
        <v/>
      </c>
      <c r="CH130" s="736">
        <f>+CH129-CH127</f>
        <v/>
      </c>
      <c r="CI130" s="736">
        <f>+CI129-CI127</f>
        <v/>
      </c>
      <c r="CJ130" s="736">
        <f>+CJ129-CJ127</f>
        <v/>
      </c>
      <c r="CK130" s="736">
        <f>+CK129-CK127</f>
        <v/>
      </c>
      <c r="CL130" s="736">
        <f>+CL129-CL127</f>
        <v/>
      </c>
      <c r="CM130" s="737">
        <f>+CM129-CM127</f>
        <v/>
      </c>
      <c r="CN130" s="736">
        <f>+CN129-CN127</f>
        <v/>
      </c>
      <c r="CO130" s="736">
        <f>+CO129-CO127</f>
        <v/>
      </c>
      <c r="CP130" s="736">
        <f>+CP129-CP127</f>
        <v/>
      </c>
      <c r="CQ130" s="736">
        <f>+CQ129-CQ127</f>
        <v/>
      </c>
      <c r="CR130" s="736">
        <f>+CR129-CR127</f>
        <v/>
      </c>
      <c r="CS130" s="736">
        <f>+CS129-CS127</f>
        <v/>
      </c>
      <c r="CT130" s="736">
        <f>+CT129-CT127</f>
        <v/>
      </c>
      <c r="CU130" s="736">
        <f>+CU129-CU127</f>
        <v/>
      </c>
      <c r="CV130" s="736">
        <f>+CV129-CV127</f>
        <v/>
      </c>
      <c r="CW130" s="736">
        <f>+CW129-CW127</f>
        <v/>
      </c>
      <c r="CX130" s="736">
        <f>+CX129-CX127</f>
        <v/>
      </c>
      <c r="CY130" s="737">
        <f>+CY129-CY127</f>
        <v/>
      </c>
    </row>
    <row r="131">
      <c r="A131" s="420" t="n"/>
      <c r="B131" s="421" t="n"/>
      <c r="C131" s="421" t="inlineStr">
        <is>
          <t>Adjusted Cash Balance (Business)</t>
        </is>
      </c>
      <c r="D131" s="736" t="n"/>
      <c r="E131" s="736" t="n"/>
      <c r="F131" s="736" t="n"/>
      <c r="G131" s="736" t="n"/>
      <c r="H131" s="736" t="n"/>
      <c r="I131" s="736" t="n"/>
      <c r="J131" s="736" t="n"/>
      <c r="K131" s="736" t="n"/>
      <c r="L131" s="736" t="n"/>
      <c r="M131" s="736" t="n"/>
      <c r="N131" s="736" t="n"/>
      <c r="O131" s="736" t="n"/>
      <c r="P131" s="736">
        <f>+SUM(P122,P123)</f>
        <v/>
      </c>
      <c r="Q131" s="736">
        <f>+SUM(Q122,Q123)</f>
        <v/>
      </c>
      <c r="R131" s="736">
        <f>+SUM(R122,R123)</f>
        <v/>
      </c>
      <c r="S131" s="736">
        <f>+SUM(S122,S123)</f>
        <v/>
      </c>
      <c r="T131" s="736">
        <f>+SUM(T122,T123)</f>
        <v/>
      </c>
      <c r="U131" s="736">
        <f>+SUM(U122,U123)</f>
        <v/>
      </c>
      <c r="V131" s="736">
        <f>+SUM(V122,V123)</f>
        <v/>
      </c>
      <c r="W131" s="736">
        <f>+SUM(W122,W123)</f>
        <v/>
      </c>
      <c r="X131" s="736">
        <f>+SUM(X122,X123)</f>
        <v/>
      </c>
      <c r="Y131" s="736">
        <f>+SUM(Y122,Y123)</f>
        <v/>
      </c>
      <c r="Z131" s="737">
        <f>+SUM(Z122,Z123)</f>
        <v/>
      </c>
      <c r="AA131" s="736">
        <f>+SUM(AA122,AA123)</f>
        <v/>
      </c>
      <c r="AB131" s="736">
        <f>+SUM(AB122,AB123)</f>
        <v/>
      </c>
      <c r="AC131" s="736">
        <f>+SUM(AC122,AC123)</f>
        <v/>
      </c>
      <c r="AD131" s="736">
        <f>+SUM(AD122,AD123)</f>
        <v/>
      </c>
      <c r="AE131" s="737">
        <f>+SUM(AE122,AE123)</f>
        <v/>
      </c>
      <c r="AF131" s="736">
        <f>+SUM(AF122,AF123)</f>
        <v/>
      </c>
      <c r="AG131" s="736">
        <f>+SUM(AG122,AG123)</f>
        <v/>
      </c>
      <c r="AH131" s="736">
        <f>+SUM(AH122,AH123)</f>
        <v/>
      </c>
      <c r="AI131" s="736">
        <f>+SUM(AI122,AI123)</f>
        <v/>
      </c>
      <c r="AJ131" s="736">
        <f>+SUM(AJ122,AJ123)</f>
        <v/>
      </c>
      <c r="AK131" s="736">
        <f>+SUM(AK122,AK123)</f>
        <v/>
      </c>
      <c r="AL131" s="736">
        <f>+SUM(AL122,AL123)</f>
        <v/>
      </c>
      <c r="AM131" s="736">
        <f>+SUM(AM122,AM123)</f>
        <v/>
      </c>
      <c r="AN131" s="736">
        <f>+SUM(AN122,AN123)</f>
        <v/>
      </c>
      <c r="AO131" s="736">
        <f>+SUM(AO122,AO123)</f>
        <v/>
      </c>
      <c r="AP131" s="736">
        <f>+SUM(AP122,AP123)</f>
        <v/>
      </c>
      <c r="AQ131" s="737">
        <f>+SUM(AQ122,AQ123)</f>
        <v/>
      </c>
      <c r="AR131" s="736">
        <f>+SUM(AR122,AR123)</f>
        <v/>
      </c>
      <c r="AS131" s="736">
        <f>+SUM(AS122,AS123)</f>
        <v/>
      </c>
      <c r="AT131" s="736">
        <f>+SUM(AT122,AT123)</f>
        <v/>
      </c>
      <c r="AU131" s="736">
        <f>+SUM(AU122,AU123)</f>
        <v/>
      </c>
      <c r="AV131" s="736">
        <f>+SUM(AV122,AV123)</f>
        <v/>
      </c>
      <c r="AW131" s="736">
        <f>+SUM(AW122,AW123)</f>
        <v/>
      </c>
      <c r="AX131" s="736">
        <f>+SUM(AX122,AX123)</f>
        <v/>
      </c>
      <c r="AY131" s="736">
        <f>+SUM(AY122,AY123)</f>
        <v/>
      </c>
      <c r="AZ131" s="736">
        <f>+SUM(AZ122,AZ123)</f>
        <v/>
      </c>
      <c r="BA131" s="736">
        <f>+SUM(BA122,BA123)</f>
        <v/>
      </c>
      <c r="BB131" s="736">
        <f>+SUM(BB122,BB123)</f>
        <v/>
      </c>
      <c r="BC131" s="737">
        <f>+SUM(BC122,BC123)</f>
        <v/>
      </c>
      <c r="BD131" s="736">
        <f>+SUM(BD122,BD123)</f>
        <v/>
      </c>
      <c r="BE131" s="736">
        <f>+SUM(BE122,BE123)</f>
        <v/>
      </c>
      <c r="BF131" s="736">
        <f>+SUM(BF122,BF123)</f>
        <v/>
      </c>
      <c r="BG131" s="736">
        <f>+SUM(BG122,BG123)</f>
        <v/>
      </c>
      <c r="BH131" s="736">
        <f>+SUM(BH122,BH123)</f>
        <v/>
      </c>
      <c r="BI131" s="736">
        <f>+SUM(BI122,BI123)</f>
        <v/>
      </c>
      <c r="BJ131" s="736">
        <f>+SUM(BJ122,BJ123)</f>
        <v/>
      </c>
      <c r="BK131" s="736">
        <f>+SUM(BK122,BK123)</f>
        <v/>
      </c>
      <c r="BL131" s="736">
        <f>+SUM(BL122,BL123)</f>
        <v/>
      </c>
      <c r="BM131" s="736">
        <f>+SUM(BM122,BM123)</f>
        <v/>
      </c>
      <c r="BN131" s="736">
        <f>+SUM(BN122,BN123)</f>
        <v/>
      </c>
      <c r="BO131" s="737">
        <f>+SUM(BO122,BO123)</f>
        <v/>
      </c>
      <c r="BP131" s="736">
        <f>+SUM(BP122,BP123)</f>
        <v/>
      </c>
      <c r="BQ131" s="736">
        <f>+SUM(BQ122,BQ123)</f>
        <v/>
      </c>
      <c r="BR131" s="736">
        <f>+SUM(BR122,BR123)</f>
        <v/>
      </c>
      <c r="BS131" s="736">
        <f>+SUM(BS122,BS123)</f>
        <v/>
      </c>
      <c r="BT131" s="736">
        <f>+SUM(BT122,BT123)</f>
        <v/>
      </c>
      <c r="BU131" s="736">
        <f>+SUM(BU122,BU123)</f>
        <v/>
      </c>
      <c r="BV131" s="736">
        <f>+SUM(BV122,BV123)</f>
        <v/>
      </c>
      <c r="BW131" s="736">
        <f>+SUM(BW122,BW123)</f>
        <v/>
      </c>
      <c r="BX131" s="736">
        <f>+SUM(BX122,BX123)</f>
        <v/>
      </c>
      <c r="BY131" s="736">
        <f>+SUM(BY122,BY123)</f>
        <v/>
      </c>
      <c r="BZ131" s="736">
        <f>+SUM(BZ122,BZ123)</f>
        <v/>
      </c>
      <c r="CA131" s="737">
        <f>+SUM(CA122,CA123)</f>
        <v/>
      </c>
      <c r="CB131" s="736">
        <f>+SUM(CB122,CB123)</f>
        <v/>
      </c>
      <c r="CC131" s="736">
        <f>+SUM(CC122,CC123)</f>
        <v/>
      </c>
      <c r="CD131" s="736">
        <f>+SUM(CD122,CD123)</f>
        <v/>
      </c>
      <c r="CE131" s="736">
        <f>+SUM(CE122,CE123)</f>
        <v/>
      </c>
      <c r="CF131" s="736">
        <f>+SUM(CF122,CF123)</f>
        <v/>
      </c>
      <c r="CG131" s="736">
        <f>+SUM(CG122,CG123)</f>
        <v/>
      </c>
      <c r="CH131" s="736">
        <f>+SUM(CH122,CH123)</f>
        <v/>
      </c>
      <c r="CI131" s="736">
        <f>+SUM(CI122,CI123)</f>
        <v/>
      </c>
      <c r="CJ131" s="736">
        <f>+SUM(CJ122,CJ123)</f>
        <v/>
      </c>
      <c r="CK131" s="736">
        <f>+SUM(CK122,CK123)</f>
        <v/>
      </c>
      <c r="CL131" s="736">
        <f>+SUM(CL122,CL123)</f>
        <v/>
      </c>
      <c r="CM131" s="737">
        <f>+SUM(CM122,CM123)</f>
        <v/>
      </c>
      <c r="CN131" s="736">
        <f>+SUM(CN122,CN123)</f>
        <v/>
      </c>
      <c r="CO131" s="736">
        <f>+SUM(CO122,CO123)</f>
        <v/>
      </c>
      <c r="CP131" s="736">
        <f>+SUM(CP122,CP123)</f>
        <v/>
      </c>
      <c r="CQ131" s="736">
        <f>+SUM(CQ122,CQ123)</f>
        <v/>
      </c>
      <c r="CR131" s="736">
        <f>+SUM(CR122,CR123)</f>
        <v/>
      </c>
      <c r="CS131" s="736">
        <f>+SUM(CS122,CS123)</f>
        <v/>
      </c>
      <c r="CT131" s="736">
        <f>+SUM(CT122,CT123)</f>
        <v/>
      </c>
      <c r="CU131" s="736">
        <f>+SUM(CU122,CU123)</f>
        <v/>
      </c>
      <c r="CV131" s="736">
        <f>+SUM(CV122,CV123)</f>
        <v/>
      </c>
      <c r="CW131" s="736">
        <f>+SUM(CW122,CW123)</f>
        <v/>
      </c>
      <c r="CX131" s="736">
        <f>+SUM(CX122,CX123)</f>
        <v/>
      </c>
      <c r="CY131" s="737">
        <f>+SUM(CY122,CY123)</f>
        <v/>
      </c>
    </row>
    <row r="132">
      <c r="A132" s="420" t="n"/>
      <c r="B132" s="421" t="n"/>
      <c r="C132" s="421" t="inlineStr">
        <is>
          <t>Cash as a % of Total Assets</t>
        </is>
      </c>
      <c r="D132" s="736" t="n"/>
      <c r="E132" s="736" t="n"/>
      <c r="F132" s="736" t="n"/>
      <c r="G132" s="736" t="n"/>
      <c r="H132" s="736" t="n"/>
      <c r="I132" s="736" t="n"/>
      <c r="J132" s="736" t="n"/>
      <c r="K132" s="736" t="n"/>
      <c r="L132" s="736" t="n"/>
      <c r="M132" s="736" t="n"/>
      <c r="N132" s="736" t="n"/>
      <c r="O132" s="736" t="n"/>
      <c r="P132" s="568">
        <f>+SUM(P122:P123)/(P148-SUM(P124:P128))</f>
        <v/>
      </c>
      <c r="Q132" s="738">
        <f>+SUM(Q122:Q123)/(Q148-SUM(Q124:Q128))</f>
        <v/>
      </c>
      <c r="R132" s="738">
        <f>+SUM(R122:R123)/(R148-SUM(R124:R128))</f>
        <v/>
      </c>
      <c r="S132" s="738">
        <f>+SUM(S122:S123)/(S148-SUM(S124:S128))</f>
        <v/>
      </c>
      <c r="T132" s="738">
        <f>+SUM(T122:T123)/(T148-SUM(T124:T128))</f>
        <v/>
      </c>
      <c r="U132" s="738">
        <f>+SUM(U122:U123)/(U148-SUM(U124:U128))</f>
        <v/>
      </c>
      <c r="V132" s="738">
        <f>+SUM(V122:V123)/(V148-SUM(V124:V128))</f>
        <v/>
      </c>
      <c r="W132" s="738">
        <f>+SUM(W122:W123)/(W148-SUM(W124:W128))</f>
        <v/>
      </c>
      <c r="X132" s="738">
        <f>+SUM(X122:X123)/(X148-SUM(X124:X128))</f>
        <v/>
      </c>
      <c r="Y132" s="738">
        <f>+SUM(Y122:Y123)/(Y148-SUM(Y124:Y128))</f>
        <v/>
      </c>
      <c r="Z132" s="739">
        <f>+SUM(Z122:Z123)/(Z148-SUM(Z124:Z128))</f>
        <v/>
      </c>
      <c r="AA132" s="738">
        <f>+SUM(AA122:AA123)/(AA148-SUM(AA124:AA128))</f>
        <v/>
      </c>
      <c r="AB132" s="738">
        <f>+SUM(AB122:AB123)/(AB148-SUM(AB124:AB128))</f>
        <v/>
      </c>
      <c r="AC132" s="738">
        <f>+SUM(AC122:AC123)/(AC148-SUM(AC124:AC128))</f>
        <v/>
      </c>
      <c r="AD132" s="738">
        <f>+SUM(AD122:AD123)/(AD148-SUM(AD124:AD128))</f>
        <v/>
      </c>
      <c r="AE132" s="739">
        <f>+SUM(AE122:AE123)/(AE148-SUM(AE124:AE128))</f>
        <v/>
      </c>
      <c r="AF132" s="738">
        <f>+SUM(AF122:AF123)/(AF148-SUM(AF124:AF128))</f>
        <v/>
      </c>
      <c r="AG132" s="738">
        <f>+SUM(AG122:AG123)/(AG148-SUM(AG124:AG128))</f>
        <v/>
      </c>
      <c r="AH132" s="738">
        <f>+SUM(AH122:AH123)/(AH148-SUM(AH124:AH128))</f>
        <v/>
      </c>
      <c r="AI132" s="738">
        <f>+SUM(AI122:AI123)/(AI148-SUM(AI124:AI128))</f>
        <v/>
      </c>
      <c r="AJ132" s="738">
        <f>+SUM(AJ122:AJ123)/(AJ148-SUM(AJ124:AJ128))</f>
        <v/>
      </c>
      <c r="AK132" s="738">
        <f>+SUM(AK122:AK123)/(AK148-SUM(AK124:AK128))</f>
        <v/>
      </c>
      <c r="AL132" s="738">
        <f>+SUM(AL122:AL123)/(AL148-SUM(AL124:AL128))</f>
        <v/>
      </c>
      <c r="AM132" s="738">
        <f>+SUM(AM122:AM123)/(AM148-SUM(AM124:AM128))</f>
        <v/>
      </c>
      <c r="AN132" s="738">
        <f>+SUM(AN122:AN123)/(AN148-SUM(AN124:AN128))</f>
        <v/>
      </c>
      <c r="AO132" s="738">
        <f>+SUM(AO122:AO123)/(AO148-SUM(AO124:AO128))</f>
        <v/>
      </c>
      <c r="AP132" s="738">
        <f>+SUM(AP122:AP123)/(AP148-SUM(AP124:AP128))</f>
        <v/>
      </c>
      <c r="AQ132" s="739">
        <f>+SUM(AQ122:AQ123)/(AQ148-SUM(AQ124:AQ128))</f>
        <v/>
      </c>
      <c r="AR132" s="738">
        <f>+SUM(AR122:AR123)/(AR148-SUM(AR124:AR128))</f>
        <v/>
      </c>
      <c r="AS132" s="738">
        <f>+SUM(AS122:AS123)/(AS148-SUM(AS124:AS128))</f>
        <v/>
      </c>
      <c r="AT132" s="738">
        <f>+SUM(AT122:AT123)/(AT148-SUM(AT124:AT128))</f>
        <v/>
      </c>
      <c r="AU132" s="738">
        <f>+SUM(AU122:AU123)/(AU148-SUM(AU124:AU128))</f>
        <v/>
      </c>
      <c r="AV132" s="738">
        <f>+SUM(AV122:AV123)/(AV148-SUM(AV124:AV128))</f>
        <v/>
      </c>
      <c r="AW132" s="738">
        <f>+SUM(AW122:AW123)/(AW148-SUM(AW124:AW128))</f>
        <v/>
      </c>
      <c r="AX132" s="738">
        <f>+SUM(AX122:AX123)/(AX148-SUM(AX124:AX128))</f>
        <v/>
      </c>
      <c r="AY132" s="738">
        <f>+SUM(AY122:AY123)/(AY148-SUM(AY124:AY128))</f>
        <v/>
      </c>
      <c r="AZ132" s="738">
        <f>+SUM(AZ122:AZ123)/(AZ148-SUM(AZ124:AZ128))</f>
        <v/>
      </c>
      <c r="BA132" s="738">
        <f>+SUM(BA122:BA123)/(BA148-SUM(BA124:BA128))</f>
        <v/>
      </c>
      <c r="BB132" s="738">
        <f>+SUM(BB122:BB123)/(BB148-SUM(BB124:BB128))</f>
        <v/>
      </c>
      <c r="BC132" s="739">
        <f>+SUM(BC122:BC123)/(BC148-SUM(BC124:BC128))</f>
        <v/>
      </c>
      <c r="BD132" s="738">
        <f>+SUM(BD122:BD123)/(BD148-SUM(BD124:BD128))</f>
        <v/>
      </c>
      <c r="BE132" s="738">
        <f>+SUM(BE122:BE123)/(BE148-SUM(BE124:BE128))</f>
        <v/>
      </c>
      <c r="BF132" s="738">
        <f>+SUM(BF122:BF123)/(BF148-SUM(BF124:BF128))</f>
        <v/>
      </c>
      <c r="BG132" s="738">
        <f>+SUM(BG122:BG123)/(BG148-SUM(BG124:BG128))</f>
        <v/>
      </c>
      <c r="BH132" s="738">
        <f>+SUM(BH122:BH123)/(BH148-SUM(BH124:BH128))</f>
        <v/>
      </c>
      <c r="BI132" s="738">
        <f>+SUM(BI122:BI123)/(BI148-SUM(BI124:BI128))</f>
        <v/>
      </c>
      <c r="BJ132" s="738">
        <f>+SUM(BJ122:BJ123)/(BJ148-SUM(BJ124:BJ128))</f>
        <v/>
      </c>
      <c r="BK132" s="738">
        <f>+SUM(BK122:BK123)/(BK148-SUM(BK124:BK128))</f>
        <v/>
      </c>
      <c r="BL132" s="738">
        <f>+SUM(BL122:BL123)/(BL148-SUM(BL124:BL128))</f>
        <v/>
      </c>
      <c r="BM132" s="738">
        <f>+SUM(BM122:BM123)/(BM148-SUM(BM124:BM128))</f>
        <v/>
      </c>
      <c r="BN132" s="738">
        <f>+SUM(BN122:BN123)/(BN148-SUM(BN124:BN128))</f>
        <v/>
      </c>
      <c r="BO132" s="739">
        <f>+SUM(BO122:BO123)/(BO148-SUM(BO124:BO128))</f>
        <v/>
      </c>
      <c r="BP132" s="738">
        <f>+SUM(BP122:BP123)/(BP148-SUM(BP124:BP128))</f>
        <v/>
      </c>
      <c r="BQ132" s="738">
        <f>+SUM(BQ122:BQ123)/(BQ148-SUM(BQ124:BQ128))</f>
        <v/>
      </c>
      <c r="BR132" s="738">
        <f>+SUM(BR122:BR123)/(BR148-SUM(BR124:BR128))</f>
        <v/>
      </c>
      <c r="BS132" s="738">
        <f>+SUM(BS122:BS123)/(BS148-SUM(BS124:BS128))</f>
        <v/>
      </c>
      <c r="BT132" s="738">
        <f>+SUM(BT122:BT123)/(BT148-SUM(BT124:BT128))</f>
        <v/>
      </c>
      <c r="BU132" s="738">
        <f>+SUM(BU122:BU123)/(BU148-SUM(BU124:BU128))</f>
        <v/>
      </c>
      <c r="BV132" s="738">
        <f>+SUM(BV122:BV123)/(BV148-SUM(BV124:BV128))</f>
        <v/>
      </c>
      <c r="BW132" s="738">
        <f>+SUM(BW122:BW123)/(BW148-SUM(BW124:BW128))</f>
        <v/>
      </c>
      <c r="BX132" s="738">
        <f>+SUM(BX122:BX123)/(BX148-SUM(BX124:BX128))</f>
        <v/>
      </c>
      <c r="BY132" s="738">
        <f>+SUM(BY122:BY123)/(BY148-SUM(BY124:BY128))</f>
        <v/>
      </c>
      <c r="BZ132" s="738">
        <f>+SUM(BZ122:BZ123)/(BZ148-SUM(BZ124:BZ128))</f>
        <v/>
      </c>
      <c r="CA132" s="739">
        <f>+SUM(CA122:CA123)/(CA148-SUM(CA124:CA128))</f>
        <v/>
      </c>
      <c r="CB132" s="738">
        <f>+SUM(CB122:CB123)/(CB148-SUM(CB124:CB128))</f>
        <v/>
      </c>
      <c r="CC132" s="738">
        <f>+SUM(CC122:CC123)/(CC148-SUM(CC124:CC128))</f>
        <v/>
      </c>
      <c r="CD132" s="738">
        <f>+SUM(CD122:CD123)/(CD148-SUM(CD124:CD128))</f>
        <v/>
      </c>
      <c r="CE132" s="738">
        <f>+SUM(CE122:CE123)/(CE148-SUM(CE124:CE128))</f>
        <v/>
      </c>
      <c r="CF132" s="738">
        <f>+SUM(CF122:CF123)/(CF148-SUM(CF124:CF128))</f>
        <v/>
      </c>
      <c r="CG132" s="738">
        <f>+SUM(CG122:CG123)/(CG148-SUM(CG124:CG128))</f>
        <v/>
      </c>
      <c r="CH132" s="738">
        <f>+SUM(CH122:CH123)/(CH148-SUM(CH124:CH128))</f>
        <v/>
      </c>
      <c r="CI132" s="738">
        <f>+SUM(CI122:CI123)/(CI148-SUM(CI124:CI128))</f>
        <v/>
      </c>
      <c r="CJ132" s="738">
        <f>+SUM(CJ122:CJ123)/(CJ148-SUM(CJ124:CJ128))</f>
        <v/>
      </c>
      <c r="CK132" s="738">
        <f>+SUM(CK122:CK123)/(CK148-SUM(CK124:CK128))</f>
        <v/>
      </c>
      <c r="CL132" s="738">
        <f>+SUM(CL122:CL123)/(CL148-SUM(CL124:CL128))</f>
        <v/>
      </c>
      <c r="CM132" s="739">
        <f>+SUM(CM122:CM123)/(CM148-SUM(CM124:CM128))</f>
        <v/>
      </c>
      <c r="CN132" s="738">
        <f>+SUM(CN122:CN123)/(CN148-SUM(CN124:CN128))</f>
        <v/>
      </c>
      <c r="CO132" s="738">
        <f>+SUM(CO122:CO123)/(CO148-SUM(CO124:CO128))</f>
        <v/>
      </c>
      <c r="CP132" s="738">
        <f>+SUM(CP122:CP123)/(CP148-SUM(CP124:CP128))</f>
        <v/>
      </c>
      <c r="CQ132" s="738">
        <f>+SUM(CQ122:CQ123)/(CQ148-SUM(CQ124:CQ128))</f>
        <v/>
      </c>
      <c r="CR132" s="738">
        <f>+SUM(CR122:CR123)/(CR148-SUM(CR124:CR128))</f>
        <v/>
      </c>
      <c r="CS132" s="738">
        <f>+SUM(CS122:CS123)/(CS148-SUM(CS124:CS128))</f>
        <v/>
      </c>
      <c r="CT132" s="738">
        <f>+SUM(CT122:CT123)/(CT148-SUM(CT124:CT128))</f>
        <v/>
      </c>
      <c r="CU132" s="738">
        <f>+SUM(CU122:CU123)/(CU148-SUM(CU124:CU128))</f>
        <v/>
      </c>
      <c r="CV132" s="738">
        <f>+SUM(CV122:CV123)/(CV148-SUM(CV124:CV128))</f>
        <v/>
      </c>
      <c r="CW132" s="738">
        <f>+SUM(CW122:CW123)/(CW148-SUM(CW124:CW128))</f>
        <v/>
      </c>
      <c r="CX132" s="738">
        <f>+SUM(CX122:CX123)/(CX148-SUM(CX124:CX128))</f>
        <v/>
      </c>
      <c r="CY132" s="739">
        <f>+SUM(CY122:CY123)/(CY148-SUM(CY124:CY128))</f>
        <v/>
      </c>
    </row>
    <row r="133">
      <c r="B133" s="1" t="n"/>
      <c r="C133" s="1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698" t="n"/>
      <c r="Z133" s="699" t="n"/>
      <c r="AA133" s="698" t="n"/>
      <c r="AB133" s="698" t="n"/>
      <c r="AC133" s="698" t="n"/>
      <c r="AD133" s="698" t="n"/>
      <c r="AE133" s="699" t="n"/>
      <c r="AF133" s="698" t="n"/>
      <c r="AG133" s="740" t="n"/>
      <c r="AH133" s="698" t="n"/>
      <c r="AI133" s="698" t="n"/>
      <c r="AJ133" s="698" t="n"/>
      <c r="AK133" s="698" t="n"/>
      <c r="AL133" s="698" t="n"/>
      <c r="AM133" s="698" t="n"/>
      <c r="AN133" s="698" t="n"/>
      <c r="AO133" s="698" t="n"/>
      <c r="AP133" s="698" t="n"/>
      <c r="AQ133" s="699" t="n"/>
      <c r="AR133" s="698" t="n"/>
      <c r="AS133" s="698" t="n"/>
      <c r="AT133" s="698" t="n"/>
      <c r="AU133" s="698" t="n"/>
      <c r="AV133" s="698" t="n"/>
      <c r="AW133" s="698" t="n"/>
      <c r="AX133" s="698" t="n"/>
      <c r="AY133" s="698" t="n"/>
      <c r="AZ133" s="698" t="n"/>
      <c r="BA133" s="698" t="n"/>
      <c r="BB133" s="698" t="n"/>
      <c r="BC133" s="699" t="n"/>
      <c r="BD133" s="698" t="n"/>
      <c r="BE133" s="698" t="n"/>
      <c r="BF133" s="698" t="n"/>
      <c r="BG133" s="698" t="n"/>
      <c r="BH133" s="698" t="n"/>
      <c r="BI133" s="698" t="n"/>
      <c r="BJ133" s="698" t="n"/>
      <c r="BK133" s="698" t="n"/>
      <c r="BL133" s="698" t="n"/>
      <c r="BM133" s="698" t="n"/>
      <c r="BN133" s="698" t="n"/>
      <c r="BO133" s="699" t="n"/>
      <c r="BP133" s="698" t="n"/>
      <c r="BQ133" s="698" t="n"/>
      <c r="BR133" s="698" t="n"/>
      <c r="BS133" s="698" t="n"/>
      <c r="BT133" s="698" t="n"/>
      <c r="BU133" s="698" t="n"/>
      <c r="BV133" s="698" t="n"/>
      <c r="BW133" s="698" t="n"/>
      <c r="BX133" s="698" t="n"/>
      <c r="BY133" s="698" t="n"/>
      <c r="BZ133" s="698" t="n"/>
      <c r="CA133" s="699" t="n"/>
      <c r="CB133" s="698" t="n"/>
      <c r="CC133" s="698" t="n"/>
      <c r="CD133" s="698" t="n"/>
      <c r="CE133" s="698" t="n"/>
      <c r="CF133" s="698" t="n"/>
      <c r="CG133" s="698" t="n"/>
      <c r="CH133" s="698" t="n"/>
      <c r="CI133" s="698" t="n"/>
      <c r="CJ133" s="698" t="n"/>
      <c r="CK133" s="698" t="n"/>
      <c r="CL133" s="698" t="n"/>
      <c r="CM133" s="699" t="n"/>
      <c r="CN133" s="698" t="n"/>
      <c r="CO133" s="698" t="n"/>
      <c r="CP133" s="698" t="n"/>
      <c r="CQ133" s="698" t="n"/>
      <c r="CR133" s="698" t="n"/>
      <c r="CS133" s="698" t="n"/>
      <c r="CT133" s="698" t="n"/>
      <c r="CU133" s="698" t="n"/>
      <c r="CV133" s="698" t="n"/>
      <c r="CW133" s="698" t="n"/>
      <c r="CX133" s="698" t="n"/>
      <c r="CY133" s="699" t="n"/>
    </row>
    <row r="134">
      <c r="B134" s="1" t="inlineStr">
        <is>
          <t xml:space="preserve">      Accounts Receivable</t>
        </is>
      </c>
      <c r="C134" s="1" t="n"/>
      <c r="D134" s="2" t="n"/>
      <c r="E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Z134" s="194" t="n"/>
      <c r="AE134" s="194" t="n"/>
      <c r="AQ134" s="194" t="n"/>
      <c r="BC134" s="194" t="n"/>
      <c r="BO134" s="194" t="n"/>
      <c r="CA134" s="194" t="n"/>
      <c r="CM134" s="194" t="n"/>
      <c r="CY134" s="194" t="n"/>
    </row>
    <row r="135">
      <c r="B135" s="1" t="inlineStr">
        <is>
          <t xml:space="preserve">         20100 Accounts Receivable</t>
        </is>
      </c>
      <c r="C135" s="1" t="n"/>
      <c r="D135" s="580" t="n"/>
      <c r="E135" s="580" t="n"/>
      <c r="F135" s="580" t="n"/>
      <c r="G135" s="580" t="n"/>
      <c r="H135" s="580" t="n"/>
      <c r="I135" s="580" t="n"/>
      <c r="J135" s="580" t="n"/>
      <c r="K135" s="580" t="n"/>
      <c r="L135" s="580" t="n"/>
      <c r="M135" s="580" t="n"/>
      <c r="N135" s="580" t="n">
        <v>0</v>
      </c>
      <c r="O135" s="580" t="n">
        <v>0</v>
      </c>
      <c r="P135" s="580" t="n">
        <v>0</v>
      </c>
      <c r="Q135" s="580" t="n">
        <v>0</v>
      </c>
      <c r="R135" s="580" t="n">
        <v>0</v>
      </c>
      <c r="S135" s="580" t="n">
        <v>0</v>
      </c>
      <c r="T135" s="580" t="n">
        <v>0</v>
      </c>
      <c r="U135" s="580" t="n">
        <v>0</v>
      </c>
      <c r="V135" s="580" t="n">
        <v>0</v>
      </c>
      <c r="W135" s="580" t="n">
        <v>0</v>
      </c>
      <c r="X135" s="580" t="n">
        <v>543</v>
      </c>
      <c r="Y135" s="580" t="n">
        <v>2174</v>
      </c>
      <c r="Z135" s="195" t="n">
        <v>5281.52</v>
      </c>
      <c r="AA135" s="580">
        <f>(AA137*AA24)/30.4333</f>
        <v/>
      </c>
      <c r="AB135" s="580">
        <f>(AB137*AB24)/30.4333</f>
        <v/>
      </c>
      <c r="AC135" s="580">
        <f>(AC137*AC24)/30.4333</f>
        <v/>
      </c>
      <c r="AD135" s="580">
        <f>(AD137*AD24)/30.4333</f>
        <v/>
      </c>
      <c r="AE135" s="195">
        <f>(AE137*AE24)/30.4333</f>
        <v/>
      </c>
      <c r="AF135" s="580">
        <f>(AF137*AF24)/30.4333</f>
        <v/>
      </c>
      <c r="AG135" s="580">
        <f>(AG137*AG24)/30.4333</f>
        <v/>
      </c>
      <c r="AH135" s="580">
        <f>(AH137*AH24)/30.4333</f>
        <v/>
      </c>
      <c r="AI135" s="580">
        <f>(AI137*AI24)/30.4333</f>
        <v/>
      </c>
      <c r="AJ135" s="580">
        <f>(AJ137*AJ24)/30.4333</f>
        <v/>
      </c>
      <c r="AK135" s="580">
        <f>(AK137*AK24)/30.4333</f>
        <v/>
      </c>
      <c r="AL135" s="580">
        <f>(AL137*AL24)/30.4333</f>
        <v/>
      </c>
      <c r="AM135" s="580">
        <f>(AM137*AM24)/30.4333</f>
        <v/>
      </c>
      <c r="AN135" s="580">
        <f>(AN137*AN24)/30.4333</f>
        <v/>
      </c>
      <c r="AO135" s="580">
        <f>(AO137*AO24)/30.4333</f>
        <v/>
      </c>
      <c r="AP135" s="580">
        <f>(AP137*AP24)/30.4333</f>
        <v/>
      </c>
      <c r="AQ135" s="195">
        <f>(AQ137*AQ24)/30.4333</f>
        <v/>
      </c>
      <c r="AR135" s="580">
        <f>(AR137*AR24)/30.4333</f>
        <v/>
      </c>
      <c r="AS135" s="580">
        <f>(AS137*AS24)/30.4333</f>
        <v/>
      </c>
      <c r="AT135" s="580">
        <f>(AT137*AT24)/30.4333</f>
        <v/>
      </c>
      <c r="AU135" s="580">
        <f>(AU137*AU24)/30.4333</f>
        <v/>
      </c>
      <c r="AV135" s="580">
        <f>(AV137*AV24)/30.4333</f>
        <v/>
      </c>
      <c r="AW135" s="580">
        <f>(AW137*AW24)/30.4333</f>
        <v/>
      </c>
      <c r="AX135" s="580">
        <f>(AX137*AX24)/30.4333</f>
        <v/>
      </c>
      <c r="AY135" s="580">
        <f>(AY137*AY24)/30.4333</f>
        <v/>
      </c>
      <c r="AZ135" s="580">
        <f>(AZ137*AZ24)/30.4333</f>
        <v/>
      </c>
      <c r="BA135" s="580">
        <f>(BA137*BA24)/30.4333</f>
        <v/>
      </c>
      <c r="BB135" s="580">
        <f>(BB137*BB24)/30.4333</f>
        <v/>
      </c>
      <c r="BC135" s="195">
        <f>(BC137*BC24)/30.4333</f>
        <v/>
      </c>
      <c r="BD135" s="580">
        <f>(BD137*BD24)/30.4333</f>
        <v/>
      </c>
      <c r="BE135" s="580">
        <f>(BE137*BE24)/30.4333</f>
        <v/>
      </c>
      <c r="BF135" s="580">
        <f>(BF137*BF24)/30.4333</f>
        <v/>
      </c>
      <c r="BG135" s="580">
        <f>(BG137*BG24)/30.4333</f>
        <v/>
      </c>
      <c r="BH135" s="580">
        <f>(BH137*BH24)/30.4333</f>
        <v/>
      </c>
      <c r="BI135" s="580">
        <f>(BI137*BI24)/30.4333</f>
        <v/>
      </c>
      <c r="BJ135" s="580">
        <f>(BJ137*BJ24)/30.4333</f>
        <v/>
      </c>
      <c r="BK135" s="580">
        <f>(BK137*BK24)/30.4333</f>
        <v/>
      </c>
      <c r="BL135" s="580">
        <f>(BL137*BL24)/30.4333</f>
        <v/>
      </c>
      <c r="BM135" s="580">
        <f>(BM137*BM24)/30.4333</f>
        <v/>
      </c>
      <c r="BN135" s="580">
        <f>(BN137*BN24)/30.4333</f>
        <v/>
      </c>
      <c r="BO135" s="195">
        <f>(BO137*BO24)/30.4333</f>
        <v/>
      </c>
      <c r="BP135" s="580">
        <f>(BP137*BP24)/30.4333</f>
        <v/>
      </c>
      <c r="BQ135" s="580">
        <f>(BQ137*BQ24)/30.4333</f>
        <v/>
      </c>
      <c r="BR135" s="580">
        <f>(BR137*BR24)/30.4333</f>
        <v/>
      </c>
      <c r="BS135" s="580">
        <f>(BS137*BS24)/30.4333</f>
        <v/>
      </c>
      <c r="BT135" s="580">
        <f>(BT137*BT24)/30.4333</f>
        <v/>
      </c>
      <c r="BU135" s="580">
        <f>(BU137*BU24)/30.4333</f>
        <v/>
      </c>
      <c r="BV135" s="580">
        <f>(BV137*BV24)/30.4333</f>
        <v/>
      </c>
      <c r="BW135" s="580">
        <f>(BW137*BW24)/30.4333</f>
        <v/>
      </c>
      <c r="BX135" s="580">
        <f>(BX137*BX24)/30.4333</f>
        <v/>
      </c>
      <c r="BY135" s="580">
        <f>(BY137*BY24)/30.4333</f>
        <v/>
      </c>
      <c r="BZ135" s="580">
        <f>(BZ137*BZ24)/30.4333</f>
        <v/>
      </c>
      <c r="CA135" s="195">
        <f>(CA137*CA24)/30.4333</f>
        <v/>
      </c>
      <c r="CB135" s="580">
        <f>(CB137*CB24)/30.4333</f>
        <v/>
      </c>
      <c r="CC135" s="580">
        <f>(CC137*CC24)/30.4333</f>
        <v/>
      </c>
      <c r="CD135" s="580">
        <f>(CD137*CD24)/30.4333</f>
        <v/>
      </c>
      <c r="CE135" s="580">
        <f>(CE137*CE24)/30.4333</f>
        <v/>
      </c>
      <c r="CF135" s="580">
        <f>(CF137*CF24)/30.4333</f>
        <v/>
      </c>
      <c r="CG135" s="580">
        <f>(CG137*CG24)/30.4333</f>
        <v/>
      </c>
      <c r="CH135" s="580">
        <f>(CH137*CH24)/30.4333</f>
        <v/>
      </c>
      <c r="CI135" s="580">
        <f>(CI137*CI24)/30.4333</f>
        <v/>
      </c>
      <c r="CJ135" s="580">
        <f>(CJ137*CJ24)/30.4333</f>
        <v/>
      </c>
      <c r="CK135" s="580">
        <f>(CK137*CK24)/30.4333</f>
        <v/>
      </c>
      <c r="CL135" s="580">
        <f>(CL137*CL24)/30.4333</f>
        <v/>
      </c>
      <c r="CM135" s="195">
        <f>(CM137*CM24)/30.4333</f>
        <v/>
      </c>
      <c r="CN135" s="580">
        <f>(CN137*CN24)/30.4333</f>
        <v/>
      </c>
      <c r="CO135" s="580">
        <f>(CO137*CO24)/30.4333</f>
        <v/>
      </c>
      <c r="CP135" s="580">
        <f>(CP137*CP24)/30.4333</f>
        <v/>
      </c>
      <c r="CQ135" s="580">
        <f>(CQ137*CQ24)/30.4333</f>
        <v/>
      </c>
      <c r="CR135" s="580">
        <f>(CR137*CR24)/30.4333</f>
        <v/>
      </c>
      <c r="CS135" s="580">
        <f>(CS137*CS24)/30.4333</f>
        <v/>
      </c>
      <c r="CT135" s="580">
        <f>(CT137*CT24)/30.4333</f>
        <v/>
      </c>
      <c r="CU135" s="580">
        <f>(CU137*CU24)/30.4333</f>
        <v/>
      </c>
      <c r="CV135" s="580">
        <f>(CV137*CV24)/30.4333</f>
        <v/>
      </c>
      <c r="CW135" s="580">
        <f>(CW137*CW24)/30.4333</f>
        <v/>
      </c>
      <c r="CX135" s="580">
        <f>(CX137*CX24)/30.4333</f>
        <v/>
      </c>
      <c r="CY135" s="195">
        <f>(CY137*CY24)/30.4333</f>
        <v/>
      </c>
    </row>
    <row r="136">
      <c r="A136" s="5" t="n"/>
      <c r="B136" s="6" t="inlineStr">
        <is>
          <t xml:space="preserve">      Total Accounts Receivable</t>
        </is>
      </c>
      <c r="C136" s="6" t="n"/>
      <c r="D136" s="731" t="n"/>
      <c r="E136" s="731" t="n"/>
      <c r="F136" s="731" t="n"/>
      <c r="G136" s="731" t="n"/>
      <c r="H136" s="731" t="n"/>
      <c r="I136" s="731" t="n"/>
      <c r="J136" s="731" t="n"/>
      <c r="K136" s="731" t="n"/>
      <c r="L136" s="731" t="n"/>
      <c r="M136" s="731" t="n"/>
      <c r="N136" s="731">
        <f>N135</f>
        <v/>
      </c>
      <c r="O136" s="731">
        <f>O135</f>
        <v/>
      </c>
      <c r="P136" s="731">
        <f>P135</f>
        <v/>
      </c>
      <c r="Q136" s="731">
        <f>Q135</f>
        <v/>
      </c>
      <c r="R136" s="731">
        <f>R135</f>
        <v/>
      </c>
      <c r="S136" s="731">
        <f>S135</f>
        <v/>
      </c>
      <c r="T136" s="731">
        <f>T135</f>
        <v/>
      </c>
      <c r="U136" s="731">
        <f>U135</f>
        <v/>
      </c>
      <c r="V136" s="731">
        <f>V135</f>
        <v/>
      </c>
      <c r="W136" s="731">
        <f>W135</f>
        <v/>
      </c>
      <c r="X136" s="731">
        <f>X135</f>
        <v/>
      </c>
      <c r="Y136" s="731">
        <f>Y135</f>
        <v/>
      </c>
      <c r="Z136" s="732">
        <f>Z135</f>
        <v/>
      </c>
      <c r="AA136" s="731">
        <f>AA135</f>
        <v/>
      </c>
      <c r="AB136" s="731">
        <f>AB135</f>
        <v/>
      </c>
      <c r="AC136" s="731">
        <f>AC135</f>
        <v/>
      </c>
      <c r="AD136" s="731">
        <f>AD135</f>
        <v/>
      </c>
      <c r="AE136" s="732">
        <f>AE135</f>
        <v/>
      </c>
      <c r="AF136" s="731">
        <f>AF135</f>
        <v/>
      </c>
      <c r="AG136" s="731">
        <f>AG135</f>
        <v/>
      </c>
      <c r="AH136" s="731">
        <f>AH135</f>
        <v/>
      </c>
      <c r="AI136" s="731">
        <f>AI135</f>
        <v/>
      </c>
      <c r="AJ136" s="731">
        <f>AJ135</f>
        <v/>
      </c>
      <c r="AK136" s="731">
        <f>AK135</f>
        <v/>
      </c>
      <c r="AL136" s="731">
        <f>AL135</f>
        <v/>
      </c>
      <c r="AM136" s="731">
        <f>AM135</f>
        <v/>
      </c>
      <c r="AN136" s="731">
        <f>AN135</f>
        <v/>
      </c>
      <c r="AO136" s="731">
        <f>AO135</f>
        <v/>
      </c>
      <c r="AP136" s="731">
        <f>AP135</f>
        <v/>
      </c>
      <c r="AQ136" s="732">
        <f>AQ135</f>
        <v/>
      </c>
      <c r="AR136" s="731">
        <f>AR135</f>
        <v/>
      </c>
      <c r="AS136" s="731">
        <f>AS135</f>
        <v/>
      </c>
      <c r="AT136" s="731">
        <f>AT135</f>
        <v/>
      </c>
      <c r="AU136" s="731">
        <f>AU135</f>
        <v/>
      </c>
      <c r="AV136" s="731">
        <f>AV135</f>
        <v/>
      </c>
      <c r="AW136" s="731">
        <f>AW135</f>
        <v/>
      </c>
      <c r="AX136" s="731">
        <f>AX135</f>
        <v/>
      </c>
      <c r="AY136" s="731">
        <f>AY135</f>
        <v/>
      </c>
      <c r="AZ136" s="731">
        <f>AZ135</f>
        <v/>
      </c>
      <c r="BA136" s="731">
        <f>BA135</f>
        <v/>
      </c>
      <c r="BB136" s="731">
        <f>BB135</f>
        <v/>
      </c>
      <c r="BC136" s="732">
        <f>BC135</f>
        <v/>
      </c>
      <c r="BD136" s="731">
        <f>BD135</f>
        <v/>
      </c>
      <c r="BE136" s="731">
        <f>BE135</f>
        <v/>
      </c>
      <c r="BF136" s="731">
        <f>BF135</f>
        <v/>
      </c>
      <c r="BG136" s="731">
        <f>BG135</f>
        <v/>
      </c>
      <c r="BH136" s="731">
        <f>BH135</f>
        <v/>
      </c>
      <c r="BI136" s="731">
        <f>BI135</f>
        <v/>
      </c>
      <c r="BJ136" s="731">
        <f>BJ135</f>
        <v/>
      </c>
      <c r="BK136" s="731">
        <f>BK135</f>
        <v/>
      </c>
      <c r="BL136" s="731">
        <f>BL135</f>
        <v/>
      </c>
      <c r="BM136" s="731">
        <f>BM135</f>
        <v/>
      </c>
      <c r="BN136" s="731">
        <f>BN135</f>
        <v/>
      </c>
      <c r="BO136" s="732">
        <f>BO135</f>
        <v/>
      </c>
      <c r="BP136" s="731">
        <f>BP135</f>
        <v/>
      </c>
      <c r="BQ136" s="731">
        <f>BQ135</f>
        <v/>
      </c>
      <c r="BR136" s="731">
        <f>BR135</f>
        <v/>
      </c>
      <c r="BS136" s="731">
        <f>BS135</f>
        <v/>
      </c>
      <c r="BT136" s="731">
        <f>BT135</f>
        <v/>
      </c>
      <c r="BU136" s="731">
        <f>BU135</f>
        <v/>
      </c>
      <c r="BV136" s="731">
        <f>BV135</f>
        <v/>
      </c>
      <c r="BW136" s="731">
        <f>BW135</f>
        <v/>
      </c>
      <c r="BX136" s="731">
        <f>BX135</f>
        <v/>
      </c>
      <c r="BY136" s="731">
        <f>BY135</f>
        <v/>
      </c>
      <c r="BZ136" s="731">
        <f>BZ135</f>
        <v/>
      </c>
      <c r="CA136" s="732">
        <f>CA135</f>
        <v/>
      </c>
      <c r="CB136" s="731">
        <f>CB135</f>
        <v/>
      </c>
      <c r="CC136" s="731">
        <f>CC135</f>
        <v/>
      </c>
      <c r="CD136" s="731">
        <f>CD135</f>
        <v/>
      </c>
      <c r="CE136" s="731">
        <f>CE135</f>
        <v/>
      </c>
      <c r="CF136" s="731">
        <f>CF135</f>
        <v/>
      </c>
      <c r="CG136" s="731">
        <f>CG135</f>
        <v/>
      </c>
      <c r="CH136" s="731">
        <f>CH135</f>
        <v/>
      </c>
      <c r="CI136" s="731">
        <f>CI135</f>
        <v/>
      </c>
      <c r="CJ136" s="731">
        <f>CJ135</f>
        <v/>
      </c>
      <c r="CK136" s="731">
        <f>CK135</f>
        <v/>
      </c>
      <c r="CL136" s="731">
        <f>CL135</f>
        <v/>
      </c>
      <c r="CM136" s="732">
        <f>CM135</f>
        <v/>
      </c>
      <c r="CN136" s="731">
        <f>CN135</f>
        <v/>
      </c>
      <c r="CO136" s="731">
        <f>CO135</f>
        <v/>
      </c>
      <c r="CP136" s="731">
        <f>CP135</f>
        <v/>
      </c>
      <c r="CQ136" s="731">
        <f>CQ135</f>
        <v/>
      </c>
      <c r="CR136" s="731">
        <f>CR135</f>
        <v/>
      </c>
      <c r="CS136" s="731">
        <f>CS135</f>
        <v/>
      </c>
      <c r="CT136" s="731">
        <f>CT135</f>
        <v/>
      </c>
      <c r="CU136" s="731">
        <f>CU135</f>
        <v/>
      </c>
      <c r="CV136" s="731">
        <f>CV135</f>
        <v/>
      </c>
      <c r="CW136" s="731">
        <f>CW135</f>
        <v/>
      </c>
      <c r="CX136" s="731">
        <f>CX135</f>
        <v/>
      </c>
      <c r="CY136" s="732">
        <f>CY135</f>
        <v/>
      </c>
    </row>
    <row r="137">
      <c r="A137" s="57" t="n"/>
      <c r="B137" s="54" t="n"/>
      <c r="C137" s="55" t="inlineStr">
        <is>
          <t>AR Days</t>
        </is>
      </c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>
        <f>IFERROR(AVERAGE(M135:N135)/(N24/30.4333), 0)</f>
        <v/>
      </c>
      <c r="O137" s="56">
        <f>IFERROR(AVERAGE(N135:O135)/(O24/30.4333), 0)</f>
        <v/>
      </c>
      <c r="P137" s="56">
        <f>IFERROR(AVERAGE(O135:P135)/(P24/30.4333), 0)</f>
        <v/>
      </c>
      <c r="Q137" s="56">
        <f>IFERROR(AVERAGE(P135:Q135)/(Q24/30.4333), 0)</f>
        <v/>
      </c>
      <c r="R137" s="56">
        <f>IFERROR(AVERAGE(Q135:R135)/(R24/30.4333), 0)</f>
        <v/>
      </c>
      <c r="S137" s="56">
        <f>IFERROR(AVERAGE(R135:S135)/(S24/30.4333), 0)</f>
        <v/>
      </c>
      <c r="T137" s="56">
        <f>IFERROR(AVERAGE(S135:T135)/(T24/30.4333), 0)</f>
        <v/>
      </c>
      <c r="U137" s="56">
        <f>IFERROR(AVERAGE(T135:U135)/(U24/30.4333), 0)</f>
        <v/>
      </c>
      <c r="V137" s="56">
        <f>IFERROR(AVERAGE(U135:V135)/(V24/30.4333), 0)</f>
        <v/>
      </c>
      <c r="W137" s="56">
        <f>IFERROR(AVERAGE(V135:W135)/(W24/30.4333), 0)</f>
        <v/>
      </c>
      <c r="X137" s="56">
        <f>IFERROR(AVERAGE(W135:X135)/(X24/30.4333), 0)</f>
        <v/>
      </c>
      <c r="Y137" s="56">
        <f>IFERROR(AVERAGE(X135:Y135)/(Y24/30.4333), 0)</f>
        <v/>
      </c>
      <c r="Z137" s="201">
        <f>IFERROR(AVERAGE(Y135:Z135)/(Z24/30.4333), 0)</f>
        <v/>
      </c>
      <c r="AA137" s="599" t="n">
        <v>45</v>
      </c>
      <c r="AB137" s="56">
        <f>AA137</f>
        <v/>
      </c>
      <c r="AC137" s="56">
        <f>AB137</f>
        <v/>
      </c>
      <c r="AD137" s="56">
        <f>AC137</f>
        <v/>
      </c>
      <c r="AE137" s="201">
        <f>AD137</f>
        <v/>
      </c>
      <c r="AF137" s="56">
        <f>AE137</f>
        <v/>
      </c>
      <c r="AG137" s="56">
        <f>AF137</f>
        <v/>
      </c>
      <c r="AH137" s="56">
        <f>AG137</f>
        <v/>
      </c>
      <c r="AI137" s="56">
        <f>AH137</f>
        <v/>
      </c>
      <c r="AJ137" s="56">
        <f>AI137</f>
        <v/>
      </c>
      <c r="AK137" s="56">
        <f>AJ137</f>
        <v/>
      </c>
      <c r="AL137" s="56">
        <f>AK137</f>
        <v/>
      </c>
      <c r="AM137" s="56">
        <f>AL137</f>
        <v/>
      </c>
      <c r="AN137" s="56">
        <f>AM137</f>
        <v/>
      </c>
      <c r="AO137" s="56">
        <f>AN137</f>
        <v/>
      </c>
      <c r="AP137" s="56">
        <f>AO137</f>
        <v/>
      </c>
      <c r="AQ137" s="201">
        <f>AP137</f>
        <v/>
      </c>
      <c r="AR137" s="56">
        <f>AQ137</f>
        <v/>
      </c>
      <c r="AS137" s="56">
        <f>AR137</f>
        <v/>
      </c>
      <c r="AT137" s="56">
        <f>AS137</f>
        <v/>
      </c>
      <c r="AU137" s="56">
        <f>AT137</f>
        <v/>
      </c>
      <c r="AV137" s="56">
        <f>AU137</f>
        <v/>
      </c>
      <c r="AW137" s="56">
        <f>AV137</f>
        <v/>
      </c>
      <c r="AX137" s="56">
        <f>AW137</f>
        <v/>
      </c>
      <c r="AY137" s="56">
        <f>AX137</f>
        <v/>
      </c>
      <c r="AZ137" s="56">
        <f>AY137</f>
        <v/>
      </c>
      <c r="BA137" s="56">
        <f>AZ137</f>
        <v/>
      </c>
      <c r="BB137" s="56">
        <f>BA137</f>
        <v/>
      </c>
      <c r="BC137" s="201">
        <f>BB137</f>
        <v/>
      </c>
      <c r="BD137" s="56">
        <f>BC137</f>
        <v/>
      </c>
      <c r="BE137" s="56">
        <f>BD137</f>
        <v/>
      </c>
      <c r="BF137" s="56">
        <f>BE137</f>
        <v/>
      </c>
      <c r="BG137" s="56">
        <f>BF137</f>
        <v/>
      </c>
      <c r="BH137" s="56">
        <f>BG137</f>
        <v/>
      </c>
      <c r="BI137" s="56">
        <f>BH137</f>
        <v/>
      </c>
      <c r="BJ137" s="56">
        <f>BI137</f>
        <v/>
      </c>
      <c r="BK137" s="56">
        <f>BJ137</f>
        <v/>
      </c>
      <c r="BL137" s="56">
        <f>BK137</f>
        <v/>
      </c>
      <c r="BM137" s="56">
        <f>BL137</f>
        <v/>
      </c>
      <c r="BN137" s="56">
        <f>BM137</f>
        <v/>
      </c>
      <c r="BO137" s="201">
        <f>BN137</f>
        <v/>
      </c>
      <c r="BP137" s="56">
        <f>BO137</f>
        <v/>
      </c>
      <c r="BQ137" s="56">
        <f>BP137</f>
        <v/>
      </c>
      <c r="BR137" s="56">
        <f>BQ137</f>
        <v/>
      </c>
      <c r="BS137" s="56">
        <f>BR137</f>
        <v/>
      </c>
      <c r="BT137" s="56">
        <f>BS137</f>
        <v/>
      </c>
      <c r="BU137" s="56">
        <f>BT137</f>
        <v/>
      </c>
      <c r="BV137" s="56">
        <f>BU137</f>
        <v/>
      </c>
      <c r="BW137" s="56">
        <f>BV137</f>
        <v/>
      </c>
      <c r="BX137" s="56">
        <f>BW137</f>
        <v/>
      </c>
      <c r="BY137" s="56">
        <f>BX137</f>
        <v/>
      </c>
      <c r="BZ137" s="56">
        <f>BY137</f>
        <v/>
      </c>
      <c r="CA137" s="201">
        <f>BZ137</f>
        <v/>
      </c>
      <c r="CB137" s="56">
        <f>CA137</f>
        <v/>
      </c>
      <c r="CC137" s="56">
        <f>CB137</f>
        <v/>
      </c>
      <c r="CD137" s="56">
        <f>CC137</f>
        <v/>
      </c>
      <c r="CE137" s="56">
        <f>CD137</f>
        <v/>
      </c>
      <c r="CF137" s="56">
        <f>CE137</f>
        <v/>
      </c>
      <c r="CG137" s="56">
        <f>CF137</f>
        <v/>
      </c>
      <c r="CH137" s="56">
        <f>CG137</f>
        <v/>
      </c>
      <c r="CI137" s="56">
        <f>CH137</f>
        <v/>
      </c>
      <c r="CJ137" s="56">
        <f>CI137</f>
        <v/>
      </c>
      <c r="CK137" s="56">
        <f>CJ137</f>
        <v/>
      </c>
      <c r="CL137" s="56">
        <f>CK137</f>
        <v/>
      </c>
      <c r="CM137" s="201">
        <f>CL137</f>
        <v/>
      </c>
      <c r="CN137" s="56">
        <f>CM137</f>
        <v/>
      </c>
      <c r="CO137" s="56">
        <f>CN137</f>
        <v/>
      </c>
      <c r="CP137" s="56">
        <f>CO137</f>
        <v/>
      </c>
      <c r="CQ137" s="56">
        <f>CP137</f>
        <v/>
      </c>
      <c r="CR137" s="56">
        <f>CQ137</f>
        <v/>
      </c>
      <c r="CS137" s="56">
        <f>CR137</f>
        <v/>
      </c>
      <c r="CT137" s="56">
        <f>CS137</f>
        <v/>
      </c>
      <c r="CU137" s="56">
        <f>CT137</f>
        <v/>
      </c>
      <c r="CV137" s="56">
        <f>CU137</f>
        <v/>
      </c>
      <c r="CW137" s="56">
        <f>CV137</f>
        <v/>
      </c>
      <c r="CX137" s="56">
        <f>CW137</f>
        <v/>
      </c>
      <c r="CY137" s="201">
        <f>CX137</f>
        <v/>
      </c>
    </row>
    <row r="138">
      <c r="B138" s="1" t="inlineStr">
        <is>
          <t xml:space="preserve">   Other Current Assets</t>
        </is>
      </c>
      <c r="C138" s="1" t="n"/>
      <c r="D138" s="698" t="n"/>
      <c r="E138" s="698" t="n"/>
      <c r="G138" s="741" t="n"/>
      <c r="H138" s="741" t="n"/>
      <c r="I138" s="741" t="n"/>
      <c r="J138" s="741" t="n"/>
      <c r="K138" s="741" t="n"/>
      <c r="L138" s="741" t="n"/>
      <c r="M138" s="741" t="n"/>
      <c r="N138" s="741" t="n"/>
      <c r="O138" s="741" t="n"/>
      <c r="P138" s="741" t="n"/>
      <c r="Q138" s="741" t="n"/>
      <c r="R138" s="741" t="n"/>
      <c r="S138" s="741" t="n"/>
      <c r="T138" s="741" t="n"/>
      <c r="U138" s="741" t="n"/>
      <c r="V138" s="741" t="n"/>
      <c r="W138" s="741" t="n"/>
      <c r="X138" s="741" t="n"/>
      <c r="Y138" s="741" t="n"/>
      <c r="Z138" s="742" t="n"/>
      <c r="AA138" s="741" t="n"/>
      <c r="AE138" s="194" t="n"/>
      <c r="AQ138" s="194" t="n"/>
      <c r="BC138" s="194" t="n"/>
      <c r="BO138" s="194" t="n"/>
      <c r="CA138" s="194" t="n"/>
      <c r="CM138" s="194" t="n"/>
      <c r="CY138" s="194" t="n"/>
    </row>
    <row r="139">
      <c r="B139" s="1" t="inlineStr">
        <is>
          <t xml:space="preserve">         Inventory Asset</t>
        </is>
      </c>
      <c r="C139" s="1" t="n"/>
      <c r="D139" s="698" t="n"/>
      <c r="E139" s="698" t="n"/>
      <c r="G139" s="741" t="n"/>
      <c r="H139" s="580" t="n"/>
      <c r="I139" s="580" t="n"/>
      <c r="J139" s="580" t="n"/>
      <c r="K139" s="580" t="n"/>
      <c r="L139" s="580" t="n"/>
      <c r="M139" s="580" t="n"/>
      <c r="N139" s="580" t="n">
        <v>0</v>
      </c>
      <c r="O139" s="580" t="n">
        <v>0</v>
      </c>
      <c r="P139" s="580" t="n">
        <v>0</v>
      </c>
      <c r="Q139" s="580" t="n">
        <v>0</v>
      </c>
      <c r="R139" s="580" t="n">
        <v>0</v>
      </c>
      <c r="S139" s="580" t="n">
        <v>0</v>
      </c>
      <c r="T139" s="580" t="n">
        <v>0</v>
      </c>
      <c r="U139" s="580" t="n">
        <v>0</v>
      </c>
      <c r="V139" s="580" t="n">
        <v>0</v>
      </c>
      <c r="W139" s="580" t="n">
        <v>0</v>
      </c>
      <c r="X139" s="580" t="n">
        <v>0</v>
      </c>
      <c r="Y139" s="580" t="n">
        <v>0</v>
      </c>
      <c r="Z139" s="195" t="n">
        <v>596.25</v>
      </c>
      <c r="AA139" s="743">
        <f>Z139</f>
        <v/>
      </c>
      <c r="AB139" s="580">
        <f>AA139</f>
        <v/>
      </c>
      <c r="AC139" s="580">
        <f>AB139</f>
        <v/>
      </c>
      <c r="AD139" s="580">
        <f>AC139</f>
        <v/>
      </c>
      <c r="AE139" s="195">
        <f>AD139</f>
        <v/>
      </c>
      <c r="AF139" s="580">
        <f>AE139</f>
        <v/>
      </c>
      <c r="AG139" s="580">
        <f>AF139</f>
        <v/>
      </c>
      <c r="AH139" s="580">
        <f>AG139</f>
        <v/>
      </c>
      <c r="AI139" s="580">
        <f>AH139</f>
        <v/>
      </c>
      <c r="AJ139" s="580">
        <f>AI139</f>
        <v/>
      </c>
      <c r="AK139" s="580">
        <f>AJ139</f>
        <v/>
      </c>
      <c r="AL139" s="580">
        <f>AK139</f>
        <v/>
      </c>
      <c r="AM139" s="580">
        <f>AL139</f>
        <v/>
      </c>
      <c r="AN139" s="580">
        <f>AM139</f>
        <v/>
      </c>
      <c r="AO139" s="580">
        <f>AN139</f>
        <v/>
      </c>
      <c r="AP139" s="580">
        <f>AO139</f>
        <v/>
      </c>
      <c r="AQ139" s="195">
        <f>AP139</f>
        <v/>
      </c>
      <c r="AR139" s="580">
        <f>AQ139</f>
        <v/>
      </c>
      <c r="AS139" s="580">
        <f>AR139</f>
        <v/>
      </c>
      <c r="AT139" s="580">
        <f>AS139</f>
        <v/>
      </c>
      <c r="AU139" s="580">
        <f>AT139</f>
        <v/>
      </c>
      <c r="AV139" s="580">
        <f>AU139</f>
        <v/>
      </c>
      <c r="AW139" s="580">
        <f>AV139</f>
        <v/>
      </c>
      <c r="AX139" s="580">
        <f>AW139</f>
        <v/>
      </c>
      <c r="AY139" s="580">
        <f>AX139</f>
        <v/>
      </c>
      <c r="AZ139" s="580">
        <f>AY139</f>
        <v/>
      </c>
      <c r="BA139" s="580">
        <f>AZ139</f>
        <v/>
      </c>
      <c r="BB139" s="580">
        <f>BA139</f>
        <v/>
      </c>
      <c r="BC139" s="195">
        <f>BB139</f>
        <v/>
      </c>
      <c r="BD139" s="580">
        <f>BC139</f>
        <v/>
      </c>
      <c r="BE139" s="580">
        <f>BD139</f>
        <v/>
      </c>
      <c r="BF139" s="580">
        <f>BE139</f>
        <v/>
      </c>
      <c r="BG139" s="580">
        <f>BF139</f>
        <v/>
      </c>
      <c r="BH139" s="580">
        <f>BG139</f>
        <v/>
      </c>
      <c r="BI139" s="580">
        <f>BH139</f>
        <v/>
      </c>
      <c r="BJ139" s="580">
        <f>BI139</f>
        <v/>
      </c>
      <c r="BK139" s="580">
        <f>BJ139</f>
        <v/>
      </c>
      <c r="BL139" s="580">
        <f>BK139</f>
        <v/>
      </c>
      <c r="BM139" s="580">
        <f>BL139</f>
        <v/>
      </c>
      <c r="BN139" s="580">
        <f>BM139</f>
        <v/>
      </c>
      <c r="BO139" s="195">
        <f>BN139</f>
        <v/>
      </c>
      <c r="BP139" s="580">
        <f>BO139</f>
        <v/>
      </c>
      <c r="BQ139" s="580">
        <f>BP139</f>
        <v/>
      </c>
      <c r="BR139" s="580">
        <f>BQ139</f>
        <v/>
      </c>
      <c r="BS139" s="580">
        <f>BR139</f>
        <v/>
      </c>
      <c r="BT139" s="580">
        <f>BS139</f>
        <v/>
      </c>
      <c r="BU139" s="580">
        <f>BT139</f>
        <v/>
      </c>
      <c r="BV139" s="580">
        <f>BU139</f>
        <v/>
      </c>
      <c r="BW139" s="580">
        <f>BV139</f>
        <v/>
      </c>
      <c r="BX139" s="580">
        <f>BW139</f>
        <v/>
      </c>
      <c r="BY139" s="580">
        <f>BX139</f>
        <v/>
      </c>
      <c r="BZ139" s="580">
        <f>BY139</f>
        <v/>
      </c>
      <c r="CA139" s="195">
        <f>BZ139</f>
        <v/>
      </c>
      <c r="CB139" s="580">
        <f>CA139</f>
        <v/>
      </c>
      <c r="CC139" s="580">
        <f>CB139</f>
        <v/>
      </c>
      <c r="CD139" s="580">
        <f>CC139</f>
        <v/>
      </c>
      <c r="CE139" s="580">
        <f>CD139</f>
        <v/>
      </c>
      <c r="CF139" s="580">
        <f>CE139</f>
        <v/>
      </c>
      <c r="CG139" s="580">
        <f>CF139</f>
        <v/>
      </c>
      <c r="CH139" s="580">
        <f>CG139</f>
        <v/>
      </c>
      <c r="CI139" s="580">
        <f>CH139</f>
        <v/>
      </c>
      <c r="CJ139" s="580">
        <f>CI139</f>
        <v/>
      </c>
      <c r="CK139" s="580">
        <f>CJ139</f>
        <v/>
      </c>
      <c r="CL139" s="580">
        <f>CK139</f>
        <v/>
      </c>
      <c r="CM139" s="195">
        <f>CL139</f>
        <v/>
      </c>
      <c r="CN139" s="580">
        <f>CM139</f>
        <v/>
      </c>
      <c r="CO139" s="580">
        <f>CN139</f>
        <v/>
      </c>
      <c r="CP139" s="580">
        <f>CO139</f>
        <v/>
      </c>
      <c r="CQ139" s="580">
        <f>CP139</f>
        <v/>
      </c>
      <c r="CR139" s="580">
        <f>CQ139</f>
        <v/>
      </c>
      <c r="CS139" s="580">
        <f>CR139</f>
        <v/>
      </c>
      <c r="CT139" s="580">
        <f>CS139</f>
        <v/>
      </c>
      <c r="CU139" s="580">
        <f>CT139</f>
        <v/>
      </c>
      <c r="CV139" s="580">
        <f>CU139</f>
        <v/>
      </c>
      <c r="CW139" s="580">
        <f>CV139</f>
        <v/>
      </c>
      <c r="CX139" s="580">
        <f>CW139</f>
        <v/>
      </c>
      <c r="CY139" s="195">
        <f>CX139</f>
        <v/>
      </c>
    </row>
    <row r="140">
      <c r="B140" s="1" t="inlineStr">
        <is>
          <t xml:space="preserve">         Undeposited Funds</t>
        </is>
      </c>
      <c r="C140" s="1" t="n"/>
      <c r="D140" s="698" t="n"/>
      <c r="E140" s="698" t="n"/>
      <c r="G140" s="741" t="n"/>
      <c r="H140" s="580" t="n"/>
      <c r="I140" s="580" t="n"/>
      <c r="J140" s="580" t="n"/>
      <c r="K140" s="580" t="n"/>
      <c r="L140" s="580" t="n"/>
      <c r="M140" s="580" t="n"/>
      <c r="N140" s="580" t="n">
        <v>0</v>
      </c>
      <c r="O140" s="580" t="n">
        <v>0</v>
      </c>
      <c r="P140" s="580" t="n">
        <v>0</v>
      </c>
      <c r="Q140" s="580" t="n">
        <v>0</v>
      </c>
      <c r="R140" s="580" t="n">
        <v>0</v>
      </c>
      <c r="S140" s="580" t="n">
        <v>0</v>
      </c>
      <c r="T140" s="580" t="n">
        <v>0</v>
      </c>
      <c r="U140" s="580" t="n">
        <v>0</v>
      </c>
      <c r="V140" s="580" t="n">
        <v>0</v>
      </c>
      <c r="W140" s="580" t="n">
        <v>226.75</v>
      </c>
      <c r="X140" s="580" t="n">
        <v>226.75</v>
      </c>
      <c r="Y140" s="580" t="n">
        <v>687.15</v>
      </c>
      <c r="Z140" s="195" t="n">
        <v>2062.52</v>
      </c>
      <c r="AA140" s="743">
        <f>Z140</f>
        <v/>
      </c>
      <c r="AB140" s="580">
        <f>AA140</f>
        <v/>
      </c>
      <c r="AC140" s="580">
        <f>AB140</f>
        <v/>
      </c>
      <c r="AD140" s="580">
        <f>AC140</f>
        <v/>
      </c>
      <c r="AE140" s="195">
        <f>AD140</f>
        <v/>
      </c>
      <c r="AF140" s="580">
        <f>AE140</f>
        <v/>
      </c>
      <c r="AG140" s="580">
        <f>AF140</f>
        <v/>
      </c>
      <c r="AH140" s="580">
        <f>AG140</f>
        <v/>
      </c>
      <c r="AI140" s="580">
        <f>AH140</f>
        <v/>
      </c>
      <c r="AJ140" s="580">
        <f>AI140</f>
        <v/>
      </c>
      <c r="AK140" s="580">
        <f>AJ140</f>
        <v/>
      </c>
      <c r="AL140" s="580">
        <f>AK140</f>
        <v/>
      </c>
      <c r="AM140" s="580">
        <f>AL140</f>
        <v/>
      </c>
      <c r="AN140" s="580">
        <f>AM140</f>
        <v/>
      </c>
      <c r="AO140" s="580">
        <f>AN140</f>
        <v/>
      </c>
      <c r="AP140" s="580">
        <f>AO140</f>
        <v/>
      </c>
      <c r="AQ140" s="195">
        <f>AP140</f>
        <v/>
      </c>
      <c r="AR140" s="580">
        <f>AQ140</f>
        <v/>
      </c>
      <c r="AS140" s="580">
        <f>AR140</f>
        <v/>
      </c>
      <c r="AT140" s="580">
        <f>AS140</f>
        <v/>
      </c>
      <c r="AU140" s="580">
        <f>AT140</f>
        <v/>
      </c>
      <c r="AV140" s="580">
        <f>AU140</f>
        <v/>
      </c>
      <c r="AW140" s="580">
        <f>AV140</f>
        <v/>
      </c>
      <c r="AX140" s="580">
        <f>AW140</f>
        <v/>
      </c>
      <c r="AY140" s="580">
        <f>AX140</f>
        <v/>
      </c>
      <c r="AZ140" s="580">
        <f>AY140</f>
        <v/>
      </c>
      <c r="BA140" s="580">
        <f>AZ140</f>
        <v/>
      </c>
      <c r="BB140" s="580">
        <f>BA140</f>
        <v/>
      </c>
      <c r="BC140" s="195">
        <f>BB140</f>
        <v/>
      </c>
      <c r="BD140" s="580">
        <f>BC140</f>
        <v/>
      </c>
      <c r="BE140" s="580">
        <f>BD140</f>
        <v/>
      </c>
      <c r="BF140" s="580">
        <f>BE140</f>
        <v/>
      </c>
      <c r="BG140" s="580">
        <f>BF140</f>
        <v/>
      </c>
      <c r="BH140" s="580">
        <f>BG140</f>
        <v/>
      </c>
      <c r="BI140" s="580">
        <f>BH140</f>
        <v/>
      </c>
      <c r="BJ140" s="580">
        <f>BI140</f>
        <v/>
      </c>
      <c r="BK140" s="580">
        <f>BJ140</f>
        <v/>
      </c>
      <c r="BL140" s="580">
        <f>BK140</f>
        <v/>
      </c>
      <c r="BM140" s="580">
        <f>BL140</f>
        <v/>
      </c>
      <c r="BN140" s="580">
        <f>BM140</f>
        <v/>
      </c>
      <c r="BO140" s="195">
        <f>BN140</f>
        <v/>
      </c>
      <c r="BP140" s="580">
        <f>BO140</f>
        <v/>
      </c>
      <c r="BQ140" s="580">
        <f>BP140</f>
        <v/>
      </c>
      <c r="BR140" s="580">
        <f>BQ140</f>
        <v/>
      </c>
      <c r="BS140" s="580">
        <f>BR140</f>
        <v/>
      </c>
      <c r="BT140" s="580">
        <f>BS140</f>
        <v/>
      </c>
      <c r="BU140" s="580">
        <f>BT140</f>
        <v/>
      </c>
      <c r="BV140" s="580">
        <f>BU140</f>
        <v/>
      </c>
      <c r="BW140" s="580">
        <f>BV140</f>
        <v/>
      </c>
      <c r="BX140" s="580">
        <f>BW140</f>
        <v/>
      </c>
      <c r="BY140" s="580">
        <f>BX140</f>
        <v/>
      </c>
      <c r="BZ140" s="580">
        <f>BY140</f>
        <v/>
      </c>
      <c r="CA140" s="195">
        <f>BZ140</f>
        <v/>
      </c>
      <c r="CB140" s="580">
        <f>CA140</f>
        <v/>
      </c>
      <c r="CC140" s="580">
        <f>CB140</f>
        <v/>
      </c>
      <c r="CD140" s="580">
        <f>CC140</f>
        <v/>
      </c>
      <c r="CE140" s="580">
        <f>CD140</f>
        <v/>
      </c>
      <c r="CF140" s="580">
        <f>CE140</f>
        <v/>
      </c>
      <c r="CG140" s="580">
        <f>CF140</f>
        <v/>
      </c>
      <c r="CH140" s="580">
        <f>CG140</f>
        <v/>
      </c>
      <c r="CI140" s="580">
        <f>CH140</f>
        <v/>
      </c>
      <c r="CJ140" s="580">
        <f>CI140</f>
        <v/>
      </c>
      <c r="CK140" s="580">
        <f>CJ140</f>
        <v/>
      </c>
      <c r="CL140" s="580">
        <f>CK140</f>
        <v/>
      </c>
      <c r="CM140" s="195">
        <f>CL140</f>
        <v/>
      </c>
      <c r="CN140" s="580">
        <f>CM140</f>
        <v/>
      </c>
      <c r="CO140" s="580">
        <f>CN140</f>
        <v/>
      </c>
      <c r="CP140" s="580">
        <f>CO140</f>
        <v/>
      </c>
      <c r="CQ140" s="580">
        <f>CP140</f>
        <v/>
      </c>
      <c r="CR140" s="580">
        <f>CQ140</f>
        <v/>
      </c>
      <c r="CS140" s="580">
        <f>CR140</f>
        <v/>
      </c>
      <c r="CT140" s="580">
        <f>CS140</f>
        <v/>
      </c>
      <c r="CU140" s="580">
        <f>CT140</f>
        <v/>
      </c>
      <c r="CV140" s="580">
        <f>CU140</f>
        <v/>
      </c>
      <c r="CW140" s="580">
        <f>CV140</f>
        <v/>
      </c>
      <c r="CX140" s="580">
        <f>CW140</f>
        <v/>
      </c>
      <c r="CY140" s="195">
        <f>CX140</f>
        <v/>
      </c>
    </row>
    <row r="141">
      <c r="A141" s="5" t="n"/>
      <c r="B141" s="6" t="inlineStr">
        <is>
          <t xml:space="preserve">   Total Other Current Assets</t>
        </is>
      </c>
      <c r="C141" s="6" t="n"/>
      <c r="D141" s="731" t="n"/>
      <c r="E141" s="731" t="n"/>
      <c r="F141" s="731" t="n"/>
      <c r="G141" s="731" t="n"/>
      <c r="H141" s="731" t="n"/>
      <c r="I141" s="731" t="n"/>
      <c r="J141" s="731" t="n"/>
      <c r="K141" s="731" t="n"/>
      <c r="L141" s="731" t="n"/>
      <c r="M141" s="731" t="n"/>
      <c r="N141" s="731">
        <f>+SUM(N139:N140)</f>
        <v/>
      </c>
      <c r="O141" s="731">
        <f>+SUM(O139:O140)</f>
        <v/>
      </c>
      <c r="P141" s="731">
        <f>+SUM(P139:P140)</f>
        <v/>
      </c>
      <c r="Q141" s="731">
        <f>+SUM(Q139:Q140)</f>
        <v/>
      </c>
      <c r="R141" s="731">
        <f>+SUM(R139:R140)</f>
        <v/>
      </c>
      <c r="S141" s="731">
        <f>+SUM(S139:S140)</f>
        <v/>
      </c>
      <c r="T141" s="731">
        <f>+SUM(T139:T140)</f>
        <v/>
      </c>
      <c r="U141" s="731">
        <f>+SUM(U139:U140)</f>
        <v/>
      </c>
      <c r="V141" s="731">
        <f>+SUM(V139:V140)</f>
        <v/>
      </c>
      <c r="W141" s="731">
        <f>+SUM(W139:W140)</f>
        <v/>
      </c>
      <c r="X141" s="731">
        <f>+SUM(X139:X140)</f>
        <v/>
      </c>
      <c r="Y141" s="731">
        <f>+SUM(Y139:Y140)</f>
        <v/>
      </c>
      <c r="Z141" s="732">
        <f>+SUM(Z139:Z140)</f>
        <v/>
      </c>
      <c r="AA141" s="731">
        <f>+SUM(AA139:AA140)</f>
        <v/>
      </c>
      <c r="AB141" s="731">
        <f>+SUM(AB139:AB140)</f>
        <v/>
      </c>
      <c r="AC141" s="731">
        <f>+SUM(AC139:AC140)</f>
        <v/>
      </c>
      <c r="AD141" s="731">
        <f>+SUM(AD139:AD140)</f>
        <v/>
      </c>
      <c r="AE141" s="732">
        <f>+SUM(AE139:AE140)</f>
        <v/>
      </c>
      <c r="AF141" s="731">
        <f>+SUM(AF139:AF140)</f>
        <v/>
      </c>
      <c r="AG141" s="731">
        <f>+SUM(AG139:AG140)</f>
        <v/>
      </c>
      <c r="AH141" s="731">
        <f>+SUM(AH139:AH140)</f>
        <v/>
      </c>
      <c r="AI141" s="731">
        <f>+SUM(AI139:AI140)</f>
        <v/>
      </c>
      <c r="AJ141" s="731">
        <f>+SUM(AJ139:AJ140)</f>
        <v/>
      </c>
      <c r="AK141" s="731">
        <f>+SUM(AK139:AK140)</f>
        <v/>
      </c>
      <c r="AL141" s="731">
        <f>+SUM(AL139:AL140)</f>
        <v/>
      </c>
      <c r="AM141" s="731">
        <f>+SUM(AM139:AM140)</f>
        <v/>
      </c>
      <c r="AN141" s="731">
        <f>+SUM(AN139:AN140)</f>
        <v/>
      </c>
      <c r="AO141" s="731">
        <f>+SUM(AO139:AO140)</f>
        <v/>
      </c>
      <c r="AP141" s="731">
        <f>+SUM(AP139:AP140)</f>
        <v/>
      </c>
      <c r="AQ141" s="732">
        <f>+SUM(AQ139:AQ140)</f>
        <v/>
      </c>
      <c r="AR141" s="731">
        <f>+SUM(AR139:AR140)</f>
        <v/>
      </c>
      <c r="AS141" s="731">
        <f>+SUM(AS139:AS140)</f>
        <v/>
      </c>
      <c r="AT141" s="731">
        <f>+SUM(AT139:AT140)</f>
        <v/>
      </c>
      <c r="AU141" s="731">
        <f>+SUM(AU139:AU140)</f>
        <v/>
      </c>
      <c r="AV141" s="731">
        <f>+SUM(AV139:AV140)</f>
        <v/>
      </c>
      <c r="AW141" s="731">
        <f>+SUM(AW139:AW140)</f>
        <v/>
      </c>
      <c r="AX141" s="731">
        <f>+SUM(AX139:AX140)</f>
        <v/>
      </c>
      <c r="AY141" s="731">
        <f>+SUM(AY139:AY140)</f>
        <v/>
      </c>
      <c r="AZ141" s="731">
        <f>+SUM(AZ139:AZ140)</f>
        <v/>
      </c>
      <c r="BA141" s="731">
        <f>+SUM(BA139:BA140)</f>
        <v/>
      </c>
      <c r="BB141" s="731">
        <f>+SUM(BB139:BB140)</f>
        <v/>
      </c>
      <c r="BC141" s="732">
        <f>+SUM(BC139:BC140)</f>
        <v/>
      </c>
      <c r="BD141" s="731">
        <f>+SUM(BD139:BD140)</f>
        <v/>
      </c>
      <c r="BE141" s="731">
        <f>+SUM(BE139:BE140)</f>
        <v/>
      </c>
      <c r="BF141" s="731">
        <f>+SUM(BF139:BF140)</f>
        <v/>
      </c>
      <c r="BG141" s="731">
        <f>+SUM(BG139:BG140)</f>
        <v/>
      </c>
      <c r="BH141" s="731">
        <f>+SUM(BH139:BH140)</f>
        <v/>
      </c>
      <c r="BI141" s="731">
        <f>+SUM(BI139:BI140)</f>
        <v/>
      </c>
      <c r="BJ141" s="731">
        <f>+SUM(BJ139:BJ140)</f>
        <v/>
      </c>
      <c r="BK141" s="731">
        <f>+SUM(BK139:BK140)</f>
        <v/>
      </c>
      <c r="BL141" s="731">
        <f>+SUM(BL139:BL140)</f>
        <v/>
      </c>
      <c r="BM141" s="731">
        <f>+SUM(BM139:BM140)</f>
        <v/>
      </c>
      <c r="BN141" s="731">
        <f>+SUM(BN139:BN140)</f>
        <v/>
      </c>
      <c r="BO141" s="732">
        <f>+SUM(BO139:BO140)</f>
        <v/>
      </c>
      <c r="BP141" s="731">
        <f>+SUM(BP139:BP140)</f>
        <v/>
      </c>
      <c r="BQ141" s="731">
        <f>+SUM(BQ139:BQ140)</f>
        <v/>
      </c>
      <c r="BR141" s="731">
        <f>+SUM(BR139:BR140)</f>
        <v/>
      </c>
      <c r="BS141" s="731">
        <f>+SUM(BS139:BS140)</f>
        <v/>
      </c>
      <c r="BT141" s="731">
        <f>+SUM(BT139:BT140)</f>
        <v/>
      </c>
      <c r="BU141" s="731">
        <f>+SUM(BU139:BU140)</f>
        <v/>
      </c>
      <c r="BV141" s="731">
        <f>+SUM(BV139:BV140)</f>
        <v/>
      </c>
      <c r="BW141" s="731">
        <f>+SUM(BW139:BW140)</f>
        <v/>
      </c>
      <c r="BX141" s="731">
        <f>+SUM(BX139:BX140)</f>
        <v/>
      </c>
      <c r="BY141" s="731">
        <f>+SUM(BY139:BY140)</f>
        <v/>
      </c>
      <c r="BZ141" s="731">
        <f>+SUM(BZ139:BZ140)</f>
        <v/>
      </c>
      <c r="CA141" s="732">
        <f>+SUM(CA139:CA140)</f>
        <v/>
      </c>
      <c r="CB141" s="731">
        <f>+SUM(CB139:CB140)</f>
        <v/>
      </c>
      <c r="CC141" s="731">
        <f>+SUM(CC139:CC140)</f>
        <v/>
      </c>
      <c r="CD141" s="731">
        <f>+SUM(CD139:CD140)</f>
        <v/>
      </c>
      <c r="CE141" s="731">
        <f>+SUM(CE139:CE140)</f>
        <v/>
      </c>
      <c r="CF141" s="731">
        <f>+SUM(CF139:CF140)</f>
        <v/>
      </c>
      <c r="CG141" s="731">
        <f>+SUM(CG139:CG140)</f>
        <v/>
      </c>
      <c r="CH141" s="731">
        <f>+SUM(CH139:CH140)</f>
        <v/>
      </c>
      <c r="CI141" s="731">
        <f>+SUM(CI139:CI140)</f>
        <v/>
      </c>
      <c r="CJ141" s="731">
        <f>+SUM(CJ139:CJ140)</f>
        <v/>
      </c>
      <c r="CK141" s="731">
        <f>+SUM(CK139:CK140)</f>
        <v/>
      </c>
      <c r="CL141" s="731">
        <f>+SUM(CL139:CL140)</f>
        <v/>
      </c>
      <c r="CM141" s="732">
        <f>+SUM(CM139:CM140)</f>
        <v/>
      </c>
      <c r="CN141" s="731">
        <f>+SUM(CN139:CN140)</f>
        <v/>
      </c>
      <c r="CO141" s="731">
        <f>+SUM(CO139:CO140)</f>
        <v/>
      </c>
      <c r="CP141" s="731">
        <f>+SUM(CP139:CP140)</f>
        <v/>
      </c>
      <c r="CQ141" s="731">
        <f>+SUM(CQ139:CQ140)</f>
        <v/>
      </c>
      <c r="CR141" s="731">
        <f>+SUM(CR139:CR140)</f>
        <v/>
      </c>
      <c r="CS141" s="731">
        <f>+SUM(CS139:CS140)</f>
        <v/>
      </c>
      <c r="CT141" s="731">
        <f>+SUM(CT139:CT140)</f>
        <v/>
      </c>
      <c r="CU141" s="731">
        <f>+SUM(CU139:CU140)</f>
        <v/>
      </c>
      <c r="CV141" s="731">
        <f>+SUM(CV139:CV140)</f>
        <v/>
      </c>
      <c r="CW141" s="731">
        <f>+SUM(CW139:CW140)</f>
        <v/>
      </c>
      <c r="CX141" s="731">
        <f>+SUM(CX139:CX140)</f>
        <v/>
      </c>
      <c r="CY141" s="732">
        <f>+SUM(CY139:CY140)</f>
        <v/>
      </c>
    </row>
    <row r="142">
      <c r="B142" s="1" t="inlineStr">
        <is>
          <t xml:space="preserve">   Total Current Assets</t>
        </is>
      </c>
      <c r="C142" s="1" t="n"/>
      <c r="D142" s="744" t="n"/>
      <c r="E142" s="744" t="n"/>
      <c r="F142" s="698" t="n"/>
      <c r="G142" s="698" t="n"/>
      <c r="H142" s="698" t="n"/>
      <c r="I142" s="698" t="n"/>
      <c r="J142" s="698" t="n"/>
      <c r="K142" s="698" t="n"/>
      <c r="L142" s="698" t="n"/>
      <c r="M142" s="698" t="n"/>
      <c r="N142" s="698">
        <f>N136+N129+N141</f>
        <v/>
      </c>
      <c r="O142" s="698">
        <f>O136+O129+O141</f>
        <v/>
      </c>
      <c r="P142" s="698">
        <f>P136+P129+P141</f>
        <v/>
      </c>
      <c r="Q142" s="698">
        <f>Q136+Q129+Q141</f>
        <v/>
      </c>
      <c r="R142" s="698">
        <f>R136+R129+R141</f>
        <v/>
      </c>
      <c r="S142" s="698">
        <f>S136+S129+S141</f>
        <v/>
      </c>
      <c r="T142" s="698">
        <f>T136+T129+T141</f>
        <v/>
      </c>
      <c r="U142" s="698">
        <f>U136+U129+U141</f>
        <v/>
      </c>
      <c r="V142" s="698">
        <f>V136+V129+V141</f>
        <v/>
      </c>
      <c r="W142" s="698">
        <f>W136+W129+W141</f>
        <v/>
      </c>
      <c r="X142" s="698">
        <f>X136+X129+X141</f>
        <v/>
      </c>
      <c r="Y142" s="698">
        <f>Y136+Y129+Y141</f>
        <v/>
      </c>
      <c r="Z142" s="699">
        <f>Z136+Z129+Z141</f>
        <v/>
      </c>
      <c r="AA142" s="698">
        <f>AA136+AA129+AA141</f>
        <v/>
      </c>
      <c r="AB142" s="698">
        <f>AB136+AB129+AB141</f>
        <v/>
      </c>
      <c r="AC142" s="698">
        <f>AC136+AC129+AC141</f>
        <v/>
      </c>
      <c r="AD142" s="698">
        <f>AD136+AD129+AD141</f>
        <v/>
      </c>
      <c r="AE142" s="699">
        <f>AE136+AE129+AE141</f>
        <v/>
      </c>
      <c r="AF142" s="698">
        <f>AF136+AF129+AF141</f>
        <v/>
      </c>
      <c r="AG142" s="698">
        <f>AG136+AG129+AG141</f>
        <v/>
      </c>
      <c r="AH142" s="698">
        <f>AH136+AH129+AH141</f>
        <v/>
      </c>
      <c r="AI142" s="698">
        <f>AI136+AI129+AI141</f>
        <v/>
      </c>
      <c r="AJ142" s="698">
        <f>AJ136+AJ129+AJ141</f>
        <v/>
      </c>
      <c r="AK142" s="698">
        <f>AK136+AK129+AK141</f>
        <v/>
      </c>
      <c r="AL142" s="698">
        <f>AL136+AL129+AL141</f>
        <v/>
      </c>
      <c r="AM142" s="698">
        <f>AM136+AM129+AM141</f>
        <v/>
      </c>
      <c r="AN142" s="698">
        <f>AN136+AN129+AN141</f>
        <v/>
      </c>
      <c r="AO142" s="698">
        <f>AO136+AO129+AO141</f>
        <v/>
      </c>
      <c r="AP142" s="698">
        <f>AP136+AP129+AP141</f>
        <v/>
      </c>
      <c r="AQ142" s="699">
        <f>AQ136+AQ129+AQ141</f>
        <v/>
      </c>
      <c r="AR142" s="698">
        <f>AR136+AR129+AR141</f>
        <v/>
      </c>
      <c r="AS142" s="698">
        <f>AS136+AS129+AS141</f>
        <v/>
      </c>
      <c r="AT142" s="698">
        <f>AT136+AT129+AT141</f>
        <v/>
      </c>
      <c r="AU142" s="698">
        <f>AU136+AU129+AU141</f>
        <v/>
      </c>
      <c r="AV142" s="698">
        <f>AV136+AV129+AV141</f>
        <v/>
      </c>
      <c r="AW142" s="698">
        <f>AW136+AW129+AW141</f>
        <v/>
      </c>
      <c r="AX142" s="698">
        <f>AX136+AX129+AX141</f>
        <v/>
      </c>
      <c r="AY142" s="698">
        <f>AY136+AY129+AY141</f>
        <v/>
      </c>
      <c r="AZ142" s="698">
        <f>AZ136+AZ129+AZ141</f>
        <v/>
      </c>
      <c r="BA142" s="698">
        <f>BA136+BA129+BA141</f>
        <v/>
      </c>
      <c r="BB142" s="698">
        <f>BB136+BB129+BB141</f>
        <v/>
      </c>
      <c r="BC142" s="699">
        <f>BC136+BC129+BC141</f>
        <v/>
      </c>
      <c r="BD142" s="698">
        <f>BD136+BD129+BD141</f>
        <v/>
      </c>
      <c r="BE142" s="698">
        <f>BE136+BE129+BE141</f>
        <v/>
      </c>
      <c r="BF142" s="698">
        <f>BF136+BF129+BF141</f>
        <v/>
      </c>
      <c r="BG142" s="698">
        <f>BG136+BG129+BG141</f>
        <v/>
      </c>
      <c r="BH142" s="698">
        <f>BH136+BH129+BH141</f>
        <v/>
      </c>
      <c r="BI142" s="698">
        <f>BI136+BI129+BI141</f>
        <v/>
      </c>
      <c r="BJ142" s="698">
        <f>BJ136+BJ129+BJ141</f>
        <v/>
      </c>
      <c r="BK142" s="698">
        <f>BK136+BK129+BK141</f>
        <v/>
      </c>
      <c r="BL142" s="698">
        <f>BL136+BL129+BL141</f>
        <v/>
      </c>
      <c r="BM142" s="698">
        <f>BM136+BM129+BM141</f>
        <v/>
      </c>
      <c r="BN142" s="698">
        <f>BN136+BN129+BN141</f>
        <v/>
      </c>
      <c r="BO142" s="699">
        <f>BO136+BO129+BO141</f>
        <v/>
      </c>
      <c r="BP142" s="698">
        <f>BP136+BP129+BP141</f>
        <v/>
      </c>
      <c r="BQ142" s="698">
        <f>BQ136+BQ129+BQ141</f>
        <v/>
      </c>
      <c r="BR142" s="698">
        <f>BR136+BR129+BR141</f>
        <v/>
      </c>
      <c r="BS142" s="698">
        <f>BS136+BS129+BS141</f>
        <v/>
      </c>
      <c r="BT142" s="698">
        <f>BT136+BT129+BT141</f>
        <v/>
      </c>
      <c r="BU142" s="698">
        <f>BU136+BU129+BU141</f>
        <v/>
      </c>
      <c r="BV142" s="698">
        <f>BV136+BV129+BV141</f>
        <v/>
      </c>
      <c r="BW142" s="698">
        <f>BW136+BW129+BW141</f>
        <v/>
      </c>
      <c r="BX142" s="698">
        <f>BX136+BX129+BX141</f>
        <v/>
      </c>
      <c r="BY142" s="698">
        <f>BY136+BY129+BY141</f>
        <v/>
      </c>
      <c r="BZ142" s="698">
        <f>BZ136+BZ129+BZ141</f>
        <v/>
      </c>
      <c r="CA142" s="699">
        <f>CA136+CA129+CA141</f>
        <v/>
      </c>
      <c r="CB142" s="698">
        <f>CB136+CB129+CB141</f>
        <v/>
      </c>
      <c r="CC142" s="698">
        <f>CC136+CC129+CC141</f>
        <v/>
      </c>
      <c r="CD142" s="698">
        <f>CD136+CD129+CD141</f>
        <v/>
      </c>
      <c r="CE142" s="698">
        <f>CE136+CE129+CE141</f>
        <v/>
      </c>
      <c r="CF142" s="698">
        <f>CF136+CF129+CF141</f>
        <v/>
      </c>
      <c r="CG142" s="698">
        <f>CG136+CG129+CG141</f>
        <v/>
      </c>
      <c r="CH142" s="698">
        <f>CH136+CH129+CH141</f>
        <v/>
      </c>
      <c r="CI142" s="698">
        <f>CI136+CI129+CI141</f>
        <v/>
      </c>
      <c r="CJ142" s="698">
        <f>CJ136+CJ129+CJ141</f>
        <v/>
      </c>
      <c r="CK142" s="698">
        <f>CK136+CK129+CK141</f>
        <v/>
      </c>
      <c r="CL142" s="698">
        <f>CL136+CL129+CL141</f>
        <v/>
      </c>
      <c r="CM142" s="699">
        <f>CM136+CM129+CM141</f>
        <v/>
      </c>
      <c r="CN142" s="698">
        <f>CN136+CN129+CN141</f>
        <v/>
      </c>
      <c r="CO142" s="698">
        <f>CO136+CO129+CO141</f>
        <v/>
      </c>
      <c r="CP142" s="698">
        <f>CP136+CP129+CP141</f>
        <v/>
      </c>
      <c r="CQ142" s="698">
        <f>CQ136+CQ129+CQ141</f>
        <v/>
      </c>
      <c r="CR142" s="698">
        <f>CR136+CR129+CR141</f>
        <v/>
      </c>
      <c r="CS142" s="698">
        <f>CS136+CS129+CS141</f>
        <v/>
      </c>
      <c r="CT142" s="698">
        <f>CT136+CT129+CT141</f>
        <v/>
      </c>
      <c r="CU142" s="698">
        <f>CU136+CU129+CU141</f>
        <v/>
      </c>
      <c r="CV142" s="698">
        <f>CV136+CV129+CV141</f>
        <v/>
      </c>
      <c r="CW142" s="698">
        <f>CW136+CW129+CW141</f>
        <v/>
      </c>
      <c r="CX142" s="698">
        <f>CX136+CX129+CX141</f>
        <v/>
      </c>
      <c r="CY142" s="699">
        <f>CY136+CY129+CY141</f>
        <v/>
      </c>
    </row>
    <row r="143">
      <c r="B143" s="1" t="inlineStr">
        <is>
          <t xml:space="preserve">   Fixed Assets</t>
        </is>
      </c>
      <c r="C143" s="1" t="n"/>
      <c r="D143" s="698" t="n"/>
      <c r="E143" s="698" t="n"/>
      <c r="F143" s="698" t="n"/>
      <c r="G143" s="698" t="n"/>
      <c r="H143" s="698" t="n"/>
      <c r="I143" s="698" t="n"/>
      <c r="J143" s="698" t="n"/>
      <c r="K143" s="698" t="n"/>
      <c r="L143" s="698" t="n"/>
      <c r="M143" s="698" t="n"/>
      <c r="N143" s="698" t="n"/>
      <c r="O143" s="698" t="n"/>
      <c r="P143" s="698" t="n"/>
      <c r="Q143" s="698" t="n"/>
      <c r="R143" s="698" t="n"/>
      <c r="S143" s="698" t="n"/>
      <c r="T143" s="698" t="n"/>
      <c r="U143" s="698" t="n"/>
      <c r="V143" s="698" t="n"/>
      <c r="W143" s="698" t="n"/>
      <c r="X143" s="698" t="n"/>
      <c r="Y143" s="698" t="n"/>
      <c r="Z143" s="699" t="n"/>
      <c r="AA143" s="698" t="n"/>
      <c r="AB143" s="698" t="n"/>
      <c r="AC143" s="698" t="n"/>
      <c r="AD143" s="698" t="n"/>
      <c r="AE143" s="699" t="n"/>
      <c r="AF143" s="698" t="n"/>
      <c r="AG143" s="698" t="n"/>
      <c r="AH143" s="698" t="n"/>
      <c r="AI143" s="698" t="n"/>
      <c r="AJ143" s="698" t="n"/>
      <c r="AK143" s="698" t="n"/>
      <c r="AL143" s="698" t="n"/>
      <c r="AM143" s="698" t="n"/>
      <c r="AN143" s="698" t="n"/>
      <c r="AO143" s="698" t="n"/>
      <c r="AP143" s="698" t="n"/>
      <c r="AQ143" s="699" t="n"/>
      <c r="AR143" s="698" t="n"/>
      <c r="AS143" s="698" t="n"/>
      <c r="AT143" s="698" t="n"/>
      <c r="AU143" s="698" t="n"/>
      <c r="AV143" s="698" t="n"/>
      <c r="AW143" s="698" t="n"/>
      <c r="AX143" s="698" t="n"/>
      <c r="AY143" s="698" t="n"/>
      <c r="AZ143" s="698" t="n"/>
      <c r="BA143" s="698" t="n"/>
      <c r="BB143" s="698" t="n"/>
      <c r="BC143" s="699" t="n"/>
      <c r="BD143" s="698" t="n"/>
      <c r="BE143" s="698" t="n"/>
      <c r="BF143" s="698" t="n"/>
      <c r="BG143" s="698" t="n"/>
      <c r="BH143" s="698" t="n"/>
      <c r="BI143" s="698" t="n"/>
      <c r="BJ143" s="698" t="n"/>
      <c r="BK143" s="698" t="n"/>
      <c r="BL143" s="698" t="n"/>
      <c r="BM143" s="698" t="n"/>
      <c r="BN143" s="698" t="n"/>
      <c r="BO143" s="699" t="n"/>
      <c r="BP143" s="698" t="n"/>
      <c r="BQ143" s="698" t="n"/>
      <c r="BR143" s="698" t="n"/>
      <c r="BS143" s="698" t="n"/>
      <c r="BT143" s="698" t="n"/>
      <c r="BU143" s="698" t="n"/>
      <c r="BV143" s="698" t="n"/>
      <c r="BW143" s="698" t="n"/>
      <c r="BX143" s="698" t="n"/>
      <c r="BY143" s="698" t="n"/>
      <c r="BZ143" s="698" t="n"/>
      <c r="CA143" s="699" t="n"/>
      <c r="CB143" s="698" t="n"/>
      <c r="CC143" s="698" t="n"/>
      <c r="CD143" s="698" t="n"/>
      <c r="CE143" s="698" t="n"/>
      <c r="CF143" s="698" t="n"/>
      <c r="CG143" s="698" t="n"/>
      <c r="CH143" s="698" t="n"/>
      <c r="CI143" s="698" t="n"/>
      <c r="CJ143" s="698" t="n"/>
      <c r="CK143" s="698" t="n"/>
      <c r="CL143" s="698" t="n"/>
      <c r="CM143" s="699" t="n"/>
      <c r="CN143" s="698" t="n"/>
      <c r="CO143" s="698" t="n"/>
      <c r="CP143" s="698" t="n"/>
      <c r="CQ143" s="698" t="n"/>
      <c r="CR143" s="698" t="n"/>
      <c r="CS143" s="698" t="n"/>
      <c r="CT143" s="698" t="n"/>
      <c r="CU143" s="698" t="n"/>
      <c r="CV143" s="698" t="n"/>
      <c r="CW143" s="698" t="n"/>
      <c r="CX143" s="698" t="n"/>
      <c r="CY143" s="699" t="n"/>
    </row>
    <row r="144">
      <c r="B144" s="1" t="inlineStr">
        <is>
          <t xml:space="preserve">      Truck</t>
        </is>
      </c>
      <c r="C144" s="1" t="n"/>
      <c r="D144" s="698" t="n"/>
      <c r="E144" s="698" t="n"/>
      <c r="F144" s="698" t="n"/>
      <c r="G144" s="698" t="n"/>
      <c r="H144" s="698" t="n"/>
      <c r="I144" s="698" t="n"/>
      <c r="J144" s="698" t="n"/>
      <c r="K144" s="698" t="n"/>
      <c r="L144" s="698" t="n"/>
      <c r="M144" s="698" t="n"/>
      <c r="N144" s="698" t="n"/>
      <c r="O144" s="698" t="n"/>
      <c r="P144" s="698" t="n"/>
      <c r="Q144" s="698" t="n"/>
      <c r="R144" s="698" t="n"/>
      <c r="S144" s="698" t="n"/>
      <c r="T144" s="698" t="n"/>
      <c r="U144" s="698" t="n"/>
      <c r="V144" s="698" t="n"/>
      <c r="W144" s="698" t="n"/>
      <c r="X144" s="698" t="n"/>
      <c r="Y144" s="698" t="n"/>
      <c r="Z144" s="699" t="n"/>
      <c r="AA144" s="698" t="n"/>
      <c r="AB144" s="698" t="n"/>
      <c r="AC144" s="698" t="n"/>
      <c r="AD144" s="698" t="n"/>
      <c r="AE144" s="699" t="n"/>
      <c r="AF144" s="698" t="n"/>
      <c r="AG144" s="698" t="n"/>
      <c r="AH144" s="698" t="n"/>
      <c r="AI144" s="698" t="n"/>
      <c r="AJ144" s="698" t="n"/>
      <c r="AK144" s="698" t="n"/>
      <c r="AL144" s="698" t="n"/>
      <c r="AM144" s="698" t="n"/>
      <c r="AN144" s="698" t="n"/>
      <c r="AO144" s="698" t="n"/>
      <c r="AP144" s="698" t="n"/>
      <c r="AQ144" s="699" t="n"/>
      <c r="AR144" s="698" t="n"/>
      <c r="AS144" s="698" t="n"/>
      <c r="AT144" s="698" t="n"/>
      <c r="AU144" s="698" t="n"/>
      <c r="AV144" s="698" t="n"/>
      <c r="AW144" s="698" t="n"/>
      <c r="AX144" s="698" t="n"/>
      <c r="AY144" s="698" t="n"/>
      <c r="AZ144" s="698" t="n"/>
      <c r="BA144" s="698" t="n"/>
      <c r="BB144" s="698" t="n"/>
      <c r="BC144" s="699" t="n"/>
      <c r="BD144" s="698" t="n"/>
      <c r="BE144" s="698" t="n"/>
      <c r="BF144" s="698" t="n"/>
      <c r="BG144" s="698" t="n"/>
      <c r="BH144" s="698" t="n"/>
      <c r="BI144" s="698" t="n"/>
      <c r="BJ144" s="698" t="n"/>
      <c r="BK144" s="698" t="n"/>
      <c r="BL144" s="698" t="n"/>
      <c r="BM144" s="698" t="n"/>
      <c r="BN144" s="698" t="n"/>
      <c r="BO144" s="699" t="n"/>
      <c r="BP144" s="698" t="n"/>
      <c r="BQ144" s="698" t="n"/>
      <c r="BR144" s="698" t="n"/>
      <c r="BS144" s="698" t="n"/>
      <c r="BT144" s="698" t="n"/>
      <c r="BU144" s="698" t="n"/>
      <c r="BV144" s="698" t="n"/>
      <c r="BW144" s="698" t="n"/>
      <c r="BX144" s="698" t="n"/>
      <c r="BY144" s="698" t="n"/>
      <c r="BZ144" s="698" t="n"/>
      <c r="CA144" s="699" t="n"/>
      <c r="CB144" s="698" t="n"/>
      <c r="CC144" s="698" t="n"/>
      <c r="CD144" s="698" t="n"/>
      <c r="CE144" s="698" t="n"/>
      <c r="CF144" s="698" t="n"/>
      <c r="CG144" s="698" t="n"/>
      <c r="CH144" s="698" t="n"/>
      <c r="CI144" s="698" t="n"/>
      <c r="CJ144" s="698" t="n"/>
      <c r="CK144" s="698" t="n"/>
      <c r="CL144" s="698" t="n"/>
      <c r="CM144" s="699" t="n"/>
      <c r="CN144" s="698" t="n"/>
      <c r="CO144" s="698" t="n"/>
      <c r="CP144" s="698" t="n"/>
      <c r="CQ144" s="698" t="n"/>
      <c r="CR144" s="698" t="n"/>
      <c r="CS144" s="698" t="n"/>
      <c r="CT144" s="698" t="n"/>
      <c r="CU144" s="698" t="n"/>
      <c r="CV144" s="698" t="n"/>
      <c r="CW144" s="698" t="n"/>
      <c r="CX144" s="698" t="n"/>
      <c r="CY144" s="699" t="n"/>
    </row>
    <row r="145">
      <c r="B145" s="1" t="inlineStr">
        <is>
          <t xml:space="preserve">         Original Cost</t>
        </is>
      </c>
      <c r="C145" s="1" t="n"/>
      <c r="D145" s="698" t="n"/>
      <c r="E145" s="698" t="n"/>
      <c r="F145" s="698" t="n"/>
      <c r="G145" s="698" t="n"/>
      <c r="H145" s="698" t="n"/>
      <c r="I145" s="698" t="n"/>
      <c r="J145" s="698" t="n"/>
      <c r="K145" s="698" t="n"/>
      <c r="L145" s="698" t="n"/>
      <c r="M145" s="698" t="n"/>
      <c r="N145" s="698" t="n"/>
      <c r="O145" s="698" t="n"/>
      <c r="P145" s="698" t="n"/>
      <c r="Q145" s="698" t="n"/>
      <c r="R145" s="698" t="n"/>
      <c r="S145" s="698" t="n"/>
      <c r="T145" s="698" t="n"/>
      <c r="U145" s="698" t="n"/>
      <c r="V145" s="698" t="n"/>
      <c r="W145" s="698" t="n"/>
      <c r="X145" s="698" t="n"/>
      <c r="Y145" s="698" t="n"/>
      <c r="Z145" s="699" t="n"/>
      <c r="AA145" s="698" t="n"/>
      <c r="AB145" s="698" t="n"/>
      <c r="AC145" s="698" t="n"/>
      <c r="AD145" s="698" t="n"/>
      <c r="AE145" s="699" t="n"/>
      <c r="AF145" s="698" t="n"/>
      <c r="AG145" s="698" t="n"/>
      <c r="AH145" s="698" t="n"/>
      <c r="AI145" s="698" t="n"/>
      <c r="AJ145" s="698" t="n"/>
      <c r="AK145" s="698" t="n"/>
      <c r="AL145" s="698" t="n"/>
      <c r="AM145" s="698" t="n"/>
      <c r="AN145" s="698" t="n"/>
      <c r="AO145" s="698" t="n"/>
      <c r="AP145" s="698" t="n"/>
      <c r="AQ145" s="699" t="n"/>
      <c r="AR145" s="698" t="n"/>
      <c r="AS145" s="698" t="n"/>
      <c r="AT145" s="698" t="n"/>
      <c r="AU145" s="698" t="n"/>
      <c r="AV145" s="698" t="n"/>
      <c r="AW145" s="698" t="n"/>
      <c r="AX145" s="698" t="n"/>
      <c r="AY145" s="698" t="n"/>
      <c r="AZ145" s="698" t="n"/>
      <c r="BA145" s="698" t="n"/>
      <c r="BB145" s="698" t="n"/>
      <c r="BC145" s="699" t="n"/>
      <c r="BD145" s="698" t="n"/>
      <c r="BE145" s="698" t="n"/>
      <c r="BF145" s="698" t="n"/>
      <c r="BG145" s="698" t="n"/>
      <c r="BH145" s="698" t="n"/>
      <c r="BI145" s="698" t="n"/>
      <c r="BJ145" s="698" t="n"/>
      <c r="BK145" s="698" t="n"/>
      <c r="BL145" s="698" t="n"/>
      <c r="BM145" s="698" t="n"/>
      <c r="BN145" s="698" t="n"/>
      <c r="BO145" s="699" t="n"/>
      <c r="BP145" s="698" t="n"/>
      <c r="BQ145" s="698" t="n"/>
      <c r="BR145" s="698" t="n"/>
      <c r="BS145" s="698" t="n"/>
      <c r="BT145" s="698" t="n"/>
      <c r="BU145" s="698" t="n"/>
      <c r="BV145" s="698" t="n"/>
      <c r="BW145" s="698" t="n"/>
      <c r="BX145" s="698" t="n"/>
      <c r="BY145" s="698" t="n"/>
      <c r="BZ145" s="698" t="n"/>
      <c r="CA145" s="699" t="n"/>
      <c r="CB145" s="698" t="n"/>
      <c r="CC145" s="698" t="n"/>
      <c r="CD145" s="698" t="n"/>
      <c r="CE145" s="698" t="n"/>
      <c r="CF145" s="698" t="n"/>
      <c r="CG145" s="698" t="n"/>
      <c r="CH145" s="698" t="n"/>
      <c r="CI145" s="698" t="n"/>
      <c r="CJ145" s="698" t="n"/>
      <c r="CK145" s="698" t="n"/>
      <c r="CL145" s="698" t="n"/>
      <c r="CM145" s="699" t="n"/>
      <c r="CN145" s="698" t="n"/>
      <c r="CO145" s="698" t="n"/>
      <c r="CP145" s="698" t="n"/>
      <c r="CQ145" s="698" t="n"/>
      <c r="CR145" s="698" t="n"/>
      <c r="CS145" s="698" t="n"/>
      <c r="CT145" s="698" t="n"/>
      <c r="CU145" s="698" t="n"/>
      <c r="CV145" s="698" t="n"/>
      <c r="CW145" s="698" t="n"/>
      <c r="CX145" s="698" t="n"/>
      <c r="CY145" s="699" t="n"/>
    </row>
    <row r="146">
      <c r="B146" s="1" t="inlineStr">
        <is>
          <t xml:space="preserve">      Total Truck</t>
        </is>
      </c>
      <c r="C146" s="1" t="n"/>
      <c r="D146" s="698" t="n"/>
      <c r="E146" s="698" t="n"/>
      <c r="F146" s="698" t="n"/>
      <c r="G146" s="698" t="n"/>
      <c r="H146" s="698" t="n"/>
      <c r="I146" s="698" t="n"/>
      <c r="J146" s="698" t="n"/>
      <c r="K146" s="698" t="n"/>
      <c r="L146" s="698" t="n"/>
      <c r="M146" s="698" t="n"/>
      <c r="N146" s="698" t="n"/>
      <c r="O146" s="698" t="n"/>
      <c r="P146" s="698" t="n"/>
      <c r="Q146" s="698" t="n"/>
      <c r="R146" s="698" t="n"/>
      <c r="S146" s="698" t="n"/>
      <c r="T146" s="698" t="n"/>
      <c r="U146" s="698" t="n"/>
      <c r="V146" s="698" t="n"/>
      <c r="W146" s="698" t="n"/>
      <c r="X146" s="698" t="n"/>
      <c r="Y146" s="698" t="n"/>
      <c r="Z146" s="195" t="n">
        <v>13495</v>
      </c>
      <c r="AA146" s="743">
        <f>+Z146</f>
        <v/>
      </c>
      <c r="AB146" s="698">
        <f>+AA146</f>
        <v/>
      </c>
      <c r="AC146" s="698">
        <f>+AB146</f>
        <v/>
      </c>
      <c r="AD146" s="698">
        <f>+AC146</f>
        <v/>
      </c>
      <c r="AE146" s="699">
        <f>+AD146</f>
        <v/>
      </c>
      <c r="AF146" s="698">
        <f>+AE146</f>
        <v/>
      </c>
      <c r="AG146" s="698">
        <f>+AF146</f>
        <v/>
      </c>
      <c r="AH146" s="698">
        <f>+AG146</f>
        <v/>
      </c>
      <c r="AI146" s="698">
        <f>+AH146</f>
        <v/>
      </c>
      <c r="AJ146" s="698">
        <f>+AI146</f>
        <v/>
      </c>
      <c r="AK146" s="698">
        <f>+AJ146</f>
        <v/>
      </c>
      <c r="AL146" s="698">
        <f>+AK146</f>
        <v/>
      </c>
      <c r="AM146" s="698">
        <f>+AL146</f>
        <v/>
      </c>
      <c r="AN146" s="698">
        <f>+AM146</f>
        <v/>
      </c>
      <c r="AO146" s="698">
        <f>+AN146</f>
        <v/>
      </c>
      <c r="AP146" s="698">
        <f>+AO146</f>
        <v/>
      </c>
      <c r="AQ146" s="699">
        <f>+AP146</f>
        <v/>
      </c>
      <c r="AR146" s="698">
        <f>+AQ146</f>
        <v/>
      </c>
      <c r="AS146" s="698">
        <f>+AR146</f>
        <v/>
      </c>
      <c r="AT146" s="698">
        <f>+AS146</f>
        <v/>
      </c>
      <c r="AU146" s="698">
        <f>+AT146</f>
        <v/>
      </c>
      <c r="AV146" s="698">
        <f>+AU146</f>
        <v/>
      </c>
      <c r="AW146" s="698">
        <f>+AV146</f>
        <v/>
      </c>
      <c r="AX146" s="698">
        <f>+AW146</f>
        <v/>
      </c>
      <c r="AY146" s="698">
        <f>+AX146</f>
        <v/>
      </c>
      <c r="AZ146" s="698">
        <f>+AY146</f>
        <v/>
      </c>
      <c r="BA146" s="698">
        <f>+AZ146</f>
        <v/>
      </c>
      <c r="BB146" s="698">
        <f>+BA146</f>
        <v/>
      </c>
      <c r="BC146" s="699">
        <f>+BB146</f>
        <v/>
      </c>
      <c r="BD146" s="698">
        <f>+BC146</f>
        <v/>
      </c>
      <c r="BE146" s="698">
        <f>+BD146</f>
        <v/>
      </c>
      <c r="BF146" s="698">
        <f>+BE146</f>
        <v/>
      </c>
      <c r="BG146" s="698">
        <f>+BF146</f>
        <v/>
      </c>
      <c r="BH146" s="698">
        <f>+BG146</f>
        <v/>
      </c>
      <c r="BI146" s="698">
        <f>+BH146</f>
        <v/>
      </c>
      <c r="BJ146" s="698">
        <f>+BI146</f>
        <v/>
      </c>
      <c r="BK146" s="698">
        <f>+BJ146</f>
        <v/>
      </c>
      <c r="BL146" s="698">
        <f>+BK146</f>
        <v/>
      </c>
      <c r="BM146" s="698">
        <f>+BL146</f>
        <v/>
      </c>
      <c r="BN146" s="698">
        <f>+BM146</f>
        <v/>
      </c>
      <c r="BO146" s="699">
        <f>+BN146</f>
        <v/>
      </c>
      <c r="BP146" s="698">
        <f>+BO146</f>
        <v/>
      </c>
      <c r="BQ146" s="698">
        <f>+BP146</f>
        <v/>
      </c>
      <c r="BR146" s="698">
        <f>+BQ146</f>
        <v/>
      </c>
      <c r="BS146" s="698">
        <f>+BR146</f>
        <v/>
      </c>
      <c r="BT146" s="698">
        <f>+BS146</f>
        <v/>
      </c>
      <c r="BU146" s="698">
        <f>+BT146</f>
        <v/>
      </c>
      <c r="BV146" s="698">
        <f>+BU146</f>
        <v/>
      </c>
      <c r="BW146" s="698">
        <f>+BV146</f>
        <v/>
      </c>
      <c r="BX146" s="698">
        <f>+BW146</f>
        <v/>
      </c>
      <c r="BY146" s="698">
        <f>+BX146</f>
        <v/>
      </c>
      <c r="BZ146" s="698">
        <f>+BY146</f>
        <v/>
      </c>
      <c r="CA146" s="699">
        <f>+BZ146</f>
        <v/>
      </c>
      <c r="CB146" s="698">
        <f>+CA146</f>
        <v/>
      </c>
      <c r="CC146" s="698">
        <f>+CB146</f>
        <v/>
      </c>
      <c r="CD146" s="698">
        <f>+CC146</f>
        <v/>
      </c>
      <c r="CE146" s="698">
        <f>+CD146</f>
        <v/>
      </c>
      <c r="CF146" s="698">
        <f>+CE146</f>
        <v/>
      </c>
      <c r="CG146" s="698">
        <f>+CF146</f>
        <v/>
      </c>
      <c r="CH146" s="698">
        <f>+CG146</f>
        <v/>
      </c>
      <c r="CI146" s="698">
        <f>+CH146</f>
        <v/>
      </c>
      <c r="CJ146" s="698">
        <f>+CI146</f>
        <v/>
      </c>
      <c r="CK146" s="698">
        <f>+CJ146</f>
        <v/>
      </c>
      <c r="CL146" s="698">
        <f>+CK146</f>
        <v/>
      </c>
      <c r="CM146" s="699">
        <f>+CL146</f>
        <v/>
      </c>
      <c r="CN146" s="698">
        <f>+CM146</f>
        <v/>
      </c>
      <c r="CO146" s="698">
        <f>+CN146</f>
        <v/>
      </c>
      <c r="CP146" s="698">
        <f>+CO146</f>
        <v/>
      </c>
      <c r="CQ146" s="698">
        <f>+CP146</f>
        <v/>
      </c>
      <c r="CR146" s="698">
        <f>+CQ146</f>
        <v/>
      </c>
      <c r="CS146" s="698">
        <f>+CR146</f>
        <v/>
      </c>
      <c r="CT146" s="698">
        <f>+CS146</f>
        <v/>
      </c>
      <c r="CU146" s="698">
        <f>+CT146</f>
        <v/>
      </c>
      <c r="CV146" s="698">
        <f>+CU146</f>
        <v/>
      </c>
      <c r="CW146" s="698">
        <f>+CV146</f>
        <v/>
      </c>
      <c r="CX146" s="698">
        <f>+CW146</f>
        <v/>
      </c>
      <c r="CY146" s="699">
        <f>+CX146</f>
        <v/>
      </c>
    </row>
    <row r="147">
      <c r="A147" s="5" t="n"/>
      <c r="B147" s="6" t="inlineStr">
        <is>
          <t xml:space="preserve">   Total Fixed Assets</t>
        </is>
      </c>
      <c r="C147" s="6" t="n"/>
      <c r="D147" s="731" t="n"/>
      <c r="E147" s="731" t="n"/>
      <c r="F147" s="731" t="n"/>
      <c r="G147" s="731" t="n"/>
      <c r="H147" s="731" t="n"/>
      <c r="I147" s="731" t="n"/>
      <c r="J147" s="731" t="n"/>
      <c r="K147" s="731" t="n"/>
      <c r="L147" s="731" t="n"/>
      <c r="M147" s="731" t="n"/>
      <c r="N147" s="731" t="n"/>
      <c r="O147" s="731" t="n"/>
      <c r="P147" s="731" t="n"/>
      <c r="Q147" s="731" t="n"/>
      <c r="R147" s="731" t="n"/>
      <c r="S147" s="731" t="n"/>
      <c r="T147" s="731">
        <f>SUM(T145:T146)</f>
        <v/>
      </c>
      <c r="U147" s="731">
        <f>SUM(U145:U146)</f>
        <v/>
      </c>
      <c r="V147" s="731">
        <f>SUM(V145:V146)</f>
        <v/>
      </c>
      <c r="W147" s="731">
        <f>SUM(W145:W146)</f>
        <v/>
      </c>
      <c r="X147" s="731">
        <f>SUM(X145:X146)</f>
        <v/>
      </c>
      <c r="Y147" s="731">
        <f>SUM(Y145:Y146)</f>
        <v/>
      </c>
      <c r="Z147" s="732">
        <f>SUM(Z145:Z146)</f>
        <v/>
      </c>
      <c r="AA147" s="731">
        <f>SUM(AA145:AA146)</f>
        <v/>
      </c>
      <c r="AB147" s="731">
        <f>SUM(AB145:AB146)</f>
        <v/>
      </c>
      <c r="AC147" s="731">
        <f>SUM(AC145:AC146)</f>
        <v/>
      </c>
      <c r="AD147" s="731">
        <f>SUM(AD145:AD146)</f>
        <v/>
      </c>
      <c r="AE147" s="732">
        <f>SUM(AE145:AE146)</f>
        <v/>
      </c>
      <c r="AF147" s="731">
        <f>SUM(AF145:AF146)</f>
        <v/>
      </c>
      <c r="AG147" s="731">
        <f>SUM(AG145:AG146)</f>
        <v/>
      </c>
      <c r="AH147" s="731">
        <f>SUM(AH145:AH146)</f>
        <v/>
      </c>
      <c r="AI147" s="731">
        <f>SUM(AI145:AI146)</f>
        <v/>
      </c>
      <c r="AJ147" s="731">
        <f>SUM(AJ145:AJ146)</f>
        <v/>
      </c>
      <c r="AK147" s="731">
        <f>SUM(AK145:AK146)</f>
        <v/>
      </c>
      <c r="AL147" s="731">
        <f>SUM(AL145:AL146)</f>
        <v/>
      </c>
      <c r="AM147" s="731">
        <f>SUM(AM145:AM146)</f>
        <v/>
      </c>
      <c r="AN147" s="731">
        <f>SUM(AN145:AN146)</f>
        <v/>
      </c>
      <c r="AO147" s="731">
        <f>SUM(AO145:AO146)</f>
        <v/>
      </c>
      <c r="AP147" s="731">
        <f>SUM(AP145:AP146)</f>
        <v/>
      </c>
      <c r="AQ147" s="732">
        <f>SUM(AQ145:AQ146)</f>
        <v/>
      </c>
      <c r="AR147" s="731">
        <f>SUM(AR145:AR146)</f>
        <v/>
      </c>
      <c r="AS147" s="731">
        <f>SUM(AS145:AS146)</f>
        <v/>
      </c>
      <c r="AT147" s="731">
        <f>SUM(AT145:AT146)</f>
        <v/>
      </c>
      <c r="AU147" s="731">
        <f>SUM(AU145:AU146)</f>
        <v/>
      </c>
      <c r="AV147" s="731">
        <f>SUM(AV145:AV146)</f>
        <v/>
      </c>
      <c r="AW147" s="731">
        <f>SUM(AW145:AW146)</f>
        <v/>
      </c>
      <c r="AX147" s="731">
        <f>SUM(AX145:AX146)</f>
        <v/>
      </c>
      <c r="AY147" s="731">
        <f>SUM(AY145:AY146)</f>
        <v/>
      </c>
      <c r="AZ147" s="731">
        <f>SUM(AZ145:AZ146)</f>
        <v/>
      </c>
      <c r="BA147" s="731">
        <f>SUM(BA145:BA146)</f>
        <v/>
      </c>
      <c r="BB147" s="731">
        <f>SUM(BB145:BB146)</f>
        <v/>
      </c>
      <c r="BC147" s="732">
        <f>SUM(BC145:BC146)</f>
        <v/>
      </c>
      <c r="BD147" s="731">
        <f>SUM(BD145:BD146)</f>
        <v/>
      </c>
      <c r="BE147" s="731">
        <f>SUM(BE145:BE146)</f>
        <v/>
      </c>
      <c r="BF147" s="731">
        <f>SUM(BF145:BF146)</f>
        <v/>
      </c>
      <c r="BG147" s="731">
        <f>SUM(BG145:BG146)</f>
        <v/>
      </c>
      <c r="BH147" s="731">
        <f>SUM(BH145:BH146)</f>
        <v/>
      </c>
      <c r="BI147" s="731">
        <f>SUM(BI145:BI146)</f>
        <v/>
      </c>
      <c r="BJ147" s="731">
        <f>SUM(BJ145:BJ146)</f>
        <v/>
      </c>
      <c r="BK147" s="731">
        <f>SUM(BK145:BK146)</f>
        <v/>
      </c>
      <c r="BL147" s="731">
        <f>SUM(BL145:BL146)</f>
        <v/>
      </c>
      <c r="BM147" s="731">
        <f>SUM(BM145:BM146)</f>
        <v/>
      </c>
      <c r="BN147" s="731">
        <f>SUM(BN145:BN146)</f>
        <v/>
      </c>
      <c r="BO147" s="732">
        <f>SUM(BO145:BO146)</f>
        <v/>
      </c>
      <c r="BP147" s="731">
        <f>SUM(BP145:BP146)</f>
        <v/>
      </c>
      <c r="BQ147" s="731">
        <f>SUM(BQ145:BQ146)</f>
        <v/>
      </c>
      <c r="BR147" s="731">
        <f>SUM(BR145:BR146)</f>
        <v/>
      </c>
      <c r="BS147" s="731">
        <f>SUM(BS145:BS146)</f>
        <v/>
      </c>
      <c r="BT147" s="731">
        <f>SUM(BT145:BT146)</f>
        <v/>
      </c>
      <c r="BU147" s="731">
        <f>SUM(BU145:BU146)</f>
        <v/>
      </c>
      <c r="BV147" s="731">
        <f>SUM(BV145:BV146)</f>
        <v/>
      </c>
      <c r="BW147" s="731">
        <f>SUM(BW145:BW146)</f>
        <v/>
      </c>
      <c r="BX147" s="731">
        <f>SUM(BX145:BX146)</f>
        <v/>
      </c>
      <c r="BY147" s="731">
        <f>SUM(BY145:BY146)</f>
        <v/>
      </c>
      <c r="BZ147" s="731">
        <f>SUM(BZ145:BZ146)</f>
        <v/>
      </c>
      <c r="CA147" s="732">
        <f>SUM(CA145:CA146)</f>
        <v/>
      </c>
      <c r="CB147" s="731">
        <f>SUM(CB145:CB146)</f>
        <v/>
      </c>
      <c r="CC147" s="731">
        <f>SUM(CC145:CC146)</f>
        <v/>
      </c>
      <c r="CD147" s="731">
        <f>SUM(CD145:CD146)</f>
        <v/>
      </c>
      <c r="CE147" s="731">
        <f>SUM(CE145:CE146)</f>
        <v/>
      </c>
      <c r="CF147" s="731">
        <f>SUM(CF145:CF146)</f>
        <v/>
      </c>
      <c r="CG147" s="731">
        <f>SUM(CG145:CG146)</f>
        <v/>
      </c>
      <c r="CH147" s="731">
        <f>SUM(CH145:CH146)</f>
        <v/>
      </c>
      <c r="CI147" s="731">
        <f>SUM(CI145:CI146)</f>
        <v/>
      </c>
      <c r="CJ147" s="731">
        <f>SUM(CJ145:CJ146)</f>
        <v/>
      </c>
      <c r="CK147" s="731">
        <f>SUM(CK145:CK146)</f>
        <v/>
      </c>
      <c r="CL147" s="731">
        <f>SUM(CL145:CL146)</f>
        <v/>
      </c>
      <c r="CM147" s="732">
        <f>SUM(CM145:CM146)</f>
        <v/>
      </c>
      <c r="CN147" s="731">
        <f>SUM(CN145:CN146)</f>
        <v/>
      </c>
      <c r="CO147" s="731">
        <f>SUM(CO145:CO146)</f>
        <v/>
      </c>
      <c r="CP147" s="731">
        <f>SUM(CP145:CP146)</f>
        <v/>
      </c>
      <c r="CQ147" s="731">
        <f>SUM(CQ145:CQ146)</f>
        <v/>
      </c>
      <c r="CR147" s="731">
        <f>SUM(CR145:CR146)</f>
        <v/>
      </c>
      <c r="CS147" s="731">
        <f>SUM(CS145:CS146)</f>
        <v/>
      </c>
      <c r="CT147" s="731">
        <f>SUM(CT145:CT146)</f>
        <v/>
      </c>
      <c r="CU147" s="731">
        <f>SUM(CU145:CU146)</f>
        <v/>
      </c>
      <c r="CV147" s="731">
        <f>SUM(CV145:CV146)</f>
        <v/>
      </c>
      <c r="CW147" s="731">
        <f>SUM(CW145:CW146)</f>
        <v/>
      </c>
      <c r="CX147" s="731">
        <f>SUM(CX145:CX146)</f>
        <v/>
      </c>
      <c r="CY147" s="732">
        <f>SUM(CY145:CY146)</f>
        <v/>
      </c>
    </row>
    <row r="148">
      <c r="A148" s="3" t="n"/>
      <c r="B148" s="4" t="inlineStr">
        <is>
          <t>TOTAL ASSETS</t>
        </is>
      </c>
      <c r="C148" s="4" t="n"/>
      <c r="D148" s="694" t="n"/>
      <c r="E148" s="694" t="n"/>
      <c r="F148" s="694" t="n"/>
      <c r="G148" s="694" t="n"/>
      <c r="H148" s="694" t="n"/>
      <c r="I148" s="694" t="n"/>
      <c r="J148" s="694" t="n"/>
      <c r="K148" s="694" t="n"/>
      <c r="L148" s="694" t="n"/>
      <c r="M148" s="694" t="n"/>
      <c r="N148" s="694">
        <f>N142</f>
        <v/>
      </c>
      <c r="O148" s="694">
        <f>O142</f>
        <v/>
      </c>
      <c r="P148" s="694">
        <f>P142</f>
        <v/>
      </c>
      <c r="Q148" s="694">
        <f>Q142</f>
        <v/>
      </c>
      <c r="R148" s="694">
        <f>R142</f>
        <v/>
      </c>
      <c r="S148" s="694">
        <f>S142</f>
        <v/>
      </c>
      <c r="T148" s="694">
        <f>T142</f>
        <v/>
      </c>
      <c r="U148" s="694">
        <f>U142</f>
        <v/>
      </c>
      <c r="V148" s="694">
        <f>V142</f>
        <v/>
      </c>
      <c r="W148" s="694">
        <f>W142</f>
        <v/>
      </c>
      <c r="X148" s="694">
        <f>X142</f>
        <v/>
      </c>
      <c r="Y148" s="694">
        <f>Y142</f>
        <v/>
      </c>
      <c r="Z148" s="697">
        <f>Z142+Z147</f>
        <v/>
      </c>
      <c r="AA148" s="694">
        <f>AA142+AA147</f>
        <v/>
      </c>
      <c r="AB148" s="694">
        <f>AB142+AB147</f>
        <v/>
      </c>
      <c r="AC148" s="694">
        <f>AC142+AC147</f>
        <v/>
      </c>
      <c r="AD148" s="694">
        <f>AD142+AD147</f>
        <v/>
      </c>
      <c r="AE148" s="697">
        <f>AE142+AE147</f>
        <v/>
      </c>
      <c r="AF148" s="694">
        <f>AF142+AF147</f>
        <v/>
      </c>
      <c r="AG148" s="694">
        <f>AG142+AG147</f>
        <v/>
      </c>
      <c r="AH148" s="694">
        <f>AH142+AH147</f>
        <v/>
      </c>
      <c r="AI148" s="694">
        <f>AI142+AI147</f>
        <v/>
      </c>
      <c r="AJ148" s="694">
        <f>AJ142+AJ147</f>
        <v/>
      </c>
      <c r="AK148" s="694">
        <f>AK142+AK147</f>
        <v/>
      </c>
      <c r="AL148" s="694">
        <f>AL142+AL147</f>
        <v/>
      </c>
      <c r="AM148" s="694">
        <f>AM142+AM147</f>
        <v/>
      </c>
      <c r="AN148" s="694">
        <f>AN142+AN147</f>
        <v/>
      </c>
      <c r="AO148" s="694">
        <f>AO142+AO147</f>
        <v/>
      </c>
      <c r="AP148" s="694">
        <f>AP142+AP147</f>
        <v/>
      </c>
      <c r="AQ148" s="697">
        <f>AQ142+AQ147</f>
        <v/>
      </c>
      <c r="AR148" s="694">
        <f>AR142+AR147</f>
        <v/>
      </c>
      <c r="AS148" s="694">
        <f>AS142+AS147</f>
        <v/>
      </c>
      <c r="AT148" s="694">
        <f>AT142+AT147</f>
        <v/>
      </c>
      <c r="AU148" s="694">
        <f>AU142+AU147</f>
        <v/>
      </c>
      <c r="AV148" s="694">
        <f>AV142+AV147</f>
        <v/>
      </c>
      <c r="AW148" s="694">
        <f>AW142+AW147</f>
        <v/>
      </c>
      <c r="AX148" s="694">
        <f>AX142+AX147</f>
        <v/>
      </c>
      <c r="AY148" s="694">
        <f>AY142+AY147</f>
        <v/>
      </c>
      <c r="AZ148" s="694">
        <f>AZ142+AZ147</f>
        <v/>
      </c>
      <c r="BA148" s="694">
        <f>BA142+BA147</f>
        <v/>
      </c>
      <c r="BB148" s="694">
        <f>BB142+BB147</f>
        <v/>
      </c>
      <c r="BC148" s="697">
        <f>BC142+BC147</f>
        <v/>
      </c>
      <c r="BD148" s="694">
        <f>BD142+BD147</f>
        <v/>
      </c>
      <c r="BE148" s="694">
        <f>BE142+BE147</f>
        <v/>
      </c>
      <c r="BF148" s="694">
        <f>BF142+BF147</f>
        <v/>
      </c>
      <c r="BG148" s="694">
        <f>BG142+BG147</f>
        <v/>
      </c>
      <c r="BH148" s="694">
        <f>BH142+BH147</f>
        <v/>
      </c>
      <c r="BI148" s="694">
        <f>BI142+BI147</f>
        <v/>
      </c>
      <c r="BJ148" s="694">
        <f>BJ142+BJ147</f>
        <v/>
      </c>
      <c r="BK148" s="694">
        <f>BK142+BK147</f>
        <v/>
      </c>
      <c r="BL148" s="694">
        <f>BL142+BL147</f>
        <v/>
      </c>
      <c r="BM148" s="694">
        <f>BM142+BM147</f>
        <v/>
      </c>
      <c r="BN148" s="694">
        <f>BN142+BN147</f>
        <v/>
      </c>
      <c r="BO148" s="697">
        <f>BO142+BO147</f>
        <v/>
      </c>
      <c r="BP148" s="694">
        <f>BP142+BP147</f>
        <v/>
      </c>
      <c r="BQ148" s="694">
        <f>BQ142+BQ147</f>
        <v/>
      </c>
      <c r="BR148" s="694">
        <f>BR142+BR147</f>
        <v/>
      </c>
      <c r="BS148" s="694">
        <f>BS142+BS147</f>
        <v/>
      </c>
      <c r="BT148" s="694">
        <f>BT142+BT147</f>
        <v/>
      </c>
      <c r="BU148" s="694">
        <f>BU142+BU147</f>
        <v/>
      </c>
      <c r="BV148" s="694">
        <f>BV142+BV147</f>
        <v/>
      </c>
      <c r="BW148" s="694">
        <f>BW142+BW147</f>
        <v/>
      </c>
      <c r="BX148" s="694">
        <f>BX142+BX147</f>
        <v/>
      </c>
      <c r="BY148" s="694">
        <f>BY142+BY147</f>
        <v/>
      </c>
      <c r="BZ148" s="694">
        <f>BZ142+BZ147</f>
        <v/>
      </c>
      <c r="CA148" s="697">
        <f>CA142+CA147</f>
        <v/>
      </c>
      <c r="CB148" s="694">
        <f>CB142+CB147</f>
        <v/>
      </c>
      <c r="CC148" s="694">
        <f>CC142+CC147</f>
        <v/>
      </c>
      <c r="CD148" s="694">
        <f>CD142+CD147</f>
        <v/>
      </c>
      <c r="CE148" s="694">
        <f>CE142+CE147</f>
        <v/>
      </c>
      <c r="CF148" s="694">
        <f>CF142+CF147</f>
        <v/>
      </c>
      <c r="CG148" s="694">
        <f>CG142+CG147</f>
        <v/>
      </c>
      <c r="CH148" s="694">
        <f>CH142+CH147</f>
        <v/>
      </c>
      <c r="CI148" s="694">
        <f>CI142+CI147</f>
        <v/>
      </c>
      <c r="CJ148" s="694">
        <f>CJ142+CJ147</f>
        <v/>
      </c>
      <c r="CK148" s="694">
        <f>CK142+CK147</f>
        <v/>
      </c>
      <c r="CL148" s="694">
        <f>CL142+CL147</f>
        <v/>
      </c>
      <c r="CM148" s="697">
        <f>CM142+CM147</f>
        <v/>
      </c>
      <c r="CN148" s="694">
        <f>CN142+CN147</f>
        <v/>
      </c>
      <c r="CO148" s="694">
        <f>CO142+CO147</f>
        <v/>
      </c>
      <c r="CP148" s="694">
        <f>CP142+CP147</f>
        <v/>
      </c>
      <c r="CQ148" s="694">
        <f>CQ142+CQ147</f>
        <v/>
      </c>
      <c r="CR148" s="694">
        <f>CR142+CR147</f>
        <v/>
      </c>
      <c r="CS148" s="694">
        <f>CS142+CS147</f>
        <v/>
      </c>
      <c r="CT148" s="694">
        <f>CT142+CT147</f>
        <v/>
      </c>
      <c r="CU148" s="694">
        <f>CU142+CU147</f>
        <v/>
      </c>
      <c r="CV148" s="694">
        <f>CV142+CV147</f>
        <v/>
      </c>
      <c r="CW148" s="694">
        <f>CW142+CW147</f>
        <v/>
      </c>
      <c r="CX148" s="694">
        <f>CX142+CX147</f>
        <v/>
      </c>
      <c r="CY148" s="697">
        <f>CY142+CY147</f>
        <v/>
      </c>
    </row>
    <row r="149">
      <c r="A149" s="57" t="n"/>
      <c r="B149" s="54" t="n"/>
      <c r="C149" s="55" t="inlineStr">
        <is>
          <t>Business Assets</t>
        </is>
      </c>
      <c r="D149" s="56" t="n"/>
      <c r="E149" s="745" t="n"/>
      <c r="F149" s="745" t="n"/>
      <c r="G149" s="745" t="n"/>
      <c r="H149" s="745" t="n"/>
      <c r="I149" s="745" t="n"/>
      <c r="J149" s="745" t="n"/>
      <c r="K149" s="745" t="n"/>
      <c r="L149" s="745" t="n"/>
      <c r="M149" s="745" t="n"/>
      <c r="N149" s="745">
        <f>+SUM(N141, N136, N122:N123)</f>
        <v/>
      </c>
      <c r="O149" s="745">
        <f>+SUM(O141, O136, O122:O123)</f>
        <v/>
      </c>
      <c r="P149" s="745">
        <f>+SUM(P141, P136, P122:P123)</f>
        <v/>
      </c>
      <c r="Q149" s="745">
        <f>+SUM(Q141, Q136, Q122:Q123)</f>
        <v/>
      </c>
      <c r="R149" s="745">
        <f>+SUM(R141, R136, R122:R123)</f>
        <v/>
      </c>
      <c r="S149" s="745">
        <f>+SUM(S141, S136, S122:S123)</f>
        <v/>
      </c>
      <c r="T149" s="745">
        <f>+SUM(T141, T136, T122:T123)</f>
        <v/>
      </c>
      <c r="U149" s="745">
        <f>+SUM(U141, U136, U122:U123)</f>
        <v/>
      </c>
      <c r="V149" s="745">
        <f>+SUM(V141, V136, V122:V123)</f>
        <v/>
      </c>
      <c r="W149" s="745">
        <f>+SUM(W141, W136, W122:W123)</f>
        <v/>
      </c>
      <c r="X149" s="745">
        <f>+SUM(X141, X136, X122:X123)</f>
        <v/>
      </c>
      <c r="Y149" s="745">
        <f>+SUM(Y141, Y136, Y122:Y123)</f>
        <v/>
      </c>
      <c r="Z149" s="746">
        <f>+SUM(Z141, Z136, Z122:Z123)</f>
        <v/>
      </c>
      <c r="AA149" s="747">
        <f>+SUM(AA141, AA136, AA122:AA123)</f>
        <v/>
      </c>
      <c r="AB149" s="745">
        <f>+SUM(AB141, AB136, AB122:AB123)</f>
        <v/>
      </c>
      <c r="AC149" s="745">
        <f>+SUM(AC141, AC136, AC122:AC123)</f>
        <v/>
      </c>
      <c r="AD149" s="745">
        <f>+SUM(AD141, AD136, AD122:AD123)</f>
        <v/>
      </c>
      <c r="AE149" s="746">
        <f>+SUM(AE141, AE136, AE122:AE123)</f>
        <v/>
      </c>
      <c r="AF149" s="745">
        <f>+SUM(AF141, AF136, AF122:AF123)</f>
        <v/>
      </c>
      <c r="AG149" s="745">
        <f>+SUM(AG141, AG136, AG122:AG123)</f>
        <v/>
      </c>
      <c r="AH149" s="745">
        <f>+SUM(AH141, AH136, AH122:AH123)</f>
        <v/>
      </c>
      <c r="AI149" s="745">
        <f>+SUM(AI141, AI136, AI122:AI123)</f>
        <v/>
      </c>
      <c r="AJ149" s="745">
        <f>+SUM(AJ141, AJ136, AJ122:AJ123)</f>
        <v/>
      </c>
      <c r="AK149" s="745">
        <f>+SUM(AK141, AK136, AK122:AK123)</f>
        <v/>
      </c>
      <c r="AL149" s="745">
        <f>+SUM(AL141, AL136, AL122:AL123)</f>
        <v/>
      </c>
      <c r="AM149" s="745">
        <f>+SUM(AM141, AM136, AM122:AM123)</f>
        <v/>
      </c>
      <c r="AN149" s="745">
        <f>+SUM(AN141, AN136, AN122:AN123)</f>
        <v/>
      </c>
      <c r="AO149" s="745">
        <f>+SUM(AO141, AO136, AO122:AO123)</f>
        <v/>
      </c>
      <c r="AP149" s="745">
        <f>+SUM(AP141, AP136, AP122:AP123)</f>
        <v/>
      </c>
      <c r="AQ149" s="746">
        <f>+SUM(AQ141, AQ136, AQ122:AQ123)</f>
        <v/>
      </c>
      <c r="AR149" s="745">
        <f>+SUM(AR141, AR136, AR122:AR123)</f>
        <v/>
      </c>
      <c r="AS149" s="745">
        <f>+SUM(AS141, AS136, AS122:AS123)</f>
        <v/>
      </c>
      <c r="AT149" s="745">
        <f>+SUM(AT141, AT136, AT122:AT123)</f>
        <v/>
      </c>
      <c r="AU149" s="745">
        <f>+SUM(AU141, AU136, AU122:AU123)</f>
        <v/>
      </c>
      <c r="AV149" s="745">
        <f>+SUM(AV141, AV136, AV122:AV123)</f>
        <v/>
      </c>
      <c r="AW149" s="745">
        <f>+SUM(AW141, AW136, AW122:AW123)</f>
        <v/>
      </c>
      <c r="AX149" s="745">
        <f>+SUM(AX141, AX136, AX122:AX123)</f>
        <v/>
      </c>
      <c r="AY149" s="745">
        <f>+SUM(AY141, AY136, AY122:AY123)</f>
        <v/>
      </c>
      <c r="AZ149" s="745">
        <f>+SUM(AZ141, AZ136, AZ122:AZ123)</f>
        <v/>
      </c>
      <c r="BA149" s="745">
        <f>+SUM(BA141, BA136, BA122:BA123)</f>
        <v/>
      </c>
      <c r="BB149" s="745">
        <f>+SUM(BB141, BB136, BB122:BB123)</f>
        <v/>
      </c>
      <c r="BC149" s="746">
        <f>+SUM(BC141, BC136, BC122:BC123)</f>
        <v/>
      </c>
      <c r="BD149" s="745">
        <f>+SUM(BD141, BD136, BD122:BD123)</f>
        <v/>
      </c>
      <c r="BE149" s="745">
        <f>+SUM(BE141, BE136, BE122:BE123)</f>
        <v/>
      </c>
      <c r="BF149" s="745">
        <f>+SUM(BF141, BF136, BF122:BF123)</f>
        <v/>
      </c>
      <c r="BG149" s="745">
        <f>+SUM(BG141, BG136, BG122:BG123)</f>
        <v/>
      </c>
      <c r="BH149" s="745">
        <f>+SUM(BH141, BH136, BH122:BH123)</f>
        <v/>
      </c>
      <c r="BI149" s="745">
        <f>+SUM(BI141, BI136, BI122:BI123)</f>
        <v/>
      </c>
      <c r="BJ149" s="745">
        <f>+SUM(BJ141, BJ136, BJ122:BJ123)</f>
        <v/>
      </c>
      <c r="BK149" s="745">
        <f>+SUM(BK141, BK136, BK122:BK123)</f>
        <v/>
      </c>
      <c r="BL149" s="745">
        <f>+SUM(BL141, BL136, BL122:BL123)</f>
        <v/>
      </c>
      <c r="BM149" s="745">
        <f>+SUM(BM141, BM136, BM122:BM123)</f>
        <v/>
      </c>
      <c r="BN149" s="745">
        <f>+SUM(BN141, BN136, BN122:BN123)</f>
        <v/>
      </c>
      <c r="BO149" s="746">
        <f>+SUM(BO141, BO136, BO122:BO123)</f>
        <v/>
      </c>
      <c r="BP149" s="745">
        <f>+SUM(BP141, BP136, BP122:BP123)</f>
        <v/>
      </c>
      <c r="BQ149" s="745">
        <f>+SUM(BQ141, BQ136, BQ122:BQ123)</f>
        <v/>
      </c>
      <c r="BR149" s="745">
        <f>+SUM(BR141, BR136, BR122:BR123)</f>
        <v/>
      </c>
      <c r="BS149" s="745">
        <f>+SUM(BS141, BS136, BS122:BS123)</f>
        <v/>
      </c>
      <c r="BT149" s="745">
        <f>+SUM(BT141, BT136, BT122:BT123)</f>
        <v/>
      </c>
      <c r="BU149" s="745">
        <f>+SUM(BU141, BU136, BU122:BU123)</f>
        <v/>
      </c>
      <c r="BV149" s="745">
        <f>+SUM(BV141, BV136, BV122:BV123)</f>
        <v/>
      </c>
      <c r="BW149" s="745">
        <f>+SUM(BW141, BW136, BW122:BW123)</f>
        <v/>
      </c>
      <c r="BX149" s="745">
        <f>+SUM(BX141, BX136, BX122:BX123)</f>
        <v/>
      </c>
      <c r="BY149" s="745">
        <f>+SUM(BY141, BY136, BY122:BY123)</f>
        <v/>
      </c>
      <c r="BZ149" s="745">
        <f>+SUM(BZ141, BZ136, BZ122:BZ123)</f>
        <v/>
      </c>
      <c r="CA149" s="746">
        <f>+SUM(CA141, CA136, CA122:CA123)</f>
        <v/>
      </c>
      <c r="CB149" s="745">
        <f>+SUM(CB141, CB136, CB122:CB123)</f>
        <v/>
      </c>
      <c r="CC149" s="745">
        <f>+SUM(CC141, CC136, CC122:CC123)</f>
        <v/>
      </c>
      <c r="CD149" s="745">
        <f>+SUM(CD141, CD136, CD122:CD123)</f>
        <v/>
      </c>
      <c r="CE149" s="745">
        <f>+SUM(CE141, CE136, CE122:CE123)</f>
        <v/>
      </c>
      <c r="CF149" s="745">
        <f>+SUM(CF141, CF136, CF122:CF123)</f>
        <v/>
      </c>
      <c r="CG149" s="745">
        <f>+SUM(CG141, CG136, CG122:CG123)</f>
        <v/>
      </c>
      <c r="CH149" s="745">
        <f>+SUM(CH141, CH136, CH122:CH123)</f>
        <v/>
      </c>
      <c r="CI149" s="745">
        <f>+SUM(CI141, CI136, CI122:CI123)</f>
        <v/>
      </c>
      <c r="CJ149" s="745">
        <f>+SUM(CJ141, CJ136, CJ122:CJ123)</f>
        <v/>
      </c>
      <c r="CK149" s="745">
        <f>+SUM(CK141, CK136, CK122:CK123)</f>
        <v/>
      </c>
      <c r="CL149" s="745">
        <f>+SUM(CL141, CL136, CL122:CL123)</f>
        <v/>
      </c>
      <c r="CM149" s="746">
        <f>+SUM(CM141, CM136, CM122:CM123)</f>
        <v/>
      </c>
      <c r="CN149" s="745">
        <f>+SUM(CN141, CN136, CN122:CN123)</f>
        <v/>
      </c>
      <c r="CO149" s="745">
        <f>+SUM(CO141, CO136, CO122:CO123)</f>
        <v/>
      </c>
      <c r="CP149" s="745">
        <f>+SUM(CP141, CP136, CP122:CP123)</f>
        <v/>
      </c>
      <c r="CQ149" s="745">
        <f>+SUM(CQ141, CQ136, CQ122:CQ123)</f>
        <v/>
      </c>
      <c r="CR149" s="745">
        <f>+SUM(CR141, CR136, CR122:CR123)</f>
        <v/>
      </c>
      <c r="CS149" s="745">
        <f>+SUM(CS141, CS136, CS122:CS123)</f>
        <v/>
      </c>
      <c r="CT149" s="745">
        <f>+SUM(CT141, CT136, CT122:CT123)</f>
        <v/>
      </c>
      <c r="CU149" s="745">
        <f>+SUM(CU141, CU136, CU122:CU123)</f>
        <v/>
      </c>
      <c r="CV149" s="745">
        <f>+SUM(CV141, CV136, CV122:CV123)</f>
        <v/>
      </c>
      <c r="CW149" s="745">
        <f>+SUM(CW141, CW136, CW122:CW123)</f>
        <v/>
      </c>
      <c r="CX149" s="745">
        <f>+SUM(CX141, CX136, CX122:CX123)</f>
        <v/>
      </c>
      <c r="CY149" s="746">
        <f>+SUM(CY141, CY136, CY122:CY123)</f>
        <v/>
      </c>
    </row>
    <row r="150">
      <c r="B150" s="1" t="n"/>
      <c r="C150" s="1" t="n"/>
      <c r="D150" s="698" t="n"/>
      <c r="E150" s="698" t="n"/>
      <c r="F150" s="698" t="n"/>
      <c r="G150" s="698" t="n"/>
      <c r="H150" s="698" t="n"/>
      <c r="I150" s="698" t="n"/>
      <c r="J150" s="698" t="n"/>
      <c r="K150" s="698" t="n"/>
      <c r="L150" s="698" t="n"/>
      <c r="M150" s="698" t="n"/>
      <c r="N150" s="698" t="n"/>
      <c r="O150" s="698" t="n"/>
      <c r="P150" s="698" t="n"/>
      <c r="Q150" s="698" t="n"/>
      <c r="R150" s="698" t="n"/>
      <c r="S150" s="698" t="n"/>
      <c r="T150" s="698" t="n"/>
      <c r="U150" s="698" t="n"/>
      <c r="V150" s="698" t="n"/>
      <c r="W150" s="698" t="n"/>
      <c r="X150" s="698" t="n"/>
      <c r="Y150" s="698" t="n"/>
      <c r="Z150" s="699" t="n"/>
      <c r="AA150" s="698" t="n"/>
      <c r="AB150" s="698" t="n"/>
      <c r="AC150" s="698" t="n"/>
      <c r="AD150" s="698" t="n"/>
      <c r="AE150" s="699" t="n"/>
      <c r="AF150" s="698" t="n"/>
      <c r="AG150" s="698" t="n"/>
      <c r="AH150" s="698" t="n"/>
      <c r="AI150" s="698" t="n"/>
      <c r="AJ150" s="698" t="n"/>
      <c r="AK150" s="698" t="n"/>
      <c r="AL150" s="698" t="n"/>
      <c r="AM150" s="698" t="n"/>
      <c r="AN150" s="698" t="n"/>
      <c r="AO150" s="698" t="n"/>
      <c r="AP150" s="698" t="n"/>
      <c r="AQ150" s="699" t="n"/>
      <c r="AR150" s="698" t="n"/>
      <c r="AS150" s="698" t="n"/>
      <c r="AT150" s="698" t="n"/>
      <c r="AU150" s="698" t="n"/>
      <c r="AV150" s="698" t="n"/>
      <c r="AW150" s="698" t="n"/>
      <c r="AX150" s="698" t="n"/>
      <c r="AY150" s="698" t="n"/>
      <c r="AZ150" s="698" t="n"/>
      <c r="BA150" s="698" t="n"/>
      <c r="BB150" s="698" t="n"/>
      <c r="BC150" s="699" t="n"/>
      <c r="BD150" s="698" t="n"/>
      <c r="BE150" s="698" t="n"/>
      <c r="BF150" s="698" t="n"/>
      <c r="BG150" s="698" t="n"/>
      <c r="BH150" s="698" t="n"/>
      <c r="BI150" s="698" t="n"/>
      <c r="BJ150" s="698" t="n"/>
      <c r="BK150" s="698" t="n"/>
      <c r="BL150" s="698" t="n"/>
      <c r="BM150" s="698" t="n"/>
      <c r="BN150" s="698" t="n"/>
      <c r="BO150" s="699" t="n"/>
      <c r="BP150" s="698" t="n"/>
      <c r="BQ150" s="698" t="n"/>
      <c r="BR150" s="698" t="n"/>
      <c r="BS150" s="698" t="n"/>
      <c r="BT150" s="698" t="n"/>
      <c r="BU150" s="698" t="n"/>
      <c r="BV150" s="698" t="n"/>
      <c r="BW150" s="698" t="n"/>
      <c r="BX150" s="698" t="n"/>
      <c r="BY150" s="698" t="n"/>
      <c r="BZ150" s="698" t="n"/>
      <c r="CA150" s="699" t="n"/>
      <c r="CB150" s="698" t="n"/>
      <c r="CC150" s="698" t="n"/>
      <c r="CD150" s="698" t="n"/>
      <c r="CE150" s="698" t="n"/>
      <c r="CF150" s="698" t="n"/>
      <c r="CG150" s="698" t="n"/>
      <c r="CH150" s="698" t="n"/>
      <c r="CI150" s="698" t="n"/>
      <c r="CJ150" s="698" t="n"/>
      <c r="CK150" s="698" t="n"/>
      <c r="CL150" s="698" t="n"/>
      <c r="CM150" s="699" t="n"/>
      <c r="CN150" s="698" t="n"/>
      <c r="CO150" s="698" t="n"/>
      <c r="CP150" s="698" t="n"/>
      <c r="CQ150" s="698" t="n"/>
      <c r="CR150" s="698" t="n"/>
      <c r="CS150" s="698" t="n"/>
      <c r="CT150" s="698" t="n"/>
      <c r="CU150" s="698" t="n"/>
      <c r="CV150" s="698" t="n"/>
      <c r="CW150" s="698" t="n"/>
      <c r="CX150" s="698" t="n"/>
      <c r="CY150" s="699" t="n"/>
    </row>
    <row r="151">
      <c r="B151" s="1" t="inlineStr">
        <is>
          <t>LIABILITIES AND EQUITY</t>
        </is>
      </c>
      <c r="C151" s="1" t="n"/>
      <c r="D151" s="2" t="n"/>
      <c r="E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485" t="n"/>
      <c r="AA151" s="2" t="n"/>
      <c r="AE151" s="194" t="n"/>
      <c r="AQ151" s="194" t="n"/>
      <c r="BC151" s="194" t="n"/>
      <c r="BO151" s="194" t="n"/>
      <c r="CA151" s="194" t="n"/>
      <c r="CM151" s="194" t="n"/>
      <c r="CY151" s="194" t="n"/>
    </row>
    <row r="152">
      <c r="B152" s="1" t="inlineStr">
        <is>
          <t xml:space="preserve">   Liabilities</t>
        </is>
      </c>
      <c r="C152" s="1" t="n"/>
      <c r="D152" s="2" t="n"/>
      <c r="E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485" t="n"/>
      <c r="AA152" s="2" t="n"/>
      <c r="AE152" s="194" t="n"/>
      <c r="AQ152" s="194" t="n"/>
      <c r="BC152" s="194" t="n"/>
      <c r="BO152" s="194" t="n"/>
      <c r="CA152" s="194" t="n"/>
      <c r="CM152" s="194" t="n"/>
      <c r="CY152" s="194" t="n"/>
    </row>
    <row r="153">
      <c r="B153" s="424" t="inlineStr">
        <is>
          <t>Accounts Payable</t>
        </is>
      </c>
      <c r="C153" s="1" t="n"/>
      <c r="D153" s="580" t="n"/>
      <c r="E153" s="580" t="n"/>
      <c r="F153" s="580" t="n"/>
      <c r="G153" s="580" t="n"/>
      <c r="H153" s="580" t="n"/>
      <c r="I153" s="580" t="n"/>
      <c r="J153" s="580" t="n"/>
      <c r="K153" s="580" t="n"/>
      <c r="L153" s="580" t="n"/>
      <c r="M153" s="580" t="n"/>
      <c r="N153" s="580" t="n"/>
      <c r="O153" s="580" t="n"/>
      <c r="P153" s="580" t="n"/>
      <c r="Q153" s="580" t="n"/>
      <c r="R153" s="580" t="n"/>
      <c r="S153" s="580" t="n"/>
      <c r="T153" s="580" t="n"/>
      <c r="U153" s="580" t="n">
        <v>0</v>
      </c>
      <c r="V153" s="580" t="n">
        <v>300</v>
      </c>
      <c r="W153" s="580" t="n">
        <v>0</v>
      </c>
      <c r="X153" s="580" t="n">
        <v>0</v>
      </c>
      <c r="Y153" s="580" t="n">
        <v>142.94</v>
      </c>
      <c r="Z153" s="195" t="n">
        <v>1602.67</v>
      </c>
      <c r="AA153" s="743">
        <f>+Z153</f>
        <v/>
      </c>
      <c r="AB153" s="671">
        <f>+AA153</f>
        <v/>
      </c>
      <c r="AC153" s="671">
        <f>+AB153</f>
        <v/>
      </c>
      <c r="AD153" s="671">
        <f>+AC153</f>
        <v/>
      </c>
      <c r="AE153" s="735">
        <f>+AD153</f>
        <v/>
      </c>
      <c r="AF153" s="671">
        <f>+AE153</f>
        <v/>
      </c>
      <c r="AG153" s="671">
        <f>+AF153</f>
        <v/>
      </c>
      <c r="AH153" s="671">
        <f>+AG153</f>
        <v/>
      </c>
      <c r="AI153" s="671">
        <f>+AH153</f>
        <v/>
      </c>
      <c r="AJ153" s="671">
        <f>+AI153</f>
        <v/>
      </c>
      <c r="AK153" s="671">
        <f>+AJ153</f>
        <v/>
      </c>
      <c r="AL153" s="671">
        <f>+AK153</f>
        <v/>
      </c>
      <c r="AM153" s="671">
        <f>+AL153</f>
        <v/>
      </c>
      <c r="AN153" s="671">
        <f>+AM153</f>
        <v/>
      </c>
      <c r="AO153" s="671">
        <f>+AN153</f>
        <v/>
      </c>
      <c r="AP153" s="671">
        <f>+AO153</f>
        <v/>
      </c>
      <c r="AQ153" s="735">
        <f>+AP153</f>
        <v/>
      </c>
      <c r="AR153" s="671">
        <f>+AQ153</f>
        <v/>
      </c>
      <c r="AS153" s="671">
        <f>+AR153</f>
        <v/>
      </c>
      <c r="AT153" s="671">
        <f>+AS153</f>
        <v/>
      </c>
      <c r="AU153" s="671">
        <f>+AT153</f>
        <v/>
      </c>
      <c r="AV153" s="671">
        <f>+AU153</f>
        <v/>
      </c>
      <c r="AW153" s="671">
        <f>+AV153</f>
        <v/>
      </c>
      <c r="AX153" s="671">
        <f>+AW153</f>
        <v/>
      </c>
      <c r="AY153" s="671">
        <f>+AX153</f>
        <v/>
      </c>
      <c r="AZ153" s="671">
        <f>+AY153</f>
        <v/>
      </c>
      <c r="BA153" s="671">
        <f>+AZ153</f>
        <v/>
      </c>
      <c r="BB153" s="671">
        <f>+BA153</f>
        <v/>
      </c>
      <c r="BC153" s="735">
        <f>+BB153</f>
        <v/>
      </c>
      <c r="BD153" s="671">
        <f>+BC153</f>
        <v/>
      </c>
      <c r="BE153" s="671">
        <f>+BD153</f>
        <v/>
      </c>
      <c r="BF153" s="671">
        <f>+BE153</f>
        <v/>
      </c>
      <c r="BG153" s="671">
        <f>+BF153</f>
        <v/>
      </c>
      <c r="BH153" s="671">
        <f>+BG153</f>
        <v/>
      </c>
      <c r="BI153" s="671">
        <f>+BH153</f>
        <v/>
      </c>
      <c r="BJ153" s="671">
        <f>+BI153</f>
        <v/>
      </c>
      <c r="BK153" s="671">
        <f>+BJ153</f>
        <v/>
      </c>
      <c r="BL153" s="671">
        <f>+BK153</f>
        <v/>
      </c>
      <c r="BM153" s="671">
        <f>+BL153</f>
        <v/>
      </c>
      <c r="BN153" s="671">
        <f>+BM153</f>
        <v/>
      </c>
      <c r="BO153" s="735">
        <f>+BN153</f>
        <v/>
      </c>
      <c r="BP153" s="671">
        <f>+BO153</f>
        <v/>
      </c>
      <c r="BQ153" s="671">
        <f>+BP153</f>
        <v/>
      </c>
      <c r="BR153" s="671">
        <f>+BQ153</f>
        <v/>
      </c>
      <c r="BS153" s="671">
        <f>+BR153</f>
        <v/>
      </c>
      <c r="BT153" s="671">
        <f>+BS153</f>
        <v/>
      </c>
      <c r="BU153" s="671">
        <f>+BT153</f>
        <v/>
      </c>
      <c r="BV153" s="671">
        <f>+BU153</f>
        <v/>
      </c>
      <c r="BW153" s="671">
        <f>+BV153</f>
        <v/>
      </c>
      <c r="BX153" s="671">
        <f>+BW153</f>
        <v/>
      </c>
      <c r="BY153" s="671">
        <f>+BX153</f>
        <v/>
      </c>
      <c r="BZ153" s="671">
        <f>+BY153</f>
        <v/>
      </c>
      <c r="CA153" s="735">
        <f>+BZ153</f>
        <v/>
      </c>
      <c r="CB153" s="671">
        <f>+CA153</f>
        <v/>
      </c>
      <c r="CC153" s="671">
        <f>+CB153</f>
        <v/>
      </c>
      <c r="CD153" s="671">
        <f>+CC153</f>
        <v/>
      </c>
      <c r="CE153" s="671">
        <f>+CD153</f>
        <v/>
      </c>
      <c r="CF153" s="671">
        <f>+CE153</f>
        <v/>
      </c>
      <c r="CG153" s="671">
        <f>+CF153</f>
        <v/>
      </c>
      <c r="CH153" s="671">
        <f>+CG153</f>
        <v/>
      </c>
      <c r="CI153" s="671">
        <f>+CH153</f>
        <v/>
      </c>
      <c r="CJ153" s="671">
        <f>+CI153</f>
        <v/>
      </c>
      <c r="CK153" s="671">
        <f>+CJ153</f>
        <v/>
      </c>
      <c r="CL153" s="671">
        <f>+CK153</f>
        <v/>
      </c>
      <c r="CM153" s="735">
        <f>+CL153</f>
        <v/>
      </c>
      <c r="CN153" s="671">
        <f>+CM153</f>
        <v/>
      </c>
      <c r="CO153" s="671">
        <f>+CN153</f>
        <v/>
      </c>
      <c r="CP153" s="671">
        <f>+CO153</f>
        <v/>
      </c>
      <c r="CQ153" s="671">
        <f>+CP153</f>
        <v/>
      </c>
      <c r="CR153" s="671">
        <f>+CQ153</f>
        <v/>
      </c>
      <c r="CS153" s="671">
        <f>+CR153</f>
        <v/>
      </c>
      <c r="CT153" s="671">
        <f>+CS153</f>
        <v/>
      </c>
      <c r="CU153" s="671">
        <f>+CT153</f>
        <v/>
      </c>
      <c r="CV153" s="671">
        <f>+CU153</f>
        <v/>
      </c>
      <c r="CW153" s="671">
        <f>+CV153</f>
        <v/>
      </c>
      <c r="CX153" s="671">
        <f>+CW153</f>
        <v/>
      </c>
      <c r="CY153" s="735">
        <f>+CX153</f>
        <v/>
      </c>
    </row>
    <row r="154">
      <c r="A154" s="3" t="n"/>
      <c r="B154" s="4" t="inlineStr">
        <is>
          <t>Total Accounts Payable</t>
        </is>
      </c>
      <c r="C154" s="4" t="n"/>
      <c r="D154" s="694" t="n"/>
      <c r="E154" s="694" t="n"/>
      <c r="F154" s="694" t="n"/>
      <c r="G154" s="694" t="n"/>
      <c r="H154" s="694" t="n"/>
      <c r="I154" s="694" t="n"/>
      <c r="J154" s="694" t="n"/>
      <c r="K154" s="694" t="n"/>
      <c r="L154" s="694" t="n"/>
      <c r="M154" s="694" t="n"/>
      <c r="N154" s="694" t="n"/>
      <c r="O154" s="694" t="n"/>
      <c r="P154" s="694" t="n"/>
      <c r="Q154" s="694" t="n"/>
      <c r="R154" s="694" t="n"/>
      <c r="S154" s="694" t="n"/>
      <c r="T154" s="694" t="n"/>
      <c r="U154" s="694">
        <f>SUM(U153)</f>
        <v/>
      </c>
      <c r="V154" s="694">
        <f>SUM(V153)</f>
        <v/>
      </c>
      <c r="W154" s="694">
        <f>SUM(W153)</f>
        <v/>
      </c>
      <c r="X154" s="694">
        <f>SUM(X153)</f>
        <v/>
      </c>
      <c r="Y154" s="694">
        <f>SUM(Y153)</f>
        <v/>
      </c>
      <c r="Z154" s="697">
        <f>SUM(Z153)</f>
        <v/>
      </c>
      <c r="AA154" s="694">
        <f>SUM(AA153)</f>
        <v/>
      </c>
      <c r="AB154" s="694">
        <f>SUM(AB153)</f>
        <v/>
      </c>
      <c r="AC154" s="694">
        <f>SUM(AC153)</f>
        <v/>
      </c>
      <c r="AD154" s="694">
        <f>SUM(AD153)</f>
        <v/>
      </c>
      <c r="AE154" s="697">
        <f>SUM(AE153)</f>
        <v/>
      </c>
      <c r="AF154" s="694">
        <f>SUM(AF153)</f>
        <v/>
      </c>
      <c r="AG154" s="694">
        <f>SUM(AG153)</f>
        <v/>
      </c>
      <c r="AH154" s="694">
        <f>SUM(AH153)</f>
        <v/>
      </c>
      <c r="AI154" s="694">
        <f>SUM(AI153)</f>
        <v/>
      </c>
      <c r="AJ154" s="694">
        <f>SUM(AJ153)</f>
        <v/>
      </c>
      <c r="AK154" s="694">
        <f>SUM(AK153)</f>
        <v/>
      </c>
      <c r="AL154" s="694">
        <f>SUM(AL153)</f>
        <v/>
      </c>
      <c r="AM154" s="694">
        <f>SUM(AM153)</f>
        <v/>
      </c>
      <c r="AN154" s="694">
        <f>SUM(AN153)</f>
        <v/>
      </c>
      <c r="AO154" s="694">
        <f>SUM(AO153)</f>
        <v/>
      </c>
      <c r="AP154" s="694">
        <f>SUM(AP153)</f>
        <v/>
      </c>
      <c r="AQ154" s="697">
        <f>SUM(AQ153)</f>
        <v/>
      </c>
      <c r="AR154" s="694">
        <f>SUM(AR153)</f>
        <v/>
      </c>
      <c r="AS154" s="694">
        <f>SUM(AS153)</f>
        <v/>
      </c>
      <c r="AT154" s="694">
        <f>SUM(AT153)</f>
        <v/>
      </c>
      <c r="AU154" s="694">
        <f>SUM(AU153)</f>
        <v/>
      </c>
      <c r="AV154" s="694">
        <f>SUM(AV153)</f>
        <v/>
      </c>
      <c r="AW154" s="694">
        <f>SUM(AW153)</f>
        <v/>
      </c>
      <c r="AX154" s="694">
        <f>SUM(AX153)</f>
        <v/>
      </c>
      <c r="AY154" s="694">
        <f>SUM(AY153)</f>
        <v/>
      </c>
      <c r="AZ154" s="694">
        <f>SUM(AZ153)</f>
        <v/>
      </c>
      <c r="BA154" s="694">
        <f>SUM(BA153)</f>
        <v/>
      </c>
      <c r="BB154" s="694">
        <f>SUM(BB153)</f>
        <v/>
      </c>
      <c r="BC154" s="697">
        <f>SUM(BC153)</f>
        <v/>
      </c>
      <c r="BD154" s="694">
        <f>SUM(BD153)</f>
        <v/>
      </c>
      <c r="BE154" s="694">
        <f>SUM(BE153)</f>
        <v/>
      </c>
      <c r="BF154" s="694">
        <f>SUM(BF153)</f>
        <v/>
      </c>
      <c r="BG154" s="694">
        <f>SUM(BG153)</f>
        <v/>
      </c>
      <c r="BH154" s="694">
        <f>SUM(BH153)</f>
        <v/>
      </c>
      <c r="BI154" s="694">
        <f>SUM(BI153)</f>
        <v/>
      </c>
      <c r="BJ154" s="694">
        <f>SUM(BJ153)</f>
        <v/>
      </c>
      <c r="BK154" s="694">
        <f>SUM(BK153)</f>
        <v/>
      </c>
      <c r="BL154" s="694">
        <f>SUM(BL153)</f>
        <v/>
      </c>
      <c r="BM154" s="694">
        <f>SUM(BM153)</f>
        <v/>
      </c>
      <c r="BN154" s="694">
        <f>SUM(BN153)</f>
        <v/>
      </c>
      <c r="BO154" s="697">
        <f>SUM(BO153)</f>
        <v/>
      </c>
      <c r="BP154" s="694">
        <f>SUM(BP153)</f>
        <v/>
      </c>
      <c r="BQ154" s="694">
        <f>SUM(BQ153)</f>
        <v/>
      </c>
      <c r="BR154" s="694">
        <f>SUM(BR153)</f>
        <v/>
      </c>
      <c r="BS154" s="694">
        <f>SUM(BS153)</f>
        <v/>
      </c>
      <c r="BT154" s="694">
        <f>SUM(BT153)</f>
        <v/>
      </c>
      <c r="BU154" s="694">
        <f>SUM(BU153)</f>
        <v/>
      </c>
      <c r="BV154" s="694">
        <f>SUM(BV153)</f>
        <v/>
      </c>
      <c r="BW154" s="694">
        <f>SUM(BW153)</f>
        <v/>
      </c>
      <c r="BX154" s="694">
        <f>SUM(BX153)</f>
        <v/>
      </c>
      <c r="BY154" s="694">
        <f>SUM(BY153)</f>
        <v/>
      </c>
      <c r="BZ154" s="694">
        <f>SUM(BZ153)</f>
        <v/>
      </c>
      <c r="CA154" s="697">
        <f>SUM(CA153)</f>
        <v/>
      </c>
      <c r="CB154" s="694">
        <f>SUM(CB153)</f>
        <v/>
      </c>
      <c r="CC154" s="694">
        <f>SUM(CC153)</f>
        <v/>
      </c>
      <c r="CD154" s="694">
        <f>SUM(CD153)</f>
        <v/>
      </c>
      <c r="CE154" s="694">
        <f>SUM(CE153)</f>
        <v/>
      </c>
      <c r="CF154" s="694">
        <f>SUM(CF153)</f>
        <v/>
      </c>
      <c r="CG154" s="694">
        <f>SUM(CG153)</f>
        <v/>
      </c>
      <c r="CH154" s="694">
        <f>SUM(CH153)</f>
        <v/>
      </c>
      <c r="CI154" s="694">
        <f>SUM(CI153)</f>
        <v/>
      </c>
      <c r="CJ154" s="694">
        <f>SUM(CJ153)</f>
        <v/>
      </c>
      <c r="CK154" s="694">
        <f>SUM(CK153)</f>
        <v/>
      </c>
      <c r="CL154" s="694">
        <f>SUM(CL153)</f>
        <v/>
      </c>
      <c r="CM154" s="697">
        <f>SUM(CM153)</f>
        <v/>
      </c>
      <c r="CN154" s="694">
        <f>SUM(CN153)</f>
        <v/>
      </c>
      <c r="CO154" s="694">
        <f>SUM(CO153)</f>
        <v/>
      </c>
      <c r="CP154" s="694">
        <f>SUM(CP153)</f>
        <v/>
      </c>
      <c r="CQ154" s="694">
        <f>SUM(CQ153)</f>
        <v/>
      </c>
      <c r="CR154" s="694">
        <f>SUM(CR153)</f>
        <v/>
      </c>
      <c r="CS154" s="694">
        <f>SUM(CS153)</f>
        <v/>
      </c>
      <c r="CT154" s="694">
        <f>SUM(CT153)</f>
        <v/>
      </c>
      <c r="CU154" s="694">
        <f>SUM(CU153)</f>
        <v/>
      </c>
      <c r="CV154" s="694">
        <f>SUM(CV153)</f>
        <v/>
      </c>
      <c r="CW154" s="694">
        <f>SUM(CW153)</f>
        <v/>
      </c>
      <c r="CX154" s="694">
        <f>SUM(CX153)</f>
        <v/>
      </c>
      <c r="CY154" s="697">
        <f>SUM(CY153)</f>
        <v/>
      </c>
    </row>
    <row r="155">
      <c r="B155" s="1" t="inlineStr">
        <is>
          <t>Credit Cards</t>
        </is>
      </c>
      <c r="C155" s="1" t="n"/>
      <c r="D155" s="2" t="n"/>
      <c r="E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485" t="n"/>
      <c r="AA155" s="2" t="n"/>
      <c r="AE155" s="194" t="n"/>
      <c r="AQ155" s="194" t="n"/>
      <c r="BC155" s="194" t="n"/>
      <c r="BO155" s="194" t="n"/>
      <c r="CA155" s="194" t="n"/>
      <c r="CM155" s="194" t="n"/>
      <c r="CY155" s="194" t="n"/>
    </row>
    <row r="156" hidden="1" ht="23.25" customHeight="1">
      <c r="B156" s="1" t="inlineStr">
        <is>
          <t xml:space="preserve">            Citi®/AAdvantage® Platinum Select® World Elite Mastercard® (6838) - 4</t>
        </is>
      </c>
      <c r="C156" s="1" t="n"/>
      <c r="D156" s="2" t="n"/>
      <c r="E156" s="2" t="n"/>
      <c r="G156" s="2" t="n"/>
      <c r="H156" s="2" t="n"/>
      <c r="I156" s="580" t="n"/>
      <c r="J156" s="580" t="n"/>
      <c r="K156" s="580" t="n"/>
      <c r="L156" s="580" t="n"/>
      <c r="M156" s="580" t="n"/>
      <c r="N156" s="580" t="n"/>
      <c r="O156" s="580" t="n"/>
      <c r="P156" s="580" t="n"/>
      <c r="Q156" s="580" t="n"/>
      <c r="R156" s="580" t="n"/>
      <c r="S156" s="580" t="n"/>
      <c r="T156" s="580" t="n"/>
      <c r="U156" s="580" t="n"/>
      <c r="V156" s="580" t="n"/>
      <c r="W156" s="580" t="n"/>
      <c r="X156" s="580" t="n"/>
      <c r="Y156" s="580" t="n"/>
      <c r="Z156" s="195" t="n"/>
      <c r="AA156" s="748" t="n"/>
      <c r="AB156" s="671" t="n"/>
      <c r="AC156" s="671" t="n"/>
      <c r="AD156" s="671" t="n"/>
      <c r="AE156" s="735" t="n"/>
      <c r="AF156" s="671" t="n"/>
      <c r="AG156" s="671" t="n"/>
      <c r="AH156" s="671" t="n"/>
      <c r="AI156" s="671" t="n"/>
      <c r="AJ156" s="671" t="n"/>
      <c r="AK156" s="671" t="n"/>
      <c r="AL156" s="671" t="n"/>
      <c r="AM156" s="671" t="n"/>
      <c r="AN156" s="671" t="n"/>
      <c r="AO156" s="671" t="n"/>
      <c r="AP156" s="671" t="n"/>
      <c r="AQ156" s="735" t="n"/>
      <c r="AR156" s="671" t="n"/>
      <c r="AS156" s="671" t="n"/>
      <c r="AT156" s="671" t="n"/>
      <c r="AU156" s="671" t="n"/>
      <c r="AV156" s="671" t="n"/>
      <c r="AW156" s="671" t="n"/>
      <c r="AX156" s="671" t="n"/>
      <c r="AY156" s="671" t="n"/>
      <c r="AZ156" s="671" t="n"/>
      <c r="BA156" s="671" t="n"/>
      <c r="BB156" s="671" t="n"/>
      <c r="BC156" s="735" t="n"/>
      <c r="BD156" s="671" t="n"/>
      <c r="BE156" s="671" t="n"/>
      <c r="BF156" s="671" t="n"/>
      <c r="BG156" s="671" t="n"/>
      <c r="BH156" s="671" t="n"/>
      <c r="BI156" s="671" t="n"/>
      <c r="BJ156" s="671" t="n"/>
      <c r="BK156" s="671" t="n"/>
      <c r="BL156" s="671" t="n"/>
      <c r="BM156" s="671" t="n"/>
      <c r="BN156" s="671" t="n"/>
      <c r="BO156" s="735" t="n"/>
      <c r="BP156" s="671" t="n"/>
      <c r="BQ156" s="671" t="n"/>
      <c r="BR156" s="671" t="n"/>
      <c r="BS156" s="671" t="n"/>
      <c r="BT156" s="671" t="n"/>
      <c r="BU156" s="671" t="n"/>
      <c r="BV156" s="671" t="n"/>
      <c r="BW156" s="671" t="n"/>
      <c r="BX156" s="671" t="n"/>
      <c r="BY156" s="671" t="n"/>
      <c r="BZ156" s="671" t="n"/>
      <c r="CA156" s="735" t="n"/>
      <c r="CB156" s="671" t="n"/>
      <c r="CC156" s="671" t="n"/>
      <c r="CD156" s="671" t="n"/>
      <c r="CE156" s="671" t="n"/>
      <c r="CF156" s="671" t="n"/>
      <c r="CG156" s="671" t="n"/>
      <c r="CH156" s="671" t="n"/>
      <c r="CI156" s="671" t="n"/>
      <c r="CJ156" s="671" t="n"/>
      <c r="CK156" s="671" t="n"/>
      <c r="CL156" s="671" t="n"/>
      <c r="CM156" s="735" t="n"/>
      <c r="CN156" s="671" t="n"/>
      <c r="CO156" s="671" t="n"/>
      <c r="CP156" s="671" t="n"/>
      <c r="CQ156" s="671" t="n"/>
      <c r="CR156" s="671" t="n"/>
      <c r="CS156" s="671" t="n"/>
      <c r="CT156" s="671" t="n"/>
      <c r="CU156" s="671" t="n"/>
      <c r="CV156" s="671" t="n"/>
      <c r="CW156" s="671" t="n"/>
      <c r="CX156" s="671" t="n"/>
      <c r="CY156" s="735" t="n"/>
    </row>
    <row r="157">
      <c r="B157" s="424" t="inlineStr">
        <is>
          <t xml:space="preserve">            Mastercard</t>
        </is>
      </c>
      <c r="C157" s="1" t="n"/>
      <c r="D157" s="580" t="n"/>
      <c r="E157" s="580" t="n"/>
      <c r="F157" s="580" t="n"/>
      <c r="G157" s="580" t="n"/>
      <c r="H157" s="580" t="n"/>
      <c r="I157" s="580" t="n"/>
      <c r="J157" s="580" t="n"/>
      <c r="K157" s="580" t="n"/>
      <c r="L157" s="580" t="n"/>
      <c r="M157" s="580" t="n"/>
      <c r="N157" s="580" t="n"/>
      <c r="O157" s="580" t="n"/>
      <c r="P157" s="580" t="n"/>
      <c r="Q157" s="580" t="n"/>
      <c r="R157" s="580" t="n"/>
      <c r="S157" s="580" t="n"/>
      <c r="T157" s="580" t="n"/>
      <c r="U157" s="580" t="n">
        <v>0</v>
      </c>
      <c r="V157" s="580" t="n">
        <v>0</v>
      </c>
      <c r="W157" s="580" t="n">
        <v>0</v>
      </c>
      <c r="X157" s="580" t="n">
        <v>158.08</v>
      </c>
      <c r="Y157" s="580" t="n">
        <v>158.08</v>
      </c>
      <c r="Z157" s="195" t="n">
        <v>1003.73</v>
      </c>
      <c r="AA157" s="748" t="n"/>
      <c r="AB157" s="671" t="n"/>
      <c r="AC157" s="671" t="n"/>
      <c r="AD157" s="671" t="n"/>
      <c r="AE157" s="735" t="n"/>
      <c r="AF157" s="671" t="n"/>
      <c r="AG157" s="671" t="n"/>
      <c r="AH157" s="671" t="n"/>
      <c r="AI157" s="671" t="n"/>
      <c r="AJ157" s="671" t="n"/>
      <c r="AK157" s="671" t="n"/>
      <c r="AL157" s="671" t="n"/>
      <c r="AM157" s="671" t="n"/>
      <c r="AN157" s="671" t="n"/>
      <c r="AO157" s="671" t="n"/>
      <c r="AP157" s="671" t="n"/>
      <c r="AQ157" s="735" t="n"/>
      <c r="AR157" s="671" t="n"/>
      <c r="AS157" s="671" t="n"/>
      <c r="AT157" s="671" t="n"/>
      <c r="AU157" s="671" t="n"/>
      <c r="AV157" s="671" t="n"/>
      <c r="AW157" s="671" t="n"/>
      <c r="AX157" s="671" t="n"/>
      <c r="AY157" s="671" t="n"/>
      <c r="AZ157" s="671" t="n"/>
      <c r="BA157" s="671" t="n"/>
      <c r="BB157" s="671" t="n"/>
      <c r="BC157" s="735" t="n"/>
      <c r="BD157" s="671" t="n"/>
      <c r="BE157" s="671" t="n"/>
      <c r="BF157" s="671" t="n"/>
      <c r="BG157" s="671" t="n"/>
      <c r="BH157" s="671" t="n"/>
      <c r="BI157" s="671" t="n"/>
      <c r="BJ157" s="671" t="n"/>
      <c r="BK157" s="671" t="n"/>
      <c r="BL157" s="671" t="n"/>
      <c r="BM157" s="671" t="n"/>
      <c r="BN157" s="671" t="n"/>
      <c r="BO157" s="735" t="n"/>
      <c r="BP157" s="671" t="n"/>
      <c r="BQ157" s="671" t="n"/>
      <c r="BR157" s="671" t="n"/>
      <c r="BS157" s="671" t="n"/>
      <c r="BT157" s="671" t="n"/>
      <c r="BU157" s="671" t="n"/>
      <c r="BV157" s="671" t="n"/>
      <c r="BW157" s="671" t="n"/>
      <c r="BX157" s="671" t="n"/>
      <c r="BY157" s="671" t="n"/>
      <c r="BZ157" s="671" t="n"/>
      <c r="CA157" s="735" t="n"/>
      <c r="CB157" s="671" t="n"/>
      <c r="CC157" s="671" t="n"/>
      <c r="CD157" s="671" t="n"/>
      <c r="CE157" s="671" t="n"/>
      <c r="CF157" s="671" t="n"/>
      <c r="CG157" s="671" t="n"/>
      <c r="CH157" s="671" t="n"/>
      <c r="CI157" s="671" t="n"/>
      <c r="CJ157" s="671" t="n"/>
      <c r="CK157" s="671" t="n"/>
      <c r="CL157" s="671" t="n"/>
      <c r="CM157" s="735" t="n"/>
      <c r="CN157" s="671" t="n"/>
      <c r="CO157" s="671" t="n"/>
      <c r="CP157" s="671" t="n"/>
      <c r="CQ157" s="671" t="n"/>
      <c r="CR157" s="671" t="n"/>
      <c r="CS157" s="671" t="n"/>
      <c r="CT157" s="671" t="n"/>
      <c r="CU157" s="671" t="n"/>
      <c r="CV157" s="671" t="n"/>
      <c r="CW157" s="671" t="n"/>
      <c r="CX157" s="671" t="n"/>
      <c r="CY157" s="735" t="n"/>
    </row>
    <row r="158">
      <c r="A158" s="3" t="n"/>
      <c r="B158" s="4" t="inlineStr">
        <is>
          <t>Total Credit Cards</t>
        </is>
      </c>
      <c r="C158" s="4" t="n"/>
      <c r="D158" s="694" t="n"/>
      <c r="E158" s="694" t="n"/>
      <c r="F158" s="694" t="n"/>
      <c r="G158" s="694" t="n"/>
      <c r="H158" s="694" t="n"/>
      <c r="I158" s="694" t="n"/>
      <c r="J158" s="694" t="n"/>
      <c r="K158" s="694" t="n"/>
      <c r="L158" s="694" t="n"/>
      <c r="M158" s="694" t="n"/>
      <c r="N158" s="694">
        <f>SUM(N156:N157)</f>
        <v/>
      </c>
      <c r="O158" s="694">
        <f>SUM(O156:O157)</f>
        <v/>
      </c>
      <c r="P158" s="694">
        <f>SUM(P156:P157)</f>
        <v/>
      </c>
      <c r="Q158" s="694">
        <f>SUM(Q156:Q157)</f>
        <v/>
      </c>
      <c r="R158" s="694">
        <f>SUM(R156:R157)</f>
        <v/>
      </c>
      <c r="S158" s="694">
        <f>SUM(S156:S157)</f>
        <v/>
      </c>
      <c r="T158" s="694">
        <f>SUM(T156:T157)</f>
        <v/>
      </c>
      <c r="U158" s="694">
        <f>SUM(U156:U157)</f>
        <v/>
      </c>
      <c r="V158" s="694">
        <f>SUM(V156:V157)</f>
        <v/>
      </c>
      <c r="W158" s="694">
        <f>SUM(W156:W157)</f>
        <v/>
      </c>
      <c r="X158" s="694">
        <f>SUM(X156:X157)</f>
        <v/>
      </c>
      <c r="Y158" s="694">
        <f>SUM(Y156:Y157)</f>
        <v/>
      </c>
      <c r="Z158" s="697">
        <f>SUM(Z156:Z157)</f>
        <v/>
      </c>
      <c r="AA158" s="749">
        <f>+(-AA180/30.433)*AA159</f>
        <v/>
      </c>
      <c r="AB158" s="694">
        <f>+(-AB180/30.433)*AB159</f>
        <v/>
      </c>
      <c r="AC158" s="694">
        <f>+(-AC180/30.433)*AC159</f>
        <v/>
      </c>
      <c r="AD158" s="694">
        <f>+(-AD180/30.433)*AD159</f>
        <v/>
      </c>
      <c r="AE158" s="697">
        <f>+(-AE180/30.433)*AE159</f>
        <v/>
      </c>
      <c r="AF158" s="694">
        <f>+(-AF180/30.433)*AF159</f>
        <v/>
      </c>
      <c r="AG158" s="694">
        <f>+(-AG180/30.433)*AG159</f>
        <v/>
      </c>
      <c r="AH158" s="694">
        <f>+(-AH180/30.433)*AH159</f>
        <v/>
      </c>
      <c r="AI158" s="694">
        <f>+(-AI180/30.433)*AI159</f>
        <v/>
      </c>
      <c r="AJ158" s="694">
        <f>+(-AJ180/30.433)*AJ159</f>
        <v/>
      </c>
      <c r="AK158" s="694">
        <f>+(-AK180/30.433)*AK159</f>
        <v/>
      </c>
      <c r="AL158" s="694">
        <f>+(-AL180/30.433)*AL159</f>
        <v/>
      </c>
      <c r="AM158" s="694">
        <f>+(-AM180/30.433)*AM159</f>
        <v/>
      </c>
      <c r="AN158" s="694">
        <f>+(-AN180/30.433)*AN159</f>
        <v/>
      </c>
      <c r="AO158" s="694">
        <f>+(-AO180/30.433)*AO159</f>
        <v/>
      </c>
      <c r="AP158" s="694">
        <f>+(-AP180/30.433)*AP159</f>
        <v/>
      </c>
      <c r="AQ158" s="697">
        <f>+(-AQ180/30.433)*AQ159</f>
        <v/>
      </c>
      <c r="AR158" s="694">
        <f>+(-AR180/30.433)*AR159</f>
        <v/>
      </c>
      <c r="AS158" s="694">
        <f>+(-AS180/30.433)*AS159</f>
        <v/>
      </c>
      <c r="AT158" s="694">
        <f>+(-AT180/30.433)*AT159</f>
        <v/>
      </c>
      <c r="AU158" s="694">
        <f>+(-AU180/30.433)*AU159</f>
        <v/>
      </c>
      <c r="AV158" s="694">
        <f>+(-AV180/30.433)*AV159</f>
        <v/>
      </c>
      <c r="AW158" s="694">
        <f>+(-AW180/30.433)*AW159</f>
        <v/>
      </c>
      <c r="AX158" s="694">
        <f>+(-AX180/30.433)*AX159</f>
        <v/>
      </c>
      <c r="AY158" s="694">
        <f>+(-AY180/30.433)*AY159</f>
        <v/>
      </c>
      <c r="AZ158" s="694">
        <f>+(-AZ180/30.433)*AZ159</f>
        <v/>
      </c>
      <c r="BA158" s="694">
        <f>+(-BA180/30.433)*BA159</f>
        <v/>
      </c>
      <c r="BB158" s="694">
        <f>+(-BB180/30.433)*BB159</f>
        <v/>
      </c>
      <c r="BC158" s="697">
        <f>+(-BC180/30.433)*BC159</f>
        <v/>
      </c>
      <c r="BD158" s="694">
        <f>+(-BD180/30.433)*BD159</f>
        <v/>
      </c>
      <c r="BE158" s="694">
        <f>+(-BE180/30.433)*BE159</f>
        <v/>
      </c>
      <c r="BF158" s="694">
        <f>+(-BF180/30.433)*BF159</f>
        <v/>
      </c>
      <c r="BG158" s="694">
        <f>+(-BG180/30.433)*BG159</f>
        <v/>
      </c>
      <c r="BH158" s="694">
        <f>+(-BH180/30.433)*BH159</f>
        <v/>
      </c>
      <c r="BI158" s="694">
        <f>+(-BI180/30.433)*BI159</f>
        <v/>
      </c>
      <c r="BJ158" s="694">
        <f>+(-BJ180/30.433)*BJ159</f>
        <v/>
      </c>
      <c r="BK158" s="694">
        <f>+(-BK180/30.433)*BK159</f>
        <v/>
      </c>
      <c r="BL158" s="694">
        <f>+(-BL180/30.433)*BL159</f>
        <v/>
      </c>
      <c r="BM158" s="694">
        <f>+(-BM180/30.433)*BM159</f>
        <v/>
      </c>
      <c r="BN158" s="694">
        <f>+(-BN180/30.433)*BN159</f>
        <v/>
      </c>
      <c r="BO158" s="697">
        <f>+(-BO180/30.433)*BO159</f>
        <v/>
      </c>
      <c r="BP158" s="694">
        <f>+(-BP180/30.433)*BP159</f>
        <v/>
      </c>
      <c r="BQ158" s="694">
        <f>+(-BQ180/30.433)*BQ159</f>
        <v/>
      </c>
      <c r="BR158" s="694">
        <f>+(-BR180/30.433)*BR159</f>
        <v/>
      </c>
      <c r="BS158" s="694">
        <f>+(-BS180/30.433)*BS159</f>
        <v/>
      </c>
      <c r="BT158" s="694">
        <f>+(-BT180/30.433)*BT159</f>
        <v/>
      </c>
      <c r="BU158" s="694">
        <f>+(-BU180/30.433)*BU159</f>
        <v/>
      </c>
      <c r="BV158" s="694">
        <f>+(-BV180/30.433)*BV159</f>
        <v/>
      </c>
      <c r="BW158" s="694">
        <f>+(-BW180/30.433)*BW159</f>
        <v/>
      </c>
      <c r="BX158" s="694">
        <f>+(-BX180/30.433)*BX159</f>
        <v/>
      </c>
      <c r="BY158" s="694">
        <f>+(-BY180/30.433)*BY159</f>
        <v/>
      </c>
      <c r="BZ158" s="694">
        <f>+(-BZ180/30.433)*BZ159</f>
        <v/>
      </c>
      <c r="CA158" s="697">
        <f>+(-CA180/30.433)*CA159</f>
        <v/>
      </c>
      <c r="CB158" s="694">
        <f>+(-CB180/30.433)*CB159</f>
        <v/>
      </c>
      <c r="CC158" s="694">
        <f>+(-CC180/30.433)*CC159</f>
        <v/>
      </c>
      <c r="CD158" s="694">
        <f>+(-CD180/30.433)*CD159</f>
        <v/>
      </c>
      <c r="CE158" s="694">
        <f>+(-CE180/30.433)*CE159</f>
        <v/>
      </c>
      <c r="CF158" s="694">
        <f>+(-CF180/30.433)*CF159</f>
        <v/>
      </c>
      <c r="CG158" s="694">
        <f>+(-CG180/30.433)*CG159</f>
        <v/>
      </c>
      <c r="CH158" s="694">
        <f>+(-CH180/30.433)*CH159</f>
        <v/>
      </c>
      <c r="CI158" s="694">
        <f>+(-CI180/30.433)*CI159</f>
        <v/>
      </c>
      <c r="CJ158" s="694">
        <f>+(-CJ180/30.433)*CJ159</f>
        <v/>
      </c>
      <c r="CK158" s="694">
        <f>+(-CK180/30.433)*CK159</f>
        <v/>
      </c>
      <c r="CL158" s="694">
        <f>+(-CL180/30.433)*CL159</f>
        <v/>
      </c>
      <c r="CM158" s="697">
        <f>+(-CM180/30.433)*CM159</f>
        <v/>
      </c>
      <c r="CN158" s="694">
        <f>+(-CN180/30.433)*CN159</f>
        <v/>
      </c>
      <c r="CO158" s="694">
        <f>+(-CO180/30.433)*CO159</f>
        <v/>
      </c>
      <c r="CP158" s="694">
        <f>+(-CP180/30.433)*CP159</f>
        <v/>
      </c>
      <c r="CQ158" s="694">
        <f>+(-CQ180/30.433)*CQ159</f>
        <v/>
      </c>
      <c r="CR158" s="694">
        <f>+(-CR180/30.433)*CR159</f>
        <v/>
      </c>
      <c r="CS158" s="694">
        <f>+(-CS180/30.433)*CS159</f>
        <v/>
      </c>
      <c r="CT158" s="694">
        <f>+(-CT180/30.433)*CT159</f>
        <v/>
      </c>
      <c r="CU158" s="694">
        <f>+(-CU180/30.433)*CU159</f>
        <v/>
      </c>
      <c r="CV158" s="694">
        <f>+(-CV180/30.433)*CV159</f>
        <v/>
      </c>
      <c r="CW158" s="694">
        <f>+(-CW180/30.433)*CW159</f>
        <v/>
      </c>
      <c r="CX158" s="694">
        <f>+(-CX180/30.433)*CX159</f>
        <v/>
      </c>
      <c r="CY158" s="697">
        <f>+(-CY180/30.433)*CY159</f>
        <v/>
      </c>
    </row>
    <row r="159">
      <c r="A159" s="57" t="n"/>
      <c r="B159" s="54" t="n"/>
      <c r="C159" s="55" t="inlineStr">
        <is>
          <t>CC Days</t>
        </is>
      </c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76">
        <f>IFERROR((AVERAGE(K158:P158)/-AVERAGE(K180:P180))*30.433, 0)</f>
        <v/>
      </c>
      <c r="Q159" s="576">
        <f>IFERROR((AVERAGE(L158:Q158)/-AVERAGE(L180:Q180))*30.433, 0)</f>
        <v/>
      </c>
      <c r="R159" s="576">
        <f>IFERROR((AVERAGE(M158:R158)/-AVERAGE(M180:R180))*30.433, 0)</f>
        <v/>
      </c>
      <c r="S159" s="576">
        <f>IFERROR((AVERAGE(N158:S158)/-AVERAGE(N180:S180))*30.433, 0)</f>
        <v/>
      </c>
      <c r="T159" s="576">
        <f>IFERROR((AVERAGE(O158:T158)/-AVERAGE(O180:T180))*30.433, 0)</f>
        <v/>
      </c>
      <c r="U159" s="576">
        <f>IFERROR((AVERAGE(P158:U158)/-AVERAGE(P180:U180))*30.433, 0)</f>
        <v/>
      </c>
      <c r="V159" s="576">
        <f>IFERROR((AVERAGE(Q158:V158)/-AVERAGE(Q180:V180))*30.433, 0)</f>
        <v/>
      </c>
      <c r="W159" s="576">
        <f>IFERROR((AVERAGE(R158:W158)/-AVERAGE(R180:W180))*30.433, 0)</f>
        <v/>
      </c>
      <c r="X159" s="576">
        <f>IFERROR((AVERAGE(S158:X158)/-AVERAGE(S180:X180))*30.433, 0)</f>
        <v/>
      </c>
      <c r="Y159" s="576">
        <f>IFERROR((AVERAGE(T158:Y158)/-AVERAGE(T180:Y180))*30.433, 0)</f>
        <v/>
      </c>
      <c r="Z159" s="577">
        <f>IFERROR((AVERAGE(U158:Z158)/-AVERAGE(U180:Z180))*30.433, 0)</f>
        <v/>
      </c>
      <c r="AA159" s="603" t="n">
        <v>5</v>
      </c>
      <c r="AB159" s="576">
        <f>+AA159</f>
        <v/>
      </c>
      <c r="AC159" s="576">
        <f>+AB159</f>
        <v/>
      </c>
      <c r="AD159" s="576">
        <f>+AC159</f>
        <v/>
      </c>
      <c r="AE159" s="577">
        <f>+AD159</f>
        <v/>
      </c>
      <c r="AF159" s="576">
        <f>+AE159</f>
        <v/>
      </c>
      <c r="AG159" s="576">
        <f>+AF159</f>
        <v/>
      </c>
      <c r="AH159" s="576">
        <f>+AG159</f>
        <v/>
      </c>
      <c r="AI159" s="576">
        <f>+AH159</f>
        <v/>
      </c>
      <c r="AJ159" s="576">
        <f>+AI159</f>
        <v/>
      </c>
      <c r="AK159" s="576">
        <f>+AJ159</f>
        <v/>
      </c>
      <c r="AL159" s="576">
        <f>+AK159</f>
        <v/>
      </c>
      <c r="AM159" s="576">
        <f>+AL159</f>
        <v/>
      </c>
      <c r="AN159" s="576">
        <f>+AM159</f>
        <v/>
      </c>
      <c r="AO159" s="576">
        <f>+AN159</f>
        <v/>
      </c>
      <c r="AP159" s="576">
        <f>+AO159</f>
        <v/>
      </c>
      <c r="AQ159" s="577">
        <f>+AP159</f>
        <v/>
      </c>
      <c r="AR159" s="576">
        <f>+AQ159</f>
        <v/>
      </c>
      <c r="AS159" s="576">
        <f>+AR159</f>
        <v/>
      </c>
      <c r="AT159" s="576">
        <f>+AS159</f>
        <v/>
      </c>
      <c r="AU159" s="576">
        <f>+AT159</f>
        <v/>
      </c>
      <c r="AV159" s="576">
        <f>+AU159</f>
        <v/>
      </c>
      <c r="AW159" s="576">
        <f>+AV159</f>
        <v/>
      </c>
      <c r="AX159" s="576">
        <f>+AW159</f>
        <v/>
      </c>
      <c r="AY159" s="576">
        <f>+AX159</f>
        <v/>
      </c>
      <c r="AZ159" s="576">
        <f>+AY159</f>
        <v/>
      </c>
      <c r="BA159" s="576">
        <f>+AZ159</f>
        <v/>
      </c>
      <c r="BB159" s="576">
        <f>+BA159</f>
        <v/>
      </c>
      <c r="BC159" s="577">
        <f>+BB159</f>
        <v/>
      </c>
      <c r="BD159" s="576">
        <f>+BC159</f>
        <v/>
      </c>
      <c r="BE159" s="576">
        <f>+BD159</f>
        <v/>
      </c>
      <c r="BF159" s="576">
        <f>+BE159</f>
        <v/>
      </c>
      <c r="BG159" s="576">
        <f>+BF159</f>
        <v/>
      </c>
      <c r="BH159" s="576">
        <f>+BG159</f>
        <v/>
      </c>
      <c r="BI159" s="576">
        <f>+BH159</f>
        <v/>
      </c>
      <c r="BJ159" s="576">
        <f>+BI159</f>
        <v/>
      </c>
      <c r="BK159" s="576">
        <f>+BJ159</f>
        <v/>
      </c>
      <c r="BL159" s="576">
        <f>+BK159</f>
        <v/>
      </c>
      <c r="BM159" s="576">
        <f>+BL159</f>
        <v/>
      </c>
      <c r="BN159" s="576">
        <f>+BM159</f>
        <v/>
      </c>
      <c r="BO159" s="577">
        <f>+BN159</f>
        <v/>
      </c>
      <c r="BP159" s="576">
        <f>+BO159</f>
        <v/>
      </c>
      <c r="BQ159" s="576">
        <f>+BP159</f>
        <v/>
      </c>
      <c r="BR159" s="576">
        <f>+BQ159</f>
        <v/>
      </c>
      <c r="BS159" s="576">
        <f>+BR159</f>
        <v/>
      </c>
      <c r="BT159" s="576">
        <f>+BS159</f>
        <v/>
      </c>
      <c r="BU159" s="576">
        <f>+BT159</f>
        <v/>
      </c>
      <c r="BV159" s="576">
        <f>+BU159</f>
        <v/>
      </c>
      <c r="BW159" s="576">
        <f>+BV159</f>
        <v/>
      </c>
      <c r="BX159" s="576">
        <f>+BW159</f>
        <v/>
      </c>
      <c r="BY159" s="576">
        <f>+BX159</f>
        <v/>
      </c>
      <c r="BZ159" s="576">
        <f>+BY159</f>
        <v/>
      </c>
      <c r="CA159" s="577">
        <f>+BZ159</f>
        <v/>
      </c>
      <c r="CB159" s="576">
        <f>+CA159</f>
        <v/>
      </c>
      <c r="CC159" s="576">
        <f>+CB159</f>
        <v/>
      </c>
      <c r="CD159" s="576">
        <f>+CC159</f>
        <v/>
      </c>
      <c r="CE159" s="576">
        <f>+CD159</f>
        <v/>
      </c>
      <c r="CF159" s="576">
        <f>+CE159</f>
        <v/>
      </c>
      <c r="CG159" s="576">
        <f>+CF159</f>
        <v/>
      </c>
      <c r="CH159" s="576">
        <f>+CG159</f>
        <v/>
      </c>
      <c r="CI159" s="576">
        <f>+CH159</f>
        <v/>
      </c>
      <c r="CJ159" s="576">
        <f>+CI159</f>
        <v/>
      </c>
      <c r="CK159" s="576">
        <f>+CJ159</f>
        <v/>
      </c>
      <c r="CL159" s="576">
        <f>+CK159</f>
        <v/>
      </c>
      <c r="CM159" s="577">
        <f>+CL159</f>
        <v/>
      </c>
      <c r="CN159" s="576">
        <f>+CM159</f>
        <v/>
      </c>
      <c r="CO159" s="576">
        <f>+CN159</f>
        <v/>
      </c>
      <c r="CP159" s="576">
        <f>+CO159</f>
        <v/>
      </c>
      <c r="CQ159" s="576">
        <f>+CP159</f>
        <v/>
      </c>
      <c r="CR159" s="576">
        <f>+CQ159</f>
        <v/>
      </c>
      <c r="CS159" s="576">
        <f>+CR159</f>
        <v/>
      </c>
      <c r="CT159" s="576">
        <f>+CS159</f>
        <v/>
      </c>
      <c r="CU159" s="576">
        <f>+CT159</f>
        <v/>
      </c>
      <c r="CV159" s="576">
        <f>+CU159</f>
        <v/>
      </c>
      <c r="CW159" s="576">
        <f>+CV159</f>
        <v/>
      </c>
      <c r="CX159" s="576">
        <f>+CW159</f>
        <v/>
      </c>
      <c r="CY159" s="577">
        <f>+CX159</f>
        <v/>
      </c>
      <c r="CZ159" s="581" t="n"/>
      <c r="DA159" s="581" t="n"/>
      <c r="DB159" s="581" t="n"/>
      <c r="DC159" s="581" t="n"/>
      <c r="DD159" s="581" t="n"/>
      <c r="DE159" s="581" t="n"/>
      <c r="DF159" s="581" t="n"/>
      <c r="DG159" s="581" t="n"/>
    </row>
    <row r="160">
      <c r="B160" s="1" t="n"/>
      <c r="C160" s="1" t="n"/>
      <c r="D160" s="698" t="n"/>
      <c r="E160" s="698" t="n"/>
      <c r="F160" s="698" t="n"/>
      <c r="G160" s="698" t="n"/>
      <c r="H160" s="698" t="n"/>
      <c r="I160" s="698" t="n"/>
      <c r="J160" s="698" t="n"/>
      <c r="K160" s="698" t="n"/>
      <c r="L160" s="698" t="n"/>
      <c r="M160" s="698" t="n"/>
      <c r="N160" s="698" t="n"/>
      <c r="O160" s="698" t="n"/>
      <c r="P160" s="698" t="n"/>
      <c r="Q160" s="698" t="n"/>
      <c r="R160" s="698" t="n"/>
      <c r="S160" s="698" t="n"/>
      <c r="T160" s="698" t="n"/>
      <c r="U160" s="698" t="n"/>
      <c r="V160" s="698" t="n"/>
      <c r="W160" s="698" t="n"/>
      <c r="X160" s="698" t="n"/>
      <c r="Y160" s="698" t="n"/>
      <c r="Z160" s="699" t="n"/>
      <c r="AA160" s="698" t="n"/>
      <c r="AB160" s="698" t="n"/>
      <c r="AC160" s="698" t="n"/>
      <c r="AD160" s="698" t="n"/>
      <c r="AE160" s="699" t="n"/>
      <c r="AF160" s="698" t="n"/>
      <c r="AG160" s="698" t="n"/>
      <c r="AH160" s="698" t="n"/>
      <c r="AI160" s="698" t="n"/>
      <c r="AJ160" s="698" t="n"/>
      <c r="AK160" s="698" t="n"/>
      <c r="AL160" s="698" t="n"/>
      <c r="AM160" s="698" t="n"/>
      <c r="AN160" s="698" t="n"/>
      <c r="AO160" s="698" t="n"/>
      <c r="AP160" s="698" t="n"/>
      <c r="AQ160" s="699" t="n"/>
      <c r="AR160" s="698" t="n"/>
      <c r="AS160" s="698" t="n"/>
      <c r="AT160" s="698" t="n"/>
      <c r="AU160" s="698" t="n"/>
      <c r="AV160" s="698" t="n"/>
      <c r="AW160" s="698" t="n"/>
      <c r="AX160" s="698" t="n"/>
      <c r="AY160" s="698" t="n"/>
      <c r="AZ160" s="698" t="n"/>
      <c r="BA160" s="698" t="n"/>
      <c r="BB160" s="698" t="n"/>
      <c r="BC160" s="699" t="n"/>
      <c r="BD160" s="698" t="n"/>
      <c r="BE160" s="698" t="n"/>
      <c r="BF160" s="698" t="n"/>
      <c r="BG160" s="698" t="n"/>
      <c r="BH160" s="698" t="n"/>
      <c r="BI160" s="698" t="n"/>
      <c r="BJ160" s="698" t="n"/>
      <c r="BK160" s="698" t="n"/>
      <c r="BL160" s="698" t="n"/>
      <c r="BM160" s="698" t="n"/>
      <c r="BN160" s="698" t="n"/>
      <c r="BO160" s="699" t="n"/>
      <c r="BP160" s="698" t="n"/>
      <c r="BQ160" s="698" t="n"/>
      <c r="BR160" s="698" t="n"/>
      <c r="BS160" s="698" t="n"/>
      <c r="BT160" s="698" t="n"/>
      <c r="BU160" s="698" t="n"/>
      <c r="BV160" s="698" t="n"/>
      <c r="BW160" s="698" t="n"/>
      <c r="BX160" s="698" t="n"/>
      <c r="BY160" s="698" t="n"/>
      <c r="BZ160" s="698" t="n"/>
      <c r="CA160" s="699" t="n"/>
      <c r="CB160" s="698" t="n"/>
      <c r="CC160" s="698" t="n"/>
      <c r="CD160" s="698" t="n"/>
      <c r="CE160" s="698" t="n"/>
      <c r="CF160" s="698" t="n"/>
      <c r="CG160" s="698" t="n"/>
      <c r="CH160" s="698" t="n"/>
      <c r="CI160" s="698" t="n"/>
      <c r="CJ160" s="698" t="n"/>
      <c r="CK160" s="698" t="n"/>
      <c r="CL160" s="698" t="n"/>
      <c r="CM160" s="699" t="n"/>
      <c r="CN160" s="698" t="n"/>
      <c r="CO160" s="698" t="n"/>
      <c r="CP160" s="698" t="n"/>
      <c r="CQ160" s="698" t="n"/>
      <c r="CR160" s="698" t="n"/>
      <c r="CS160" s="698" t="n"/>
      <c r="CT160" s="698" t="n"/>
      <c r="CU160" s="698" t="n"/>
      <c r="CV160" s="698" t="n"/>
      <c r="CW160" s="698" t="n"/>
      <c r="CX160" s="698" t="n"/>
      <c r="CY160" s="699" t="n"/>
    </row>
    <row r="161">
      <c r="B161" s="1" t="inlineStr">
        <is>
          <t>Deferred Consulting Services Revenue</t>
        </is>
      </c>
      <c r="C161" s="1" t="n"/>
      <c r="D161" s="580" t="n"/>
      <c r="E161" s="580" t="n"/>
      <c r="F161" s="580" t="n"/>
      <c r="G161" s="580" t="n"/>
      <c r="H161" s="580" t="n"/>
      <c r="I161" s="580" t="n"/>
      <c r="J161" s="580" t="n"/>
      <c r="K161" s="580" t="n"/>
      <c r="L161" s="580" t="n"/>
      <c r="M161" s="580" t="n"/>
      <c r="N161" s="580" t="n"/>
      <c r="O161" s="580" t="n"/>
      <c r="P161" s="580" t="n">
        <v>0</v>
      </c>
      <c r="Q161" s="580" t="n">
        <v>0</v>
      </c>
      <c r="R161" s="580" t="n">
        <v>0</v>
      </c>
      <c r="S161" s="580" t="n">
        <v>0</v>
      </c>
      <c r="T161" s="580" t="n">
        <v>0</v>
      </c>
      <c r="U161" s="580" t="n">
        <v>0</v>
      </c>
      <c r="V161" s="580" t="n">
        <v>0</v>
      </c>
      <c r="W161" s="580" t="n">
        <v>0</v>
      </c>
      <c r="X161" s="580" t="n">
        <v>0</v>
      </c>
      <c r="Y161" s="580" t="n">
        <v>0</v>
      </c>
      <c r="Z161" s="195" t="n">
        <v>0</v>
      </c>
      <c r="AA161" s="750" t="n">
        <v>0</v>
      </c>
      <c r="AB161" s="750">
        <f>+AA161-SUM('Revenue Build'!N134:N136)+('Monthly Detail'!AB28*'Revenue Build'!$A$4)+('Monthly Detail'!AB29*'Revenue Build'!$A$5)+('Monthly Detail'!AB30*'Revenue Build'!$A$6)</f>
        <v/>
      </c>
      <c r="AC161" s="750">
        <f>+AB161-SUM('Revenue Build'!O134:O136)+('Monthly Detail'!AC28*'Revenue Build'!$A$4)+('Monthly Detail'!AC29*'Revenue Build'!$A$5)+('Monthly Detail'!AC30*'Revenue Build'!$A$6)</f>
        <v/>
      </c>
      <c r="AD161" s="750">
        <f>+AC161-SUM('Revenue Build'!P134:P136)+('Monthly Detail'!AD28*'Revenue Build'!$A$4)+('Monthly Detail'!AD29*'Revenue Build'!$A$5)+('Monthly Detail'!AD30*'Revenue Build'!$A$6)</f>
        <v/>
      </c>
      <c r="AE161" s="751">
        <f>+AD161-SUM('Revenue Build'!Q134:Q136)+('Monthly Detail'!AE28*'Revenue Build'!$A$4)+('Monthly Detail'!AE29*'Revenue Build'!$A$5)+('Monthly Detail'!AE30*'Revenue Build'!$A$6)</f>
        <v/>
      </c>
      <c r="AF161" s="750">
        <f>+AE161-SUM('Revenue Build'!R134:R136)+('Monthly Detail'!AF28*'Revenue Build'!$A$4)+('Monthly Detail'!AF29*'Revenue Build'!$A$5)+('Monthly Detail'!AF30*'Revenue Build'!$A$6)</f>
        <v/>
      </c>
      <c r="AG161" s="750">
        <f>+AF161-SUM('Revenue Build'!S134:S136)+('Monthly Detail'!AG28*'Revenue Build'!$A$4)+('Monthly Detail'!AG29*'Revenue Build'!$A$5)+('Monthly Detail'!AG30*'Revenue Build'!$A$6)</f>
        <v/>
      </c>
      <c r="AH161" s="750">
        <f>+AG161-SUM('Revenue Build'!T134:T136)+('Monthly Detail'!AH28*'Revenue Build'!$A$4)+('Monthly Detail'!AH29*'Revenue Build'!$A$5)+('Monthly Detail'!AH30*'Revenue Build'!$A$6)</f>
        <v/>
      </c>
      <c r="AI161" s="750">
        <f>+AH161-SUM('Revenue Build'!U134:U136)+('Monthly Detail'!AI28*'Revenue Build'!$A$4)+('Monthly Detail'!AI29*'Revenue Build'!$A$5)+('Monthly Detail'!AI30*'Revenue Build'!$A$6)</f>
        <v/>
      </c>
      <c r="AJ161" s="750">
        <f>+AI161-SUM('Revenue Build'!V134:V136)+('Monthly Detail'!AJ28*'Revenue Build'!$A$4)+('Monthly Detail'!AJ29*'Revenue Build'!$A$5)+('Monthly Detail'!AJ30*'Revenue Build'!$A$6)</f>
        <v/>
      </c>
      <c r="AK161" s="750">
        <f>+AJ161-SUM('Revenue Build'!W134:W136)+('Monthly Detail'!AK28*'Revenue Build'!$A$4)+('Monthly Detail'!AK29*'Revenue Build'!$A$5)+('Monthly Detail'!AK30*'Revenue Build'!$A$6)</f>
        <v/>
      </c>
      <c r="AL161" s="750">
        <f>+AK161-SUM('Revenue Build'!X134:X136)+('Monthly Detail'!AL28*'Revenue Build'!$A$4)+('Monthly Detail'!AL29*'Revenue Build'!$A$5)+('Monthly Detail'!AL30*'Revenue Build'!$A$6)</f>
        <v/>
      </c>
      <c r="AM161" s="750">
        <f>+AL161-SUM('Revenue Build'!Y134:Y136)+('Monthly Detail'!AM28*'Revenue Build'!$A$4)+('Monthly Detail'!AM29*'Revenue Build'!$A$5)+('Monthly Detail'!AM30*'Revenue Build'!$A$6)</f>
        <v/>
      </c>
      <c r="AN161" s="750">
        <f>+AM161-SUM('Revenue Build'!Z134:Z136)+('Monthly Detail'!AN28*'Revenue Build'!$A$4)+('Monthly Detail'!AN29*'Revenue Build'!$A$5)+('Monthly Detail'!AN30*'Revenue Build'!$A$6)</f>
        <v/>
      </c>
      <c r="AO161" s="750">
        <f>+AN161-SUM('Revenue Build'!AA134:AA136)+('Monthly Detail'!AO28*'Revenue Build'!$A$4)+('Monthly Detail'!AO29*'Revenue Build'!$A$5)+('Monthly Detail'!AO30*'Revenue Build'!$A$6)</f>
        <v/>
      </c>
      <c r="AP161" s="750">
        <f>+AO161-SUM('Revenue Build'!AB134:AB136)+('Monthly Detail'!AP28*'Revenue Build'!$A$4)+('Monthly Detail'!AP29*'Revenue Build'!$A$5)+('Monthly Detail'!AP30*'Revenue Build'!$A$6)</f>
        <v/>
      </c>
      <c r="AQ161" s="751">
        <f>+AP161-SUM('Revenue Build'!AC134:AC136)+('Monthly Detail'!AQ28*'Revenue Build'!$A$4)+('Monthly Detail'!AQ29*'Revenue Build'!$A$5)+('Monthly Detail'!AQ30*'Revenue Build'!$A$6)</f>
        <v/>
      </c>
      <c r="AR161" s="750">
        <f>+AQ161-SUM('Revenue Build'!AD134:AD136)+('Monthly Detail'!AR28*'Revenue Build'!$A$4)+('Monthly Detail'!AR29*'Revenue Build'!$A$5)+('Monthly Detail'!AR30*'Revenue Build'!$A$6)</f>
        <v/>
      </c>
      <c r="AS161" s="750">
        <f>+AR161-SUM('Revenue Build'!AE134:AE136)+('Monthly Detail'!AS28*'Revenue Build'!$A$4)+('Monthly Detail'!AS29*'Revenue Build'!$A$5)+('Monthly Detail'!AS30*'Revenue Build'!$A$6)</f>
        <v/>
      </c>
      <c r="AT161" s="750">
        <f>+AS161-SUM('Revenue Build'!AF134:AF136)+('Monthly Detail'!AT28*'Revenue Build'!$A$4)+('Monthly Detail'!AT29*'Revenue Build'!$A$5)+('Monthly Detail'!AT30*'Revenue Build'!$A$6)</f>
        <v/>
      </c>
      <c r="AU161" s="750">
        <f>+AT161-SUM('Revenue Build'!AG134:AG136)+('Monthly Detail'!AU28*'Revenue Build'!$A$4)+('Monthly Detail'!AU29*'Revenue Build'!$A$5)+('Monthly Detail'!AU30*'Revenue Build'!$A$6)</f>
        <v/>
      </c>
      <c r="AV161" s="750">
        <f>+AU161-SUM('Revenue Build'!AH134:AH136)+('Monthly Detail'!AV28*'Revenue Build'!$A$4)+('Monthly Detail'!AV29*'Revenue Build'!$A$5)+('Monthly Detail'!AV30*'Revenue Build'!$A$6)</f>
        <v/>
      </c>
      <c r="AW161" s="750">
        <f>+AV161-SUM('Revenue Build'!AI134:AI136)+('Monthly Detail'!AW28*'Revenue Build'!$A$4)+('Monthly Detail'!AW29*'Revenue Build'!$A$5)+('Monthly Detail'!AW30*'Revenue Build'!$A$6)</f>
        <v/>
      </c>
      <c r="AX161" s="750">
        <f>+AW161-SUM('Revenue Build'!AJ134:AJ136)+('Monthly Detail'!AX28*'Revenue Build'!$A$4)+('Monthly Detail'!AX29*'Revenue Build'!$A$5)+('Monthly Detail'!AX30*'Revenue Build'!$A$6)</f>
        <v/>
      </c>
      <c r="AY161" s="750">
        <f>+AX161-SUM('Revenue Build'!AK134:AK136)+('Monthly Detail'!AY28*'Revenue Build'!$A$4)+('Monthly Detail'!AY29*'Revenue Build'!$A$5)+('Monthly Detail'!AY30*'Revenue Build'!$A$6)</f>
        <v/>
      </c>
      <c r="AZ161" s="750">
        <f>+AY161-SUM('Revenue Build'!AL134:AL136)+('Monthly Detail'!AZ28*'Revenue Build'!$A$4)+('Monthly Detail'!AZ29*'Revenue Build'!$A$5)+('Monthly Detail'!AZ30*'Revenue Build'!$A$6)</f>
        <v/>
      </c>
      <c r="BA161" s="750">
        <f>+AZ161-SUM('Revenue Build'!AM134:AM136)+('Monthly Detail'!BA28*'Revenue Build'!$A$4)+('Monthly Detail'!BA29*'Revenue Build'!$A$5)+('Monthly Detail'!BA30*'Revenue Build'!$A$6)</f>
        <v/>
      </c>
      <c r="BB161" s="750">
        <f>+BA161-SUM('Revenue Build'!AN134:AN136)+('Monthly Detail'!BB28*'Revenue Build'!$A$4)+('Monthly Detail'!BB29*'Revenue Build'!$A$5)+('Monthly Detail'!BB30*'Revenue Build'!$A$6)</f>
        <v/>
      </c>
      <c r="BC161" s="751">
        <f>+BB161-SUM('Revenue Build'!AO134:AO136)+('Monthly Detail'!BC28*'Revenue Build'!$A$4)+('Monthly Detail'!BC29*'Revenue Build'!$A$5)+('Monthly Detail'!BC30*'Revenue Build'!$A$6)</f>
        <v/>
      </c>
      <c r="BD161" s="750">
        <f>+BC161-SUM('Revenue Build'!AP134:AP136)+('Monthly Detail'!BD28*'Revenue Build'!$A$4)+('Monthly Detail'!BD29*'Revenue Build'!$A$5)+('Monthly Detail'!BD30*'Revenue Build'!$A$6)</f>
        <v/>
      </c>
      <c r="BE161" s="750">
        <f>+BD161-SUM('Revenue Build'!AQ134:AQ136)+('Monthly Detail'!BE28*'Revenue Build'!$A$4)+('Monthly Detail'!BE29*'Revenue Build'!$A$5)+('Monthly Detail'!BE30*'Revenue Build'!$A$6)</f>
        <v/>
      </c>
      <c r="BF161" s="750">
        <f>+BE161-SUM('Revenue Build'!AR134:AR136)+('Monthly Detail'!BF28*'Revenue Build'!$A$4)+('Monthly Detail'!BF29*'Revenue Build'!$A$5)+('Monthly Detail'!BF30*'Revenue Build'!$A$6)</f>
        <v/>
      </c>
      <c r="BG161" s="750">
        <f>+BF161-SUM('Revenue Build'!AS134:AS136)+('Monthly Detail'!BG28*'Revenue Build'!$A$4)+('Monthly Detail'!BG29*'Revenue Build'!$A$5)+('Monthly Detail'!BG30*'Revenue Build'!$A$6)</f>
        <v/>
      </c>
      <c r="BH161" s="750">
        <f>+BG161-SUM('Revenue Build'!AT134:AT136)+('Monthly Detail'!BH28*'Revenue Build'!$A$4)+('Monthly Detail'!BH29*'Revenue Build'!$A$5)+('Monthly Detail'!BH30*'Revenue Build'!$A$6)</f>
        <v/>
      </c>
      <c r="BI161" s="750">
        <f>+BH161-SUM('Revenue Build'!AU134:AU136)+('Monthly Detail'!BI28*'Revenue Build'!$A$4)+('Monthly Detail'!BI29*'Revenue Build'!$A$5)+('Monthly Detail'!BI30*'Revenue Build'!$A$6)</f>
        <v/>
      </c>
      <c r="BJ161" s="750">
        <f>+BI161-SUM('Revenue Build'!AV134:AV136)+('Monthly Detail'!BJ28*'Revenue Build'!$A$4)+('Monthly Detail'!BJ29*'Revenue Build'!$A$5)+('Monthly Detail'!BJ30*'Revenue Build'!$A$6)</f>
        <v/>
      </c>
      <c r="BK161" s="750">
        <f>+BJ161-SUM('Revenue Build'!AW134:AW136)+('Monthly Detail'!BK28*'Revenue Build'!$A$4)+('Monthly Detail'!BK29*'Revenue Build'!$A$5)+('Monthly Detail'!BK30*'Revenue Build'!$A$6)</f>
        <v/>
      </c>
      <c r="BL161" s="750">
        <f>+BK161-SUM('Revenue Build'!AX134:AX136)+('Monthly Detail'!BL28*'Revenue Build'!$A$4)+('Monthly Detail'!BL29*'Revenue Build'!$A$5)+('Monthly Detail'!BL30*'Revenue Build'!$A$6)</f>
        <v/>
      </c>
      <c r="BM161" s="750">
        <f>+BL161-SUM('Revenue Build'!AY134:AY136)+('Monthly Detail'!BM28*'Revenue Build'!$A$4)+('Monthly Detail'!BM29*'Revenue Build'!$A$5)+('Monthly Detail'!BM30*'Revenue Build'!$A$6)</f>
        <v/>
      </c>
      <c r="BN161" s="750">
        <f>+BM161-SUM('Revenue Build'!AZ134:AZ136)+('Monthly Detail'!BN28*'Revenue Build'!$A$4)+('Monthly Detail'!BN29*'Revenue Build'!$A$5)+('Monthly Detail'!BN30*'Revenue Build'!$A$6)</f>
        <v/>
      </c>
      <c r="BO161" s="751">
        <f>+BN161-SUM('Revenue Build'!BA134:BA136)+('Monthly Detail'!BO28*'Revenue Build'!$A$4)+('Monthly Detail'!BO29*'Revenue Build'!$A$5)+('Monthly Detail'!BO30*'Revenue Build'!$A$6)</f>
        <v/>
      </c>
      <c r="BP161" s="750">
        <f>+BO161-SUM('Revenue Build'!BB134:BB136)+('Monthly Detail'!BP28*'Revenue Build'!$A$4)+('Monthly Detail'!BP29*'Revenue Build'!$A$5)+('Monthly Detail'!BP30*'Revenue Build'!$A$6)</f>
        <v/>
      </c>
      <c r="BQ161" s="750">
        <f>+BP161-SUM('Revenue Build'!BC134:BC136)+('Monthly Detail'!BQ28*'Revenue Build'!$A$4)+('Monthly Detail'!BQ29*'Revenue Build'!$A$5)+('Monthly Detail'!BQ30*'Revenue Build'!$A$6)</f>
        <v/>
      </c>
      <c r="BR161" s="750">
        <f>+BQ161-SUM('Revenue Build'!BD134:BD136)+('Monthly Detail'!BR28*'Revenue Build'!$A$4)+('Monthly Detail'!BR29*'Revenue Build'!$A$5)+('Monthly Detail'!BR30*'Revenue Build'!$A$6)</f>
        <v/>
      </c>
      <c r="BS161" s="750">
        <f>+BR161-SUM('Revenue Build'!BE134:BE136)+('Monthly Detail'!BS28*'Revenue Build'!$A$4)+('Monthly Detail'!BS29*'Revenue Build'!$A$5)+('Monthly Detail'!BS30*'Revenue Build'!$A$6)</f>
        <v/>
      </c>
      <c r="BT161" s="750">
        <f>+BS161-SUM('Revenue Build'!BF134:BF136)+('Monthly Detail'!BT28*'Revenue Build'!$A$4)+('Monthly Detail'!BT29*'Revenue Build'!$A$5)+('Monthly Detail'!BT30*'Revenue Build'!$A$6)</f>
        <v/>
      </c>
      <c r="BU161" s="750">
        <f>+BT161-SUM('Revenue Build'!BG134:BG136)+('Monthly Detail'!BU28*'Revenue Build'!$A$4)+('Monthly Detail'!BU29*'Revenue Build'!$A$5)+('Monthly Detail'!BU30*'Revenue Build'!$A$6)</f>
        <v/>
      </c>
      <c r="BV161" s="750">
        <f>+BU161-SUM('Revenue Build'!BH134:BH136)+('Monthly Detail'!BV28*'Revenue Build'!$A$4)+('Monthly Detail'!BV29*'Revenue Build'!$A$5)+('Monthly Detail'!BV30*'Revenue Build'!$A$6)</f>
        <v/>
      </c>
      <c r="BW161" s="750">
        <f>+BV161-SUM('Revenue Build'!BI134:BI136)+('Monthly Detail'!BW28*'Revenue Build'!$A$4)+('Monthly Detail'!BW29*'Revenue Build'!$A$5)+('Monthly Detail'!BW30*'Revenue Build'!$A$6)</f>
        <v/>
      </c>
      <c r="BX161" s="750">
        <f>+BW161-SUM('Revenue Build'!BJ134:BJ136)+('Monthly Detail'!BX28*'Revenue Build'!$A$4)+('Monthly Detail'!BX29*'Revenue Build'!$A$5)+('Monthly Detail'!BX30*'Revenue Build'!$A$6)</f>
        <v/>
      </c>
      <c r="BY161" s="750">
        <f>+BX161-SUM('Revenue Build'!BK134:BK136)+('Monthly Detail'!BY28*'Revenue Build'!$A$4)+('Monthly Detail'!BY29*'Revenue Build'!$A$5)+('Monthly Detail'!BY30*'Revenue Build'!$A$6)</f>
        <v/>
      </c>
      <c r="BZ161" s="750">
        <f>+BY161-SUM('Revenue Build'!BL134:BL136)+('Monthly Detail'!BZ28*'Revenue Build'!$A$4)+('Monthly Detail'!BZ29*'Revenue Build'!$A$5)+('Monthly Detail'!BZ30*'Revenue Build'!$A$6)</f>
        <v/>
      </c>
      <c r="CA161" s="751">
        <f>+BZ161-SUM('Revenue Build'!BM134:BM136)+('Monthly Detail'!CA28*'Revenue Build'!$A$4)+('Monthly Detail'!CA29*'Revenue Build'!$A$5)+('Monthly Detail'!CA30*'Revenue Build'!$A$6)</f>
        <v/>
      </c>
      <c r="CB161" s="750">
        <f>+CA161-SUM('Revenue Build'!BN134:BN136)+('Monthly Detail'!CB28*'Revenue Build'!$A$4)+('Monthly Detail'!CB29*'Revenue Build'!$A$5)+('Monthly Detail'!CB30*'Revenue Build'!$A$6)</f>
        <v/>
      </c>
      <c r="CC161" s="750">
        <f>+CB161-SUM('Revenue Build'!BO134:BO136)+('Monthly Detail'!CC28*'Revenue Build'!$A$4)+('Monthly Detail'!CC29*'Revenue Build'!$A$5)+('Monthly Detail'!CC30*'Revenue Build'!$A$6)</f>
        <v/>
      </c>
      <c r="CD161" s="750">
        <f>+CC161-SUM('Revenue Build'!BP134:BP136)+('Monthly Detail'!CD28*'Revenue Build'!$A$4)+('Monthly Detail'!CD29*'Revenue Build'!$A$5)+('Monthly Detail'!CD30*'Revenue Build'!$A$6)</f>
        <v/>
      </c>
      <c r="CE161" s="750">
        <f>+CD161-SUM('Revenue Build'!BQ134:BQ136)+('Monthly Detail'!CE28*'Revenue Build'!$A$4)+('Monthly Detail'!CE29*'Revenue Build'!$A$5)+('Monthly Detail'!CE30*'Revenue Build'!$A$6)</f>
        <v/>
      </c>
      <c r="CF161" s="750">
        <f>+CE161-SUM('Revenue Build'!BR134:BR136)+('Monthly Detail'!CF28*'Revenue Build'!$A$4)+('Monthly Detail'!CF29*'Revenue Build'!$A$5)+('Monthly Detail'!CF30*'Revenue Build'!$A$6)</f>
        <v/>
      </c>
      <c r="CG161" s="750">
        <f>+CF161-SUM('Revenue Build'!BS134:BS136)+('Monthly Detail'!CG28*'Revenue Build'!$A$4)+('Monthly Detail'!CG29*'Revenue Build'!$A$5)+('Monthly Detail'!CG30*'Revenue Build'!$A$6)</f>
        <v/>
      </c>
      <c r="CH161" s="750">
        <f>+CG161-SUM('Revenue Build'!BT134:BT136)+('Monthly Detail'!CH28*'Revenue Build'!$A$4)+('Monthly Detail'!CH29*'Revenue Build'!$A$5)+('Monthly Detail'!CH30*'Revenue Build'!$A$6)</f>
        <v/>
      </c>
      <c r="CI161" s="750">
        <f>+CH161-SUM('Revenue Build'!BU134:BU136)+('Monthly Detail'!CI28*'Revenue Build'!$A$4)+('Monthly Detail'!CI29*'Revenue Build'!$A$5)+('Monthly Detail'!CI30*'Revenue Build'!$A$6)</f>
        <v/>
      </c>
      <c r="CJ161" s="750">
        <f>+CI161-SUM('Revenue Build'!BV134:BV136)+('Monthly Detail'!CJ28*'Revenue Build'!$A$4)+('Monthly Detail'!CJ29*'Revenue Build'!$A$5)+('Monthly Detail'!CJ30*'Revenue Build'!$A$6)</f>
        <v/>
      </c>
      <c r="CK161" s="750">
        <f>+CJ161-SUM('Revenue Build'!BW134:BW136)+('Monthly Detail'!CK28*'Revenue Build'!$A$4)+('Monthly Detail'!CK29*'Revenue Build'!$A$5)+('Monthly Detail'!CK30*'Revenue Build'!$A$6)</f>
        <v/>
      </c>
      <c r="CL161" s="750">
        <f>+CK161-SUM('Revenue Build'!BX134:BX136)+('Monthly Detail'!CL28*'Revenue Build'!$A$4)+('Monthly Detail'!CL29*'Revenue Build'!$A$5)+('Monthly Detail'!CL30*'Revenue Build'!$A$6)</f>
        <v/>
      </c>
      <c r="CM161" s="751">
        <f>+CL161-SUM('Revenue Build'!BY134:BY136)+('Monthly Detail'!CM28*'Revenue Build'!$A$4)+('Monthly Detail'!CM29*'Revenue Build'!$A$5)+('Monthly Detail'!CM30*'Revenue Build'!$A$6)</f>
        <v/>
      </c>
      <c r="CN161" s="750">
        <f>+CM161-SUM('Revenue Build'!BZ134:BZ136)+('Monthly Detail'!CN28*'Revenue Build'!$A$4)+('Monthly Detail'!CN29*'Revenue Build'!$A$5)+('Monthly Detail'!CN30*'Revenue Build'!$A$6)</f>
        <v/>
      </c>
      <c r="CO161" s="750">
        <f>+CN161-SUM('Revenue Build'!CA134:CA136)+('Monthly Detail'!CO28*'Revenue Build'!$A$4)+('Monthly Detail'!CO29*'Revenue Build'!$A$5)+('Monthly Detail'!CO30*'Revenue Build'!$A$6)</f>
        <v/>
      </c>
      <c r="CP161" s="750">
        <f>+CO161-SUM('Revenue Build'!CB134:CB136)+('Monthly Detail'!CP28*'Revenue Build'!$A$4)+('Monthly Detail'!CP29*'Revenue Build'!$A$5)+('Monthly Detail'!CP30*'Revenue Build'!$A$6)</f>
        <v/>
      </c>
      <c r="CQ161" s="750">
        <f>+CP161-SUM('Revenue Build'!CC134:CC136)+('Monthly Detail'!CQ28*'Revenue Build'!$A$4)+('Monthly Detail'!CQ29*'Revenue Build'!$A$5)+('Monthly Detail'!CQ30*'Revenue Build'!$A$6)</f>
        <v/>
      </c>
      <c r="CR161" s="750">
        <f>+CQ161-SUM('Revenue Build'!CD134:CD136)+('Monthly Detail'!CR28*'Revenue Build'!$A$4)+('Monthly Detail'!CR29*'Revenue Build'!$A$5)+('Monthly Detail'!CR30*'Revenue Build'!$A$6)</f>
        <v/>
      </c>
      <c r="CS161" s="750">
        <f>+CR161-SUM('Revenue Build'!CE134:CE136)+('Monthly Detail'!CS28*'Revenue Build'!$A$4)+('Monthly Detail'!CS29*'Revenue Build'!$A$5)+('Monthly Detail'!CS30*'Revenue Build'!$A$6)</f>
        <v/>
      </c>
      <c r="CT161" s="750">
        <f>+CS161-SUM('Revenue Build'!CF134:CF136)+('Monthly Detail'!CT28*'Revenue Build'!$A$4)+('Monthly Detail'!CT29*'Revenue Build'!$A$5)+('Monthly Detail'!CT30*'Revenue Build'!$A$6)</f>
        <v/>
      </c>
      <c r="CU161" s="750">
        <f>+CT161-SUM('Revenue Build'!CG134:CG136)+('Monthly Detail'!CU28*'Revenue Build'!$A$4)+('Monthly Detail'!CU29*'Revenue Build'!$A$5)+('Monthly Detail'!CU30*'Revenue Build'!$A$6)</f>
        <v/>
      </c>
      <c r="CV161" s="750">
        <f>+CU161-SUM('Revenue Build'!CH134:CH136)+('Monthly Detail'!CV28*'Revenue Build'!$A$4)+('Monthly Detail'!CV29*'Revenue Build'!$A$5)+('Monthly Detail'!CV30*'Revenue Build'!$A$6)</f>
        <v/>
      </c>
      <c r="CW161" s="750">
        <f>+CV161-SUM('Revenue Build'!CI134:CI136)+('Monthly Detail'!CW28*'Revenue Build'!$A$4)+('Monthly Detail'!CW29*'Revenue Build'!$A$5)+('Monthly Detail'!CW30*'Revenue Build'!$A$6)</f>
        <v/>
      </c>
      <c r="CX161" s="750">
        <f>+CW161-SUM('Revenue Build'!CJ134:CJ136)+('Monthly Detail'!CX28*'Revenue Build'!$A$4)+('Monthly Detail'!CX29*'Revenue Build'!$A$5)+('Monthly Detail'!CX30*'Revenue Build'!$A$6)</f>
        <v/>
      </c>
      <c r="CY161" s="751">
        <f>+CX161-SUM('Revenue Build'!CK134:CK136)+('Monthly Detail'!CY28*'Revenue Build'!$A$4)+('Monthly Detail'!CY29*'Revenue Build'!$A$5)+('Monthly Detail'!CY30*'Revenue Build'!$A$6)</f>
        <v/>
      </c>
    </row>
    <row r="162">
      <c r="B162" s="1" t="inlineStr">
        <is>
          <t xml:space="preserve">         Other Current Liabilities</t>
        </is>
      </c>
      <c r="C162" s="1" t="n"/>
      <c r="D162" s="580" t="n"/>
      <c r="E162" s="580" t="n"/>
      <c r="F162" s="580" t="n"/>
      <c r="G162" s="580" t="n"/>
      <c r="H162" s="580" t="n"/>
      <c r="I162" s="580" t="n"/>
      <c r="J162" s="580" t="n"/>
      <c r="K162" s="580" t="n"/>
      <c r="L162" s="580" t="n"/>
      <c r="M162" s="580" t="n"/>
      <c r="N162" s="580" t="n"/>
      <c r="O162" s="580" t="n"/>
      <c r="P162" s="580" t="n"/>
      <c r="Q162" s="580" t="n"/>
      <c r="R162" s="580" t="n"/>
      <c r="S162" s="580" t="n"/>
      <c r="T162" s="580" t="n"/>
      <c r="U162" s="580" t="n"/>
      <c r="V162" s="580" t="n"/>
      <c r="W162" s="580" t="n"/>
      <c r="X162" s="580" t="n"/>
      <c r="Y162" s="580" t="n"/>
      <c r="Z162" s="195" t="n"/>
      <c r="AA162" s="750" t="n"/>
      <c r="AB162" s="750" t="n"/>
      <c r="AC162" s="750" t="n"/>
      <c r="AD162" s="750" t="n"/>
      <c r="AE162" s="751" t="n"/>
      <c r="AF162" s="750" t="n"/>
      <c r="AG162" s="750" t="n"/>
      <c r="AH162" s="750" t="n"/>
      <c r="AI162" s="750" t="n"/>
      <c r="AJ162" s="750" t="n"/>
      <c r="AK162" s="750" t="n"/>
      <c r="AL162" s="750" t="n"/>
      <c r="AM162" s="750" t="n"/>
      <c r="AN162" s="750" t="n"/>
      <c r="AO162" s="750" t="n"/>
      <c r="AP162" s="750" t="n"/>
      <c r="AQ162" s="751" t="n"/>
      <c r="AR162" s="750" t="n"/>
      <c r="AS162" s="750" t="n"/>
      <c r="AT162" s="750" t="n"/>
      <c r="AU162" s="750" t="n"/>
      <c r="AV162" s="750" t="n"/>
      <c r="AW162" s="750" t="n"/>
      <c r="AX162" s="750" t="n"/>
      <c r="AY162" s="750" t="n"/>
      <c r="AZ162" s="750" t="n"/>
      <c r="BA162" s="750" t="n"/>
      <c r="BB162" s="750" t="n"/>
      <c r="BC162" s="751" t="n"/>
      <c r="BD162" s="750" t="n"/>
      <c r="BE162" s="750" t="n"/>
      <c r="BF162" s="750" t="n"/>
      <c r="BG162" s="750" t="n"/>
      <c r="BH162" s="750" t="n"/>
      <c r="BI162" s="750" t="n"/>
      <c r="BJ162" s="750" t="n"/>
      <c r="BK162" s="750" t="n"/>
      <c r="BL162" s="750" t="n"/>
      <c r="BM162" s="750" t="n"/>
      <c r="BN162" s="750" t="n"/>
      <c r="BO162" s="751" t="n"/>
      <c r="BP162" s="750" t="n"/>
      <c r="BQ162" s="750" t="n"/>
      <c r="BR162" s="750" t="n"/>
      <c r="BS162" s="750" t="n"/>
      <c r="BT162" s="750" t="n"/>
      <c r="BU162" s="750" t="n"/>
      <c r="BV162" s="750" t="n"/>
      <c r="BW162" s="750" t="n"/>
      <c r="BX162" s="750" t="n"/>
      <c r="BY162" s="750" t="n"/>
      <c r="BZ162" s="750" t="n"/>
      <c r="CA162" s="751" t="n"/>
      <c r="CB162" s="750" t="n"/>
      <c r="CC162" s="750" t="n"/>
      <c r="CD162" s="750" t="n"/>
      <c r="CE162" s="750" t="n"/>
      <c r="CF162" s="750" t="n"/>
      <c r="CG162" s="750" t="n"/>
      <c r="CH162" s="750" t="n"/>
      <c r="CI162" s="750" t="n"/>
      <c r="CJ162" s="750" t="n"/>
      <c r="CK162" s="750" t="n"/>
      <c r="CL162" s="750" t="n"/>
      <c r="CM162" s="751" t="n"/>
      <c r="CN162" s="750" t="n"/>
      <c r="CO162" s="750" t="n"/>
      <c r="CP162" s="750" t="n"/>
      <c r="CQ162" s="750" t="n"/>
      <c r="CR162" s="750" t="n"/>
      <c r="CS162" s="750" t="n"/>
      <c r="CT162" s="750" t="n"/>
      <c r="CU162" s="750" t="n"/>
      <c r="CV162" s="750" t="n"/>
      <c r="CW162" s="750" t="n"/>
      <c r="CX162" s="750" t="n"/>
      <c r="CY162" s="751" t="n"/>
    </row>
    <row r="163">
      <c r="B163" s="1" t="inlineStr">
        <is>
          <t xml:space="preserve">            Arizona Dept. of Revenue Payable</t>
        </is>
      </c>
      <c r="C163" s="1" t="n"/>
      <c r="D163" s="580" t="n"/>
      <c r="E163" s="580" t="n"/>
      <c r="F163" s="580" t="n"/>
      <c r="G163" s="580" t="n"/>
      <c r="H163" s="580" t="n"/>
      <c r="I163" s="580" t="n"/>
      <c r="J163" s="580" t="n"/>
      <c r="K163" s="580" t="n"/>
      <c r="L163" s="580" t="n"/>
      <c r="M163" s="580" t="n"/>
      <c r="N163" s="580" t="n"/>
      <c r="O163" s="580" t="n"/>
      <c r="P163" s="580" t="n"/>
      <c r="Q163" s="580" t="n"/>
      <c r="R163" s="580" t="n"/>
      <c r="S163" s="580" t="n"/>
      <c r="T163" s="580" t="n"/>
      <c r="U163" s="580" t="n">
        <v>0</v>
      </c>
      <c r="V163" s="580" t="n">
        <v>0</v>
      </c>
      <c r="W163" s="580" t="n">
        <v>0</v>
      </c>
      <c r="X163" s="580" t="n">
        <v>0</v>
      </c>
      <c r="Y163" s="580" t="n">
        <v>0</v>
      </c>
      <c r="Z163" s="195" t="n">
        <v>0</v>
      </c>
      <c r="AA163" s="750">
        <f>+Z163</f>
        <v/>
      </c>
      <c r="AB163" s="750">
        <f>+AA163</f>
        <v/>
      </c>
      <c r="AC163" s="750">
        <f>+AB163</f>
        <v/>
      </c>
      <c r="AD163" s="750">
        <f>+AC163</f>
        <v/>
      </c>
      <c r="AE163" s="751">
        <f>+AD163</f>
        <v/>
      </c>
      <c r="AF163" s="750">
        <f>+AE163</f>
        <v/>
      </c>
      <c r="AG163" s="750">
        <f>+AF163</f>
        <v/>
      </c>
      <c r="AH163" s="750">
        <f>+AG163</f>
        <v/>
      </c>
      <c r="AI163" s="750">
        <f>+AH163</f>
        <v/>
      </c>
      <c r="AJ163" s="750">
        <f>+AI163</f>
        <v/>
      </c>
      <c r="AK163" s="750">
        <f>+AJ163</f>
        <v/>
      </c>
      <c r="AL163" s="750">
        <f>+AK163</f>
        <v/>
      </c>
      <c r="AM163" s="750">
        <f>+AL163</f>
        <v/>
      </c>
      <c r="AN163" s="750">
        <f>+AM163</f>
        <v/>
      </c>
      <c r="AO163" s="750">
        <f>+AN163</f>
        <v/>
      </c>
      <c r="AP163" s="750">
        <f>+AO163</f>
        <v/>
      </c>
      <c r="AQ163" s="751">
        <f>+AP163</f>
        <v/>
      </c>
      <c r="AR163" s="750">
        <f>+AQ163</f>
        <v/>
      </c>
      <c r="AS163" s="750">
        <f>+AR163</f>
        <v/>
      </c>
      <c r="AT163" s="750">
        <f>+AS163</f>
        <v/>
      </c>
      <c r="AU163" s="750">
        <f>+AT163</f>
        <v/>
      </c>
      <c r="AV163" s="750">
        <f>+AU163</f>
        <v/>
      </c>
      <c r="AW163" s="750">
        <f>+AV163</f>
        <v/>
      </c>
      <c r="AX163" s="750">
        <f>+AW163</f>
        <v/>
      </c>
      <c r="AY163" s="750">
        <f>+AX163</f>
        <v/>
      </c>
      <c r="AZ163" s="750">
        <f>+AY163</f>
        <v/>
      </c>
      <c r="BA163" s="750">
        <f>+AZ163</f>
        <v/>
      </c>
      <c r="BB163" s="750">
        <f>+BA163</f>
        <v/>
      </c>
      <c r="BC163" s="751">
        <f>+BB163</f>
        <v/>
      </c>
      <c r="BD163" s="750">
        <f>+BC163</f>
        <v/>
      </c>
      <c r="BE163" s="750">
        <f>+BD163</f>
        <v/>
      </c>
      <c r="BF163" s="750">
        <f>+BE163</f>
        <v/>
      </c>
      <c r="BG163" s="750">
        <f>+BF163</f>
        <v/>
      </c>
      <c r="BH163" s="750">
        <f>+BG163</f>
        <v/>
      </c>
      <c r="BI163" s="750">
        <f>+BH163</f>
        <v/>
      </c>
      <c r="BJ163" s="750">
        <f>+BI163</f>
        <v/>
      </c>
      <c r="BK163" s="750">
        <f>+BJ163</f>
        <v/>
      </c>
      <c r="BL163" s="750">
        <f>+BK163</f>
        <v/>
      </c>
      <c r="BM163" s="750">
        <f>+BL163</f>
        <v/>
      </c>
      <c r="BN163" s="750">
        <f>+BM163</f>
        <v/>
      </c>
      <c r="BO163" s="751">
        <f>+BN163</f>
        <v/>
      </c>
      <c r="BP163" s="750">
        <f>+BO163</f>
        <v/>
      </c>
      <c r="BQ163" s="750">
        <f>+BP163</f>
        <v/>
      </c>
      <c r="BR163" s="750">
        <f>+BQ163</f>
        <v/>
      </c>
      <c r="BS163" s="750">
        <f>+BR163</f>
        <v/>
      </c>
      <c r="BT163" s="750">
        <f>+BS163</f>
        <v/>
      </c>
      <c r="BU163" s="750">
        <f>+BT163</f>
        <v/>
      </c>
      <c r="BV163" s="750">
        <f>+BU163</f>
        <v/>
      </c>
      <c r="BW163" s="750">
        <f>+BV163</f>
        <v/>
      </c>
      <c r="BX163" s="750">
        <f>+BW163</f>
        <v/>
      </c>
      <c r="BY163" s="750">
        <f>+BX163</f>
        <v/>
      </c>
      <c r="BZ163" s="750">
        <f>+BY163</f>
        <v/>
      </c>
      <c r="CA163" s="751">
        <f>+BZ163</f>
        <v/>
      </c>
      <c r="CB163" s="750">
        <f>+CA163</f>
        <v/>
      </c>
      <c r="CC163" s="750">
        <f>+CB163</f>
        <v/>
      </c>
      <c r="CD163" s="750">
        <f>+CC163</f>
        <v/>
      </c>
      <c r="CE163" s="750">
        <f>+CD163</f>
        <v/>
      </c>
      <c r="CF163" s="750">
        <f>+CE163</f>
        <v/>
      </c>
      <c r="CG163" s="750">
        <f>+CF163</f>
        <v/>
      </c>
      <c r="CH163" s="750">
        <f>+CG163</f>
        <v/>
      </c>
      <c r="CI163" s="750">
        <f>+CH163</f>
        <v/>
      </c>
      <c r="CJ163" s="750">
        <f>+CI163</f>
        <v/>
      </c>
      <c r="CK163" s="750">
        <f>+CJ163</f>
        <v/>
      </c>
      <c r="CL163" s="750">
        <f>+CK163</f>
        <v/>
      </c>
      <c r="CM163" s="751">
        <f>+CL163</f>
        <v/>
      </c>
      <c r="CN163" s="750">
        <f>+CM163</f>
        <v/>
      </c>
      <c r="CO163" s="750">
        <f>+CN163</f>
        <v/>
      </c>
      <c r="CP163" s="750">
        <f>+CO163</f>
        <v/>
      </c>
      <c r="CQ163" s="750">
        <f>+CP163</f>
        <v/>
      </c>
      <c r="CR163" s="750">
        <f>+CQ163</f>
        <v/>
      </c>
      <c r="CS163" s="750">
        <f>+CR163</f>
        <v/>
      </c>
      <c r="CT163" s="750">
        <f>+CS163</f>
        <v/>
      </c>
      <c r="CU163" s="750">
        <f>+CT163</f>
        <v/>
      </c>
      <c r="CV163" s="750">
        <f>+CU163</f>
        <v/>
      </c>
      <c r="CW163" s="750">
        <f>+CV163</f>
        <v/>
      </c>
      <c r="CX163" s="750">
        <f>+CW163</f>
        <v/>
      </c>
      <c r="CY163" s="751">
        <f>+CX163</f>
        <v/>
      </c>
    </row>
    <row r="164">
      <c r="B164" s="1" t="inlineStr">
        <is>
          <t xml:space="preserve">            Board of Equalization Payable</t>
        </is>
      </c>
      <c r="C164" s="1" t="n"/>
      <c r="D164" s="580" t="n"/>
      <c r="E164" s="580" t="n"/>
      <c r="F164" s="580" t="n"/>
      <c r="G164" s="580" t="n"/>
      <c r="H164" s="580" t="n"/>
      <c r="I164" s="580" t="n"/>
      <c r="J164" s="580" t="n"/>
      <c r="K164" s="580" t="n"/>
      <c r="L164" s="580" t="n"/>
      <c r="M164" s="580" t="n"/>
      <c r="N164" s="580" t="n"/>
      <c r="O164" s="580" t="n"/>
      <c r="P164" s="580" t="n"/>
      <c r="Q164" s="580" t="n"/>
      <c r="R164" s="580" t="n"/>
      <c r="S164" s="580" t="n"/>
      <c r="T164" s="580" t="n"/>
      <c r="U164" s="580" t="n">
        <v>0</v>
      </c>
      <c r="V164" s="580" t="n">
        <v>0</v>
      </c>
      <c r="W164" s="580" t="n">
        <v>10.5</v>
      </c>
      <c r="X164" s="580" t="n">
        <v>32.5</v>
      </c>
      <c r="Y164" s="580" t="n">
        <v>46.4</v>
      </c>
      <c r="Z164" s="195" t="n">
        <v>370.94</v>
      </c>
      <c r="AA164" s="750">
        <f>+Z164</f>
        <v/>
      </c>
      <c r="AB164" s="750">
        <f>+AA164</f>
        <v/>
      </c>
      <c r="AC164" s="750">
        <f>+AB164</f>
        <v/>
      </c>
      <c r="AD164" s="750">
        <f>+AC164</f>
        <v/>
      </c>
      <c r="AE164" s="751">
        <f>+AD164</f>
        <v/>
      </c>
      <c r="AF164" s="750">
        <f>+AE164</f>
        <v/>
      </c>
      <c r="AG164" s="750">
        <f>+AF164</f>
        <v/>
      </c>
      <c r="AH164" s="750">
        <f>+AG164</f>
        <v/>
      </c>
      <c r="AI164" s="750">
        <f>+AH164</f>
        <v/>
      </c>
      <c r="AJ164" s="750">
        <f>+AI164</f>
        <v/>
      </c>
      <c r="AK164" s="750">
        <f>+AJ164</f>
        <v/>
      </c>
      <c r="AL164" s="750">
        <f>+AK164</f>
        <v/>
      </c>
      <c r="AM164" s="750">
        <f>+AL164</f>
        <v/>
      </c>
      <c r="AN164" s="750">
        <f>+AM164</f>
        <v/>
      </c>
      <c r="AO164" s="750">
        <f>+AN164</f>
        <v/>
      </c>
      <c r="AP164" s="750">
        <f>+AO164</f>
        <v/>
      </c>
      <c r="AQ164" s="751">
        <f>+AP164</f>
        <v/>
      </c>
      <c r="AR164" s="750">
        <f>+AQ164</f>
        <v/>
      </c>
      <c r="AS164" s="750">
        <f>+AR164</f>
        <v/>
      </c>
      <c r="AT164" s="750">
        <f>+AS164</f>
        <v/>
      </c>
      <c r="AU164" s="750">
        <f>+AT164</f>
        <v/>
      </c>
      <c r="AV164" s="750">
        <f>+AU164</f>
        <v/>
      </c>
      <c r="AW164" s="750">
        <f>+AV164</f>
        <v/>
      </c>
      <c r="AX164" s="750">
        <f>+AW164</f>
        <v/>
      </c>
      <c r="AY164" s="750">
        <f>+AX164</f>
        <v/>
      </c>
      <c r="AZ164" s="750">
        <f>+AY164</f>
        <v/>
      </c>
      <c r="BA164" s="750">
        <f>+AZ164</f>
        <v/>
      </c>
      <c r="BB164" s="750">
        <f>+BA164</f>
        <v/>
      </c>
      <c r="BC164" s="751">
        <f>+BB164</f>
        <v/>
      </c>
      <c r="BD164" s="750">
        <f>+BC164</f>
        <v/>
      </c>
      <c r="BE164" s="750">
        <f>+BD164</f>
        <v/>
      </c>
      <c r="BF164" s="750">
        <f>+BE164</f>
        <v/>
      </c>
      <c r="BG164" s="750">
        <f>+BF164</f>
        <v/>
      </c>
      <c r="BH164" s="750">
        <f>+BG164</f>
        <v/>
      </c>
      <c r="BI164" s="750">
        <f>+BH164</f>
        <v/>
      </c>
      <c r="BJ164" s="750">
        <f>+BI164</f>
        <v/>
      </c>
      <c r="BK164" s="750">
        <f>+BJ164</f>
        <v/>
      </c>
      <c r="BL164" s="750">
        <f>+BK164</f>
        <v/>
      </c>
      <c r="BM164" s="750">
        <f>+BL164</f>
        <v/>
      </c>
      <c r="BN164" s="750">
        <f>+BM164</f>
        <v/>
      </c>
      <c r="BO164" s="751">
        <f>+BN164</f>
        <v/>
      </c>
      <c r="BP164" s="750">
        <f>+BO164</f>
        <v/>
      </c>
      <c r="BQ164" s="750">
        <f>+BP164</f>
        <v/>
      </c>
      <c r="BR164" s="750">
        <f>+BQ164</f>
        <v/>
      </c>
      <c r="BS164" s="750">
        <f>+BR164</f>
        <v/>
      </c>
      <c r="BT164" s="750">
        <f>+BS164</f>
        <v/>
      </c>
      <c r="BU164" s="750">
        <f>+BT164</f>
        <v/>
      </c>
      <c r="BV164" s="750">
        <f>+BU164</f>
        <v/>
      </c>
      <c r="BW164" s="750">
        <f>+BV164</f>
        <v/>
      </c>
      <c r="BX164" s="750">
        <f>+BW164</f>
        <v/>
      </c>
      <c r="BY164" s="750">
        <f>+BX164</f>
        <v/>
      </c>
      <c r="BZ164" s="750">
        <f>+BY164</f>
        <v/>
      </c>
      <c r="CA164" s="751">
        <f>+BZ164</f>
        <v/>
      </c>
      <c r="CB164" s="750">
        <f>+CA164</f>
        <v/>
      </c>
      <c r="CC164" s="750">
        <f>+CB164</f>
        <v/>
      </c>
      <c r="CD164" s="750">
        <f>+CC164</f>
        <v/>
      </c>
      <c r="CE164" s="750">
        <f>+CD164</f>
        <v/>
      </c>
      <c r="CF164" s="750">
        <f>+CE164</f>
        <v/>
      </c>
      <c r="CG164" s="750">
        <f>+CF164</f>
        <v/>
      </c>
      <c r="CH164" s="750">
        <f>+CG164</f>
        <v/>
      </c>
      <c r="CI164" s="750">
        <f>+CH164</f>
        <v/>
      </c>
      <c r="CJ164" s="750">
        <f>+CI164</f>
        <v/>
      </c>
      <c r="CK164" s="750">
        <f>+CJ164</f>
        <v/>
      </c>
      <c r="CL164" s="750">
        <f>+CK164</f>
        <v/>
      </c>
      <c r="CM164" s="751">
        <f>+CL164</f>
        <v/>
      </c>
      <c r="CN164" s="750">
        <f>+CM164</f>
        <v/>
      </c>
      <c r="CO164" s="750">
        <f>+CN164</f>
        <v/>
      </c>
      <c r="CP164" s="750">
        <f>+CO164</f>
        <v/>
      </c>
      <c r="CQ164" s="750">
        <f>+CP164</f>
        <v/>
      </c>
      <c r="CR164" s="750">
        <f>+CQ164</f>
        <v/>
      </c>
      <c r="CS164" s="750">
        <f>+CR164</f>
        <v/>
      </c>
      <c r="CT164" s="750">
        <f>+CS164</f>
        <v/>
      </c>
      <c r="CU164" s="750">
        <f>+CT164</f>
        <v/>
      </c>
      <c r="CV164" s="750">
        <f>+CU164</f>
        <v/>
      </c>
      <c r="CW164" s="750">
        <f>+CV164</f>
        <v/>
      </c>
      <c r="CX164" s="750">
        <f>+CW164</f>
        <v/>
      </c>
      <c r="CY164" s="751">
        <f>+CX164</f>
        <v/>
      </c>
    </row>
    <row r="165">
      <c r="B165" s="1" t="inlineStr">
        <is>
          <t xml:space="preserve">            Loan Payable</t>
        </is>
      </c>
      <c r="C165" s="1" t="n"/>
      <c r="D165" s="580" t="n"/>
      <c r="E165" s="580" t="n"/>
      <c r="F165" s="580" t="n"/>
      <c r="G165" s="580" t="n"/>
      <c r="H165" s="580" t="n"/>
      <c r="I165" s="580" t="n"/>
      <c r="J165" s="580" t="n"/>
      <c r="K165" s="580" t="n"/>
      <c r="L165" s="580" t="n"/>
      <c r="M165" s="580" t="n"/>
      <c r="N165" s="580" t="n"/>
      <c r="O165" s="580" t="n"/>
      <c r="P165" s="580" t="n"/>
      <c r="Q165" s="580" t="n"/>
      <c r="R165" s="580" t="n"/>
      <c r="S165" s="580" t="n"/>
      <c r="T165" s="580" t="n"/>
      <c r="U165" s="580" t="n">
        <v>0</v>
      </c>
      <c r="V165" s="580" t="n">
        <v>0</v>
      </c>
      <c r="W165" s="580" t="n">
        <v>0</v>
      </c>
      <c r="X165" s="580" t="n">
        <v>0</v>
      </c>
      <c r="Y165" s="580" t="n">
        <v>0</v>
      </c>
      <c r="Z165" s="195" t="n">
        <v>4000</v>
      </c>
      <c r="AA165" s="750">
        <f>+Z165</f>
        <v/>
      </c>
      <c r="AB165" s="750">
        <f>+AA165</f>
        <v/>
      </c>
      <c r="AC165" s="750">
        <f>+AB165</f>
        <v/>
      </c>
      <c r="AD165" s="750">
        <f>+AC165</f>
        <v/>
      </c>
      <c r="AE165" s="751">
        <f>+AD165</f>
        <v/>
      </c>
      <c r="AF165" s="750">
        <f>+AE165</f>
        <v/>
      </c>
      <c r="AG165" s="750">
        <f>+AF165</f>
        <v/>
      </c>
      <c r="AH165" s="750">
        <f>+AG165</f>
        <v/>
      </c>
      <c r="AI165" s="750">
        <f>+AH165</f>
        <v/>
      </c>
      <c r="AJ165" s="750">
        <f>+AI165</f>
        <v/>
      </c>
      <c r="AK165" s="750">
        <f>+AJ165</f>
        <v/>
      </c>
      <c r="AL165" s="750">
        <f>+AK165</f>
        <v/>
      </c>
      <c r="AM165" s="750">
        <f>+AL165</f>
        <v/>
      </c>
      <c r="AN165" s="750">
        <f>+AM165</f>
        <v/>
      </c>
      <c r="AO165" s="750">
        <f>+AN165</f>
        <v/>
      </c>
      <c r="AP165" s="750">
        <f>+AO165</f>
        <v/>
      </c>
      <c r="AQ165" s="751">
        <f>+AP165</f>
        <v/>
      </c>
      <c r="AR165" s="750">
        <f>+AQ165</f>
        <v/>
      </c>
      <c r="AS165" s="750">
        <f>+AR165</f>
        <v/>
      </c>
      <c r="AT165" s="750">
        <f>+AS165</f>
        <v/>
      </c>
      <c r="AU165" s="750">
        <f>+AT165</f>
        <v/>
      </c>
      <c r="AV165" s="750">
        <f>+AU165</f>
        <v/>
      </c>
      <c r="AW165" s="750">
        <f>+AV165</f>
        <v/>
      </c>
      <c r="AX165" s="750">
        <f>+AW165</f>
        <v/>
      </c>
      <c r="AY165" s="750">
        <f>+AX165</f>
        <v/>
      </c>
      <c r="AZ165" s="750">
        <f>+AY165</f>
        <v/>
      </c>
      <c r="BA165" s="750">
        <f>+AZ165</f>
        <v/>
      </c>
      <c r="BB165" s="750">
        <f>+BA165</f>
        <v/>
      </c>
      <c r="BC165" s="751">
        <f>+BB165</f>
        <v/>
      </c>
      <c r="BD165" s="750">
        <f>+BC165</f>
        <v/>
      </c>
      <c r="BE165" s="750">
        <f>+BD165</f>
        <v/>
      </c>
      <c r="BF165" s="750">
        <f>+BE165</f>
        <v/>
      </c>
      <c r="BG165" s="750">
        <f>+BF165</f>
        <v/>
      </c>
      <c r="BH165" s="750">
        <f>+BG165</f>
        <v/>
      </c>
      <c r="BI165" s="750">
        <f>+BH165</f>
        <v/>
      </c>
      <c r="BJ165" s="750">
        <f>+BI165</f>
        <v/>
      </c>
      <c r="BK165" s="750">
        <f>+BJ165</f>
        <v/>
      </c>
      <c r="BL165" s="750">
        <f>+BK165</f>
        <v/>
      </c>
      <c r="BM165" s="750">
        <f>+BL165</f>
        <v/>
      </c>
      <c r="BN165" s="750">
        <f>+BM165</f>
        <v/>
      </c>
      <c r="BO165" s="751">
        <f>+BN165</f>
        <v/>
      </c>
      <c r="BP165" s="750">
        <f>+BO165</f>
        <v/>
      </c>
      <c r="BQ165" s="750">
        <f>+BP165</f>
        <v/>
      </c>
      <c r="BR165" s="750">
        <f>+BQ165</f>
        <v/>
      </c>
      <c r="BS165" s="750">
        <f>+BR165</f>
        <v/>
      </c>
      <c r="BT165" s="750">
        <f>+BS165</f>
        <v/>
      </c>
      <c r="BU165" s="750">
        <f>+BT165</f>
        <v/>
      </c>
      <c r="BV165" s="750">
        <f>+BU165</f>
        <v/>
      </c>
      <c r="BW165" s="750">
        <f>+BV165</f>
        <v/>
      </c>
      <c r="BX165" s="750">
        <f>+BW165</f>
        <v/>
      </c>
      <c r="BY165" s="750">
        <f>+BX165</f>
        <v/>
      </c>
      <c r="BZ165" s="750">
        <f>+BY165</f>
        <v/>
      </c>
      <c r="CA165" s="751">
        <f>+BZ165</f>
        <v/>
      </c>
      <c r="CB165" s="750">
        <f>+CA165</f>
        <v/>
      </c>
      <c r="CC165" s="750">
        <f>+CB165</f>
        <v/>
      </c>
      <c r="CD165" s="750">
        <f>+CC165</f>
        <v/>
      </c>
      <c r="CE165" s="750">
        <f>+CD165</f>
        <v/>
      </c>
      <c r="CF165" s="750">
        <f>+CE165</f>
        <v/>
      </c>
      <c r="CG165" s="750">
        <f>+CF165</f>
        <v/>
      </c>
      <c r="CH165" s="750">
        <f>+CG165</f>
        <v/>
      </c>
      <c r="CI165" s="750">
        <f>+CH165</f>
        <v/>
      </c>
      <c r="CJ165" s="750">
        <f>+CI165</f>
        <v/>
      </c>
      <c r="CK165" s="750">
        <f>+CJ165</f>
        <v/>
      </c>
      <c r="CL165" s="750">
        <f>+CK165</f>
        <v/>
      </c>
      <c r="CM165" s="751">
        <f>+CL165</f>
        <v/>
      </c>
      <c r="CN165" s="750">
        <f>+CM165</f>
        <v/>
      </c>
      <c r="CO165" s="750">
        <f>+CN165</f>
        <v/>
      </c>
      <c r="CP165" s="750">
        <f>+CO165</f>
        <v/>
      </c>
      <c r="CQ165" s="750">
        <f>+CP165</f>
        <v/>
      </c>
      <c r="CR165" s="750">
        <f>+CQ165</f>
        <v/>
      </c>
      <c r="CS165" s="750">
        <f>+CR165</f>
        <v/>
      </c>
      <c r="CT165" s="750">
        <f>+CS165</f>
        <v/>
      </c>
      <c r="CU165" s="750">
        <f>+CT165</f>
        <v/>
      </c>
      <c r="CV165" s="750">
        <f>+CU165</f>
        <v/>
      </c>
      <c r="CW165" s="750">
        <f>+CV165</f>
        <v/>
      </c>
      <c r="CX165" s="750">
        <f>+CW165</f>
        <v/>
      </c>
      <c r="CY165" s="751">
        <f>+CX165</f>
        <v/>
      </c>
    </row>
    <row r="166">
      <c r="A166" s="3" t="n"/>
      <c r="B166" s="4" t="inlineStr">
        <is>
          <t xml:space="preserve">         Total Other Current Liabilities</t>
        </is>
      </c>
      <c r="C166" s="4" t="n"/>
      <c r="D166" s="694" t="n"/>
      <c r="E166" s="694" t="n"/>
      <c r="F166" s="694" t="n"/>
      <c r="G166" s="694" t="n"/>
      <c r="H166" s="694" t="n"/>
      <c r="I166" s="694" t="n"/>
      <c r="J166" s="694" t="n"/>
      <c r="K166" s="694" t="n"/>
      <c r="L166" s="694" t="n"/>
      <c r="M166" s="694" t="n"/>
      <c r="N166" s="694" t="n"/>
      <c r="O166" s="694" t="n"/>
      <c r="P166" s="694" t="n"/>
      <c r="Q166" s="694" t="n"/>
      <c r="R166" s="694" t="n"/>
      <c r="S166" s="694" t="n"/>
      <c r="T166" s="694" t="n"/>
      <c r="U166" s="694">
        <f>SUM(U163:U165)</f>
        <v/>
      </c>
      <c r="V166" s="694">
        <f>SUM(V163:V165)</f>
        <v/>
      </c>
      <c r="W166" s="694">
        <f>SUM(W163:W165)</f>
        <v/>
      </c>
      <c r="X166" s="694">
        <f>SUM(X163:X165)</f>
        <v/>
      </c>
      <c r="Y166" s="694">
        <f>SUM(Y163:Y165)</f>
        <v/>
      </c>
      <c r="Z166" s="697">
        <f>SUM(Z163:Z165)</f>
        <v/>
      </c>
      <c r="AA166" s="731">
        <f>SUM(AA163:AA165)</f>
        <v/>
      </c>
      <c r="AB166" s="694">
        <f>SUM(AB163:AB165)</f>
        <v/>
      </c>
      <c r="AC166" s="694">
        <f>SUM(AC163:AC165)</f>
        <v/>
      </c>
      <c r="AD166" s="694">
        <f>SUM(AD163:AD165)</f>
        <v/>
      </c>
      <c r="AE166" s="697">
        <f>SUM(AE163:AE165)</f>
        <v/>
      </c>
      <c r="AF166" s="694">
        <f>SUM(AF163:AF165)</f>
        <v/>
      </c>
      <c r="AG166" s="694">
        <f>SUM(AG163:AG165)</f>
        <v/>
      </c>
      <c r="AH166" s="694">
        <f>SUM(AH163:AH165)</f>
        <v/>
      </c>
      <c r="AI166" s="694">
        <f>SUM(AI163:AI165)</f>
        <v/>
      </c>
      <c r="AJ166" s="694">
        <f>SUM(AJ163:AJ165)</f>
        <v/>
      </c>
      <c r="AK166" s="694">
        <f>SUM(AK163:AK165)</f>
        <v/>
      </c>
      <c r="AL166" s="694">
        <f>SUM(AL163:AL165)</f>
        <v/>
      </c>
      <c r="AM166" s="694">
        <f>SUM(AM163:AM165)</f>
        <v/>
      </c>
      <c r="AN166" s="694">
        <f>SUM(AN163:AN165)</f>
        <v/>
      </c>
      <c r="AO166" s="694">
        <f>SUM(AO163:AO165)</f>
        <v/>
      </c>
      <c r="AP166" s="694">
        <f>SUM(AP163:AP165)</f>
        <v/>
      </c>
      <c r="AQ166" s="697">
        <f>SUM(AQ163:AQ165)</f>
        <v/>
      </c>
      <c r="AR166" s="694">
        <f>SUM(AR163:AR165)</f>
        <v/>
      </c>
      <c r="AS166" s="694">
        <f>SUM(AS163:AS165)</f>
        <v/>
      </c>
      <c r="AT166" s="694">
        <f>SUM(AT163:AT165)</f>
        <v/>
      </c>
      <c r="AU166" s="694">
        <f>SUM(AU163:AU165)</f>
        <v/>
      </c>
      <c r="AV166" s="694">
        <f>SUM(AV163:AV165)</f>
        <v/>
      </c>
      <c r="AW166" s="694">
        <f>SUM(AW163:AW165)</f>
        <v/>
      </c>
      <c r="AX166" s="694">
        <f>SUM(AX163:AX165)</f>
        <v/>
      </c>
      <c r="AY166" s="694">
        <f>SUM(AY163:AY165)</f>
        <v/>
      </c>
      <c r="AZ166" s="694">
        <f>SUM(AZ163:AZ165)</f>
        <v/>
      </c>
      <c r="BA166" s="694">
        <f>SUM(BA163:BA165)</f>
        <v/>
      </c>
      <c r="BB166" s="694">
        <f>SUM(BB163:BB165)</f>
        <v/>
      </c>
      <c r="BC166" s="697">
        <f>SUM(BC163:BC165)</f>
        <v/>
      </c>
      <c r="BD166" s="694">
        <f>SUM(BD163:BD165)</f>
        <v/>
      </c>
      <c r="BE166" s="694">
        <f>SUM(BE163:BE165)</f>
        <v/>
      </c>
      <c r="BF166" s="694">
        <f>SUM(BF163:BF165)</f>
        <v/>
      </c>
      <c r="BG166" s="694">
        <f>SUM(BG163:BG165)</f>
        <v/>
      </c>
      <c r="BH166" s="694">
        <f>SUM(BH163:BH165)</f>
        <v/>
      </c>
      <c r="BI166" s="694">
        <f>SUM(BI163:BI165)</f>
        <v/>
      </c>
      <c r="BJ166" s="694">
        <f>SUM(BJ163:BJ165)</f>
        <v/>
      </c>
      <c r="BK166" s="694">
        <f>SUM(BK163:BK165)</f>
        <v/>
      </c>
      <c r="BL166" s="694">
        <f>SUM(BL163:BL165)</f>
        <v/>
      </c>
      <c r="BM166" s="694">
        <f>SUM(BM163:BM165)</f>
        <v/>
      </c>
      <c r="BN166" s="694">
        <f>SUM(BN163:BN165)</f>
        <v/>
      </c>
      <c r="BO166" s="697">
        <f>SUM(BO163:BO165)</f>
        <v/>
      </c>
      <c r="BP166" s="694">
        <f>SUM(BP163:BP165)</f>
        <v/>
      </c>
      <c r="BQ166" s="694">
        <f>SUM(BQ163:BQ165)</f>
        <v/>
      </c>
      <c r="BR166" s="694">
        <f>SUM(BR163:BR165)</f>
        <v/>
      </c>
      <c r="BS166" s="694">
        <f>SUM(BS163:BS165)</f>
        <v/>
      </c>
      <c r="BT166" s="694">
        <f>SUM(BT163:BT165)</f>
        <v/>
      </c>
      <c r="BU166" s="694">
        <f>SUM(BU163:BU165)</f>
        <v/>
      </c>
      <c r="BV166" s="694">
        <f>SUM(BV163:BV165)</f>
        <v/>
      </c>
      <c r="BW166" s="694">
        <f>SUM(BW163:BW165)</f>
        <v/>
      </c>
      <c r="BX166" s="694">
        <f>SUM(BX163:BX165)</f>
        <v/>
      </c>
      <c r="BY166" s="694">
        <f>SUM(BY163:BY165)</f>
        <v/>
      </c>
      <c r="BZ166" s="694">
        <f>SUM(BZ163:BZ165)</f>
        <v/>
      </c>
      <c r="CA166" s="697">
        <f>SUM(CA163:CA165)</f>
        <v/>
      </c>
      <c r="CB166" s="694">
        <f>SUM(CB163:CB165)</f>
        <v/>
      </c>
      <c r="CC166" s="694">
        <f>SUM(CC163:CC165)</f>
        <v/>
      </c>
      <c r="CD166" s="694">
        <f>SUM(CD163:CD165)</f>
        <v/>
      </c>
      <c r="CE166" s="694">
        <f>SUM(CE163:CE165)</f>
        <v/>
      </c>
      <c r="CF166" s="694">
        <f>SUM(CF163:CF165)</f>
        <v/>
      </c>
      <c r="CG166" s="694">
        <f>SUM(CG163:CG165)</f>
        <v/>
      </c>
      <c r="CH166" s="694">
        <f>SUM(CH163:CH165)</f>
        <v/>
      </c>
      <c r="CI166" s="694">
        <f>SUM(CI163:CI165)</f>
        <v/>
      </c>
      <c r="CJ166" s="694">
        <f>SUM(CJ163:CJ165)</f>
        <v/>
      </c>
      <c r="CK166" s="694">
        <f>SUM(CK163:CK165)</f>
        <v/>
      </c>
      <c r="CL166" s="694">
        <f>SUM(CL163:CL165)</f>
        <v/>
      </c>
      <c r="CM166" s="697">
        <f>SUM(CM163:CM165)</f>
        <v/>
      </c>
      <c r="CN166" s="694">
        <f>SUM(CN163:CN165)</f>
        <v/>
      </c>
      <c r="CO166" s="694">
        <f>SUM(CO163:CO165)</f>
        <v/>
      </c>
      <c r="CP166" s="694">
        <f>SUM(CP163:CP165)</f>
        <v/>
      </c>
      <c r="CQ166" s="694">
        <f>SUM(CQ163:CQ165)</f>
        <v/>
      </c>
      <c r="CR166" s="694">
        <f>SUM(CR163:CR165)</f>
        <v/>
      </c>
      <c r="CS166" s="694">
        <f>SUM(CS163:CS165)</f>
        <v/>
      </c>
      <c r="CT166" s="694">
        <f>SUM(CT163:CT165)</f>
        <v/>
      </c>
      <c r="CU166" s="694">
        <f>SUM(CU163:CU165)</f>
        <v/>
      </c>
      <c r="CV166" s="694">
        <f>SUM(CV163:CV165)</f>
        <v/>
      </c>
      <c r="CW166" s="694">
        <f>SUM(CW163:CW165)</f>
        <v/>
      </c>
      <c r="CX166" s="694">
        <f>SUM(CX163:CX165)</f>
        <v/>
      </c>
      <c r="CY166" s="697">
        <f>SUM(CY163:CY165)</f>
        <v/>
      </c>
    </row>
    <row r="167">
      <c r="A167" s="3" t="n"/>
      <c r="B167" s="4" t="inlineStr">
        <is>
          <t xml:space="preserve">      Total Current Liabilities</t>
        </is>
      </c>
      <c r="C167" s="4" t="n"/>
      <c r="D167" s="694" t="n"/>
      <c r="E167" s="694" t="n"/>
      <c r="F167" s="694" t="n"/>
      <c r="G167" s="694" t="n"/>
      <c r="H167" s="694" t="n"/>
      <c r="I167" s="694" t="n"/>
      <c r="J167" s="694" t="n"/>
      <c r="K167" s="694" t="n"/>
      <c r="L167" s="694" t="n"/>
      <c r="M167" s="694" t="n"/>
      <c r="N167" s="694" t="n"/>
      <c r="O167" s="694" t="n"/>
      <c r="P167" s="694" t="n"/>
      <c r="Q167" s="694" t="n"/>
      <c r="R167" s="694" t="n"/>
      <c r="S167" s="694" t="n"/>
      <c r="T167" s="694" t="n"/>
      <c r="U167" s="694" t="n"/>
      <c r="V167" s="694" t="n"/>
      <c r="W167" s="694" t="n"/>
      <c r="X167" s="694" t="n"/>
      <c r="Y167" s="694" t="n"/>
      <c r="Z167" s="697" t="n"/>
      <c r="AA167" s="694" t="n"/>
      <c r="AB167" s="694" t="n"/>
      <c r="AC167" s="694" t="n"/>
      <c r="AD167" s="694" t="n"/>
      <c r="AE167" s="697" t="n"/>
      <c r="AF167" s="694" t="n"/>
      <c r="AG167" s="694" t="n"/>
      <c r="AH167" s="694" t="n"/>
      <c r="AI167" s="694" t="n"/>
      <c r="AJ167" s="694" t="n"/>
      <c r="AK167" s="694" t="n"/>
      <c r="AL167" s="694" t="n"/>
      <c r="AM167" s="694" t="n"/>
      <c r="AN167" s="694" t="n"/>
      <c r="AO167" s="694" t="n"/>
      <c r="AP167" s="694" t="n"/>
      <c r="AQ167" s="697" t="n"/>
      <c r="AR167" s="694" t="n"/>
      <c r="AS167" s="694" t="n"/>
      <c r="AT167" s="694" t="n"/>
      <c r="AU167" s="694" t="n"/>
      <c r="AV167" s="694" t="n"/>
      <c r="AW167" s="694" t="n"/>
      <c r="AX167" s="694" t="n"/>
      <c r="AY167" s="694" t="n"/>
      <c r="AZ167" s="694" t="n"/>
      <c r="BA167" s="694" t="n"/>
      <c r="BB167" s="694" t="n"/>
      <c r="BC167" s="697" t="n"/>
      <c r="BD167" s="694" t="n"/>
      <c r="BE167" s="694" t="n"/>
      <c r="BF167" s="694" t="n"/>
      <c r="BG167" s="694" t="n"/>
      <c r="BH167" s="694" t="n"/>
      <c r="BI167" s="694" t="n"/>
      <c r="BJ167" s="694" t="n"/>
      <c r="BK167" s="694" t="n"/>
      <c r="BL167" s="694" t="n"/>
      <c r="BM167" s="694" t="n"/>
      <c r="BN167" s="694" t="n"/>
      <c r="BO167" s="697" t="n"/>
      <c r="BP167" s="694" t="n"/>
      <c r="BQ167" s="694" t="n"/>
      <c r="BR167" s="694" t="n"/>
      <c r="BS167" s="694" t="n"/>
      <c r="BT167" s="694" t="n"/>
      <c r="BU167" s="694" t="n"/>
      <c r="BV167" s="694" t="n"/>
      <c r="BW167" s="694" t="n"/>
      <c r="BX167" s="694" t="n"/>
      <c r="BY167" s="694" t="n"/>
      <c r="BZ167" s="694" t="n"/>
      <c r="CA167" s="697" t="n"/>
      <c r="CB167" s="694" t="n"/>
      <c r="CC167" s="694" t="n"/>
      <c r="CD167" s="694" t="n"/>
      <c r="CE167" s="694" t="n"/>
      <c r="CF167" s="694" t="n"/>
      <c r="CG167" s="694" t="n"/>
      <c r="CH167" s="694" t="n"/>
      <c r="CI167" s="694" t="n"/>
      <c r="CJ167" s="694" t="n"/>
      <c r="CK167" s="694" t="n"/>
      <c r="CL167" s="694" t="n"/>
      <c r="CM167" s="697" t="n"/>
      <c r="CN167" s="694" t="n"/>
      <c r="CO167" s="694" t="n"/>
      <c r="CP167" s="694" t="n"/>
      <c r="CQ167" s="694" t="n"/>
      <c r="CR167" s="694" t="n"/>
      <c r="CS167" s="694" t="n"/>
      <c r="CT167" s="694" t="n"/>
      <c r="CU167" s="694" t="n"/>
      <c r="CV167" s="694" t="n"/>
      <c r="CW167" s="694" t="n"/>
      <c r="CX167" s="694" t="n"/>
      <c r="CY167" s="697" t="n"/>
    </row>
    <row r="168">
      <c r="B168" s="1" t="inlineStr">
        <is>
          <t xml:space="preserve">      Long-Term Liabilities</t>
        </is>
      </c>
      <c r="C168" s="1" t="n"/>
      <c r="D168" s="580" t="n"/>
      <c r="E168" s="580" t="n"/>
      <c r="F168" s="580" t="n"/>
      <c r="G168" s="580" t="n"/>
      <c r="H168" s="580" t="n"/>
      <c r="I168" s="580" t="n"/>
      <c r="J168" s="580" t="n"/>
      <c r="K168" s="580" t="n"/>
      <c r="L168" s="580" t="n"/>
      <c r="M168" s="580" t="n"/>
      <c r="N168" s="580" t="n"/>
      <c r="O168" s="580" t="n"/>
      <c r="P168" s="580" t="n"/>
      <c r="Q168" s="580" t="n"/>
      <c r="R168" s="580" t="n"/>
      <c r="S168" s="580" t="n"/>
      <c r="T168" s="580" t="n"/>
      <c r="U168" s="580" t="n"/>
      <c r="V168" s="580" t="n"/>
      <c r="W168" s="580" t="n"/>
      <c r="X168" s="580" t="n"/>
      <c r="Y168" s="580" t="n"/>
      <c r="Z168" s="195" t="n"/>
      <c r="AA168" s="750">
        <f>+Z168</f>
        <v/>
      </c>
      <c r="AB168" s="750">
        <f>+AA168</f>
        <v/>
      </c>
      <c r="AC168" s="750">
        <f>+AB168</f>
        <v/>
      </c>
      <c r="AD168" s="750">
        <f>+AC168</f>
        <v/>
      </c>
      <c r="AE168" s="751">
        <f>+AD168</f>
        <v/>
      </c>
      <c r="AF168" s="750">
        <f>+AE168</f>
        <v/>
      </c>
      <c r="AG168" s="750">
        <f>+AF168</f>
        <v/>
      </c>
      <c r="AH168" s="750">
        <f>+AG168</f>
        <v/>
      </c>
      <c r="AI168" s="750">
        <f>+AH168</f>
        <v/>
      </c>
      <c r="AJ168" s="750">
        <f>+AI168</f>
        <v/>
      </c>
      <c r="AK168" s="750">
        <f>+AJ168</f>
        <v/>
      </c>
      <c r="AL168" s="750">
        <f>+AK168</f>
        <v/>
      </c>
      <c r="AM168" s="750">
        <f>+AL168</f>
        <v/>
      </c>
      <c r="AN168" s="750">
        <f>+AM168</f>
        <v/>
      </c>
      <c r="AO168" s="750">
        <f>+AN168</f>
        <v/>
      </c>
      <c r="AP168" s="750">
        <f>+AO168</f>
        <v/>
      </c>
      <c r="AQ168" s="751">
        <f>+AP168</f>
        <v/>
      </c>
      <c r="AR168" s="750">
        <f>+AQ168</f>
        <v/>
      </c>
      <c r="AS168" s="750">
        <f>+AR168</f>
        <v/>
      </c>
      <c r="AT168" s="750">
        <f>+AS168</f>
        <v/>
      </c>
      <c r="AU168" s="750">
        <f>+AT168</f>
        <v/>
      </c>
      <c r="AV168" s="750">
        <f>+AU168</f>
        <v/>
      </c>
      <c r="AW168" s="750">
        <f>+AV168</f>
        <v/>
      </c>
      <c r="AX168" s="750">
        <f>+AW168</f>
        <v/>
      </c>
      <c r="AY168" s="750">
        <f>+AX168</f>
        <v/>
      </c>
      <c r="AZ168" s="750">
        <f>+AY168</f>
        <v/>
      </c>
      <c r="BA168" s="750">
        <f>+AZ168</f>
        <v/>
      </c>
      <c r="BB168" s="750">
        <f>+BA168</f>
        <v/>
      </c>
      <c r="BC168" s="751">
        <f>+BB168</f>
        <v/>
      </c>
      <c r="BD168" s="750">
        <f>+BC168</f>
        <v/>
      </c>
      <c r="BE168" s="750">
        <f>+BD168</f>
        <v/>
      </c>
      <c r="BF168" s="750">
        <f>+BE168</f>
        <v/>
      </c>
      <c r="BG168" s="750">
        <f>+BF168</f>
        <v/>
      </c>
      <c r="BH168" s="750">
        <f>+BG168</f>
        <v/>
      </c>
      <c r="BI168" s="750">
        <f>+BH168</f>
        <v/>
      </c>
      <c r="BJ168" s="750">
        <f>+BI168</f>
        <v/>
      </c>
      <c r="BK168" s="750">
        <f>+BJ168</f>
        <v/>
      </c>
      <c r="BL168" s="750">
        <f>+BK168</f>
        <v/>
      </c>
      <c r="BM168" s="750">
        <f>+BL168</f>
        <v/>
      </c>
      <c r="BN168" s="750">
        <f>+BM168</f>
        <v/>
      </c>
      <c r="BO168" s="751">
        <f>+BN168</f>
        <v/>
      </c>
      <c r="BP168" s="750">
        <f>+BO168</f>
        <v/>
      </c>
      <c r="BQ168" s="750">
        <f>+BP168</f>
        <v/>
      </c>
      <c r="BR168" s="750">
        <f>+BQ168</f>
        <v/>
      </c>
      <c r="BS168" s="750">
        <f>+BR168</f>
        <v/>
      </c>
      <c r="BT168" s="750">
        <f>+BS168</f>
        <v/>
      </c>
      <c r="BU168" s="750">
        <f>+BT168</f>
        <v/>
      </c>
      <c r="BV168" s="750">
        <f>+BU168</f>
        <v/>
      </c>
      <c r="BW168" s="750">
        <f>+BV168</f>
        <v/>
      </c>
      <c r="BX168" s="750">
        <f>+BW168</f>
        <v/>
      </c>
      <c r="BY168" s="750">
        <f>+BX168</f>
        <v/>
      </c>
      <c r="BZ168" s="750">
        <f>+BY168</f>
        <v/>
      </c>
      <c r="CA168" s="751">
        <f>+BZ168</f>
        <v/>
      </c>
      <c r="CB168" s="750">
        <f>+CA168</f>
        <v/>
      </c>
      <c r="CC168" s="750">
        <f>+CB168</f>
        <v/>
      </c>
      <c r="CD168" s="750">
        <f>+CC168</f>
        <v/>
      </c>
      <c r="CE168" s="750">
        <f>+CD168</f>
        <v/>
      </c>
      <c r="CF168" s="750">
        <f>+CE168</f>
        <v/>
      </c>
      <c r="CG168" s="750">
        <f>+CF168</f>
        <v/>
      </c>
      <c r="CH168" s="750">
        <f>+CG168</f>
        <v/>
      </c>
      <c r="CI168" s="750">
        <f>+CH168</f>
        <v/>
      </c>
      <c r="CJ168" s="750">
        <f>+CI168</f>
        <v/>
      </c>
      <c r="CK168" s="750">
        <f>+CJ168</f>
        <v/>
      </c>
      <c r="CL168" s="750">
        <f>+CK168</f>
        <v/>
      </c>
      <c r="CM168" s="751">
        <f>+CL168</f>
        <v/>
      </c>
      <c r="CN168" s="750">
        <f>+CM168</f>
        <v/>
      </c>
      <c r="CO168" s="750">
        <f>+CN168</f>
        <v/>
      </c>
      <c r="CP168" s="750">
        <f>+CO168</f>
        <v/>
      </c>
      <c r="CQ168" s="750">
        <f>+CP168</f>
        <v/>
      </c>
      <c r="CR168" s="750">
        <f>+CQ168</f>
        <v/>
      </c>
      <c r="CS168" s="750">
        <f>+CR168</f>
        <v/>
      </c>
      <c r="CT168" s="750">
        <f>+CS168</f>
        <v/>
      </c>
      <c r="CU168" s="750">
        <f>+CT168</f>
        <v/>
      </c>
      <c r="CV168" s="750">
        <f>+CU168</f>
        <v/>
      </c>
      <c r="CW168" s="750">
        <f>+CV168</f>
        <v/>
      </c>
      <c r="CX168" s="750">
        <f>+CW168</f>
        <v/>
      </c>
      <c r="CY168" s="751">
        <f>+CX168</f>
        <v/>
      </c>
    </row>
    <row r="169">
      <c r="B169" s="1" t="inlineStr">
        <is>
          <t xml:space="preserve">         Notes Payable</t>
        </is>
      </c>
      <c r="C169" s="1" t="n"/>
      <c r="D169" s="580" t="n"/>
      <c r="E169" s="580" t="n"/>
      <c r="F169" s="580" t="n"/>
      <c r="G169" s="580" t="n"/>
      <c r="H169" s="580" t="n"/>
      <c r="I169" s="580" t="n"/>
      <c r="J169" s="580" t="n"/>
      <c r="K169" s="580" t="n"/>
      <c r="L169" s="580" t="n"/>
      <c r="M169" s="580" t="n"/>
      <c r="N169" s="580" t="n"/>
      <c r="O169" s="580" t="n"/>
      <c r="P169" s="580" t="n"/>
      <c r="Q169" s="580" t="n"/>
      <c r="R169" s="580" t="n"/>
      <c r="S169" s="580" t="n"/>
      <c r="T169" s="580" t="n"/>
      <c r="U169" s="580" t="n"/>
      <c r="V169" s="580" t="n"/>
      <c r="W169" s="580" t="n"/>
      <c r="X169" s="580" t="n"/>
      <c r="Y169" s="580" t="n"/>
      <c r="Z169" s="195" t="n">
        <v>25000</v>
      </c>
      <c r="AA169" s="750">
        <f>+Z169</f>
        <v/>
      </c>
      <c r="AB169" s="750">
        <f>+AA169</f>
        <v/>
      </c>
      <c r="AC169" s="750">
        <f>+AB169</f>
        <v/>
      </c>
      <c r="AD169" s="750">
        <f>+AC169</f>
        <v/>
      </c>
      <c r="AE169" s="751">
        <f>+AD169</f>
        <v/>
      </c>
      <c r="AF169" s="750">
        <f>+AE169</f>
        <v/>
      </c>
      <c r="AG169" s="750">
        <f>+AF169</f>
        <v/>
      </c>
      <c r="AH169" s="750">
        <f>+AG169</f>
        <v/>
      </c>
      <c r="AI169" s="750">
        <f>+AH169</f>
        <v/>
      </c>
      <c r="AJ169" s="750">
        <f>+AI169</f>
        <v/>
      </c>
      <c r="AK169" s="750">
        <f>+AJ169</f>
        <v/>
      </c>
      <c r="AL169" s="750">
        <f>+AK169</f>
        <v/>
      </c>
      <c r="AM169" s="750">
        <f>+AL169</f>
        <v/>
      </c>
      <c r="AN169" s="750">
        <f>+AM169</f>
        <v/>
      </c>
      <c r="AO169" s="750">
        <f>+AN169</f>
        <v/>
      </c>
      <c r="AP169" s="750">
        <f>+AO169</f>
        <v/>
      </c>
      <c r="AQ169" s="751">
        <f>+AP169</f>
        <v/>
      </c>
      <c r="AR169" s="750">
        <f>+AQ169</f>
        <v/>
      </c>
      <c r="AS169" s="750">
        <f>+AR169</f>
        <v/>
      </c>
      <c r="AT169" s="750">
        <f>+AS169</f>
        <v/>
      </c>
      <c r="AU169" s="750">
        <f>+AT169</f>
        <v/>
      </c>
      <c r="AV169" s="750">
        <f>+AU169</f>
        <v/>
      </c>
      <c r="AW169" s="750">
        <f>+AV169</f>
        <v/>
      </c>
      <c r="AX169" s="750">
        <f>+AW169</f>
        <v/>
      </c>
      <c r="AY169" s="750">
        <f>+AX169</f>
        <v/>
      </c>
      <c r="AZ169" s="750">
        <f>+AY169</f>
        <v/>
      </c>
      <c r="BA169" s="750">
        <f>+AZ169</f>
        <v/>
      </c>
      <c r="BB169" s="750">
        <f>+BA169</f>
        <v/>
      </c>
      <c r="BC169" s="751">
        <f>+BB169</f>
        <v/>
      </c>
      <c r="BD169" s="750">
        <f>+BC169</f>
        <v/>
      </c>
      <c r="BE169" s="750">
        <f>+BD169</f>
        <v/>
      </c>
      <c r="BF169" s="750">
        <f>+BE169</f>
        <v/>
      </c>
      <c r="BG169" s="750">
        <f>+BF169</f>
        <v/>
      </c>
      <c r="BH169" s="750">
        <f>+BG169</f>
        <v/>
      </c>
      <c r="BI169" s="750">
        <f>+BH169</f>
        <v/>
      </c>
      <c r="BJ169" s="750">
        <f>+BI169</f>
        <v/>
      </c>
      <c r="BK169" s="750">
        <f>+BJ169</f>
        <v/>
      </c>
      <c r="BL169" s="750">
        <f>+BK169</f>
        <v/>
      </c>
      <c r="BM169" s="750">
        <f>+BL169</f>
        <v/>
      </c>
      <c r="BN169" s="750">
        <f>+BM169</f>
        <v/>
      </c>
      <c r="BO169" s="751">
        <f>+BN169</f>
        <v/>
      </c>
      <c r="BP169" s="750">
        <f>+BO169</f>
        <v/>
      </c>
      <c r="BQ169" s="750">
        <f>+BP169</f>
        <v/>
      </c>
      <c r="BR169" s="750">
        <f>+BQ169</f>
        <v/>
      </c>
      <c r="BS169" s="750">
        <f>+BR169</f>
        <v/>
      </c>
      <c r="BT169" s="750">
        <f>+BS169</f>
        <v/>
      </c>
      <c r="BU169" s="750">
        <f>+BT169</f>
        <v/>
      </c>
      <c r="BV169" s="750">
        <f>+BU169</f>
        <v/>
      </c>
      <c r="BW169" s="750">
        <f>+BV169</f>
        <v/>
      </c>
      <c r="BX169" s="750">
        <f>+BW169</f>
        <v/>
      </c>
      <c r="BY169" s="750">
        <f>+BX169</f>
        <v/>
      </c>
      <c r="BZ169" s="750">
        <f>+BY169</f>
        <v/>
      </c>
      <c r="CA169" s="751">
        <f>+BZ169</f>
        <v/>
      </c>
      <c r="CB169" s="750">
        <f>+CA169</f>
        <v/>
      </c>
      <c r="CC169" s="750">
        <f>+CB169</f>
        <v/>
      </c>
      <c r="CD169" s="750">
        <f>+CC169</f>
        <v/>
      </c>
      <c r="CE169" s="750">
        <f>+CD169</f>
        <v/>
      </c>
      <c r="CF169" s="750">
        <f>+CE169</f>
        <v/>
      </c>
      <c r="CG169" s="750">
        <f>+CF169</f>
        <v/>
      </c>
      <c r="CH169" s="750">
        <f>+CG169</f>
        <v/>
      </c>
      <c r="CI169" s="750">
        <f>+CH169</f>
        <v/>
      </c>
      <c r="CJ169" s="750">
        <f>+CI169</f>
        <v/>
      </c>
      <c r="CK169" s="750">
        <f>+CJ169</f>
        <v/>
      </c>
      <c r="CL169" s="750">
        <f>+CK169</f>
        <v/>
      </c>
      <c r="CM169" s="751">
        <f>+CL169</f>
        <v/>
      </c>
      <c r="CN169" s="750">
        <f>+CM169</f>
        <v/>
      </c>
      <c r="CO169" s="750">
        <f>+CN169</f>
        <v/>
      </c>
      <c r="CP169" s="750">
        <f>+CO169</f>
        <v/>
      </c>
      <c r="CQ169" s="750">
        <f>+CP169</f>
        <v/>
      </c>
      <c r="CR169" s="750">
        <f>+CQ169</f>
        <v/>
      </c>
      <c r="CS169" s="750">
        <f>+CR169</f>
        <v/>
      </c>
      <c r="CT169" s="750">
        <f>+CS169</f>
        <v/>
      </c>
      <c r="CU169" s="750">
        <f>+CT169</f>
        <v/>
      </c>
      <c r="CV169" s="750">
        <f>+CU169</f>
        <v/>
      </c>
      <c r="CW169" s="750">
        <f>+CV169</f>
        <v/>
      </c>
      <c r="CX169" s="750">
        <f>+CW169</f>
        <v/>
      </c>
      <c r="CY169" s="751">
        <f>+CX169</f>
        <v/>
      </c>
    </row>
    <row r="170">
      <c r="A170" s="3" t="n"/>
      <c r="B170" s="4" t="inlineStr">
        <is>
          <t xml:space="preserve">      Total Long-Term Liabilities</t>
        </is>
      </c>
      <c r="C170" s="4" t="n"/>
      <c r="D170" s="694" t="n"/>
      <c r="E170" s="694" t="n"/>
      <c r="F170" s="694" t="n"/>
      <c r="G170" s="694" t="n"/>
      <c r="H170" s="694" t="n"/>
      <c r="I170" s="694" t="n"/>
      <c r="J170" s="694" t="n"/>
      <c r="K170" s="694" t="n"/>
      <c r="L170" s="694" t="n"/>
      <c r="M170" s="694" t="n"/>
      <c r="N170" s="694" t="n"/>
      <c r="O170" s="694" t="n"/>
      <c r="P170" s="694" t="n"/>
      <c r="Q170" s="694" t="n"/>
      <c r="R170" s="694" t="n"/>
      <c r="S170" s="694" t="n"/>
      <c r="T170" s="694">
        <f>SUM(T168:T169)</f>
        <v/>
      </c>
      <c r="U170" s="694">
        <f>SUM(U168:U169)</f>
        <v/>
      </c>
      <c r="V170" s="694">
        <f>SUM(V168:V169)</f>
        <v/>
      </c>
      <c r="W170" s="694">
        <f>SUM(W168:W169)</f>
        <v/>
      </c>
      <c r="X170" s="694">
        <f>SUM(X168:X169)</f>
        <v/>
      </c>
      <c r="Y170" s="694">
        <f>SUM(Y168:Y169)</f>
        <v/>
      </c>
      <c r="Z170" s="697">
        <f>SUM(Z168:Z169)</f>
        <v/>
      </c>
      <c r="AA170" s="731">
        <f>SUM(AA168:AA169)</f>
        <v/>
      </c>
      <c r="AB170" s="694">
        <f>SUM(AB168:AB169)</f>
        <v/>
      </c>
      <c r="AC170" s="694">
        <f>SUM(AC168:AC169)</f>
        <v/>
      </c>
      <c r="AD170" s="694">
        <f>SUM(AD168:AD169)</f>
        <v/>
      </c>
      <c r="AE170" s="697">
        <f>SUM(AE168:AE169)</f>
        <v/>
      </c>
      <c r="AF170" s="694">
        <f>SUM(AF168:AF169)</f>
        <v/>
      </c>
      <c r="AG170" s="694">
        <f>SUM(AG168:AG169)</f>
        <v/>
      </c>
      <c r="AH170" s="694">
        <f>SUM(AH168:AH169)</f>
        <v/>
      </c>
      <c r="AI170" s="694">
        <f>SUM(AI168:AI169)</f>
        <v/>
      </c>
      <c r="AJ170" s="694">
        <f>SUM(AJ168:AJ169)</f>
        <v/>
      </c>
      <c r="AK170" s="694">
        <f>SUM(AK168:AK169)</f>
        <v/>
      </c>
      <c r="AL170" s="694">
        <f>SUM(AL168:AL169)</f>
        <v/>
      </c>
      <c r="AM170" s="694">
        <f>SUM(AM168:AM169)</f>
        <v/>
      </c>
      <c r="AN170" s="694">
        <f>SUM(AN168:AN169)</f>
        <v/>
      </c>
      <c r="AO170" s="694">
        <f>SUM(AO168:AO169)</f>
        <v/>
      </c>
      <c r="AP170" s="694">
        <f>SUM(AP168:AP169)</f>
        <v/>
      </c>
      <c r="AQ170" s="697">
        <f>SUM(AQ168:AQ169)</f>
        <v/>
      </c>
      <c r="AR170" s="694">
        <f>SUM(AR168:AR169)</f>
        <v/>
      </c>
      <c r="AS170" s="694">
        <f>SUM(AS168:AS169)</f>
        <v/>
      </c>
      <c r="AT170" s="694">
        <f>SUM(AT168:AT169)</f>
        <v/>
      </c>
      <c r="AU170" s="694">
        <f>SUM(AU168:AU169)</f>
        <v/>
      </c>
      <c r="AV170" s="694">
        <f>SUM(AV168:AV169)</f>
        <v/>
      </c>
      <c r="AW170" s="694">
        <f>SUM(AW168:AW169)</f>
        <v/>
      </c>
      <c r="AX170" s="694">
        <f>SUM(AX168:AX169)</f>
        <v/>
      </c>
      <c r="AY170" s="694">
        <f>SUM(AY168:AY169)</f>
        <v/>
      </c>
      <c r="AZ170" s="694">
        <f>SUM(AZ168:AZ169)</f>
        <v/>
      </c>
      <c r="BA170" s="694">
        <f>SUM(BA168:BA169)</f>
        <v/>
      </c>
      <c r="BB170" s="694">
        <f>SUM(BB168:BB169)</f>
        <v/>
      </c>
      <c r="BC170" s="697">
        <f>SUM(BC168:BC169)</f>
        <v/>
      </c>
      <c r="BD170" s="694">
        <f>SUM(BD168:BD169)</f>
        <v/>
      </c>
      <c r="BE170" s="694">
        <f>SUM(BE168:BE169)</f>
        <v/>
      </c>
      <c r="BF170" s="694">
        <f>SUM(BF168:BF169)</f>
        <v/>
      </c>
      <c r="BG170" s="694">
        <f>SUM(BG168:BG169)</f>
        <v/>
      </c>
      <c r="BH170" s="694">
        <f>SUM(BH168:BH169)</f>
        <v/>
      </c>
      <c r="BI170" s="694">
        <f>SUM(BI168:BI169)</f>
        <v/>
      </c>
      <c r="BJ170" s="694">
        <f>SUM(BJ168:BJ169)</f>
        <v/>
      </c>
      <c r="BK170" s="694">
        <f>SUM(BK168:BK169)</f>
        <v/>
      </c>
      <c r="BL170" s="694">
        <f>SUM(BL168:BL169)</f>
        <v/>
      </c>
      <c r="BM170" s="694">
        <f>SUM(BM168:BM169)</f>
        <v/>
      </c>
      <c r="BN170" s="694">
        <f>SUM(BN168:BN169)</f>
        <v/>
      </c>
      <c r="BO170" s="697">
        <f>SUM(BO168:BO169)</f>
        <v/>
      </c>
      <c r="BP170" s="694">
        <f>SUM(BP168:BP169)</f>
        <v/>
      </c>
      <c r="BQ170" s="694">
        <f>SUM(BQ168:BQ169)</f>
        <v/>
      </c>
      <c r="BR170" s="694">
        <f>SUM(BR168:BR169)</f>
        <v/>
      </c>
      <c r="BS170" s="694">
        <f>SUM(BS168:BS169)</f>
        <v/>
      </c>
      <c r="BT170" s="694">
        <f>SUM(BT168:BT169)</f>
        <v/>
      </c>
      <c r="BU170" s="694">
        <f>SUM(BU168:BU169)</f>
        <v/>
      </c>
      <c r="BV170" s="694">
        <f>SUM(BV168:BV169)</f>
        <v/>
      </c>
      <c r="BW170" s="694">
        <f>SUM(BW168:BW169)</f>
        <v/>
      </c>
      <c r="BX170" s="694">
        <f>SUM(BX168:BX169)</f>
        <v/>
      </c>
      <c r="BY170" s="694">
        <f>SUM(BY168:BY169)</f>
        <v/>
      </c>
      <c r="BZ170" s="694">
        <f>SUM(BZ168:BZ169)</f>
        <v/>
      </c>
      <c r="CA170" s="697">
        <f>SUM(CA168:CA169)</f>
        <v/>
      </c>
      <c r="CB170" s="694">
        <f>SUM(CB168:CB169)</f>
        <v/>
      </c>
      <c r="CC170" s="694">
        <f>SUM(CC168:CC169)</f>
        <v/>
      </c>
      <c r="CD170" s="694">
        <f>SUM(CD168:CD169)</f>
        <v/>
      </c>
      <c r="CE170" s="694">
        <f>SUM(CE168:CE169)</f>
        <v/>
      </c>
      <c r="CF170" s="694">
        <f>SUM(CF168:CF169)</f>
        <v/>
      </c>
      <c r="CG170" s="694">
        <f>SUM(CG168:CG169)</f>
        <v/>
      </c>
      <c r="CH170" s="694">
        <f>SUM(CH168:CH169)</f>
        <v/>
      </c>
      <c r="CI170" s="694">
        <f>SUM(CI168:CI169)</f>
        <v/>
      </c>
      <c r="CJ170" s="694">
        <f>SUM(CJ168:CJ169)</f>
        <v/>
      </c>
      <c r="CK170" s="694">
        <f>SUM(CK168:CK169)</f>
        <v/>
      </c>
      <c r="CL170" s="694">
        <f>SUM(CL168:CL169)</f>
        <v/>
      </c>
      <c r="CM170" s="697">
        <f>SUM(CM168:CM169)</f>
        <v/>
      </c>
      <c r="CN170" s="694">
        <f>SUM(CN168:CN169)</f>
        <v/>
      </c>
      <c r="CO170" s="694">
        <f>SUM(CO168:CO169)</f>
        <v/>
      </c>
      <c r="CP170" s="694">
        <f>SUM(CP168:CP169)</f>
        <v/>
      </c>
      <c r="CQ170" s="694">
        <f>SUM(CQ168:CQ169)</f>
        <v/>
      </c>
      <c r="CR170" s="694">
        <f>SUM(CR168:CR169)</f>
        <v/>
      </c>
      <c r="CS170" s="694">
        <f>SUM(CS168:CS169)</f>
        <v/>
      </c>
      <c r="CT170" s="694">
        <f>SUM(CT168:CT169)</f>
        <v/>
      </c>
      <c r="CU170" s="694">
        <f>SUM(CU168:CU169)</f>
        <v/>
      </c>
      <c r="CV170" s="694">
        <f>SUM(CV168:CV169)</f>
        <v/>
      </c>
      <c r="CW170" s="694">
        <f>SUM(CW168:CW169)</f>
        <v/>
      </c>
      <c r="CX170" s="694">
        <f>SUM(CX168:CX169)</f>
        <v/>
      </c>
      <c r="CY170" s="697">
        <f>SUM(CY168:CY169)</f>
        <v/>
      </c>
    </row>
    <row r="171">
      <c r="A171" s="3" t="n"/>
      <c r="B171" s="4" t="inlineStr">
        <is>
          <t xml:space="preserve">   Total Liabilities</t>
        </is>
      </c>
      <c r="C171" s="4" t="n"/>
      <c r="D171" s="694" t="n"/>
      <c r="E171" s="694" t="n"/>
      <c r="F171" s="694" t="n"/>
      <c r="G171" s="694" t="n"/>
      <c r="H171" s="694" t="n"/>
      <c r="I171" s="694" t="n"/>
      <c r="J171" s="694" t="n"/>
      <c r="K171" s="694" t="n"/>
      <c r="L171" s="694" t="n"/>
      <c r="M171" s="694" t="n"/>
      <c r="N171" s="694">
        <f>SUM(N158)</f>
        <v/>
      </c>
      <c r="O171" s="694">
        <f>SUM(O158)</f>
        <v/>
      </c>
      <c r="P171" s="694">
        <f>SUM(P158)</f>
        <v/>
      </c>
      <c r="Q171" s="694">
        <f>SUM(Q158)</f>
        <v/>
      </c>
      <c r="R171" s="694">
        <f>SUM(R158)</f>
        <v/>
      </c>
      <c r="S171" s="694">
        <f>SUM(S158)</f>
        <v/>
      </c>
      <c r="T171" s="694">
        <f>SUM(T158,T154,T166,T170)</f>
        <v/>
      </c>
      <c r="U171" s="694">
        <f>SUM(U158,U154,U166,U170)</f>
        <v/>
      </c>
      <c r="V171" s="694">
        <f>SUM(V158,V154,V166,V170)</f>
        <v/>
      </c>
      <c r="W171" s="694">
        <f>SUM(W158,W154,W166,W170)</f>
        <v/>
      </c>
      <c r="X171" s="694">
        <f>SUM(X158,X154,X166,X170)</f>
        <v/>
      </c>
      <c r="Y171" s="694">
        <f>SUM(Y158,Y154,Y166,Y170)</f>
        <v/>
      </c>
      <c r="Z171" s="697">
        <f>SUM(Z158,Z154,Z166,Z170)</f>
        <v/>
      </c>
      <c r="AA171" s="694">
        <f>SUM(AA158,AA154,AA166,AA170)</f>
        <v/>
      </c>
      <c r="AB171" s="694">
        <f>SUM(AB158,AB154,AB166,AB170)</f>
        <v/>
      </c>
      <c r="AC171" s="694">
        <f>SUM(AC158,AC154,AC166,AC170)</f>
        <v/>
      </c>
      <c r="AD171" s="694">
        <f>SUM(AD158,AD154,AD166,AD170)</f>
        <v/>
      </c>
      <c r="AE171" s="697">
        <f>SUM(AE158,AE154,AE166,AE170)</f>
        <v/>
      </c>
      <c r="AF171" s="694">
        <f>SUM(AF158,AF154,AF166,AF170)</f>
        <v/>
      </c>
      <c r="AG171" s="694">
        <f>SUM(AG158,AG154,AG166,AG170)</f>
        <v/>
      </c>
      <c r="AH171" s="694">
        <f>SUM(AH158,AH154,AH166,AH170)</f>
        <v/>
      </c>
      <c r="AI171" s="694">
        <f>SUM(AI158,AI154,AI166,AI170)</f>
        <v/>
      </c>
      <c r="AJ171" s="694">
        <f>SUM(AJ158,AJ154,AJ166,AJ170)</f>
        <v/>
      </c>
      <c r="AK171" s="694">
        <f>SUM(AK158,AK154,AK166,AK170)</f>
        <v/>
      </c>
      <c r="AL171" s="694">
        <f>SUM(AL158,AL154,AL166,AL170)</f>
        <v/>
      </c>
      <c r="AM171" s="694">
        <f>SUM(AM158,AM154,AM166,AM170)</f>
        <v/>
      </c>
      <c r="AN171" s="694">
        <f>SUM(AN158,AN154,AN166,AN170)</f>
        <v/>
      </c>
      <c r="AO171" s="694">
        <f>SUM(AO158,AO154,AO166,AO170)</f>
        <v/>
      </c>
      <c r="AP171" s="694">
        <f>SUM(AP158,AP154,AP166,AP170)</f>
        <v/>
      </c>
      <c r="AQ171" s="697">
        <f>SUM(AQ158,AQ154,AQ166,AQ170)</f>
        <v/>
      </c>
      <c r="AR171" s="694">
        <f>SUM(AR158,AR154,AR166,AR170)</f>
        <v/>
      </c>
      <c r="AS171" s="694">
        <f>SUM(AS158,AS154,AS166,AS170)</f>
        <v/>
      </c>
      <c r="AT171" s="694">
        <f>SUM(AT158,AT154,AT166,AT170)</f>
        <v/>
      </c>
      <c r="AU171" s="694">
        <f>SUM(AU158,AU154,AU166,AU170)</f>
        <v/>
      </c>
      <c r="AV171" s="694">
        <f>SUM(AV158,AV154,AV166,AV170)</f>
        <v/>
      </c>
      <c r="AW171" s="694">
        <f>SUM(AW158,AW154,AW166,AW170)</f>
        <v/>
      </c>
      <c r="AX171" s="694">
        <f>SUM(AX158,AX154,AX166,AX170)</f>
        <v/>
      </c>
      <c r="AY171" s="694">
        <f>SUM(AY158,AY154,AY166,AY170)</f>
        <v/>
      </c>
      <c r="AZ171" s="694">
        <f>SUM(AZ158,AZ154,AZ166,AZ170)</f>
        <v/>
      </c>
      <c r="BA171" s="694">
        <f>SUM(BA158,BA154,BA166,BA170)</f>
        <v/>
      </c>
      <c r="BB171" s="694">
        <f>SUM(BB158,BB154,BB166,BB170)</f>
        <v/>
      </c>
      <c r="BC171" s="697">
        <f>SUM(BC158,BC154,BC166,BC170)</f>
        <v/>
      </c>
      <c r="BD171" s="694">
        <f>SUM(BD158,BD154,BD166,BD170)</f>
        <v/>
      </c>
      <c r="BE171" s="694">
        <f>SUM(BE158,BE154,BE166,BE170)</f>
        <v/>
      </c>
      <c r="BF171" s="694">
        <f>SUM(BF158,BF154,BF166,BF170)</f>
        <v/>
      </c>
      <c r="BG171" s="694">
        <f>SUM(BG158,BG154,BG166,BG170)</f>
        <v/>
      </c>
      <c r="BH171" s="694">
        <f>SUM(BH158,BH154,BH166,BH170)</f>
        <v/>
      </c>
      <c r="BI171" s="694">
        <f>SUM(BI158,BI154,BI166,BI170)</f>
        <v/>
      </c>
      <c r="BJ171" s="694">
        <f>SUM(BJ158,BJ154,BJ166,BJ170)</f>
        <v/>
      </c>
      <c r="BK171" s="694">
        <f>SUM(BK158,BK154,BK166,BK170)</f>
        <v/>
      </c>
      <c r="BL171" s="694">
        <f>SUM(BL158,BL154,BL166,BL170)</f>
        <v/>
      </c>
      <c r="BM171" s="694">
        <f>SUM(BM158,BM154,BM166,BM170)</f>
        <v/>
      </c>
      <c r="BN171" s="694">
        <f>SUM(BN158,BN154,BN166,BN170)</f>
        <v/>
      </c>
      <c r="BO171" s="697">
        <f>SUM(BO158,BO154,BO166,BO170)</f>
        <v/>
      </c>
      <c r="BP171" s="694">
        <f>SUM(BP158,BP154,BP166,BP170)</f>
        <v/>
      </c>
      <c r="BQ171" s="694">
        <f>SUM(BQ158,BQ154,BQ166,BQ170)</f>
        <v/>
      </c>
      <c r="BR171" s="694">
        <f>SUM(BR158,BR154,BR166,BR170)</f>
        <v/>
      </c>
      <c r="BS171" s="694">
        <f>SUM(BS158,BS154,BS166,BS170)</f>
        <v/>
      </c>
      <c r="BT171" s="694">
        <f>SUM(BT158,BT154,BT166,BT170)</f>
        <v/>
      </c>
      <c r="BU171" s="694">
        <f>SUM(BU158,BU154,BU166,BU170)</f>
        <v/>
      </c>
      <c r="BV171" s="694">
        <f>SUM(BV158,BV154,BV166,BV170)</f>
        <v/>
      </c>
      <c r="BW171" s="694">
        <f>SUM(BW158,BW154,BW166,BW170)</f>
        <v/>
      </c>
      <c r="BX171" s="694">
        <f>SUM(BX158,BX154,BX166,BX170)</f>
        <v/>
      </c>
      <c r="BY171" s="694">
        <f>SUM(BY158,BY154,BY166,BY170)</f>
        <v/>
      </c>
      <c r="BZ171" s="694">
        <f>SUM(BZ158,BZ154,BZ166,BZ170)</f>
        <v/>
      </c>
      <c r="CA171" s="697">
        <f>SUM(CA158,CA154,CA166,CA170)</f>
        <v/>
      </c>
      <c r="CB171" s="694">
        <f>SUM(CB158,CB154,CB166,CB170)</f>
        <v/>
      </c>
      <c r="CC171" s="694">
        <f>SUM(CC158,CC154,CC166,CC170)</f>
        <v/>
      </c>
      <c r="CD171" s="694">
        <f>SUM(CD158,CD154,CD166,CD170)</f>
        <v/>
      </c>
      <c r="CE171" s="694">
        <f>SUM(CE158,CE154,CE166,CE170)</f>
        <v/>
      </c>
      <c r="CF171" s="694">
        <f>SUM(CF158,CF154,CF166,CF170)</f>
        <v/>
      </c>
      <c r="CG171" s="694">
        <f>SUM(CG158,CG154,CG166,CG170)</f>
        <v/>
      </c>
      <c r="CH171" s="694">
        <f>SUM(CH158,CH154,CH166,CH170)</f>
        <v/>
      </c>
      <c r="CI171" s="694">
        <f>SUM(CI158,CI154,CI166,CI170)</f>
        <v/>
      </c>
      <c r="CJ171" s="694">
        <f>SUM(CJ158,CJ154,CJ166,CJ170)</f>
        <v/>
      </c>
      <c r="CK171" s="694">
        <f>SUM(CK158,CK154,CK166,CK170)</f>
        <v/>
      </c>
      <c r="CL171" s="694">
        <f>SUM(CL158,CL154,CL166,CL170)</f>
        <v/>
      </c>
      <c r="CM171" s="697">
        <f>SUM(CM158,CM154,CM166,CM170)</f>
        <v/>
      </c>
      <c r="CN171" s="694">
        <f>SUM(CN158,CN154,CN166,CN170)</f>
        <v/>
      </c>
      <c r="CO171" s="694">
        <f>SUM(CO158,CO154,CO166,CO170)</f>
        <v/>
      </c>
      <c r="CP171" s="694">
        <f>SUM(CP158,CP154,CP166,CP170)</f>
        <v/>
      </c>
      <c r="CQ171" s="694">
        <f>SUM(CQ158,CQ154,CQ166,CQ170)</f>
        <v/>
      </c>
      <c r="CR171" s="694">
        <f>SUM(CR158,CR154,CR166,CR170)</f>
        <v/>
      </c>
      <c r="CS171" s="694">
        <f>SUM(CS158,CS154,CS166,CS170)</f>
        <v/>
      </c>
      <c r="CT171" s="694">
        <f>SUM(CT158,CT154,CT166,CT170)</f>
        <v/>
      </c>
      <c r="CU171" s="694">
        <f>SUM(CU158,CU154,CU166,CU170)</f>
        <v/>
      </c>
      <c r="CV171" s="694">
        <f>SUM(CV158,CV154,CV166,CV170)</f>
        <v/>
      </c>
      <c r="CW171" s="694">
        <f>SUM(CW158,CW154,CW166,CW170)</f>
        <v/>
      </c>
      <c r="CX171" s="694">
        <f>SUM(CX158,CX154,CX166,CX170)</f>
        <v/>
      </c>
      <c r="CY171" s="697">
        <f>SUM(CY158,CY154,CY166,CY170)</f>
        <v/>
      </c>
    </row>
    <row r="172">
      <c r="B172" s="1" t="inlineStr">
        <is>
          <t xml:space="preserve">   Equity</t>
        </is>
      </c>
      <c r="C172" s="1" t="n"/>
      <c r="D172" s="2" t="n"/>
      <c r="E172" s="2" t="n"/>
      <c r="F172" s="159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Z172" s="194" t="n"/>
      <c r="AA172" s="243" t="n"/>
      <c r="AE172" s="194" t="n"/>
      <c r="AQ172" s="194" t="n"/>
      <c r="BC172" s="194" t="n"/>
      <c r="BO172" s="194" t="n"/>
      <c r="CA172" s="194" t="n"/>
      <c r="CM172" s="194" t="n"/>
      <c r="CY172" s="194" t="n"/>
    </row>
    <row r="173">
      <c r="B173" s="1" t="inlineStr">
        <is>
          <t xml:space="preserve">      Opening Balance Equity</t>
        </is>
      </c>
      <c r="C173" s="1" t="n"/>
      <c r="D173" s="580" t="n"/>
      <c r="E173" s="580" t="n"/>
      <c r="F173" s="580" t="n"/>
      <c r="G173" s="580" t="n"/>
      <c r="H173" s="580" t="n"/>
      <c r="I173" s="580" t="n"/>
      <c r="J173" s="580" t="n"/>
      <c r="K173" s="580" t="n"/>
      <c r="L173" s="580" t="n"/>
      <c r="M173" s="580" t="n"/>
      <c r="N173" s="580" t="n">
        <v>0</v>
      </c>
      <c r="O173" s="580" t="n">
        <v>0</v>
      </c>
      <c r="P173" s="580" t="n">
        <v>0</v>
      </c>
      <c r="Q173" s="580" t="n">
        <v>0</v>
      </c>
      <c r="R173" s="580" t="n">
        <v>0</v>
      </c>
      <c r="S173" s="580" t="n"/>
      <c r="T173" s="580" t="n"/>
      <c r="U173" s="580" t="n"/>
      <c r="V173" s="580" t="n"/>
      <c r="W173" s="580" t="n"/>
      <c r="X173" s="580" t="n"/>
      <c r="Y173" s="580" t="n"/>
      <c r="Z173" s="195" t="n"/>
      <c r="AA173" s="743" t="n">
        <v>0</v>
      </c>
      <c r="AB173" s="580">
        <f>+AA173</f>
        <v/>
      </c>
      <c r="AC173" s="580">
        <f>+AB173</f>
        <v/>
      </c>
      <c r="AD173" s="580">
        <f>+AC173</f>
        <v/>
      </c>
      <c r="AE173" s="195">
        <f>+AD173</f>
        <v/>
      </c>
      <c r="AF173" s="580">
        <f>+AE173</f>
        <v/>
      </c>
      <c r="AG173" s="580">
        <f>+AF173</f>
        <v/>
      </c>
      <c r="AH173" s="580">
        <f>+AG173</f>
        <v/>
      </c>
      <c r="AI173" s="580">
        <f>+AH173</f>
        <v/>
      </c>
      <c r="AJ173" s="580">
        <f>+AI173</f>
        <v/>
      </c>
      <c r="AK173" s="580">
        <f>+AJ173</f>
        <v/>
      </c>
      <c r="AL173" s="580">
        <f>+AK173</f>
        <v/>
      </c>
      <c r="AM173" s="580">
        <f>+AL173</f>
        <v/>
      </c>
      <c r="AN173" s="580">
        <f>+AM173</f>
        <v/>
      </c>
      <c r="AO173" s="580">
        <f>+AN173</f>
        <v/>
      </c>
      <c r="AP173" s="580">
        <f>+AO173</f>
        <v/>
      </c>
      <c r="AQ173" s="195">
        <f>+AP173</f>
        <v/>
      </c>
      <c r="AR173" s="580">
        <f>+AQ173</f>
        <v/>
      </c>
      <c r="AS173" s="580">
        <f>+AR173</f>
        <v/>
      </c>
      <c r="AT173" s="580">
        <f>+AS173</f>
        <v/>
      </c>
      <c r="AU173" s="580">
        <f>+AT173</f>
        <v/>
      </c>
      <c r="AV173" s="580">
        <f>+AU173</f>
        <v/>
      </c>
      <c r="AW173" s="580">
        <f>+AV173</f>
        <v/>
      </c>
      <c r="AX173" s="580">
        <f>+AW173</f>
        <v/>
      </c>
      <c r="AY173" s="580">
        <f>+AX173</f>
        <v/>
      </c>
      <c r="AZ173" s="580">
        <f>+AY173</f>
        <v/>
      </c>
      <c r="BA173" s="580">
        <f>+AZ173</f>
        <v/>
      </c>
      <c r="BB173" s="580">
        <f>+BA173</f>
        <v/>
      </c>
      <c r="BC173" s="195">
        <f>+BB173</f>
        <v/>
      </c>
      <c r="BD173" s="580">
        <f>+BC173</f>
        <v/>
      </c>
      <c r="BE173" s="580">
        <f>+BD173</f>
        <v/>
      </c>
      <c r="BF173" s="580">
        <f>+BE173</f>
        <v/>
      </c>
      <c r="BG173" s="580">
        <f>+BF173</f>
        <v/>
      </c>
      <c r="BH173" s="580">
        <f>+BG173</f>
        <v/>
      </c>
      <c r="BI173" s="580">
        <f>+BH173</f>
        <v/>
      </c>
      <c r="BJ173" s="580">
        <f>+BI173</f>
        <v/>
      </c>
      <c r="BK173" s="580">
        <f>+BJ173</f>
        <v/>
      </c>
      <c r="BL173" s="580">
        <f>+BK173</f>
        <v/>
      </c>
      <c r="BM173" s="580">
        <f>+BL173</f>
        <v/>
      </c>
      <c r="BN173" s="580">
        <f>+BM173</f>
        <v/>
      </c>
      <c r="BO173" s="195">
        <f>+BN173</f>
        <v/>
      </c>
      <c r="BP173" s="580">
        <f>+BO173</f>
        <v/>
      </c>
      <c r="BQ173" s="580">
        <f>+BP173</f>
        <v/>
      </c>
      <c r="BR173" s="580">
        <f>+BQ173</f>
        <v/>
      </c>
      <c r="BS173" s="580">
        <f>+BR173</f>
        <v/>
      </c>
      <c r="BT173" s="580">
        <f>+BS173</f>
        <v/>
      </c>
      <c r="BU173" s="580">
        <f>+BT173</f>
        <v/>
      </c>
      <c r="BV173" s="580">
        <f>+BU173</f>
        <v/>
      </c>
      <c r="BW173" s="580">
        <f>+BV173</f>
        <v/>
      </c>
      <c r="BX173" s="580">
        <f>+BW173</f>
        <v/>
      </c>
      <c r="BY173" s="580">
        <f>+BX173</f>
        <v/>
      </c>
      <c r="BZ173" s="580">
        <f>+BY173</f>
        <v/>
      </c>
      <c r="CA173" s="195">
        <f>+BZ173</f>
        <v/>
      </c>
      <c r="CB173" s="580">
        <f>+CA173</f>
        <v/>
      </c>
      <c r="CC173" s="580">
        <f>+CB173</f>
        <v/>
      </c>
      <c r="CD173" s="580">
        <f>+CC173</f>
        <v/>
      </c>
      <c r="CE173" s="580">
        <f>+CD173</f>
        <v/>
      </c>
      <c r="CF173" s="580">
        <f>+CE173</f>
        <v/>
      </c>
      <c r="CG173" s="580">
        <f>+CF173</f>
        <v/>
      </c>
      <c r="CH173" s="580">
        <f>+CG173</f>
        <v/>
      </c>
      <c r="CI173" s="580">
        <f>+CH173</f>
        <v/>
      </c>
      <c r="CJ173" s="580">
        <f>+CI173</f>
        <v/>
      </c>
      <c r="CK173" s="580">
        <f>+CJ173</f>
        <v/>
      </c>
      <c r="CL173" s="580">
        <f>+CK173</f>
        <v/>
      </c>
      <c r="CM173" s="195">
        <f>+CL173</f>
        <v/>
      </c>
      <c r="CN173" s="580">
        <f>+CM173</f>
        <v/>
      </c>
      <c r="CO173" s="580">
        <f>+CN173</f>
        <v/>
      </c>
      <c r="CP173" s="580">
        <f>+CO173</f>
        <v/>
      </c>
      <c r="CQ173" s="580">
        <f>+CP173</f>
        <v/>
      </c>
      <c r="CR173" s="580">
        <f>+CQ173</f>
        <v/>
      </c>
      <c r="CS173" s="580">
        <f>+CR173</f>
        <v/>
      </c>
      <c r="CT173" s="580">
        <f>+CS173</f>
        <v/>
      </c>
      <c r="CU173" s="580">
        <f>+CT173</f>
        <v/>
      </c>
      <c r="CV173" s="580">
        <f>+CU173</f>
        <v/>
      </c>
      <c r="CW173" s="580">
        <f>+CV173</f>
        <v/>
      </c>
      <c r="CX173" s="580">
        <f>+CW173</f>
        <v/>
      </c>
      <c r="CY173" s="195">
        <f>+CX173</f>
        <v/>
      </c>
    </row>
    <row r="174">
      <c r="B174" s="1" t="inlineStr">
        <is>
          <t xml:space="preserve">      Retained Earnings</t>
        </is>
      </c>
      <c r="C174" s="1" t="n"/>
      <c r="D174" s="580" t="n"/>
      <c r="E174" s="580" t="n"/>
      <c r="F174" s="580" t="n"/>
      <c r="G174" s="580" t="n"/>
      <c r="H174" s="580" t="n"/>
      <c r="I174" s="580" t="n"/>
      <c r="J174" s="580" t="n"/>
      <c r="K174" s="580" t="n"/>
      <c r="L174" s="580" t="n"/>
      <c r="M174" s="580" t="n"/>
      <c r="N174" s="580" t="n">
        <v>0</v>
      </c>
      <c r="O174" s="580" t="n">
        <v>0</v>
      </c>
      <c r="P174" s="580" t="n">
        <v>0</v>
      </c>
      <c r="Q174" s="580" t="n">
        <v>0</v>
      </c>
      <c r="R174" s="580" t="n">
        <v>0</v>
      </c>
      <c r="S174" s="580" t="n">
        <v>0</v>
      </c>
      <c r="T174" s="580" t="n">
        <v>0</v>
      </c>
      <c r="U174" s="580" t="n">
        <v>0</v>
      </c>
      <c r="V174" s="580" t="n">
        <v>5000</v>
      </c>
      <c r="W174" s="580" t="n">
        <v>5000</v>
      </c>
      <c r="X174" s="580" t="n">
        <v>5000</v>
      </c>
      <c r="Y174" s="580" t="n">
        <v>5000</v>
      </c>
      <c r="Z174" s="195" t="n">
        <v>-9337.5</v>
      </c>
      <c r="AA174" s="743">
        <f>+Z174+AA180</f>
        <v/>
      </c>
      <c r="AB174" s="580">
        <f>+AA174+AB180</f>
        <v/>
      </c>
      <c r="AC174" s="580">
        <f>+AB174+AC180</f>
        <v/>
      </c>
      <c r="AD174" s="580">
        <f>+AC174+AD180</f>
        <v/>
      </c>
      <c r="AE174" s="195">
        <f>+AD174+AE180</f>
        <v/>
      </c>
      <c r="AF174" s="580">
        <f>+AE174+AF180</f>
        <v/>
      </c>
      <c r="AG174" s="580">
        <f>+AF174+AG180</f>
        <v/>
      </c>
      <c r="AH174" s="580">
        <f>+AG174+AH180</f>
        <v/>
      </c>
      <c r="AI174" s="580">
        <f>+AH174+AI180</f>
        <v/>
      </c>
      <c r="AJ174" s="580">
        <f>+AI174+AJ180</f>
        <v/>
      </c>
      <c r="AK174" s="580">
        <f>+AJ174+AK180</f>
        <v/>
      </c>
      <c r="AL174" s="580">
        <f>+AK174+AL180</f>
        <v/>
      </c>
      <c r="AM174" s="580">
        <f>+AL174+AM180</f>
        <v/>
      </c>
      <c r="AN174" s="580">
        <f>+AM174+AN180</f>
        <v/>
      </c>
      <c r="AO174" s="580">
        <f>+AN174+AO180</f>
        <v/>
      </c>
      <c r="AP174" s="580">
        <f>+AO174+AP180</f>
        <v/>
      </c>
      <c r="AQ174" s="195">
        <f>+AP174+AQ180</f>
        <v/>
      </c>
      <c r="AR174" s="580">
        <f>+AQ174+AR180</f>
        <v/>
      </c>
      <c r="AS174" s="580">
        <f>+AR174+AS180</f>
        <v/>
      </c>
      <c r="AT174" s="580">
        <f>+AS174+AT180</f>
        <v/>
      </c>
      <c r="AU174" s="580">
        <f>+AT174+AU180</f>
        <v/>
      </c>
      <c r="AV174" s="580">
        <f>+AU174+AV180</f>
        <v/>
      </c>
      <c r="AW174" s="580">
        <f>+AV174+AW180</f>
        <v/>
      </c>
      <c r="AX174" s="580">
        <f>+AW174+AX180</f>
        <v/>
      </c>
      <c r="AY174" s="580">
        <f>+AX174+AY180</f>
        <v/>
      </c>
      <c r="AZ174" s="580">
        <f>+AY174+AZ180</f>
        <v/>
      </c>
      <c r="BA174" s="580">
        <f>+AZ174+BA180</f>
        <v/>
      </c>
      <c r="BB174" s="580">
        <f>+BA174+BB180</f>
        <v/>
      </c>
      <c r="BC174" s="195">
        <f>+BB174+BC180</f>
        <v/>
      </c>
      <c r="BD174" s="580">
        <f>+BC174+BD180</f>
        <v/>
      </c>
      <c r="BE174" s="580">
        <f>+BD174+BE180</f>
        <v/>
      </c>
      <c r="BF174" s="580">
        <f>+BE174+BF180</f>
        <v/>
      </c>
      <c r="BG174" s="580">
        <f>+BF174+BG180</f>
        <v/>
      </c>
      <c r="BH174" s="580">
        <f>+BG174+BH180</f>
        <v/>
      </c>
      <c r="BI174" s="580">
        <f>+BH174+BI180</f>
        <v/>
      </c>
      <c r="BJ174" s="580">
        <f>+BI174+BJ180</f>
        <v/>
      </c>
      <c r="BK174" s="580">
        <f>+BJ174+BK180</f>
        <v/>
      </c>
      <c r="BL174" s="580">
        <f>+BK174+BL180</f>
        <v/>
      </c>
      <c r="BM174" s="580">
        <f>+BL174+BM180</f>
        <v/>
      </c>
      <c r="BN174" s="580">
        <f>+BM174+BN180</f>
        <v/>
      </c>
      <c r="BO174" s="195">
        <f>+BN174+BO180</f>
        <v/>
      </c>
      <c r="BP174" s="580">
        <f>+BO174+BP180</f>
        <v/>
      </c>
      <c r="BQ174" s="580">
        <f>+BP174+BQ180</f>
        <v/>
      </c>
      <c r="BR174" s="580">
        <f>+BQ174+BR180</f>
        <v/>
      </c>
      <c r="BS174" s="580">
        <f>+BR174+BS180</f>
        <v/>
      </c>
      <c r="BT174" s="580">
        <f>+BS174+BT180</f>
        <v/>
      </c>
      <c r="BU174" s="580">
        <f>+BT174+BU180</f>
        <v/>
      </c>
      <c r="BV174" s="580">
        <f>+BU174+BV180</f>
        <v/>
      </c>
      <c r="BW174" s="580">
        <f>+BV174+BW180</f>
        <v/>
      </c>
      <c r="BX174" s="580">
        <f>+BW174+BX180</f>
        <v/>
      </c>
      <c r="BY174" s="580">
        <f>+BX174+BY180</f>
        <v/>
      </c>
      <c r="BZ174" s="580">
        <f>+BY174+BZ180</f>
        <v/>
      </c>
      <c r="CA174" s="195">
        <f>+BZ174+CA180</f>
        <v/>
      </c>
      <c r="CB174" s="580">
        <f>+CA174+CB180</f>
        <v/>
      </c>
      <c r="CC174" s="580">
        <f>+CB174+CC180</f>
        <v/>
      </c>
      <c r="CD174" s="580">
        <f>+CC174+CD180</f>
        <v/>
      </c>
      <c r="CE174" s="580">
        <f>+CD174+CE180</f>
        <v/>
      </c>
      <c r="CF174" s="580">
        <f>+CE174+CF180</f>
        <v/>
      </c>
      <c r="CG174" s="580">
        <f>+CF174+CG180</f>
        <v/>
      </c>
      <c r="CH174" s="580">
        <f>+CG174+CH180</f>
        <v/>
      </c>
      <c r="CI174" s="580">
        <f>+CH174+CI180</f>
        <v/>
      </c>
      <c r="CJ174" s="580">
        <f>+CI174+CJ180</f>
        <v/>
      </c>
      <c r="CK174" s="580">
        <f>+CJ174+CK180</f>
        <v/>
      </c>
      <c r="CL174" s="580">
        <f>+CK174+CL180</f>
        <v/>
      </c>
      <c r="CM174" s="195">
        <f>+CL174+CM180</f>
        <v/>
      </c>
      <c r="CN174" s="580">
        <f>+CM174+CN180</f>
        <v/>
      </c>
      <c r="CO174" s="580">
        <f>+CN174+CO180</f>
        <v/>
      </c>
      <c r="CP174" s="580">
        <f>+CO174+CP180</f>
        <v/>
      </c>
      <c r="CQ174" s="580">
        <f>+CP174+CQ180</f>
        <v/>
      </c>
      <c r="CR174" s="580">
        <f>+CQ174+CR180</f>
        <v/>
      </c>
      <c r="CS174" s="580">
        <f>+CR174+CS180</f>
        <v/>
      </c>
      <c r="CT174" s="580">
        <f>+CS174+CT180</f>
        <v/>
      </c>
      <c r="CU174" s="580">
        <f>+CT174+CU180</f>
        <v/>
      </c>
      <c r="CV174" s="580">
        <f>+CU174+CV180</f>
        <v/>
      </c>
      <c r="CW174" s="580">
        <f>+CV174+CW180</f>
        <v/>
      </c>
      <c r="CX174" s="580">
        <f>+CW174+CX180</f>
        <v/>
      </c>
      <c r="CY174" s="195">
        <f>+CX174+CY180</f>
        <v/>
      </c>
    </row>
    <row r="175">
      <c r="B175" s="1" t="inlineStr">
        <is>
          <t xml:space="preserve">      40300 Retained Earnings</t>
        </is>
      </c>
      <c r="C175" s="1" t="n"/>
      <c r="D175" s="580" t="n"/>
      <c r="E175" s="580" t="n"/>
      <c r="F175" s="580" t="n"/>
      <c r="G175" s="580" t="n"/>
      <c r="H175" s="580" t="n"/>
      <c r="I175" s="580" t="n"/>
      <c r="J175" s="580" t="n"/>
      <c r="K175" s="580" t="n"/>
      <c r="L175" s="580" t="n"/>
      <c r="M175" s="580" t="n"/>
      <c r="N175" s="580" t="n">
        <v>0</v>
      </c>
      <c r="O175" s="580" t="n">
        <v>0</v>
      </c>
      <c r="P175" s="580" t="n">
        <v>0</v>
      </c>
      <c r="Q175" s="580" t="n">
        <v>0</v>
      </c>
      <c r="R175" s="580" t="n">
        <v>0</v>
      </c>
      <c r="S175" s="580" t="n">
        <v>0</v>
      </c>
      <c r="T175" s="580" t="n">
        <v>0</v>
      </c>
      <c r="U175" s="580" t="n">
        <v>0</v>
      </c>
      <c r="V175" s="580" t="n">
        <v>0</v>
      </c>
      <c r="W175" s="580" t="n">
        <v>0</v>
      </c>
      <c r="X175" s="580" t="n">
        <v>0</v>
      </c>
      <c r="Y175" s="580" t="n">
        <v>0</v>
      </c>
      <c r="Z175" s="195" t="n">
        <v>0</v>
      </c>
      <c r="AA175" s="743">
        <f>Z175</f>
        <v/>
      </c>
      <c r="AB175" s="580">
        <f>AA175</f>
        <v/>
      </c>
      <c r="AC175" s="580">
        <f>AB175</f>
        <v/>
      </c>
      <c r="AD175" s="580">
        <f>AC175</f>
        <v/>
      </c>
      <c r="AE175" s="195">
        <f>AD175</f>
        <v/>
      </c>
      <c r="AF175" s="580">
        <f>AE175</f>
        <v/>
      </c>
      <c r="AG175" s="580">
        <f>AF175</f>
        <v/>
      </c>
      <c r="AH175" s="580">
        <f>AG175</f>
        <v/>
      </c>
      <c r="AI175" s="580">
        <f>AH175</f>
        <v/>
      </c>
      <c r="AJ175" s="580">
        <f>AI175</f>
        <v/>
      </c>
      <c r="AK175" s="580">
        <f>AJ175</f>
        <v/>
      </c>
      <c r="AL175" s="580">
        <f>AK175</f>
        <v/>
      </c>
      <c r="AM175" s="580">
        <f>AL175</f>
        <v/>
      </c>
      <c r="AN175" s="580">
        <f>AM175</f>
        <v/>
      </c>
      <c r="AO175" s="580">
        <f>AN175</f>
        <v/>
      </c>
      <c r="AP175" s="580">
        <f>AO175</f>
        <v/>
      </c>
      <c r="AQ175" s="195">
        <f>AP175</f>
        <v/>
      </c>
      <c r="AR175" s="580">
        <f>AQ175</f>
        <v/>
      </c>
      <c r="AS175" s="580">
        <f>AR175</f>
        <v/>
      </c>
      <c r="AT175" s="580">
        <f>AS175</f>
        <v/>
      </c>
      <c r="AU175" s="580">
        <f>AT175</f>
        <v/>
      </c>
      <c r="AV175" s="580">
        <f>AU175</f>
        <v/>
      </c>
      <c r="AW175" s="580">
        <f>AV175</f>
        <v/>
      </c>
      <c r="AX175" s="580">
        <f>AW175</f>
        <v/>
      </c>
      <c r="AY175" s="580">
        <f>AX175</f>
        <v/>
      </c>
      <c r="AZ175" s="580">
        <f>AY175</f>
        <v/>
      </c>
      <c r="BA175" s="580">
        <f>AZ175</f>
        <v/>
      </c>
      <c r="BB175" s="580">
        <f>BA175</f>
        <v/>
      </c>
      <c r="BC175" s="195">
        <f>BB175</f>
        <v/>
      </c>
      <c r="BD175" s="580">
        <f>BC175</f>
        <v/>
      </c>
      <c r="BE175" s="580">
        <f>BD175</f>
        <v/>
      </c>
      <c r="BF175" s="580">
        <f>BE175</f>
        <v/>
      </c>
      <c r="BG175" s="580">
        <f>BF175</f>
        <v/>
      </c>
      <c r="BH175" s="580">
        <f>BG175</f>
        <v/>
      </c>
      <c r="BI175" s="580">
        <f>BH175</f>
        <v/>
      </c>
      <c r="BJ175" s="580">
        <f>BI175</f>
        <v/>
      </c>
      <c r="BK175" s="580">
        <f>BJ175</f>
        <v/>
      </c>
      <c r="BL175" s="580">
        <f>BK175</f>
        <v/>
      </c>
      <c r="BM175" s="580">
        <f>BL175</f>
        <v/>
      </c>
      <c r="BN175" s="580">
        <f>BM175</f>
        <v/>
      </c>
      <c r="BO175" s="195">
        <f>BN175</f>
        <v/>
      </c>
      <c r="BP175" s="580">
        <f>BO175</f>
        <v/>
      </c>
      <c r="BQ175" s="580">
        <f>BP175</f>
        <v/>
      </c>
      <c r="BR175" s="580">
        <f>BQ175</f>
        <v/>
      </c>
      <c r="BS175" s="580">
        <f>BR175</f>
        <v/>
      </c>
      <c r="BT175" s="580">
        <f>BS175</f>
        <v/>
      </c>
      <c r="BU175" s="580">
        <f>BT175</f>
        <v/>
      </c>
      <c r="BV175" s="580">
        <f>BU175</f>
        <v/>
      </c>
      <c r="BW175" s="580">
        <f>BV175</f>
        <v/>
      </c>
      <c r="BX175" s="580">
        <f>BW175</f>
        <v/>
      </c>
      <c r="BY175" s="580">
        <f>BX175</f>
        <v/>
      </c>
      <c r="BZ175" s="580">
        <f>BY175</f>
        <v/>
      </c>
      <c r="CA175" s="195">
        <f>BZ175</f>
        <v/>
      </c>
      <c r="CB175" s="580">
        <f>CA175</f>
        <v/>
      </c>
      <c r="CC175" s="580">
        <f>CB175</f>
        <v/>
      </c>
      <c r="CD175" s="580">
        <f>CC175</f>
        <v/>
      </c>
      <c r="CE175" s="580">
        <f>CD175</f>
        <v/>
      </c>
      <c r="CF175" s="580">
        <f>CE175</f>
        <v/>
      </c>
      <c r="CG175" s="580">
        <f>CF175</f>
        <v/>
      </c>
      <c r="CH175" s="580">
        <f>CG175</f>
        <v/>
      </c>
      <c r="CI175" s="580">
        <f>CH175</f>
        <v/>
      </c>
      <c r="CJ175" s="580">
        <f>CI175</f>
        <v/>
      </c>
      <c r="CK175" s="580">
        <f>CJ175</f>
        <v/>
      </c>
      <c r="CL175" s="580">
        <f>CK175</f>
        <v/>
      </c>
      <c r="CM175" s="195">
        <f>CL175</f>
        <v/>
      </c>
      <c r="CN175" s="580">
        <f>CM175</f>
        <v/>
      </c>
      <c r="CO175" s="580">
        <f>CN175</f>
        <v/>
      </c>
      <c r="CP175" s="580">
        <f>CO175</f>
        <v/>
      </c>
      <c r="CQ175" s="580">
        <f>CP175</f>
        <v/>
      </c>
      <c r="CR175" s="580">
        <f>CQ175</f>
        <v/>
      </c>
      <c r="CS175" s="580">
        <f>CR175</f>
        <v/>
      </c>
      <c r="CT175" s="580">
        <f>CS175</f>
        <v/>
      </c>
      <c r="CU175" s="580">
        <f>CT175</f>
        <v/>
      </c>
      <c r="CV175" s="580">
        <f>CU175</f>
        <v/>
      </c>
      <c r="CW175" s="580">
        <f>CV175</f>
        <v/>
      </c>
      <c r="CX175" s="580">
        <f>CW175</f>
        <v/>
      </c>
      <c r="CY175" s="195">
        <f>CX175</f>
        <v/>
      </c>
    </row>
    <row r="176" hidden="1">
      <c r="B176" s="1" t="inlineStr">
        <is>
          <t xml:space="preserve">      Unrealized Gains/Losses</t>
        </is>
      </c>
      <c r="C176" s="1" t="n"/>
      <c r="D176" s="580" t="n"/>
      <c r="E176" s="580" t="n"/>
      <c r="F176" s="580" t="n"/>
      <c r="G176" s="580" t="n"/>
      <c r="H176" s="580" t="n"/>
      <c r="I176" s="580" t="n"/>
      <c r="J176" s="580" t="n"/>
      <c r="K176" s="580" t="n"/>
      <c r="L176" s="580" t="n"/>
      <c r="M176" s="580" t="n"/>
      <c r="N176" s="580" t="n">
        <v>0</v>
      </c>
      <c r="O176" s="580" t="n">
        <v>0</v>
      </c>
      <c r="P176" s="580" t="n">
        <v>0</v>
      </c>
      <c r="Q176" s="580" t="n">
        <v>0</v>
      </c>
      <c r="R176" s="580" t="n">
        <v>0</v>
      </c>
      <c r="S176" s="580" t="n">
        <v>0</v>
      </c>
      <c r="T176" s="580" t="n">
        <v>0</v>
      </c>
      <c r="U176" s="580" t="n">
        <v>0</v>
      </c>
      <c r="V176" s="580" t="n">
        <v>0</v>
      </c>
      <c r="W176" s="580" t="n">
        <v>0</v>
      </c>
      <c r="X176" s="580" t="n">
        <v>0</v>
      </c>
      <c r="Y176" s="580" t="n">
        <v>0</v>
      </c>
      <c r="Z176" s="195" t="n">
        <v>0</v>
      </c>
      <c r="AA176" s="743">
        <f>+Z176</f>
        <v/>
      </c>
      <c r="AB176" s="743">
        <f>+AA176+(ABS(AA176)*0.01)</f>
        <v/>
      </c>
      <c r="AC176" s="743">
        <f>+AB176+(ABS(AB176)*0.01)</f>
        <v/>
      </c>
      <c r="AD176" s="743">
        <f>+AC176+(ABS(AC176)*0.01)</f>
        <v/>
      </c>
      <c r="AE176" s="752">
        <f>+AD176+(ABS(AD176)*0.01)</f>
        <v/>
      </c>
      <c r="AF176" s="743">
        <f>+AE176+(ABS(AE176)*0.01)</f>
        <v/>
      </c>
      <c r="AG176" s="743">
        <f>+AF176+(ABS(AF176)*0.01)</f>
        <v/>
      </c>
      <c r="AH176" s="743">
        <f>+AG176+(ABS(AG176)*0.01)</f>
        <v/>
      </c>
      <c r="AI176" s="743">
        <f>+AH176+(ABS(AH176)*0.01)</f>
        <v/>
      </c>
      <c r="AJ176" s="743">
        <f>+AI176+(ABS(AI176)*0.01)</f>
        <v/>
      </c>
      <c r="AK176" s="743">
        <f>+AJ176+(ABS(AJ176)*0.01)</f>
        <v/>
      </c>
      <c r="AL176" s="743">
        <f>+AK176+(ABS(AK176)*0.01)</f>
        <v/>
      </c>
      <c r="AM176" s="743">
        <f>+AL176+(ABS(AL176)*0.01)</f>
        <v/>
      </c>
      <c r="AN176" s="743">
        <f>+AM176+(ABS(AM176)*0.01)</f>
        <v/>
      </c>
      <c r="AO176" s="743">
        <f>+AN176+(ABS(AN176)*0.01)</f>
        <v/>
      </c>
      <c r="AP176" s="743">
        <f>+AO176+(ABS(AO176)*0.01)</f>
        <v/>
      </c>
      <c r="AQ176" s="752">
        <f>+AP176+(ABS(AP176)*0.01)</f>
        <v/>
      </c>
      <c r="AR176" s="743">
        <f>+AQ176+(ABS(AQ176)*0.01)</f>
        <v/>
      </c>
      <c r="AS176" s="743">
        <f>+AR176+(ABS(AR176)*0.01)</f>
        <v/>
      </c>
      <c r="AT176" s="743">
        <f>+AS176+(ABS(AS176)*0.01)</f>
        <v/>
      </c>
      <c r="AU176" s="743">
        <f>+AT176+(ABS(AT176)*0.01)</f>
        <v/>
      </c>
      <c r="AV176" s="743">
        <f>+AU176+(ABS(AU176)*0.01)</f>
        <v/>
      </c>
      <c r="AW176" s="743">
        <f>+AV176+(ABS(AV176)*0.01)</f>
        <v/>
      </c>
      <c r="AX176" s="743">
        <f>+AW176+(ABS(AW176)*0.01)</f>
        <v/>
      </c>
      <c r="AY176" s="743">
        <f>+AX176+(ABS(AX176)*0.01)</f>
        <v/>
      </c>
      <c r="AZ176" s="743">
        <f>+AY176+(ABS(AY176)*0.01)</f>
        <v/>
      </c>
      <c r="BA176" s="743">
        <f>+AZ176+(ABS(AZ176)*0.01)</f>
        <v/>
      </c>
      <c r="BB176" s="743">
        <f>+BA176+(ABS(BA176)*0.01)</f>
        <v/>
      </c>
      <c r="BC176" s="752">
        <f>+BB176+(ABS(BB176)*0.01)</f>
        <v/>
      </c>
      <c r="BD176" s="743">
        <f>+BC176+(ABS(BC176)*0.01)</f>
        <v/>
      </c>
      <c r="BE176" s="743">
        <f>+BD176+(ABS(BD176)*0.01)</f>
        <v/>
      </c>
      <c r="BF176" s="743">
        <f>+BE176+(ABS(BE176)*0.01)</f>
        <v/>
      </c>
      <c r="BG176" s="743">
        <f>+BF176+(ABS(BF176)*0.01)</f>
        <v/>
      </c>
      <c r="BH176" s="743">
        <f>+BG176+(ABS(BG176)*0.01)</f>
        <v/>
      </c>
      <c r="BI176" s="743">
        <f>+BH176+(ABS(BH176)*0.01)</f>
        <v/>
      </c>
      <c r="BJ176" s="743">
        <f>+BI176+(ABS(BI176)*0.01)</f>
        <v/>
      </c>
      <c r="BK176" s="743">
        <f>+BJ176+(ABS(BJ176)*0.01)</f>
        <v/>
      </c>
      <c r="BL176" s="743">
        <f>+BK176+(ABS(BK176)*0.01)</f>
        <v/>
      </c>
      <c r="BM176" s="743">
        <f>+BL176+(ABS(BL176)*0.01)</f>
        <v/>
      </c>
      <c r="BN176" s="743">
        <f>+BM176+(ABS(BM176)*0.01)</f>
        <v/>
      </c>
      <c r="BO176" s="752">
        <f>+BN176+(ABS(BN176)*0.01)</f>
        <v/>
      </c>
      <c r="BP176" s="743">
        <f>+BO176+(ABS(BO176)*0.01)</f>
        <v/>
      </c>
      <c r="BQ176" s="743">
        <f>+BP176+(ABS(BP176)*0.01)</f>
        <v/>
      </c>
      <c r="BR176" s="743">
        <f>+BQ176+(ABS(BQ176)*0.01)</f>
        <v/>
      </c>
      <c r="BS176" s="743">
        <f>+BR176+(ABS(BR176)*0.01)</f>
        <v/>
      </c>
      <c r="BT176" s="743">
        <f>+BS176+(ABS(BS176)*0.01)</f>
        <v/>
      </c>
      <c r="BU176" s="743">
        <f>+BT176+(ABS(BT176)*0.01)</f>
        <v/>
      </c>
      <c r="BV176" s="743">
        <f>+BU176+(ABS(BU176)*0.01)</f>
        <v/>
      </c>
      <c r="BW176" s="743">
        <f>+BV176+(ABS(BV176)*0.01)</f>
        <v/>
      </c>
      <c r="BX176" s="743">
        <f>+BW176+(ABS(BW176)*0.01)</f>
        <v/>
      </c>
      <c r="BY176" s="743">
        <f>+BX176+(ABS(BX176)*0.01)</f>
        <v/>
      </c>
      <c r="BZ176" s="743">
        <f>+BY176+(ABS(BY176)*0.01)</f>
        <v/>
      </c>
      <c r="CA176" s="752">
        <f>+BZ176+(ABS(BZ176)*0.01)</f>
        <v/>
      </c>
      <c r="CB176" s="743">
        <f>+CA176+(ABS(CA176)*0.01)</f>
        <v/>
      </c>
      <c r="CC176" s="743">
        <f>+CB176+(ABS(CB176)*0.01)</f>
        <v/>
      </c>
      <c r="CD176" s="743">
        <f>+CC176+(ABS(CC176)*0.01)</f>
        <v/>
      </c>
      <c r="CE176" s="743">
        <f>+CD176+(ABS(CD176)*0.01)</f>
        <v/>
      </c>
      <c r="CF176" s="743">
        <f>+CE176+(ABS(CE176)*0.01)</f>
        <v/>
      </c>
      <c r="CG176" s="743">
        <f>+CF176+(ABS(CF176)*0.01)</f>
        <v/>
      </c>
      <c r="CH176" s="743">
        <f>+CG176+(ABS(CG176)*0.01)</f>
        <v/>
      </c>
      <c r="CI176" s="743">
        <f>+CH176+(ABS(CH176)*0.01)</f>
        <v/>
      </c>
      <c r="CJ176" s="743">
        <f>+CI176+(ABS(CI176)*0.01)</f>
        <v/>
      </c>
      <c r="CK176" s="743">
        <f>+CJ176+(ABS(CJ176)*0.01)</f>
        <v/>
      </c>
      <c r="CL176" s="743">
        <f>+CK176+(ABS(CK176)*0.01)</f>
        <v/>
      </c>
      <c r="CM176" s="752">
        <f>+CL176+(ABS(CL176)*0.01)</f>
        <v/>
      </c>
      <c r="CN176" s="743">
        <f>+CM176+(ABS(CM176)*0.01)</f>
        <v/>
      </c>
      <c r="CO176" s="743">
        <f>+CN176+(ABS(CN176)*0.01)</f>
        <v/>
      </c>
      <c r="CP176" s="743">
        <f>+CO176+(ABS(CO176)*0.01)</f>
        <v/>
      </c>
      <c r="CQ176" s="743">
        <f>+CP176+(ABS(CP176)*0.01)</f>
        <v/>
      </c>
      <c r="CR176" s="743">
        <f>+CQ176+(ABS(CQ176)*0.01)</f>
        <v/>
      </c>
      <c r="CS176" s="743">
        <f>+CR176+(ABS(CR176)*0.01)</f>
        <v/>
      </c>
      <c r="CT176" s="743">
        <f>+CS176+(ABS(CS176)*0.01)</f>
        <v/>
      </c>
      <c r="CU176" s="743">
        <f>+CT176+(ABS(CT176)*0.01)</f>
        <v/>
      </c>
      <c r="CV176" s="743">
        <f>+CU176+(ABS(CU176)*0.01)</f>
        <v/>
      </c>
      <c r="CW176" s="743">
        <f>+CV176+(ABS(CV176)*0.01)</f>
        <v/>
      </c>
      <c r="CX176" s="743">
        <f>+CW176+(ABS(CW176)*0.01)</f>
        <v/>
      </c>
      <c r="CY176" s="752">
        <f>+CX176+(ABS(CX176)*0.01)</f>
        <v/>
      </c>
    </row>
    <row r="177">
      <c r="B177" s="1" t="inlineStr">
        <is>
          <t xml:space="preserve">      Net Income</t>
        </is>
      </c>
      <c r="C177" s="1" t="n"/>
      <c r="D177" s="580" t="n"/>
      <c r="E177" s="580" t="n"/>
      <c r="F177" s="580" t="n"/>
      <c r="G177" s="580" t="n"/>
      <c r="H177" s="580" t="n"/>
      <c r="I177" s="580" t="n"/>
      <c r="J177" s="580" t="n"/>
      <c r="K177" s="580" t="n"/>
      <c r="L177" s="580" t="n"/>
      <c r="M177" s="580" t="n"/>
      <c r="N177" s="580" t="n">
        <v>0</v>
      </c>
      <c r="O177" s="580" t="n">
        <v>0</v>
      </c>
      <c r="P177" s="580">
        <f>+P115+O177</f>
        <v/>
      </c>
      <c r="Q177" s="580">
        <f>+Q115+P177</f>
        <v/>
      </c>
      <c r="R177" s="580">
        <f>+R115+Q177</f>
        <v/>
      </c>
      <c r="S177" s="580">
        <f>+S115+R177</f>
        <v/>
      </c>
      <c r="T177" s="580">
        <f>+T115</f>
        <v/>
      </c>
      <c r="U177" s="580">
        <f>+U115+T177</f>
        <v/>
      </c>
      <c r="V177" s="580">
        <f>+V115+U177</f>
        <v/>
      </c>
      <c r="W177" s="580">
        <f>+W115+V177</f>
        <v/>
      </c>
      <c r="X177" s="580">
        <f>+X115+W177</f>
        <v/>
      </c>
      <c r="Y177" s="580">
        <f>+Y115+X177</f>
        <v/>
      </c>
      <c r="Z177" s="195">
        <f>+Z115+Y177</f>
        <v/>
      </c>
      <c r="AA177" s="580">
        <f>+AA115+Z177</f>
        <v/>
      </c>
      <c r="AB177" s="580">
        <f>+AB115+AA177</f>
        <v/>
      </c>
      <c r="AC177" s="580">
        <f>+AC115+AB177</f>
        <v/>
      </c>
      <c r="AD177" s="580">
        <f>+AD115+AC177</f>
        <v/>
      </c>
      <c r="AE177" s="195">
        <f>+AE115+AD177</f>
        <v/>
      </c>
      <c r="AF177" s="580">
        <f>+AF115+AE177</f>
        <v/>
      </c>
      <c r="AG177" s="580">
        <f>+AG115+AF177</f>
        <v/>
      </c>
      <c r="AH177" s="580">
        <f>+AH115+AG177</f>
        <v/>
      </c>
      <c r="AI177" s="580">
        <f>+AI115+AH177</f>
        <v/>
      </c>
      <c r="AJ177" s="580">
        <f>+AJ115+AI177</f>
        <v/>
      </c>
      <c r="AK177" s="580">
        <f>+AK115+AJ177</f>
        <v/>
      </c>
      <c r="AL177" s="580">
        <f>+AL115+AK177</f>
        <v/>
      </c>
      <c r="AM177" s="580">
        <f>+AM115+AL177</f>
        <v/>
      </c>
      <c r="AN177" s="580">
        <f>+AN115+AM177</f>
        <v/>
      </c>
      <c r="AO177" s="580">
        <f>+AO115+AN177</f>
        <v/>
      </c>
      <c r="AP177" s="580">
        <f>+AP115+AO177</f>
        <v/>
      </c>
      <c r="AQ177" s="195">
        <f>+AQ115+AP177</f>
        <v/>
      </c>
      <c r="AR177" s="580">
        <f>+AR115+AQ177</f>
        <v/>
      </c>
      <c r="AS177" s="580">
        <f>+AS115+AR177</f>
        <v/>
      </c>
      <c r="AT177" s="580">
        <f>+AT115+AS177</f>
        <v/>
      </c>
      <c r="AU177" s="580">
        <f>+AU115+AT177</f>
        <v/>
      </c>
      <c r="AV177" s="580">
        <f>+AV115+AU177</f>
        <v/>
      </c>
      <c r="AW177" s="580">
        <f>+AW115+AV177</f>
        <v/>
      </c>
      <c r="AX177" s="580">
        <f>+AX115+AW177</f>
        <v/>
      </c>
      <c r="AY177" s="580">
        <f>+AY115+AX177</f>
        <v/>
      </c>
      <c r="AZ177" s="580">
        <f>+AZ115+AY177</f>
        <v/>
      </c>
      <c r="BA177" s="580">
        <f>+BA115+AZ177</f>
        <v/>
      </c>
      <c r="BB177" s="580">
        <f>+BB115+BA177</f>
        <v/>
      </c>
      <c r="BC177" s="195">
        <f>+BC115+BB177</f>
        <v/>
      </c>
      <c r="BD177" s="580">
        <f>+BD115+BC177</f>
        <v/>
      </c>
      <c r="BE177" s="580">
        <f>+BE115+BD177</f>
        <v/>
      </c>
      <c r="BF177" s="580">
        <f>+BF115+BE177</f>
        <v/>
      </c>
      <c r="BG177" s="580">
        <f>+BG115+BF177</f>
        <v/>
      </c>
      <c r="BH177" s="580">
        <f>+BH115+BG177</f>
        <v/>
      </c>
      <c r="BI177" s="580">
        <f>+BI115+BH177</f>
        <v/>
      </c>
      <c r="BJ177" s="580">
        <f>+BJ115+BI177</f>
        <v/>
      </c>
      <c r="BK177" s="580">
        <f>+BK115+BJ177</f>
        <v/>
      </c>
      <c r="BL177" s="580">
        <f>+BL115+BK177</f>
        <v/>
      </c>
      <c r="BM177" s="580">
        <f>+BM115+BL177</f>
        <v/>
      </c>
      <c r="BN177" s="580">
        <f>+BN115+BM177</f>
        <v/>
      </c>
      <c r="BO177" s="195">
        <f>+BO115+BN177</f>
        <v/>
      </c>
      <c r="BP177" s="580">
        <f>+BP115+BO177</f>
        <v/>
      </c>
      <c r="BQ177" s="580">
        <f>+BQ115+BP177</f>
        <v/>
      </c>
      <c r="BR177" s="580">
        <f>+BR115+BQ177</f>
        <v/>
      </c>
      <c r="BS177" s="580">
        <f>+BS115+BR177</f>
        <v/>
      </c>
      <c r="BT177" s="580">
        <f>+BT115+BS177</f>
        <v/>
      </c>
      <c r="BU177" s="580">
        <f>+BU115+BT177</f>
        <v/>
      </c>
      <c r="BV177" s="580">
        <f>+BV115+BU177</f>
        <v/>
      </c>
      <c r="BW177" s="580">
        <f>+BW115+BV177</f>
        <v/>
      </c>
      <c r="BX177" s="580">
        <f>+BX115+BW177</f>
        <v/>
      </c>
      <c r="BY177" s="580">
        <f>+BY115+BX177</f>
        <v/>
      </c>
      <c r="BZ177" s="580">
        <f>+BZ115+BY177</f>
        <v/>
      </c>
      <c r="CA177" s="195">
        <f>+CA115+BZ177</f>
        <v/>
      </c>
      <c r="CB177" s="580">
        <f>+CB115+CA177</f>
        <v/>
      </c>
      <c r="CC177" s="580">
        <f>+CC115+CB177</f>
        <v/>
      </c>
      <c r="CD177" s="580">
        <f>+CD115+CC177</f>
        <v/>
      </c>
      <c r="CE177" s="580">
        <f>+CE115+CD177</f>
        <v/>
      </c>
      <c r="CF177" s="580">
        <f>+CF115+CE177</f>
        <v/>
      </c>
      <c r="CG177" s="580">
        <f>+CG115+CF177</f>
        <v/>
      </c>
      <c r="CH177" s="580">
        <f>+CH115+CG177</f>
        <v/>
      </c>
      <c r="CI177" s="580">
        <f>+CI115+CH177</f>
        <v/>
      </c>
      <c r="CJ177" s="580">
        <f>+CJ115+CI177</f>
        <v/>
      </c>
      <c r="CK177" s="580">
        <f>+CK115+CJ177</f>
        <v/>
      </c>
      <c r="CL177" s="580">
        <f>+CL115+CK177</f>
        <v/>
      </c>
      <c r="CM177" s="195">
        <f>+CM115+CL177</f>
        <v/>
      </c>
      <c r="CN177" s="580">
        <f>+CN115+CM177</f>
        <v/>
      </c>
      <c r="CO177" s="580">
        <f>+CO115+CN177</f>
        <v/>
      </c>
      <c r="CP177" s="580">
        <f>+CP115+CO177</f>
        <v/>
      </c>
      <c r="CQ177" s="580">
        <f>+CQ115+CP177</f>
        <v/>
      </c>
      <c r="CR177" s="580">
        <f>+CR115+CQ177</f>
        <v/>
      </c>
      <c r="CS177" s="580">
        <f>+CS115+CR177</f>
        <v/>
      </c>
      <c r="CT177" s="580">
        <f>+CT115+CS177</f>
        <v/>
      </c>
      <c r="CU177" s="580">
        <f>+CU115+CT177</f>
        <v/>
      </c>
      <c r="CV177" s="580">
        <f>+CV115+CU177</f>
        <v/>
      </c>
      <c r="CW177" s="580">
        <f>+CW115+CV177</f>
        <v/>
      </c>
      <c r="CX177" s="580">
        <f>+CX115+CW177</f>
        <v/>
      </c>
      <c r="CY177" s="195">
        <f>+CY115+CX177</f>
        <v/>
      </c>
    </row>
    <row r="178">
      <c r="A178" s="5" t="n"/>
      <c r="B178" s="6" t="inlineStr">
        <is>
          <t xml:space="preserve">   Total Equity</t>
        </is>
      </c>
      <c r="C178" s="6" t="n"/>
      <c r="D178" s="731" t="n"/>
      <c r="E178" s="731" t="n"/>
      <c r="F178" s="731" t="n"/>
      <c r="G178" s="731" t="n"/>
      <c r="H178" s="731" t="n"/>
      <c r="I178" s="731" t="n"/>
      <c r="J178" s="731" t="n"/>
      <c r="K178" s="731" t="n"/>
      <c r="L178" s="731" t="n"/>
      <c r="M178" s="731" t="n"/>
      <c r="N178" s="731">
        <f>SUM(N173:N177)</f>
        <v/>
      </c>
      <c r="O178" s="731">
        <f>SUM(O173:O177)</f>
        <v/>
      </c>
      <c r="P178" s="731">
        <f>SUM(P173:P177)</f>
        <v/>
      </c>
      <c r="Q178" s="731">
        <f>SUM(Q173:Q177)</f>
        <v/>
      </c>
      <c r="R178" s="731">
        <f>SUM(R173:R177)</f>
        <v/>
      </c>
      <c r="S178" s="731">
        <f>SUM(S173:S177)</f>
        <v/>
      </c>
      <c r="T178" s="731">
        <f>SUM(T173:T177)</f>
        <v/>
      </c>
      <c r="U178" s="731">
        <f>SUM(U173:U177)</f>
        <v/>
      </c>
      <c r="V178" s="731">
        <f>SUM(V173:V177)</f>
        <v/>
      </c>
      <c r="W178" s="731">
        <f>SUM(W173:W177)</f>
        <v/>
      </c>
      <c r="X178" s="731">
        <f>SUM(X173:X177)</f>
        <v/>
      </c>
      <c r="Y178" s="731">
        <f>SUM(Y173:Y177)</f>
        <v/>
      </c>
      <c r="Z178" s="732">
        <f>SUM(Z173:Z177)</f>
        <v/>
      </c>
      <c r="AA178" s="731">
        <f>SUM(AA173:AA177)</f>
        <v/>
      </c>
      <c r="AB178" s="731">
        <f>SUM(AB173:AB177)</f>
        <v/>
      </c>
      <c r="AC178" s="731">
        <f>SUM(AC173:AC177)</f>
        <v/>
      </c>
      <c r="AD178" s="731">
        <f>SUM(AD173:AD177)</f>
        <v/>
      </c>
      <c r="AE178" s="732">
        <f>SUM(AE173:AE177)</f>
        <v/>
      </c>
      <c r="AF178" s="731">
        <f>SUM(AF173:AF177)</f>
        <v/>
      </c>
      <c r="AG178" s="731">
        <f>SUM(AG173:AG177)</f>
        <v/>
      </c>
      <c r="AH178" s="731">
        <f>SUM(AH173:AH177)</f>
        <v/>
      </c>
      <c r="AI178" s="731">
        <f>SUM(AI173:AI177)</f>
        <v/>
      </c>
      <c r="AJ178" s="731">
        <f>SUM(AJ173:AJ177)</f>
        <v/>
      </c>
      <c r="AK178" s="731">
        <f>SUM(AK173:AK177)</f>
        <v/>
      </c>
      <c r="AL178" s="731">
        <f>SUM(AL173:AL177)</f>
        <v/>
      </c>
      <c r="AM178" s="731">
        <f>SUM(AM173:AM177)</f>
        <v/>
      </c>
      <c r="AN178" s="731">
        <f>SUM(AN173:AN177)</f>
        <v/>
      </c>
      <c r="AO178" s="731">
        <f>SUM(AO173:AO177)</f>
        <v/>
      </c>
      <c r="AP178" s="731">
        <f>SUM(AP173:AP177)</f>
        <v/>
      </c>
      <c r="AQ178" s="732">
        <f>SUM(AQ173:AQ177)</f>
        <v/>
      </c>
      <c r="AR178" s="731">
        <f>SUM(AR173:AR177)</f>
        <v/>
      </c>
      <c r="AS178" s="731">
        <f>SUM(AS173:AS177)</f>
        <v/>
      </c>
      <c r="AT178" s="731">
        <f>SUM(AT173:AT177)</f>
        <v/>
      </c>
      <c r="AU178" s="731">
        <f>SUM(AU173:AU177)</f>
        <v/>
      </c>
      <c r="AV178" s="731">
        <f>SUM(AV173:AV177)</f>
        <v/>
      </c>
      <c r="AW178" s="731">
        <f>SUM(AW173:AW177)</f>
        <v/>
      </c>
      <c r="AX178" s="731">
        <f>SUM(AX173:AX177)</f>
        <v/>
      </c>
      <c r="AY178" s="731">
        <f>SUM(AY173:AY177)</f>
        <v/>
      </c>
      <c r="AZ178" s="731">
        <f>SUM(AZ173:AZ177)</f>
        <v/>
      </c>
      <c r="BA178" s="731">
        <f>SUM(BA173:BA177)</f>
        <v/>
      </c>
      <c r="BB178" s="731">
        <f>SUM(BB173:BB177)</f>
        <v/>
      </c>
      <c r="BC178" s="732">
        <f>SUM(BC173:BC177)</f>
        <v/>
      </c>
      <c r="BD178" s="731">
        <f>SUM(BD173:BD177)</f>
        <v/>
      </c>
      <c r="BE178" s="731">
        <f>SUM(BE173:BE177)</f>
        <v/>
      </c>
      <c r="BF178" s="731">
        <f>SUM(BF173:BF177)</f>
        <v/>
      </c>
      <c r="BG178" s="731">
        <f>SUM(BG173:BG177)</f>
        <v/>
      </c>
      <c r="BH178" s="731">
        <f>SUM(BH173:BH177)</f>
        <v/>
      </c>
      <c r="BI178" s="731">
        <f>SUM(BI173:BI177)</f>
        <v/>
      </c>
      <c r="BJ178" s="731">
        <f>SUM(BJ173:BJ177)</f>
        <v/>
      </c>
      <c r="BK178" s="731">
        <f>SUM(BK173:BK177)</f>
        <v/>
      </c>
      <c r="BL178" s="731">
        <f>SUM(BL173:BL177)</f>
        <v/>
      </c>
      <c r="BM178" s="731">
        <f>SUM(BM173:BM177)</f>
        <v/>
      </c>
      <c r="BN178" s="731">
        <f>SUM(BN173:BN177)</f>
        <v/>
      </c>
      <c r="BO178" s="732">
        <f>SUM(BO173:BO177)</f>
        <v/>
      </c>
      <c r="BP178" s="731">
        <f>SUM(BP173:BP177)</f>
        <v/>
      </c>
      <c r="BQ178" s="731">
        <f>SUM(BQ173:BQ177)</f>
        <v/>
      </c>
      <c r="BR178" s="731">
        <f>SUM(BR173:BR177)</f>
        <v/>
      </c>
      <c r="BS178" s="731">
        <f>SUM(BS173:BS177)</f>
        <v/>
      </c>
      <c r="BT178" s="731">
        <f>SUM(BT173:BT177)</f>
        <v/>
      </c>
      <c r="BU178" s="731">
        <f>SUM(BU173:BU177)</f>
        <v/>
      </c>
      <c r="BV178" s="731">
        <f>SUM(BV173:BV177)</f>
        <v/>
      </c>
      <c r="BW178" s="731">
        <f>SUM(BW173:BW177)</f>
        <v/>
      </c>
      <c r="BX178" s="731">
        <f>SUM(BX173:BX177)</f>
        <v/>
      </c>
      <c r="BY178" s="731">
        <f>SUM(BY173:BY177)</f>
        <v/>
      </c>
      <c r="BZ178" s="731">
        <f>SUM(BZ173:BZ177)</f>
        <v/>
      </c>
      <c r="CA178" s="732">
        <f>SUM(CA173:CA177)</f>
        <v/>
      </c>
      <c r="CB178" s="731">
        <f>SUM(CB173:CB177)</f>
        <v/>
      </c>
      <c r="CC178" s="731">
        <f>SUM(CC173:CC177)</f>
        <v/>
      </c>
      <c r="CD178" s="731">
        <f>SUM(CD173:CD177)</f>
        <v/>
      </c>
      <c r="CE178" s="731">
        <f>SUM(CE173:CE177)</f>
        <v/>
      </c>
      <c r="CF178" s="731">
        <f>SUM(CF173:CF177)</f>
        <v/>
      </c>
      <c r="CG178" s="731">
        <f>SUM(CG173:CG177)</f>
        <v/>
      </c>
      <c r="CH178" s="731">
        <f>SUM(CH173:CH177)</f>
        <v/>
      </c>
      <c r="CI178" s="731">
        <f>SUM(CI173:CI177)</f>
        <v/>
      </c>
      <c r="CJ178" s="731">
        <f>SUM(CJ173:CJ177)</f>
        <v/>
      </c>
      <c r="CK178" s="731">
        <f>SUM(CK173:CK177)</f>
        <v/>
      </c>
      <c r="CL178" s="731">
        <f>SUM(CL173:CL177)</f>
        <v/>
      </c>
      <c r="CM178" s="732">
        <f>SUM(CM173:CM177)</f>
        <v/>
      </c>
      <c r="CN178" s="731">
        <f>SUM(CN173:CN177)</f>
        <v/>
      </c>
      <c r="CO178" s="731">
        <f>SUM(CO173:CO177)</f>
        <v/>
      </c>
      <c r="CP178" s="731">
        <f>SUM(CP173:CP177)</f>
        <v/>
      </c>
      <c r="CQ178" s="731">
        <f>SUM(CQ173:CQ177)</f>
        <v/>
      </c>
      <c r="CR178" s="731">
        <f>SUM(CR173:CR177)</f>
        <v/>
      </c>
      <c r="CS178" s="731">
        <f>SUM(CS173:CS177)</f>
        <v/>
      </c>
      <c r="CT178" s="731">
        <f>SUM(CT173:CT177)</f>
        <v/>
      </c>
      <c r="CU178" s="731">
        <f>SUM(CU173:CU177)</f>
        <v/>
      </c>
      <c r="CV178" s="731">
        <f>SUM(CV173:CV177)</f>
        <v/>
      </c>
      <c r="CW178" s="731">
        <f>SUM(CW173:CW177)</f>
        <v/>
      </c>
      <c r="CX178" s="731">
        <f>SUM(CX173:CX177)</f>
        <v/>
      </c>
      <c r="CY178" s="732">
        <f>SUM(CY173:CY177)</f>
        <v/>
      </c>
    </row>
    <row r="179">
      <c r="A179" s="3" t="n"/>
      <c r="B179" s="4" t="inlineStr">
        <is>
          <t>TOTAL LIABILITIES AND EQUITY</t>
        </is>
      </c>
      <c r="C179" s="4" t="n"/>
      <c r="D179" s="694" t="n"/>
      <c r="E179" s="694" t="n"/>
      <c r="F179" s="694" t="n"/>
      <c r="G179" s="694" t="n"/>
      <c r="H179" s="694" t="n"/>
      <c r="I179" s="694" t="n"/>
      <c r="J179" s="694" t="n"/>
      <c r="K179" s="694" t="n"/>
      <c r="L179" s="694" t="n"/>
      <c r="M179" s="694" t="n"/>
      <c r="N179" s="694">
        <f>N178+N171</f>
        <v/>
      </c>
      <c r="O179" s="694">
        <f>O178+O171</f>
        <v/>
      </c>
      <c r="P179" s="694">
        <f>P178+P171</f>
        <v/>
      </c>
      <c r="Q179" s="694">
        <f>Q178+Q171</f>
        <v/>
      </c>
      <c r="R179" s="694">
        <f>R178+R171</f>
        <v/>
      </c>
      <c r="S179" s="694">
        <f>S178+S171</f>
        <v/>
      </c>
      <c r="T179" s="694">
        <f>T178+T171</f>
        <v/>
      </c>
      <c r="U179" s="694">
        <f>U178+U171</f>
        <v/>
      </c>
      <c r="V179" s="694">
        <f>V178+V171</f>
        <v/>
      </c>
      <c r="W179" s="694">
        <f>W178+W171</f>
        <v/>
      </c>
      <c r="X179" s="694">
        <f>X178+X171</f>
        <v/>
      </c>
      <c r="Y179" s="694">
        <f>Y178+Y171</f>
        <v/>
      </c>
      <c r="Z179" s="697">
        <f>Z178+Z171</f>
        <v/>
      </c>
      <c r="AA179" s="694">
        <f>AA178+AA171</f>
        <v/>
      </c>
      <c r="AB179" s="694">
        <f>AB178+AB171</f>
        <v/>
      </c>
      <c r="AC179" s="694">
        <f>AC178+AC171</f>
        <v/>
      </c>
      <c r="AD179" s="694">
        <f>AD178+AD171</f>
        <v/>
      </c>
      <c r="AE179" s="697">
        <f>AE178+AE171</f>
        <v/>
      </c>
      <c r="AF179" s="694">
        <f>AF178+AF171</f>
        <v/>
      </c>
      <c r="AG179" s="694">
        <f>AG178+AG171</f>
        <v/>
      </c>
      <c r="AH179" s="694">
        <f>AH178+AH171</f>
        <v/>
      </c>
      <c r="AI179" s="694">
        <f>AI178+AI171</f>
        <v/>
      </c>
      <c r="AJ179" s="694">
        <f>AJ178+AJ171</f>
        <v/>
      </c>
      <c r="AK179" s="694">
        <f>AK178+AK171</f>
        <v/>
      </c>
      <c r="AL179" s="694">
        <f>AL178+AL171</f>
        <v/>
      </c>
      <c r="AM179" s="694">
        <f>AM178+AM171</f>
        <v/>
      </c>
      <c r="AN179" s="694">
        <f>AN178+AN171</f>
        <v/>
      </c>
      <c r="AO179" s="694">
        <f>AO178+AO171</f>
        <v/>
      </c>
      <c r="AP179" s="694">
        <f>AP178+AP171</f>
        <v/>
      </c>
      <c r="AQ179" s="697">
        <f>AQ178+AQ171</f>
        <v/>
      </c>
      <c r="AR179" s="694">
        <f>AR178+AR171</f>
        <v/>
      </c>
      <c r="AS179" s="694">
        <f>AS178+AS171</f>
        <v/>
      </c>
      <c r="AT179" s="694">
        <f>AT178+AT171</f>
        <v/>
      </c>
      <c r="AU179" s="694">
        <f>AU178+AU171</f>
        <v/>
      </c>
      <c r="AV179" s="694">
        <f>AV178+AV171</f>
        <v/>
      </c>
      <c r="AW179" s="694">
        <f>AW178+AW171</f>
        <v/>
      </c>
      <c r="AX179" s="694">
        <f>AX178+AX171</f>
        <v/>
      </c>
      <c r="AY179" s="694">
        <f>AY178+AY171</f>
        <v/>
      </c>
      <c r="AZ179" s="694">
        <f>AZ178+AZ171</f>
        <v/>
      </c>
      <c r="BA179" s="694">
        <f>BA178+BA171</f>
        <v/>
      </c>
      <c r="BB179" s="694">
        <f>BB178+BB171</f>
        <v/>
      </c>
      <c r="BC179" s="697">
        <f>BC178+BC171</f>
        <v/>
      </c>
      <c r="BD179" s="694">
        <f>BD178+BD171</f>
        <v/>
      </c>
      <c r="BE179" s="694">
        <f>BE178+BE171</f>
        <v/>
      </c>
      <c r="BF179" s="694">
        <f>BF178+BF171</f>
        <v/>
      </c>
      <c r="BG179" s="694">
        <f>BG178+BG171</f>
        <v/>
      </c>
      <c r="BH179" s="694">
        <f>BH178+BH171</f>
        <v/>
      </c>
      <c r="BI179" s="694">
        <f>BI178+BI171</f>
        <v/>
      </c>
      <c r="BJ179" s="694">
        <f>BJ178+BJ171</f>
        <v/>
      </c>
      <c r="BK179" s="694">
        <f>BK178+BK171</f>
        <v/>
      </c>
      <c r="BL179" s="694">
        <f>BL178+BL171</f>
        <v/>
      </c>
      <c r="BM179" s="694">
        <f>BM178+BM171</f>
        <v/>
      </c>
      <c r="BN179" s="694">
        <f>BN178+BN171</f>
        <v/>
      </c>
      <c r="BO179" s="697">
        <f>BO178+BO171</f>
        <v/>
      </c>
      <c r="BP179" s="694">
        <f>BP178+BP171</f>
        <v/>
      </c>
      <c r="BQ179" s="694">
        <f>BQ178+BQ171</f>
        <v/>
      </c>
      <c r="BR179" s="694">
        <f>BR178+BR171</f>
        <v/>
      </c>
      <c r="BS179" s="694">
        <f>BS178+BS171</f>
        <v/>
      </c>
      <c r="BT179" s="694">
        <f>BT178+BT171</f>
        <v/>
      </c>
      <c r="BU179" s="694">
        <f>BU178+BU171</f>
        <v/>
      </c>
      <c r="BV179" s="694">
        <f>BV178+BV171</f>
        <v/>
      </c>
      <c r="BW179" s="694">
        <f>BW178+BW171</f>
        <v/>
      </c>
      <c r="BX179" s="694">
        <f>BX178+BX171</f>
        <v/>
      </c>
      <c r="BY179" s="694">
        <f>BY178+BY171</f>
        <v/>
      </c>
      <c r="BZ179" s="694">
        <f>BZ178+BZ171</f>
        <v/>
      </c>
      <c r="CA179" s="697">
        <f>CA178+CA171</f>
        <v/>
      </c>
      <c r="CB179" s="694">
        <f>CB178+CB171</f>
        <v/>
      </c>
      <c r="CC179" s="694">
        <f>CC178+CC171</f>
        <v/>
      </c>
      <c r="CD179" s="694">
        <f>CD178+CD171</f>
        <v/>
      </c>
      <c r="CE179" s="694">
        <f>CE178+CE171</f>
        <v/>
      </c>
      <c r="CF179" s="694">
        <f>CF178+CF171</f>
        <v/>
      </c>
      <c r="CG179" s="694">
        <f>CG178+CG171</f>
        <v/>
      </c>
      <c r="CH179" s="694">
        <f>CH178+CH171</f>
        <v/>
      </c>
      <c r="CI179" s="694">
        <f>CI178+CI171</f>
        <v/>
      </c>
      <c r="CJ179" s="694">
        <f>CJ178+CJ171</f>
        <v/>
      </c>
      <c r="CK179" s="694">
        <f>CK178+CK171</f>
        <v/>
      </c>
      <c r="CL179" s="694">
        <f>CL178+CL171</f>
        <v/>
      </c>
      <c r="CM179" s="697">
        <f>CM178+CM171</f>
        <v/>
      </c>
      <c r="CN179" s="694">
        <f>CN178+CN171</f>
        <v/>
      </c>
      <c r="CO179" s="694">
        <f>CO178+CO171</f>
        <v/>
      </c>
      <c r="CP179" s="694">
        <f>CP178+CP171</f>
        <v/>
      </c>
      <c r="CQ179" s="694">
        <f>CQ178+CQ171</f>
        <v/>
      </c>
      <c r="CR179" s="694">
        <f>CR178+CR171</f>
        <v/>
      </c>
      <c r="CS179" s="694">
        <f>CS178+CS171</f>
        <v/>
      </c>
      <c r="CT179" s="694">
        <f>CT178+CT171</f>
        <v/>
      </c>
      <c r="CU179" s="694">
        <f>CU178+CU171</f>
        <v/>
      </c>
      <c r="CV179" s="694">
        <f>CV178+CV171</f>
        <v/>
      </c>
      <c r="CW179" s="694">
        <f>CW178+CW171</f>
        <v/>
      </c>
      <c r="CX179" s="694">
        <f>CX178+CX171</f>
        <v/>
      </c>
      <c r="CY179" s="697">
        <f>CY178+CY171</f>
        <v/>
      </c>
    </row>
    <row r="180">
      <c r="A180" s="420" t="n"/>
      <c r="B180" s="421" t="n"/>
      <c r="C180" s="421" t="inlineStr">
        <is>
          <t>Owner Personal Burden</t>
        </is>
      </c>
      <c r="D180" s="736" t="n"/>
      <c r="E180" s="736" t="n"/>
      <c r="F180" s="736" t="n"/>
      <c r="G180" s="736" t="n"/>
      <c r="H180" s="736" t="n"/>
      <c r="I180" s="736" t="n"/>
      <c r="J180" s="736" t="n"/>
      <c r="K180" s="736" t="n"/>
      <c r="L180" s="736" t="n"/>
      <c r="M180" s="736" t="n"/>
      <c r="N180" s="736" t="n"/>
      <c r="O180" s="736" t="n"/>
      <c r="P180" s="736" t="n"/>
      <c r="Q180" s="736" t="n"/>
      <c r="R180" s="736" t="n"/>
      <c r="S180" s="736" t="n"/>
      <c r="T180" s="736" t="n">
        <v>0</v>
      </c>
      <c r="U180" s="736" t="n">
        <v>0</v>
      </c>
      <c r="V180" s="736" t="n">
        <v>5000</v>
      </c>
      <c r="W180" s="736" t="n">
        <v>0</v>
      </c>
      <c r="X180" s="736" t="n">
        <v>0</v>
      </c>
      <c r="Y180" s="736" t="n">
        <v>0</v>
      </c>
      <c r="Z180" s="737">
        <f>-9337.5-5000</f>
        <v/>
      </c>
      <c r="AA180" s="753" t="n">
        <v>-200</v>
      </c>
      <c r="AB180" s="736">
        <f>+IF(AB1&lt;&gt;AA1, AA180*1.2, AA180)</f>
        <v/>
      </c>
      <c r="AC180" s="736">
        <f>+IF(AC1&lt;&gt;AB1, AB180*1.2, AB180)</f>
        <v/>
      </c>
      <c r="AD180" s="736">
        <f>+IF(AD1&lt;&gt;AC1, AC180*1.2, AC180)</f>
        <v/>
      </c>
      <c r="AE180" s="737">
        <f>+IF(AE1&lt;&gt;AD1, AD180*1.2, AD180)</f>
        <v/>
      </c>
      <c r="AF180" s="753">
        <f>+IF(AF1&lt;&gt;AE1, AE180*1.2, AE180)</f>
        <v/>
      </c>
      <c r="AG180" s="736">
        <f>+IF(AG1&lt;&gt;AF1, AF180*1.2, AF180)</f>
        <v/>
      </c>
      <c r="AH180" s="736">
        <f>+IF(AH1&lt;&gt;AG1, AG180*1.2, AG180)</f>
        <v/>
      </c>
      <c r="AI180" s="736">
        <f>+IF(AI1&lt;&gt;AH1, AH180*1.2, AH180)</f>
        <v/>
      </c>
      <c r="AJ180" s="736">
        <f>+IF(AJ1&lt;&gt;AI1, AI180*1.2, AI180)</f>
        <v/>
      </c>
      <c r="AK180" s="736">
        <f>+IF(AK1&lt;&gt;AJ1, AJ180*1.2, AJ180)</f>
        <v/>
      </c>
      <c r="AL180" s="736">
        <f>+IF(AL1&lt;&gt;AK1, AK180*1.2, AK180)</f>
        <v/>
      </c>
      <c r="AM180" s="736">
        <f>+IF(AM1&lt;&gt;AL1, AL180*1.2, AL180)</f>
        <v/>
      </c>
      <c r="AN180" s="736">
        <f>+IF(AN1&lt;&gt;AM1, AM180*1.2, AM180)</f>
        <v/>
      </c>
      <c r="AO180" s="736">
        <f>+IF(AO1&lt;&gt;AN1, AN180*1.2, AN180)</f>
        <v/>
      </c>
      <c r="AP180" s="736">
        <f>+IF(AP1&lt;&gt;AO1, AO180*1.2, AO180)</f>
        <v/>
      </c>
      <c r="AQ180" s="737">
        <f>+IF(AQ1&lt;&gt;AP1, AP180*1.2, AP180)</f>
        <v/>
      </c>
      <c r="AR180" s="753">
        <f>+IF(AR1&lt;&gt;AQ1, AQ180*1.2, AQ180)</f>
        <v/>
      </c>
      <c r="AS180" s="736">
        <f>+IF(AS1&lt;&gt;AR1, AR180*1.2, AR180)</f>
        <v/>
      </c>
      <c r="AT180" s="736">
        <f>+IF(AT1&lt;&gt;AS1, AS180*1.2, AS180)</f>
        <v/>
      </c>
      <c r="AU180" s="736">
        <f>+IF(AU1&lt;&gt;AT1, AT180*1.2, AT180)</f>
        <v/>
      </c>
      <c r="AV180" s="736">
        <f>+IF(AV1&lt;&gt;AU1, AU180*1.2, AU180)</f>
        <v/>
      </c>
      <c r="AW180" s="736">
        <f>+IF(AW1&lt;&gt;AV1, AV180*1.2, AV180)</f>
        <v/>
      </c>
      <c r="AX180" s="736">
        <f>+IF(AX1&lt;&gt;AW1, AW180*1.2, AW180)</f>
        <v/>
      </c>
      <c r="AY180" s="736">
        <f>+IF(AY1&lt;&gt;AX1, AX180*1.2, AX180)</f>
        <v/>
      </c>
      <c r="AZ180" s="736">
        <f>+IF(AZ1&lt;&gt;AY1, AY180*1.2, AY180)</f>
        <v/>
      </c>
      <c r="BA180" s="736">
        <f>+IF(BA1&lt;&gt;AZ1, AZ180*1.2, AZ180)</f>
        <v/>
      </c>
      <c r="BB180" s="736">
        <f>+IF(BB1&lt;&gt;BA1, BA180*1.2, BA180)</f>
        <v/>
      </c>
      <c r="BC180" s="737">
        <f>+IF(BC1&lt;&gt;BB1, BB180*1.2, BB180)</f>
        <v/>
      </c>
      <c r="BD180" s="736">
        <f>+IF(BD1&lt;&gt;BC1, BC180*1.2, BC180)</f>
        <v/>
      </c>
      <c r="BE180" s="736">
        <f>+IF(BE1&lt;&gt;BD1, BD180*1.2, BD180)</f>
        <v/>
      </c>
      <c r="BF180" s="736">
        <f>+IF(BF1&lt;&gt;BE1, BE180*1.2, BE180)</f>
        <v/>
      </c>
      <c r="BG180" s="736">
        <f>+IF(BG1&lt;&gt;BF1, BF180*1.2, BF180)</f>
        <v/>
      </c>
      <c r="BH180" s="736">
        <f>+IF(BH1&lt;&gt;BG1, BG180*1.2, BG180)</f>
        <v/>
      </c>
      <c r="BI180" s="736">
        <f>+IF(BI1&lt;&gt;BH1, BH180*1.2, BH180)</f>
        <v/>
      </c>
      <c r="BJ180" s="736">
        <f>+IF(BJ1&lt;&gt;BI1, BI180*1.2, BI180)</f>
        <v/>
      </c>
      <c r="BK180" s="736">
        <f>+IF(BK1&lt;&gt;BJ1, BJ180*1.2, BJ180)</f>
        <v/>
      </c>
      <c r="BL180" s="736">
        <f>+IF(BL1&lt;&gt;BK1, BK180*1.2, BK180)</f>
        <v/>
      </c>
      <c r="BM180" s="736">
        <f>+IF(BM1&lt;&gt;BL1, BL180*1.2, BL180)</f>
        <v/>
      </c>
      <c r="BN180" s="736">
        <f>+IF(BN1&lt;&gt;BM1, BM180*1.2, BM180)</f>
        <v/>
      </c>
      <c r="BO180" s="737">
        <f>+IF(BO1&lt;&gt;BN1, BN180*1.2, BN180)</f>
        <v/>
      </c>
      <c r="BP180" s="736">
        <f>+IF(BP1&lt;&gt;BO1, BO180*1.2, BO180)</f>
        <v/>
      </c>
      <c r="BQ180" s="736">
        <f>+IF(BQ1&lt;&gt;BP1, BP180*1.2, BP180)</f>
        <v/>
      </c>
      <c r="BR180" s="736">
        <f>+IF(BR1&lt;&gt;BQ1, BQ180*1.2, BQ180)</f>
        <v/>
      </c>
      <c r="BS180" s="736">
        <f>+IF(BS1&lt;&gt;BR1, BR180*1.2, BR180)</f>
        <v/>
      </c>
      <c r="BT180" s="736">
        <f>+IF(BT1&lt;&gt;BS1, BS180*1.2, BS180)</f>
        <v/>
      </c>
      <c r="BU180" s="736">
        <f>+IF(BU1&lt;&gt;BT1, BT180*1.2, BT180)</f>
        <v/>
      </c>
      <c r="BV180" s="736">
        <f>+IF(BV1&lt;&gt;BU1, BU180*1.2, BU180)</f>
        <v/>
      </c>
      <c r="BW180" s="736">
        <f>+IF(BW1&lt;&gt;BV1, BV180*1.2, BV180)</f>
        <v/>
      </c>
      <c r="BX180" s="736">
        <f>+IF(BX1&lt;&gt;BW1, BW180*1.2, BW180)</f>
        <v/>
      </c>
      <c r="BY180" s="736">
        <f>+IF(BY1&lt;&gt;BX1, BX180*1.2, BX180)</f>
        <v/>
      </c>
      <c r="BZ180" s="736">
        <f>+IF(BZ1&lt;&gt;BY1, BY180*1.2, BY180)</f>
        <v/>
      </c>
      <c r="CA180" s="737">
        <f>+IF(CA1&lt;&gt;BZ1, BZ180*1.2, BZ180)</f>
        <v/>
      </c>
      <c r="CB180" s="736">
        <f>+IF(CB1&lt;&gt;CA1, CA180*1.2, CA180)</f>
        <v/>
      </c>
      <c r="CC180" s="736">
        <f>+IF(CC1&lt;&gt;CB1, CB180*1.2, CB180)</f>
        <v/>
      </c>
      <c r="CD180" s="736">
        <f>+IF(CD1&lt;&gt;CC1, CC180*1.2, CC180)</f>
        <v/>
      </c>
      <c r="CE180" s="736">
        <f>+IF(CE1&lt;&gt;CD1, CD180*1.2, CD180)</f>
        <v/>
      </c>
      <c r="CF180" s="736">
        <f>+IF(CF1&lt;&gt;CE1, CE180*1.2, CE180)</f>
        <v/>
      </c>
      <c r="CG180" s="736">
        <f>+IF(CG1&lt;&gt;CF1, CF180*1.2, CF180)</f>
        <v/>
      </c>
      <c r="CH180" s="736">
        <f>+IF(CH1&lt;&gt;CG1, CG180*1.2, CG180)</f>
        <v/>
      </c>
      <c r="CI180" s="736">
        <f>+IF(CI1&lt;&gt;CH1, CH180*1.2, CH180)</f>
        <v/>
      </c>
      <c r="CJ180" s="736">
        <f>+IF(CJ1&lt;&gt;CI1, CI180*1.2, CI180)</f>
        <v/>
      </c>
      <c r="CK180" s="736">
        <f>+IF(CK1&lt;&gt;CJ1, CJ180*1.2, CJ180)</f>
        <v/>
      </c>
      <c r="CL180" s="736">
        <f>+IF(CL1&lt;&gt;CK1, CK180*1.2, CK180)</f>
        <v/>
      </c>
      <c r="CM180" s="737">
        <f>+IF(CM1&lt;&gt;CL1, CL180*1.2, CL180)</f>
        <v/>
      </c>
      <c r="CN180" s="736">
        <f>+IF(CN1&lt;&gt;CM1, CM180*1.2, CM180)</f>
        <v/>
      </c>
      <c r="CO180" s="736">
        <f>+IF(CO1&lt;&gt;CN1, CN180*1.2, CN180)</f>
        <v/>
      </c>
      <c r="CP180" s="736">
        <f>+IF(CP1&lt;&gt;CO1, CO180*1.2, CO180)</f>
        <v/>
      </c>
      <c r="CQ180" s="736">
        <f>+IF(CQ1&lt;&gt;CP1, CP180*1.2, CP180)</f>
        <v/>
      </c>
      <c r="CR180" s="736">
        <f>+IF(CR1&lt;&gt;CQ1, CQ180*1.2, CQ180)</f>
        <v/>
      </c>
      <c r="CS180" s="736">
        <f>+IF(CS1&lt;&gt;CR1, CR180*1.2, CR180)</f>
        <v/>
      </c>
      <c r="CT180" s="736">
        <f>+IF(CT1&lt;&gt;CS1, CS180*1.2, CS180)</f>
        <v/>
      </c>
      <c r="CU180" s="736">
        <f>+IF(CU1&lt;&gt;CT1, CT180*1.2, CT180)</f>
        <v/>
      </c>
      <c r="CV180" s="736">
        <f>+IF(CV1&lt;&gt;CU1, CU180*1.2, CU180)</f>
        <v/>
      </c>
      <c r="CW180" s="736">
        <f>+IF(CW1&lt;&gt;CV1, CV180*1.2, CV180)</f>
        <v/>
      </c>
      <c r="CX180" s="736">
        <f>+IF(CX1&lt;&gt;CW1, CW180*1.2, CW180)</f>
        <v/>
      </c>
      <c r="CY180" s="737">
        <f>+IF(CY1&lt;&gt;CX1, CX180*1.2, CX180)</f>
        <v/>
      </c>
    </row>
    <row r="181">
      <c r="A181" s="420" t="n"/>
      <c r="B181" s="421" t="n"/>
      <c r="C181" s="421" t="inlineStr">
        <is>
          <t>Owner Draw Potential</t>
        </is>
      </c>
      <c r="D181" s="736" t="n"/>
      <c r="E181" s="736" t="n"/>
      <c r="F181" s="736" t="n"/>
      <c r="G181" s="736" t="n"/>
      <c r="H181" s="736" t="n"/>
      <c r="I181" s="736" t="n"/>
      <c r="J181" s="736" t="n"/>
      <c r="K181" s="736" t="n"/>
      <c r="L181" s="736" t="n"/>
      <c r="M181" s="736" t="n"/>
      <c r="N181" s="736">
        <f>+IF(N190&gt;0, N190*0.65, 0)</f>
        <v/>
      </c>
      <c r="O181" s="736">
        <f>+IF(O190&gt;0, O190*0.65, 0)</f>
        <v/>
      </c>
      <c r="P181" s="736">
        <f>+IF(P190&gt;0, P190*0.65, 0)</f>
        <v/>
      </c>
      <c r="Q181" s="736">
        <f>+IF(Q190&gt;0, Q190*0.65, 0)</f>
        <v/>
      </c>
      <c r="R181" s="736">
        <f>+IF(R190&gt;0, R190*0.65, 0)</f>
        <v/>
      </c>
      <c r="S181" s="736">
        <f>+IF(S190&gt;0, S190*0.65, 0)</f>
        <v/>
      </c>
      <c r="T181" s="736">
        <f>+IF(T190&gt;0, T190*0.65, 0)</f>
        <v/>
      </c>
      <c r="U181" s="736">
        <f>+IF(U190&gt;0, U190*0.65, 0)</f>
        <v/>
      </c>
      <c r="V181" s="736">
        <f>+IF(V190&gt;0, V190*0.65, 0)</f>
        <v/>
      </c>
      <c r="W181" s="736">
        <f>+IF(W190&gt;0, W190*0.65, 0)</f>
        <v/>
      </c>
      <c r="X181" s="736">
        <f>+IF(X190&gt;0, X190*0.65, 0)</f>
        <v/>
      </c>
      <c r="Y181" s="736">
        <f>+IF(Y190&gt;0, Y190*0.65, 0)</f>
        <v/>
      </c>
      <c r="Z181" s="737">
        <f>+IF(Z190&gt;0, Z190*0.65, 0)</f>
        <v/>
      </c>
      <c r="AA181" s="753">
        <f>+IF(AA190&gt;0, AA190*0.65, 0)</f>
        <v/>
      </c>
      <c r="AB181" s="736">
        <f>+IF(AB190&gt;0, AB190*0.65, 0)</f>
        <v/>
      </c>
      <c r="AC181" s="736">
        <f>+IF(AC190&gt;0, AC190*0.65, 0)</f>
        <v/>
      </c>
      <c r="AD181" s="736">
        <f>+IF(AD190&gt;0, AD190*0.65, 0)</f>
        <v/>
      </c>
      <c r="AE181" s="737">
        <f>+IF(AE190&gt;0, AE190*0.65, 0)</f>
        <v/>
      </c>
      <c r="AF181" s="736">
        <f>+IF(AF190&gt;0, AF190*0.65, 0)</f>
        <v/>
      </c>
      <c r="AG181" s="736">
        <f>+IF(AG190&gt;0, AG190*0.65, 0)</f>
        <v/>
      </c>
      <c r="AH181" s="736">
        <f>+IF(AH190&gt;0, AH190*0.65, 0)</f>
        <v/>
      </c>
      <c r="AI181" s="736">
        <f>+IF(AI190&gt;0, AI190*0.65, 0)</f>
        <v/>
      </c>
      <c r="AJ181" s="736">
        <f>+IF(AJ190&gt;0, AJ190*0.65, 0)</f>
        <v/>
      </c>
      <c r="AK181" s="736">
        <f>+IF(AK190&gt;0, AK190*0.65, 0)</f>
        <v/>
      </c>
      <c r="AL181" s="736">
        <f>+IF(AL190&gt;0, AL190*0.65, 0)</f>
        <v/>
      </c>
      <c r="AM181" s="736">
        <f>+IF(AM190&gt;0, AM190*0.65, 0)</f>
        <v/>
      </c>
      <c r="AN181" s="736">
        <f>+IF(AN190&gt;0, AN190*0.65, 0)</f>
        <v/>
      </c>
      <c r="AO181" s="736">
        <f>+IF(AO190&gt;0, AO190*0.65, 0)</f>
        <v/>
      </c>
      <c r="AP181" s="736">
        <f>+IF(AP190&gt;0, AP190*0.65, 0)</f>
        <v/>
      </c>
      <c r="AQ181" s="737">
        <f>+IF(AQ190&gt;0, AQ190*0.65, 0)</f>
        <v/>
      </c>
      <c r="AR181" s="736">
        <f>+IF(AR190&gt;0, AR190*0.65, 0)</f>
        <v/>
      </c>
      <c r="AS181" s="736">
        <f>+IF(AS190&gt;0, AS190*0.65, 0)</f>
        <v/>
      </c>
      <c r="AT181" s="736">
        <f>+IF(AT190&gt;0, AT190*0.65, 0)</f>
        <v/>
      </c>
      <c r="AU181" s="736">
        <f>+IF(AU190&gt;0, AU190*0.65, 0)</f>
        <v/>
      </c>
      <c r="AV181" s="736">
        <f>+IF(AV190&gt;0, AV190*0.65, 0)</f>
        <v/>
      </c>
      <c r="AW181" s="736">
        <f>+IF(AW190&gt;0, AW190*0.65, 0)</f>
        <v/>
      </c>
      <c r="AX181" s="736">
        <f>+IF(AX190&gt;0, AX190*0.65, 0)</f>
        <v/>
      </c>
      <c r="AY181" s="736">
        <f>+IF(AY190&gt;0, AY190*0.65, 0)</f>
        <v/>
      </c>
      <c r="AZ181" s="736">
        <f>+IF(AZ190&gt;0, AZ190*0.65, 0)</f>
        <v/>
      </c>
      <c r="BA181" s="736">
        <f>+IF(BA190&gt;0, BA190*0.65, 0)</f>
        <v/>
      </c>
      <c r="BB181" s="736">
        <f>+IF(BB190&gt;0, BB190*0.65, 0)</f>
        <v/>
      </c>
      <c r="BC181" s="737">
        <f>+IF(BC190&gt;0, BC190*0.65, 0)</f>
        <v/>
      </c>
      <c r="BD181" s="736">
        <f>+IF(BD190&gt;0, BD190*0.65, 0)</f>
        <v/>
      </c>
      <c r="BE181" s="736">
        <f>+IF(BE190&gt;0, BE190*0.65, 0)</f>
        <v/>
      </c>
      <c r="BF181" s="736">
        <f>+IF(BF190&gt;0, BF190*0.65, 0)</f>
        <v/>
      </c>
      <c r="BG181" s="736">
        <f>+IF(BG190&gt;0, BG190*0.65, 0)</f>
        <v/>
      </c>
      <c r="BH181" s="736">
        <f>+IF(BH190&gt;0, BH190*0.65, 0)</f>
        <v/>
      </c>
      <c r="BI181" s="736">
        <f>+IF(BI190&gt;0, BI190*0.65, 0)</f>
        <v/>
      </c>
      <c r="BJ181" s="736">
        <f>+IF(BJ190&gt;0, BJ190*0.65, 0)</f>
        <v/>
      </c>
      <c r="BK181" s="736">
        <f>+IF(BK190&gt;0, BK190*0.65, 0)</f>
        <v/>
      </c>
      <c r="BL181" s="736">
        <f>+IF(BL190&gt;0, BL190*0.65, 0)</f>
        <v/>
      </c>
      <c r="BM181" s="736">
        <f>+IF(BM190&gt;0, BM190*0.65, 0)</f>
        <v/>
      </c>
      <c r="BN181" s="736">
        <f>+IF(BN190&gt;0, BN190*0.65, 0)</f>
        <v/>
      </c>
      <c r="BO181" s="737">
        <f>+IF(BO190&gt;0, BO190*0.65, 0)</f>
        <v/>
      </c>
      <c r="BP181" s="736">
        <f>+IF(BP190&gt;0, BP190*0.65, 0)</f>
        <v/>
      </c>
      <c r="BQ181" s="736">
        <f>+IF(BQ190&gt;0, BQ190*0.65, 0)</f>
        <v/>
      </c>
      <c r="BR181" s="736">
        <f>+IF(BR190&gt;0, BR190*0.65, 0)</f>
        <v/>
      </c>
      <c r="BS181" s="736">
        <f>+IF(BS190&gt;0, BS190*0.65, 0)</f>
        <v/>
      </c>
      <c r="BT181" s="736">
        <f>+IF(BT190&gt;0, BT190*0.65, 0)</f>
        <v/>
      </c>
      <c r="BU181" s="736">
        <f>+IF(BU190&gt;0, BU190*0.65, 0)</f>
        <v/>
      </c>
      <c r="BV181" s="736">
        <f>+IF(BV190&gt;0, BV190*0.65, 0)</f>
        <v/>
      </c>
      <c r="BW181" s="736">
        <f>+IF(BW190&gt;0, BW190*0.65, 0)</f>
        <v/>
      </c>
      <c r="BX181" s="736">
        <f>+IF(BX190&gt;0, BX190*0.65, 0)</f>
        <v/>
      </c>
      <c r="BY181" s="736">
        <f>+IF(BY190&gt;0, BY190*0.65, 0)</f>
        <v/>
      </c>
      <c r="BZ181" s="736">
        <f>+IF(BZ190&gt;0, BZ190*0.65, 0)</f>
        <v/>
      </c>
      <c r="CA181" s="737">
        <f>+IF(CA190&gt;0, CA190*0.65, 0)</f>
        <v/>
      </c>
      <c r="CB181" s="736">
        <f>+IF(CB190&gt;0, CB190*0.65, 0)</f>
        <v/>
      </c>
      <c r="CC181" s="736">
        <f>+IF(CC190&gt;0, CC190*0.65, 0)</f>
        <v/>
      </c>
      <c r="CD181" s="736">
        <f>+IF(CD190&gt;0, CD190*0.65, 0)</f>
        <v/>
      </c>
      <c r="CE181" s="736">
        <f>+IF(CE190&gt;0, CE190*0.65, 0)</f>
        <v/>
      </c>
      <c r="CF181" s="736">
        <f>+IF(CF190&gt;0, CF190*0.65, 0)</f>
        <v/>
      </c>
      <c r="CG181" s="736">
        <f>+IF(CG190&gt;0, CG190*0.65, 0)</f>
        <v/>
      </c>
      <c r="CH181" s="736">
        <f>+IF(CH190&gt;0, CH190*0.65, 0)</f>
        <v/>
      </c>
      <c r="CI181" s="736">
        <f>+IF(CI190&gt;0, CI190*0.65, 0)</f>
        <v/>
      </c>
      <c r="CJ181" s="736">
        <f>+IF(CJ190&gt;0, CJ190*0.65, 0)</f>
        <v/>
      </c>
      <c r="CK181" s="736">
        <f>+IF(CK190&gt;0, CK190*0.65, 0)</f>
        <v/>
      </c>
      <c r="CL181" s="736">
        <f>+IF(CL190&gt;0, CL190*0.65, 0)</f>
        <v/>
      </c>
      <c r="CM181" s="737">
        <f>+IF(CM190&gt;0, CM190*0.65, 0)</f>
        <v/>
      </c>
      <c r="CN181" s="736">
        <f>+IF(CN190&gt;0, CN190*0.65, 0)</f>
        <v/>
      </c>
      <c r="CO181" s="736">
        <f>+IF(CO190&gt;0, CO190*0.65, 0)</f>
        <v/>
      </c>
      <c r="CP181" s="736">
        <f>+IF(CP190&gt;0, CP190*0.65, 0)</f>
        <v/>
      </c>
      <c r="CQ181" s="736">
        <f>+IF(CQ190&gt;0, CQ190*0.65, 0)</f>
        <v/>
      </c>
      <c r="CR181" s="736">
        <f>+IF(CR190&gt;0, CR190*0.65, 0)</f>
        <v/>
      </c>
      <c r="CS181" s="736">
        <f>+IF(CS190&gt;0, CS190*0.65, 0)</f>
        <v/>
      </c>
      <c r="CT181" s="736">
        <f>+IF(CT190&gt;0, CT190*0.65, 0)</f>
        <v/>
      </c>
      <c r="CU181" s="736">
        <f>+IF(CU190&gt;0, CU190*0.65, 0)</f>
        <v/>
      </c>
      <c r="CV181" s="736">
        <f>+IF(CV190&gt;0, CV190*0.65, 0)</f>
        <v/>
      </c>
      <c r="CW181" s="736">
        <f>+IF(CW190&gt;0, CW190*0.65, 0)</f>
        <v/>
      </c>
      <c r="CX181" s="736">
        <f>+IF(CX190&gt;0, CX190*0.65, 0)</f>
        <v/>
      </c>
      <c r="CY181" s="737">
        <f>+IF(CY190&gt;0, CY190*0.65, 0)</f>
        <v/>
      </c>
    </row>
    <row r="182">
      <c r="A182" s="420" t="n"/>
      <c r="B182" s="421" t="n"/>
      <c r="C182" s="421" t="inlineStr">
        <is>
          <t>Owner Accumulated Draws</t>
        </is>
      </c>
      <c r="D182" s="736" t="n"/>
      <c r="E182" s="736" t="n"/>
      <c r="F182" s="736" t="n"/>
      <c r="G182" s="736" t="n"/>
      <c r="H182" s="736" t="n"/>
      <c r="I182" s="736" t="n"/>
      <c r="J182" s="736" t="n"/>
      <c r="K182" s="736" t="n"/>
      <c r="L182" s="736" t="n"/>
      <c r="M182" s="736" t="n"/>
      <c r="N182" s="736">
        <f>+N181+M182</f>
        <v/>
      </c>
      <c r="O182" s="736">
        <f>+O181+N182</f>
        <v/>
      </c>
      <c r="P182" s="736">
        <f>+P181+O182</f>
        <v/>
      </c>
      <c r="Q182" s="736">
        <f>+Q181+P182</f>
        <v/>
      </c>
      <c r="R182" s="736">
        <f>+R181+Q182</f>
        <v/>
      </c>
      <c r="S182" s="736">
        <f>+S181+R182</f>
        <v/>
      </c>
      <c r="T182" s="736">
        <f>+T181+S182</f>
        <v/>
      </c>
      <c r="U182" s="736">
        <f>+U181+T182</f>
        <v/>
      </c>
      <c r="V182" s="736">
        <f>+V181+U182</f>
        <v/>
      </c>
      <c r="W182" s="736">
        <f>+W181+V182</f>
        <v/>
      </c>
      <c r="X182" s="736">
        <f>+X181+W182</f>
        <v/>
      </c>
      <c r="Y182" s="736">
        <f>+Y181+X182</f>
        <v/>
      </c>
      <c r="Z182" s="737">
        <f>+Z181+Y182</f>
        <v/>
      </c>
      <c r="AA182" s="753">
        <f>++IF(AND(Z124+AA180&lt;0,Z132&gt;0.2),AA181,AA181+Z182)</f>
        <v/>
      </c>
      <c r="AB182" s="736">
        <f>++IF(AND(AA124+AB180&lt;0,AA132&gt;0.2),AB181,AB181+AA182)</f>
        <v/>
      </c>
      <c r="AC182" s="736">
        <f>++IF(AND(AB124+AC180&lt;0,AB132&gt;0.2),AC181,AC181+AB182)</f>
        <v/>
      </c>
      <c r="AD182" s="736">
        <f>++IF(AND(AC124+AD180&lt;0,AC132&gt;0.2),AD181,AD181+AC182)</f>
        <v/>
      </c>
      <c r="AE182" s="737">
        <f>++IF(AND(AD124+AE180&lt;0,AD132&gt;0.2),AE181,AE181+AD182)</f>
        <v/>
      </c>
      <c r="AF182" s="736">
        <f>++IF(AND(AE124+AF180&lt;0,AE132&gt;0.2),AF181,AF181+AE182)</f>
        <v/>
      </c>
      <c r="AG182" s="736">
        <f>++IF(AND(AF124+AG180&lt;0,AF132&gt;0.2),AG181,AG181+AF182)</f>
        <v/>
      </c>
      <c r="AH182" s="736">
        <f>++IF(AND(AG124+AH180&lt;0,AG132&gt;0.2),AH181,AH181+AG182)</f>
        <v/>
      </c>
      <c r="AI182" s="736">
        <f>++IF(AND(AH124+AI180&lt;0,AH132&gt;0.2),AI181,AI181+AH182)</f>
        <v/>
      </c>
      <c r="AJ182" s="736">
        <f>++IF(AND(AI124+AJ180&lt;0,AI132&gt;0.2),AJ181,AJ181+AI182)</f>
        <v/>
      </c>
      <c r="AK182" s="736">
        <f>++IF(AND(AJ124+AK180&lt;0,AJ132&gt;0.2),AK181,AK181+AJ182)</f>
        <v/>
      </c>
      <c r="AL182" s="736">
        <f>++IF(AND(AK124+AL180&lt;0,AK132&gt;0.2),AL181,AL181+AK182)</f>
        <v/>
      </c>
      <c r="AM182" s="736">
        <f>++IF(AND(AL124+AM180&lt;0,AL132&gt;0.2),AM181,AM181+AL182)</f>
        <v/>
      </c>
      <c r="AN182" s="736">
        <f>++IF(AND(AM124+AN180&lt;0,AM132&gt;0.2),AN181,AN181+AM182)</f>
        <v/>
      </c>
      <c r="AO182" s="736">
        <f>++IF(AND(AN124+AO180&lt;0,AN132&gt;0.2),AO181,AO181+AN182)</f>
        <v/>
      </c>
      <c r="AP182" s="736">
        <f>++IF(AND(AO124+AP180&lt;0,AO132&gt;0.2),AP181,AP181+AO182)</f>
        <v/>
      </c>
      <c r="AQ182" s="737">
        <f>++IF(AND(AP124+AQ180&lt;0,AP132&gt;0.2),AQ181,AQ181+AP182)</f>
        <v/>
      </c>
      <c r="AR182" s="736">
        <f>++IF(AND(AQ124+AR180&lt;0,AQ132&gt;0.2),AR181,AR181+AQ182)</f>
        <v/>
      </c>
      <c r="AS182" s="736">
        <f>++IF(AND(AR124+AS180&lt;0,AR132&gt;0.2),AS181,AS181+AR182)</f>
        <v/>
      </c>
      <c r="AT182" s="736">
        <f>++IF(AND(AS124+AT180&lt;0,AS132&gt;0.2),AT181,AT181+AS182)</f>
        <v/>
      </c>
      <c r="AU182" s="736">
        <f>++IF(AND(AT124+AU180&lt;0,AT132&gt;0.2),AU181,AU181+AT182)</f>
        <v/>
      </c>
      <c r="AV182" s="736">
        <f>++IF(AND(AU124+AV180&lt;0,AU132&gt;0.2),AV181,AV181+AU182)</f>
        <v/>
      </c>
      <c r="AW182" s="736">
        <f>++IF(AND(AV124+AW180&lt;0,AV132&gt;0.2),AW181,AW181+AV182)</f>
        <v/>
      </c>
      <c r="AX182" s="736">
        <f>++IF(AND(AW124+AX180&lt;0,AW132&gt;0.2),AX181,AX181+AW182)</f>
        <v/>
      </c>
      <c r="AY182" s="736">
        <f>++IF(AND(AX124+AY180&lt;0,AX132&gt;0.2),AY181,AY181+AX182)</f>
        <v/>
      </c>
      <c r="AZ182" s="736">
        <f>++IF(AND(AY124+AZ180&lt;0,AY132&gt;0.2),AZ181,AZ181+AY182)</f>
        <v/>
      </c>
      <c r="BA182" s="736">
        <f>++IF(AND(AZ124+BA180&lt;0,AZ132&gt;0.2),BA181,BA181+AZ182)</f>
        <v/>
      </c>
      <c r="BB182" s="736">
        <f>++IF(AND(BA124+BB180&lt;0,BA132&gt;0.2),BB181,BB181+BA182)</f>
        <v/>
      </c>
      <c r="BC182" s="737">
        <f>++IF(AND(BB124+BC180&lt;0,BB132&gt;0.2),BC181,BC181+BB182)</f>
        <v/>
      </c>
      <c r="BD182" s="736">
        <f>++IF(AND(BC124+BD180&lt;0,BC132&gt;0.2),BD181,BD181+BC182)</f>
        <v/>
      </c>
      <c r="BE182" s="736">
        <f>++IF(AND(BD124+BE180&lt;0,BD132&gt;0.2),BE181,BE181+BD182)</f>
        <v/>
      </c>
      <c r="BF182" s="736">
        <f>++IF(AND(BE124+BF180&lt;0,BE132&gt;0.2),BF181,BF181+BE182)</f>
        <v/>
      </c>
      <c r="BG182" s="736">
        <f>++IF(AND(BF124+BG180&lt;0,BF132&gt;0.2),BG181,BG181+BF182)</f>
        <v/>
      </c>
      <c r="BH182" s="736">
        <f>++IF(AND(BG124+BH180&lt;0,BG132&gt;0.2),BH181,BH181+BG182)</f>
        <v/>
      </c>
      <c r="BI182" s="736">
        <f>++IF(AND(BH124+BI180&lt;0,BH132&gt;0.2),BI181,BI181+BH182)</f>
        <v/>
      </c>
      <c r="BJ182" s="736">
        <f>++IF(AND(BI124+BJ180&lt;0,BI132&gt;0.2),BJ181,BJ181+BI182)</f>
        <v/>
      </c>
      <c r="BK182" s="736">
        <f>++IF(AND(BJ124+BK180&lt;0,BJ132&gt;0.2),BK181,BK181+BJ182)</f>
        <v/>
      </c>
      <c r="BL182" s="736">
        <f>++IF(AND(BK124+BL180&lt;0,BK132&gt;0.2),BL181,BL181+BK182)</f>
        <v/>
      </c>
      <c r="BM182" s="736">
        <f>++IF(AND(BL124+BM180&lt;0,BL132&gt;0.2),BM181,BM181+BL182)</f>
        <v/>
      </c>
      <c r="BN182" s="736">
        <f>++IF(AND(BM124+BN180&lt;0,BM132&gt;0.2),BN181,BN181+BM182)</f>
        <v/>
      </c>
      <c r="BO182" s="737">
        <f>++IF(AND(BN124+BO180&lt;0,BN132&gt;0.2),BO181,BO181+BN182)</f>
        <v/>
      </c>
      <c r="BP182" s="736">
        <f>++IF(AND(BO124+BP180&lt;0,BO132&gt;0.2),BP181,BP181+BO182)</f>
        <v/>
      </c>
      <c r="BQ182" s="736">
        <f>++IF(AND(BP124+BQ180&lt;0,BP132&gt;0.2),BQ181,BQ181+BP182)</f>
        <v/>
      </c>
      <c r="BR182" s="736">
        <f>++IF(AND(BQ124+BR180&lt;0,BQ132&gt;0.2),BR181,BR181+BQ182)</f>
        <v/>
      </c>
      <c r="BS182" s="736">
        <f>++IF(AND(BR124+BS180&lt;0,BR132&gt;0.2),BS181,BS181+BR182)</f>
        <v/>
      </c>
      <c r="BT182" s="736">
        <f>++IF(AND(BS124+BT180&lt;0,BS132&gt;0.2),BT181,BT181+BS182)</f>
        <v/>
      </c>
      <c r="BU182" s="736">
        <f>++IF(AND(BT124+BU180&lt;0,BT132&gt;0.2),BU181,BU181+BT182)</f>
        <v/>
      </c>
      <c r="BV182" s="736">
        <f>++IF(AND(BU124+BV180&lt;0,BU132&gt;0.2),BV181,BV181+BU182)</f>
        <v/>
      </c>
      <c r="BW182" s="736">
        <f>++IF(AND(BV124+BW180&lt;0,BV132&gt;0.2),BW181,BW181+BV182)</f>
        <v/>
      </c>
      <c r="BX182" s="736">
        <f>++IF(AND(BW124+BX180&lt;0,BW132&gt;0.2),BX181,BX181+BW182)</f>
        <v/>
      </c>
      <c r="BY182" s="736">
        <f>++IF(AND(BX124+BY180&lt;0,BX132&gt;0.2),BY181,BY181+BX182)</f>
        <v/>
      </c>
      <c r="BZ182" s="736">
        <f>++IF(AND(BY124+BZ180&lt;0,BY132&gt;0.2),BZ181,BZ181+BY182)</f>
        <v/>
      </c>
      <c r="CA182" s="737">
        <f>++IF(AND(BZ124+CA180&lt;0,BZ132&gt;0.2),CA181,CA181+BZ182)</f>
        <v/>
      </c>
      <c r="CB182" s="736">
        <f>++IF(AND(CA124+CB180&lt;0,CA132&gt;0.2),CB181,CB181+CA182)</f>
        <v/>
      </c>
      <c r="CC182" s="736">
        <f>++IF(AND(CB124+CC180&lt;0,CB132&gt;0.2),CC181,CC181+CB182)</f>
        <v/>
      </c>
      <c r="CD182" s="736">
        <f>++IF(AND(CC124+CD180&lt;0,CC132&gt;0.2),CD181,CD181+CC182)</f>
        <v/>
      </c>
      <c r="CE182" s="736">
        <f>++IF(AND(CD124+CE180&lt;0,CD132&gt;0.2),CE181,CE181+CD182)</f>
        <v/>
      </c>
      <c r="CF182" s="736">
        <f>++IF(AND(CE124+CF180&lt;0,CE132&gt;0.2),CF181,CF181+CE182)</f>
        <v/>
      </c>
      <c r="CG182" s="736">
        <f>++IF(AND(CF124+CG180&lt;0,CF132&gt;0.2),CG181,CG181+CF182)</f>
        <v/>
      </c>
      <c r="CH182" s="736">
        <f>++IF(AND(CG124+CH180&lt;0,CG132&gt;0.2),CH181,CH181+CG182)</f>
        <v/>
      </c>
      <c r="CI182" s="736">
        <f>++IF(AND(CH124+CI180&lt;0,CH132&gt;0.2),CI181,CI181+CH182)</f>
        <v/>
      </c>
      <c r="CJ182" s="736">
        <f>++IF(AND(CI124+CJ180&lt;0,CI132&gt;0.2),CJ181,CJ181+CI182)</f>
        <v/>
      </c>
      <c r="CK182" s="736">
        <f>++IF(AND(CJ124+CK180&lt;0,CJ132&gt;0.2),CK181,CK181+CJ182)</f>
        <v/>
      </c>
      <c r="CL182" s="736">
        <f>++IF(AND(CK124+CL180&lt;0,CK132&gt;0.2),CL181,CL181+CK182)</f>
        <v/>
      </c>
      <c r="CM182" s="737">
        <f>++IF(AND(CL124+CM180&lt;0,CL132&gt;0.2),CM181,CM181+CL182)</f>
        <v/>
      </c>
      <c r="CN182" s="736">
        <f>++IF(AND(CM124+CN180&lt;0,CM132&gt;0.2),CN181,CN181+CM182)</f>
        <v/>
      </c>
      <c r="CO182" s="736">
        <f>++IF(AND(CN124+CO180&lt;0,CN132&gt;0.2),CO181,CO181+CN182)</f>
        <v/>
      </c>
      <c r="CP182" s="736">
        <f>++IF(AND(CO124+CP180&lt;0,CO132&gt;0.2),CP181,CP181+CO182)</f>
        <v/>
      </c>
      <c r="CQ182" s="736">
        <f>++IF(AND(CP124+CQ180&lt;0,CP132&gt;0.2),CQ181,CQ181+CP182)</f>
        <v/>
      </c>
      <c r="CR182" s="736">
        <f>++IF(AND(CQ124+CR180&lt;0,CQ132&gt;0.2),CR181,CR181+CQ182)</f>
        <v/>
      </c>
      <c r="CS182" s="736">
        <f>++IF(AND(CR124+CS180&lt;0,CR132&gt;0.2),CS181,CS181+CR182)</f>
        <v/>
      </c>
      <c r="CT182" s="736">
        <f>++IF(AND(CS124+CT180&lt;0,CS132&gt;0.2),CT181,CT181+CS182)</f>
        <v/>
      </c>
      <c r="CU182" s="736">
        <f>++IF(AND(CT124+CU180&lt;0,CT132&gt;0.2),CU181,CU181+CT182)</f>
        <v/>
      </c>
      <c r="CV182" s="736">
        <f>++IF(AND(CU124+CV180&lt;0,CU132&gt;0.2),CV181,CV181+CU182)</f>
        <v/>
      </c>
      <c r="CW182" s="736">
        <f>++IF(AND(CV124+CW180&lt;0,CV132&gt;0.2),CW181,CW181+CV182)</f>
        <v/>
      </c>
      <c r="CX182" s="736">
        <f>++IF(AND(CW124+CX180&lt;0,CW132&gt;0.2),CX181,CX181+CW182)</f>
        <v/>
      </c>
      <c r="CY182" s="737">
        <f>++IF(AND(CX124+CY180&lt;0,CX132&gt;0.2),CY181,CY181+CX182)</f>
        <v/>
      </c>
    </row>
    <row r="183">
      <c r="B183" s="1" t="n"/>
      <c r="C183" s="51" t="inlineStr">
        <is>
          <t>Check</t>
        </is>
      </c>
      <c r="D183" s="698" t="n"/>
      <c r="E183" s="698" t="n"/>
      <c r="F183" s="698" t="n"/>
      <c r="G183" s="698" t="n"/>
      <c r="H183" s="698" t="n"/>
      <c r="I183" s="698" t="n"/>
      <c r="J183" s="698" t="n"/>
      <c r="K183" s="698" t="n"/>
      <c r="L183" s="698" t="n"/>
      <c r="M183" s="698" t="n"/>
      <c r="N183" s="698">
        <f>N179-N148</f>
        <v/>
      </c>
      <c r="O183" s="698">
        <f>O179-O148</f>
        <v/>
      </c>
      <c r="P183" s="698">
        <f>P179-P148</f>
        <v/>
      </c>
      <c r="Q183" s="698">
        <f>Q179-Q148</f>
        <v/>
      </c>
      <c r="R183" s="698">
        <f>R179-R148</f>
        <v/>
      </c>
      <c r="S183" s="698">
        <f>S179-S148</f>
        <v/>
      </c>
      <c r="T183" s="698">
        <f>T179-T148</f>
        <v/>
      </c>
      <c r="U183" s="698">
        <f>U179-U148</f>
        <v/>
      </c>
      <c r="V183" s="698">
        <f>V179-V148</f>
        <v/>
      </c>
      <c r="W183" s="698">
        <f>W179-W148</f>
        <v/>
      </c>
      <c r="X183" s="698">
        <f>X179-X148</f>
        <v/>
      </c>
      <c r="Y183" s="698">
        <f>Y179-Y148</f>
        <v/>
      </c>
      <c r="Z183" s="699">
        <f>Z179-Z148</f>
        <v/>
      </c>
      <c r="AA183" s="698">
        <f>AA179-AA148</f>
        <v/>
      </c>
      <c r="AB183" s="698">
        <f>AB179-AB148</f>
        <v/>
      </c>
      <c r="AC183" s="698">
        <f>AC179-AC148</f>
        <v/>
      </c>
      <c r="AD183" s="698">
        <f>AD179-AD148</f>
        <v/>
      </c>
      <c r="AE183" s="699">
        <f>AE179-AE148</f>
        <v/>
      </c>
      <c r="AF183" s="698">
        <f>AF179-AF148</f>
        <v/>
      </c>
      <c r="AG183" s="698">
        <f>AG179-AG148</f>
        <v/>
      </c>
      <c r="AH183" s="698">
        <f>AH179-AH148</f>
        <v/>
      </c>
      <c r="AI183" s="698">
        <f>AI179-AI148</f>
        <v/>
      </c>
      <c r="AJ183" s="698">
        <f>AJ179-AJ148</f>
        <v/>
      </c>
      <c r="AK183" s="698">
        <f>AK179-AK148</f>
        <v/>
      </c>
      <c r="AL183" s="698">
        <f>AL179-AL148</f>
        <v/>
      </c>
      <c r="AM183" s="698">
        <f>AM179-AM148</f>
        <v/>
      </c>
      <c r="AN183" s="698">
        <f>AN179-AN148</f>
        <v/>
      </c>
      <c r="AO183" s="698">
        <f>AO179-AO148</f>
        <v/>
      </c>
      <c r="AP183" s="698">
        <f>AP179-AP148</f>
        <v/>
      </c>
      <c r="AQ183" s="699">
        <f>AQ179-AQ148</f>
        <v/>
      </c>
      <c r="AR183" s="698">
        <f>AR179-AR148</f>
        <v/>
      </c>
      <c r="AS183" s="698">
        <f>AS179-AS148</f>
        <v/>
      </c>
      <c r="AT183" s="698">
        <f>AT179-AT148</f>
        <v/>
      </c>
      <c r="AU183" s="698">
        <f>AU179-AU148</f>
        <v/>
      </c>
      <c r="AV183" s="698">
        <f>AV179-AV148</f>
        <v/>
      </c>
      <c r="AW183" s="698">
        <f>AW179-AW148</f>
        <v/>
      </c>
      <c r="AX183" s="698">
        <f>AX179-AX148</f>
        <v/>
      </c>
      <c r="AY183" s="698">
        <f>AY179-AY148</f>
        <v/>
      </c>
      <c r="AZ183" s="698">
        <f>AZ179-AZ148</f>
        <v/>
      </c>
      <c r="BA183" s="698">
        <f>BA179-BA148</f>
        <v/>
      </c>
      <c r="BB183" s="698">
        <f>BB179-BB148</f>
        <v/>
      </c>
      <c r="BC183" s="699">
        <f>BC179-BC148</f>
        <v/>
      </c>
      <c r="BD183" s="698">
        <f>BD179-BD148</f>
        <v/>
      </c>
      <c r="BE183" s="698">
        <f>BE179-BE148</f>
        <v/>
      </c>
      <c r="BF183" s="698">
        <f>BF179-BF148</f>
        <v/>
      </c>
      <c r="BG183" s="698">
        <f>BG179-BG148</f>
        <v/>
      </c>
      <c r="BH183" s="698">
        <f>BH179-BH148</f>
        <v/>
      </c>
      <c r="BI183" s="698">
        <f>BI179-BI148</f>
        <v/>
      </c>
      <c r="BJ183" s="698">
        <f>BJ179-BJ148</f>
        <v/>
      </c>
      <c r="BK183" s="698">
        <f>BK179-BK148</f>
        <v/>
      </c>
      <c r="BL183" s="698">
        <f>BL179-BL148</f>
        <v/>
      </c>
      <c r="BM183" s="698">
        <f>BM179-BM148</f>
        <v/>
      </c>
      <c r="BN183" s="698">
        <f>BN179-BN148</f>
        <v/>
      </c>
      <c r="BO183" s="699">
        <f>BO179-BO148</f>
        <v/>
      </c>
      <c r="BP183" s="698">
        <f>BP179-BP148</f>
        <v/>
      </c>
      <c r="BQ183" s="698">
        <f>BQ179-BQ148</f>
        <v/>
      </c>
      <c r="BR183" s="698">
        <f>BR179-BR148</f>
        <v/>
      </c>
      <c r="BS183" s="698">
        <f>BS179-BS148</f>
        <v/>
      </c>
      <c r="BT183" s="698">
        <f>BT179-BT148</f>
        <v/>
      </c>
      <c r="BU183" s="698">
        <f>BU179-BU148</f>
        <v/>
      </c>
      <c r="BV183" s="698">
        <f>BV179-BV148</f>
        <v/>
      </c>
      <c r="BW183" s="698">
        <f>BW179-BW148</f>
        <v/>
      </c>
      <c r="BX183" s="698">
        <f>BX179-BX148</f>
        <v/>
      </c>
      <c r="BY183" s="698">
        <f>BY179-BY148</f>
        <v/>
      </c>
      <c r="BZ183" s="698">
        <f>BZ179-BZ148</f>
        <v/>
      </c>
      <c r="CA183" s="699">
        <f>CA179-CA148</f>
        <v/>
      </c>
      <c r="CB183" s="698">
        <f>CB179-CB148</f>
        <v/>
      </c>
      <c r="CC183" s="698">
        <f>CC179-CC148</f>
        <v/>
      </c>
      <c r="CD183" s="698">
        <f>CD179-CD148</f>
        <v/>
      </c>
      <c r="CE183" s="698">
        <f>CE179-CE148</f>
        <v/>
      </c>
      <c r="CF183" s="698">
        <f>CF179-CF148</f>
        <v/>
      </c>
      <c r="CG183" s="698">
        <f>CG179-CG148</f>
        <v/>
      </c>
      <c r="CH183" s="698">
        <f>CH179-CH148</f>
        <v/>
      </c>
      <c r="CI183" s="698">
        <f>CI179-CI148</f>
        <v/>
      </c>
      <c r="CJ183" s="698">
        <f>CJ179-CJ148</f>
        <v/>
      </c>
      <c r="CK183" s="698">
        <f>CK179-CK148</f>
        <v/>
      </c>
      <c r="CL183" s="698">
        <f>CL179-CL148</f>
        <v/>
      </c>
      <c r="CM183" s="699">
        <f>CM179-CM148</f>
        <v/>
      </c>
      <c r="CN183" s="698">
        <f>CN179-CN148</f>
        <v/>
      </c>
      <c r="CO183" s="698">
        <f>CO179-CO148</f>
        <v/>
      </c>
      <c r="CP183" s="698">
        <f>CP179-CP148</f>
        <v/>
      </c>
      <c r="CQ183" s="698">
        <f>CQ179-CQ148</f>
        <v/>
      </c>
      <c r="CR183" s="698">
        <f>CR179-CR148</f>
        <v/>
      </c>
      <c r="CS183" s="698">
        <f>CS179-CS148</f>
        <v/>
      </c>
      <c r="CT183" s="698">
        <f>CT179-CT148</f>
        <v/>
      </c>
      <c r="CU183" s="698">
        <f>CU179-CU148</f>
        <v/>
      </c>
      <c r="CV183" s="698">
        <f>CV179-CV148</f>
        <v/>
      </c>
      <c r="CW183" s="698">
        <f>CW179-CW148</f>
        <v/>
      </c>
      <c r="CX183" s="698">
        <f>CX179-CX148</f>
        <v/>
      </c>
      <c r="CY183" s="699">
        <f>CY179-CY148</f>
        <v/>
      </c>
    </row>
    <row r="184">
      <c r="H184" s="159" t="n"/>
      <c r="I184" s="159" t="n"/>
      <c r="J184" s="159" t="n"/>
      <c r="Z184" s="194" t="n"/>
      <c r="AE184" s="194" t="n"/>
      <c r="AQ184" s="194" t="n"/>
      <c r="BC184" s="194" t="n"/>
      <c r="BO184" s="194" t="n"/>
      <c r="CA184" s="194" t="n"/>
      <c r="CM184" s="194" t="n"/>
      <c r="CY184" s="194" t="n"/>
    </row>
    <row r="185">
      <c r="A185" s="24" t="n"/>
      <c r="B185" s="24" t="n"/>
      <c r="C185" s="24" t="n"/>
      <c r="D185" s="24" t="n"/>
      <c r="E185" s="24" t="n"/>
      <c r="F185" s="24" t="n"/>
      <c r="G185" s="24" t="n"/>
      <c r="H185" s="24" t="n"/>
      <c r="I185" s="24" t="n"/>
      <c r="J185" s="24" t="n"/>
      <c r="K185" s="24" t="n"/>
      <c r="L185" s="24" t="n"/>
      <c r="M185" s="24" t="n"/>
      <c r="N185" s="24" t="n"/>
      <c r="O185" s="24" t="n"/>
      <c r="P185" s="24" t="n"/>
      <c r="Q185" s="24" t="n"/>
      <c r="R185" s="24" t="n"/>
      <c r="S185" s="24" t="n"/>
      <c r="T185" s="24" t="n"/>
      <c r="U185" s="24" t="n"/>
      <c r="V185" s="24" t="n"/>
      <c r="W185" s="24" t="n"/>
      <c r="X185" s="24" t="n"/>
      <c r="Y185" s="24" t="n"/>
      <c r="Z185" s="202" t="n"/>
      <c r="AA185" s="24" t="n"/>
      <c r="AB185" s="24" t="n"/>
      <c r="AC185" s="24" t="n"/>
      <c r="AD185" s="24" t="n"/>
      <c r="AE185" s="202" t="n"/>
      <c r="AF185" s="24" t="n"/>
      <c r="AG185" s="24" t="n"/>
      <c r="AH185" s="24" t="n"/>
      <c r="AI185" s="24" t="n"/>
      <c r="AJ185" s="24" t="n"/>
      <c r="AK185" s="24" t="n"/>
      <c r="AL185" s="24" t="n"/>
      <c r="AM185" s="24" t="n"/>
      <c r="AN185" s="24" t="n"/>
      <c r="AO185" s="24" t="n"/>
      <c r="AP185" s="24" t="n"/>
      <c r="AQ185" s="202" t="n"/>
      <c r="AR185" s="24" t="n"/>
      <c r="AS185" s="24" t="n"/>
      <c r="AT185" s="24" t="n"/>
      <c r="AU185" s="24" t="n"/>
      <c r="AV185" s="24" t="n"/>
      <c r="AW185" s="24" t="n"/>
      <c r="AX185" s="24" t="n"/>
      <c r="AY185" s="24" t="n"/>
      <c r="AZ185" s="24" t="n"/>
      <c r="BA185" s="24" t="n"/>
      <c r="BB185" s="24" t="n"/>
      <c r="BC185" s="202" t="n"/>
      <c r="BD185" s="24" t="n"/>
      <c r="BE185" s="24" t="n"/>
      <c r="BF185" s="24" t="n"/>
      <c r="BG185" s="24" t="n"/>
      <c r="BH185" s="24" t="n"/>
      <c r="BI185" s="24" t="n"/>
      <c r="BJ185" s="24" t="n"/>
      <c r="BK185" s="24" t="n"/>
      <c r="BL185" s="24" t="n"/>
      <c r="BM185" s="24" t="n"/>
      <c r="BN185" s="24" t="n"/>
      <c r="BO185" s="202" t="n"/>
      <c r="BP185" s="24" t="n"/>
      <c r="BQ185" s="24" t="n"/>
      <c r="BR185" s="24" t="n"/>
      <c r="BS185" s="24" t="n"/>
      <c r="BT185" s="24" t="n"/>
      <c r="BU185" s="24" t="n"/>
      <c r="BV185" s="24" t="n"/>
      <c r="BW185" s="24" t="n"/>
      <c r="BX185" s="24" t="n"/>
      <c r="BY185" s="24" t="n"/>
      <c r="BZ185" s="24" t="n"/>
      <c r="CA185" s="202" t="n"/>
      <c r="CB185" s="24" t="n"/>
      <c r="CC185" s="24" t="n"/>
      <c r="CD185" s="24" t="n"/>
      <c r="CE185" s="24" t="n"/>
      <c r="CF185" s="24" t="n"/>
      <c r="CG185" s="24" t="n"/>
      <c r="CH185" s="24" t="n"/>
      <c r="CI185" s="24" t="n"/>
      <c r="CJ185" s="24" t="n"/>
      <c r="CK185" s="24" t="n"/>
      <c r="CL185" s="24" t="n"/>
      <c r="CM185" s="202" t="n"/>
      <c r="CN185" s="24" t="n"/>
      <c r="CO185" s="24" t="n"/>
      <c r="CP185" s="24" t="n"/>
      <c r="CQ185" s="24" t="n"/>
      <c r="CR185" s="24" t="n"/>
      <c r="CS185" s="24" t="n"/>
      <c r="CT185" s="24" t="n"/>
      <c r="CU185" s="24" t="n"/>
      <c r="CV185" s="24" t="n"/>
      <c r="CW185" s="24" t="n"/>
      <c r="CX185" s="24" t="n"/>
      <c r="CY185" s="202" t="n"/>
    </row>
    <row r="186">
      <c r="Z186" s="194" t="n"/>
      <c r="AE186" s="194" t="n"/>
      <c r="AQ186" s="194" t="n"/>
      <c r="BC186" s="194" t="n"/>
      <c r="BO186" s="194" t="n"/>
      <c r="CA186" s="194" t="n"/>
      <c r="CM186" s="194" t="n"/>
      <c r="CY186" s="194" t="n"/>
    </row>
    <row r="187">
      <c r="B187" s="1" t="inlineStr">
        <is>
          <t>Net Income</t>
        </is>
      </c>
      <c r="D187" s="580" t="n"/>
      <c r="E187" s="580" t="n"/>
      <c r="F187" s="580" t="n"/>
      <c r="G187" s="580" t="n"/>
      <c r="H187" s="580" t="n"/>
      <c r="I187" s="580" t="n"/>
      <c r="J187" s="580" t="n"/>
      <c r="K187" s="580" t="n"/>
      <c r="L187" s="580" t="n"/>
      <c r="M187" s="580" t="n"/>
      <c r="N187" s="580">
        <f>N115</f>
        <v/>
      </c>
      <c r="O187" s="580">
        <f>O115</f>
        <v/>
      </c>
      <c r="P187" s="580">
        <f>P115</f>
        <v/>
      </c>
      <c r="Q187" s="580">
        <f>Q115</f>
        <v/>
      </c>
      <c r="R187" s="580">
        <f>R115</f>
        <v/>
      </c>
      <c r="S187" s="580">
        <f>S115</f>
        <v/>
      </c>
      <c r="T187" s="580">
        <f>T115</f>
        <v/>
      </c>
      <c r="U187" s="580">
        <f>U115</f>
        <v/>
      </c>
      <c r="V187" s="580">
        <f>V115</f>
        <v/>
      </c>
      <c r="W187" s="580">
        <f>W115</f>
        <v/>
      </c>
      <c r="X187" s="580">
        <f>X115</f>
        <v/>
      </c>
      <c r="Y187" s="580">
        <f>Y115</f>
        <v/>
      </c>
      <c r="Z187" s="195">
        <f>Z115</f>
        <v/>
      </c>
      <c r="AA187" s="580">
        <f>AA115</f>
        <v/>
      </c>
      <c r="AB187" s="580">
        <f>AB115</f>
        <v/>
      </c>
      <c r="AC187" s="580">
        <f>AC115</f>
        <v/>
      </c>
      <c r="AD187" s="580">
        <f>AD115</f>
        <v/>
      </c>
      <c r="AE187" s="195">
        <f>AE115</f>
        <v/>
      </c>
      <c r="AF187" s="580">
        <f>AF115</f>
        <v/>
      </c>
      <c r="AG187" s="580">
        <f>AG115</f>
        <v/>
      </c>
      <c r="AH187" s="580">
        <f>AH115</f>
        <v/>
      </c>
      <c r="AI187" s="580">
        <f>AI115</f>
        <v/>
      </c>
      <c r="AJ187" s="580">
        <f>AJ115</f>
        <v/>
      </c>
      <c r="AK187" s="580">
        <f>AK115</f>
        <v/>
      </c>
      <c r="AL187" s="580">
        <f>AL115</f>
        <v/>
      </c>
      <c r="AM187" s="580">
        <f>AM115</f>
        <v/>
      </c>
      <c r="AN187" s="580">
        <f>AN115</f>
        <v/>
      </c>
      <c r="AO187" s="580">
        <f>AO115</f>
        <v/>
      </c>
      <c r="AP187" s="580">
        <f>AP115</f>
        <v/>
      </c>
      <c r="AQ187" s="195">
        <f>AQ115</f>
        <v/>
      </c>
      <c r="AR187" s="580">
        <f>AR115</f>
        <v/>
      </c>
      <c r="AS187" s="580">
        <f>AS115</f>
        <v/>
      </c>
      <c r="AT187" s="580">
        <f>AT115</f>
        <v/>
      </c>
      <c r="AU187" s="580">
        <f>AU115</f>
        <v/>
      </c>
      <c r="AV187" s="580">
        <f>AV115</f>
        <v/>
      </c>
      <c r="AW187" s="580">
        <f>AW115</f>
        <v/>
      </c>
      <c r="AX187" s="580">
        <f>AX115</f>
        <v/>
      </c>
      <c r="AY187" s="580">
        <f>AY115</f>
        <v/>
      </c>
      <c r="AZ187" s="580">
        <f>AZ115</f>
        <v/>
      </c>
      <c r="BA187" s="580">
        <f>BA115</f>
        <v/>
      </c>
      <c r="BB187" s="580">
        <f>BB115</f>
        <v/>
      </c>
      <c r="BC187" s="195">
        <f>BC115</f>
        <v/>
      </c>
      <c r="BD187" s="580">
        <f>BD115</f>
        <v/>
      </c>
      <c r="BE187" s="580">
        <f>BE115</f>
        <v/>
      </c>
      <c r="BF187" s="580">
        <f>BF115</f>
        <v/>
      </c>
      <c r="BG187" s="580">
        <f>BG115</f>
        <v/>
      </c>
      <c r="BH187" s="580">
        <f>BH115</f>
        <v/>
      </c>
      <c r="BI187" s="580">
        <f>BI115</f>
        <v/>
      </c>
      <c r="BJ187" s="580">
        <f>BJ115</f>
        <v/>
      </c>
      <c r="BK187" s="580">
        <f>BK115</f>
        <v/>
      </c>
      <c r="BL187" s="580">
        <f>BL115</f>
        <v/>
      </c>
      <c r="BM187" s="580">
        <f>BM115</f>
        <v/>
      </c>
      <c r="BN187" s="580">
        <f>BN115</f>
        <v/>
      </c>
      <c r="BO187" s="195">
        <f>BO115</f>
        <v/>
      </c>
      <c r="BP187" s="580">
        <f>BP115</f>
        <v/>
      </c>
      <c r="BQ187" s="580">
        <f>BQ115</f>
        <v/>
      </c>
      <c r="BR187" s="580">
        <f>BR115</f>
        <v/>
      </c>
      <c r="BS187" s="580">
        <f>BS115</f>
        <v/>
      </c>
      <c r="BT187" s="580">
        <f>BT115</f>
        <v/>
      </c>
      <c r="BU187" s="580">
        <f>BU115</f>
        <v/>
      </c>
      <c r="BV187" s="580">
        <f>BV115</f>
        <v/>
      </c>
      <c r="BW187" s="580">
        <f>BW115</f>
        <v/>
      </c>
      <c r="BX187" s="580">
        <f>BX115</f>
        <v/>
      </c>
      <c r="BY187" s="580">
        <f>BY115</f>
        <v/>
      </c>
      <c r="BZ187" s="580">
        <f>BZ115</f>
        <v/>
      </c>
      <c r="CA187" s="195">
        <f>CA115</f>
        <v/>
      </c>
      <c r="CB187" s="580">
        <f>CB115</f>
        <v/>
      </c>
      <c r="CC187" s="580">
        <f>CC115</f>
        <v/>
      </c>
      <c r="CD187" s="580">
        <f>CD115</f>
        <v/>
      </c>
      <c r="CE187" s="580">
        <f>CE115</f>
        <v/>
      </c>
      <c r="CF187" s="580">
        <f>CF115</f>
        <v/>
      </c>
      <c r="CG187" s="580">
        <f>CG115</f>
        <v/>
      </c>
      <c r="CH187" s="580">
        <f>CH115</f>
        <v/>
      </c>
      <c r="CI187" s="580">
        <f>CI115</f>
        <v/>
      </c>
      <c r="CJ187" s="580">
        <f>CJ115</f>
        <v/>
      </c>
      <c r="CK187" s="580">
        <f>CK115</f>
        <v/>
      </c>
      <c r="CL187" s="580">
        <f>CL115</f>
        <v/>
      </c>
      <c r="CM187" s="195">
        <f>CM115</f>
        <v/>
      </c>
      <c r="CN187" s="580">
        <f>CN115</f>
        <v/>
      </c>
      <c r="CO187" s="580">
        <f>CO115</f>
        <v/>
      </c>
      <c r="CP187" s="580">
        <f>CP115</f>
        <v/>
      </c>
      <c r="CQ187" s="580">
        <f>CQ115</f>
        <v/>
      </c>
      <c r="CR187" s="580">
        <f>CR115</f>
        <v/>
      </c>
      <c r="CS187" s="580">
        <f>CS115</f>
        <v/>
      </c>
      <c r="CT187" s="580">
        <f>CT115</f>
        <v/>
      </c>
      <c r="CU187" s="580">
        <f>CU115</f>
        <v/>
      </c>
      <c r="CV187" s="580">
        <f>CV115</f>
        <v/>
      </c>
      <c r="CW187" s="580">
        <f>CW115</f>
        <v/>
      </c>
      <c r="CX187" s="580">
        <f>CX115</f>
        <v/>
      </c>
      <c r="CY187" s="195">
        <f>CY115</f>
        <v/>
      </c>
    </row>
    <row r="188">
      <c r="B188" s="11" t="inlineStr">
        <is>
          <t>Change in AR</t>
        </is>
      </c>
      <c r="D188" s="580" t="n"/>
      <c r="E188" s="580" t="n"/>
      <c r="F188" s="580" t="n"/>
      <c r="G188" s="580" t="n"/>
      <c r="H188" s="580" t="n"/>
      <c r="I188" s="580" t="n"/>
      <c r="J188" s="580" t="n"/>
      <c r="K188" s="580" t="n"/>
      <c r="L188" s="580" t="n"/>
      <c r="M188" s="580" t="n"/>
      <c r="N188" s="580">
        <f>-(N136-M136)</f>
        <v/>
      </c>
      <c r="O188" s="580">
        <f>-(O136-N136)</f>
        <v/>
      </c>
      <c r="P188" s="580">
        <f>-(P136-O136)</f>
        <v/>
      </c>
      <c r="Q188" s="580">
        <f>-(Q136-P136)</f>
        <v/>
      </c>
      <c r="R188" s="580">
        <f>-(R136-Q136)</f>
        <v/>
      </c>
      <c r="S188" s="580">
        <f>-(S136-R136)</f>
        <v/>
      </c>
      <c r="T188" s="580">
        <f>-(T136-S136)</f>
        <v/>
      </c>
      <c r="U188" s="580">
        <f>-(U136-T136)</f>
        <v/>
      </c>
      <c r="V188" s="580">
        <f>-(V136-U136)</f>
        <v/>
      </c>
      <c r="W188" s="580">
        <f>-(W136-V136)</f>
        <v/>
      </c>
      <c r="X188" s="580">
        <f>-(X136-W136)</f>
        <v/>
      </c>
      <c r="Y188" s="580">
        <f>-(Y136-X136)</f>
        <v/>
      </c>
      <c r="Z188" s="195">
        <f>-(Z136-Y136)</f>
        <v/>
      </c>
      <c r="AA188" s="580">
        <f>-(AA136-Z136)</f>
        <v/>
      </c>
      <c r="AB188" s="580">
        <f>-(AB136-AA136)</f>
        <v/>
      </c>
      <c r="AC188" s="580">
        <f>-(AC136-AB136)</f>
        <v/>
      </c>
      <c r="AD188" s="580">
        <f>-(AD136-AC136)</f>
        <v/>
      </c>
      <c r="AE188" s="195">
        <f>-(AE136-AD136)</f>
        <v/>
      </c>
      <c r="AF188" s="580">
        <f>-(AF136-AE136)</f>
        <v/>
      </c>
      <c r="AG188" s="580">
        <f>-(AG136-AF136)</f>
        <v/>
      </c>
      <c r="AH188" s="580">
        <f>-(AH136-AG136)</f>
        <v/>
      </c>
      <c r="AI188" s="580">
        <f>-(AI136-AH136)</f>
        <v/>
      </c>
      <c r="AJ188" s="580">
        <f>-(AJ136-AI136)</f>
        <v/>
      </c>
      <c r="AK188" s="580">
        <f>-(AK136-AJ136)</f>
        <v/>
      </c>
      <c r="AL188" s="580">
        <f>-(AL136-AK136)</f>
        <v/>
      </c>
      <c r="AM188" s="580">
        <f>-(AM136-AL136)</f>
        <v/>
      </c>
      <c r="AN188" s="580">
        <f>-(AN136-AM136)</f>
        <v/>
      </c>
      <c r="AO188" s="580">
        <f>-(AO136-AN136)</f>
        <v/>
      </c>
      <c r="AP188" s="580">
        <f>-(AP136-AO136)</f>
        <v/>
      </c>
      <c r="AQ188" s="195">
        <f>-(AQ136-AP136)</f>
        <v/>
      </c>
      <c r="AR188" s="580">
        <f>-(AR136-AQ136)</f>
        <v/>
      </c>
      <c r="AS188" s="580">
        <f>-(AS136-AR136)</f>
        <v/>
      </c>
      <c r="AT188" s="580">
        <f>-(AT136-AS136)</f>
        <v/>
      </c>
      <c r="AU188" s="580">
        <f>-(AU136-AT136)</f>
        <v/>
      </c>
      <c r="AV188" s="580">
        <f>-(AV136-AU136)</f>
        <v/>
      </c>
      <c r="AW188" s="580">
        <f>-(AW136-AV136)</f>
        <v/>
      </c>
      <c r="AX188" s="580">
        <f>-(AX136-AW136)</f>
        <v/>
      </c>
      <c r="AY188" s="580">
        <f>-(AY136-AX136)</f>
        <v/>
      </c>
      <c r="AZ188" s="580">
        <f>-(AZ136-AY136)</f>
        <v/>
      </c>
      <c r="BA188" s="580">
        <f>-(BA136-AZ136)</f>
        <v/>
      </c>
      <c r="BB188" s="580">
        <f>-(BB136-BA136)</f>
        <v/>
      </c>
      <c r="BC188" s="195">
        <f>-(BC136-BB136)</f>
        <v/>
      </c>
      <c r="BD188" s="580">
        <f>-(BD136-BC136)</f>
        <v/>
      </c>
      <c r="BE188" s="580">
        <f>-(BE136-BD136)</f>
        <v/>
      </c>
      <c r="BF188" s="580">
        <f>-(BF136-BE136)</f>
        <v/>
      </c>
      <c r="BG188" s="580">
        <f>-(BG136-BF136)</f>
        <v/>
      </c>
      <c r="BH188" s="580">
        <f>-(BH136-BG136)</f>
        <v/>
      </c>
      <c r="BI188" s="580">
        <f>-(BI136-BH136)</f>
        <v/>
      </c>
      <c r="BJ188" s="580">
        <f>-(BJ136-BI136)</f>
        <v/>
      </c>
      <c r="BK188" s="580">
        <f>-(BK136-BJ136)</f>
        <v/>
      </c>
      <c r="BL188" s="580">
        <f>-(BL136-BK136)</f>
        <v/>
      </c>
      <c r="BM188" s="580">
        <f>-(BM136-BL136)</f>
        <v/>
      </c>
      <c r="BN188" s="580">
        <f>-(BN136-BM136)</f>
        <v/>
      </c>
      <c r="BO188" s="195">
        <f>-(BO136-BN136)</f>
        <v/>
      </c>
      <c r="BP188" s="580">
        <f>-(BP136-BO136)</f>
        <v/>
      </c>
      <c r="BQ188" s="580">
        <f>-(BQ136-BP136)</f>
        <v/>
      </c>
      <c r="BR188" s="580">
        <f>-(BR136-BQ136)</f>
        <v/>
      </c>
      <c r="BS188" s="580">
        <f>-(BS136-BR136)</f>
        <v/>
      </c>
      <c r="BT188" s="580">
        <f>-(BT136-BS136)</f>
        <v/>
      </c>
      <c r="BU188" s="580">
        <f>-(BU136-BT136)</f>
        <v/>
      </c>
      <c r="BV188" s="580">
        <f>-(BV136-BU136)</f>
        <v/>
      </c>
      <c r="BW188" s="580">
        <f>-(BW136-BV136)</f>
        <v/>
      </c>
      <c r="BX188" s="580">
        <f>-(BX136-BW136)</f>
        <v/>
      </c>
      <c r="BY188" s="580">
        <f>-(BY136-BX136)</f>
        <v/>
      </c>
      <c r="BZ188" s="580">
        <f>-(BZ136-BY136)</f>
        <v/>
      </c>
      <c r="CA188" s="195">
        <f>-(CA136-BZ136)</f>
        <v/>
      </c>
      <c r="CB188" s="580">
        <f>-(CB136-CA136)</f>
        <v/>
      </c>
      <c r="CC188" s="580">
        <f>-(CC136-CB136)</f>
        <v/>
      </c>
      <c r="CD188" s="580">
        <f>-(CD136-CC136)</f>
        <v/>
      </c>
      <c r="CE188" s="580">
        <f>-(CE136-CD136)</f>
        <v/>
      </c>
      <c r="CF188" s="580">
        <f>-(CF136-CE136)</f>
        <v/>
      </c>
      <c r="CG188" s="580">
        <f>-(CG136-CF136)</f>
        <v/>
      </c>
      <c r="CH188" s="580">
        <f>-(CH136-CG136)</f>
        <v/>
      </c>
      <c r="CI188" s="580">
        <f>-(CI136-CH136)</f>
        <v/>
      </c>
      <c r="CJ188" s="580">
        <f>-(CJ136-CI136)</f>
        <v/>
      </c>
      <c r="CK188" s="580">
        <f>-(CK136-CJ136)</f>
        <v/>
      </c>
      <c r="CL188" s="580">
        <f>-(CL136-CK136)</f>
        <v/>
      </c>
      <c r="CM188" s="195">
        <f>-(CM136-CL136)</f>
        <v/>
      </c>
      <c r="CN188" s="580">
        <f>-(CN136-CM136)</f>
        <v/>
      </c>
      <c r="CO188" s="580">
        <f>-(CO136-CN136)</f>
        <v/>
      </c>
      <c r="CP188" s="580">
        <f>-(CP136-CO136)</f>
        <v/>
      </c>
      <c r="CQ188" s="580">
        <f>-(CQ136-CP136)</f>
        <v/>
      </c>
      <c r="CR188" s="580">
        <f>-(CR136-CQ136)</f>
        <v/>
      </c>
      <c r="CS188" s="580">
        <f>-(CS136-CR136)</f>
        <v/>
      </c>
      <c r="CT188" s="580">
        <f>-(CT136-CS136)</f>
        <v/>
      </c>
      <c r="CU188" s="580">
        <f>-(CU136-CT136)</f>
        <v/>
      </c>
      <c r="CV188" s="580">
        <f>-(CV136-CU136)</f>
        <v/>
      </c>
      <c r="CW188" s="580">
        <f>-(CW136-CV136)</f>
        <v/>
      </c>
      <c r="CX188" s="580">
        <f>-(CX136-CW136)</f>
        <v/>
      </c>
      <c r="CY188" s="195">
        <f>-(CY136-CX136)</f>
        <v/>
      </c>
    </row>
    <row r="189">
      <c r="B189" s="1" t="inlineStr">
        <is>
          <t>Change in Other Assets/Liabilities</t>
        </is>
      </c>
      <c r="D189" s="580" t="n"/>
      <c r="E189" s="580" t="n"/>
      <c r="F189" s="580" t="n"/>
      <c r="G189" s="580" t="n"/>
      <c r="H189" s="580" t="n"/>
      <c r="I189" s="580" t="n"/>
      <c r="J189" s="580" t="n"/>
      <c r="K189" s="580" t="n"/>
      <c r="L189" s="580" t="n"/>
      <c r="M189" s="580" t="n"/>
      <c r="N189" s="580">
        <f>N171-M171-(N141-M141)</f>
        <v/>
      </c>
      <c r="O189" s="580">
        <f>O171-N171-(O141-N141)</f>
        <v/>
      </c>
      <c r="P189" s="580">
        <f>P171-O171-(P141-O141)</f>
        <v/>
      </c>
      <c r="Q189" s="580">
        <f>Q171-P171-(Q141-P141)</f>
        <v/>
      </c>
      <c r="R189" s="580">
        <f>R171-Q171-(R141-Q141)</f>
        <v/>
      </c>
      <c r="S189" s="580">
        <f>S171-R171-(S141-R141)</f>
        <v/>
      </c>
      <c r="T189" s="580">
        <f>T171-S171-(T141-S141)</f>
        <v/>
      </c>
      <c r="U189" s="580">
        <f>U171-T171-(U141-T141)</f>
        <v/>
      </c>
      <c r="V189" s="580">
        <f>V171-U171-(V141-U141)</f>
        <v/>
      </c>
      <c r="W189" s="580">
        <f>W171-V171-(W141-V141)</f>
        <v/>
      </c>
      <c r="X189" s="580">
        <f>X171-W171-(X141-W141)</f>
        <v/>
      </c>
      <c r="Y189" s="580">
        <f>Y171-X171-(Y141-X141)</f>
        <v/>
      </c>
      <c r="Z189" s="195">
        <f>Z171-Y171-(Z141-Y141)</f>
        <v/>
      </c>
      <c r="AA189" s="580">
        <f>AA171-Z171-(AA141-Z141)</f>
        <v/>
      </c>
      <c r="AB189" s="580">
        <f>AB171-AA171-(AB141-AA141)</f>
        <v/>
      </c>
      <c r="AC189" s="580">
        <f>AC171-AB171-(AC141-AB141)</f>
        <v/>
      </c>
      <c r="AD189" s="580">
        <f>AD171-AC171-(AD141-AC141)</f>
        <v/>
      </c>
      <c r="AE189" s="195">
        <f>AE171-AD171-(AE141-AD141)</f>
        <v/>
      </c>
      <c r="AF189" s="580">
        <f>AF171-AE171-(AF141-AE141)</f>
        <v/>
      </c>
      <c r="AG189" s="580">
        <f>AG171-AF171-(AG141-AF141)</f>
        <v/>
      </c>
      <c r="AH189" s="580">
        <f>AH171-AG171-(AH141-AG141)</f>
        <v/>
      </c>
      <c r="AI189" s="580">
        <f>AI171-AH171-(AI141-AH141)</f>
        <v/>
      </c>
      <c r="AJ189" s="580">
        <f>AJ171-AI171-(AJ141-AI141)</f>
        <v/>
      </c>
      <c r="AK189" s="580">
        <f>AK171-AJ171-(AK141-AJ141)</f>
        <v/>
      </c>
      <c r="AL189" s="580">
        <f>AL171-AK171-(AL141-AK141)</f>
        <v/>
      </c>
      <c r="AM189" s="580">
        <f>AM171-AL171-(AM141-AL141)</f>
        <v/>
      </c>
      <c r="AN189" s="580">
        <f>AN171-AM171-(AN141-AM141)</f>
        <v/>
      </c>
      <c r="AO189" s="580">
        <f>AO171-AN171-(AO141-AN141)</f>
        <v/>
      </c>
      <c r="AP189" s="580">
        <f>AP171-AO171-(AP141-AO141)</f>
        <v/>
      </c>
      <c r="AQ189" s="195">
        <f>AQ171-AP171-(AQ141-AP141)</f>
        <v/>
      </c>
      <c r="AR189" s="580">
        <f>AR171-AQ171-(AR141-AQ141)</f>
        <v/>
      </c>
      <c r="AS189" s="580">
        <f>AS171-AR171-(AS141-AR141)</f>
        <v/>
      </c>
      <c r="AT189" s="580">
        <f>AT171-AS171-(AT141-AS141)</f>
        <v/>
      </c>
      <c r="AU189" s="580">
        <f>AU171-AT171-(AU141-AT141)</f>
        <v/>
      </c>
      <c r="AV189" s="580">
        <f>AV171-AU171-(AV141-AU141)</f>
        <v/>
      </c>
      <c r="AW189" s="580">
        <f>AW171-AV171-(AW141-AV141)</f>
        <v/>
      </c>
      <c r="AX189" s="580">
        <f>AX171-AW171-(AX141-AW141)</f>
        <v/>
      </c>
      <c r="AY189" s="580">
        <f>AY171-AX171-(AY141-AX141)</f>
        <v/>
      </c>
      <c r="AZ189" s="580">
        <f>AZ171-AY171-(AZ141-AY141)</f>
        <v/>
      </c>
      <c r="BA189" s="580">
        <f>BA171-AZ171-(BA141-AZ141)</f>
        <v/>
      </c>
      <c r="BB189" s="580">
        <f>BB171-BA171-(BB141-BA141)</f>
        <v/>
      </c>
      <c r="BC189" s="195">
        <f>BC171-BB171-(BC141-BB141)</f>
        <v/>
      </c>
      <c r="BD189" s="580">
        <f>BD171-BC171-(BD141-BC141)</f>
        <v/>
      </c>
      <c r="BE189" s="580">
        <f>BE171-BD171-(BE141-BD141)</f>
        <v/>
      </c>
      <c r="BF189" s="580">
        <f>BF171-BE171-(BF141-BE141)</f>
        <v/>
      </c>
      <c r="BG189" s="580">
        <f>BG171-BF171-(BG141-BF141)</f>
        <v/>
      </c>
      <c r="BH189" s="580">
        <f>BH171-BG171-(BH141-BG141)</f>
        <v/>
      </c>
      <c r="BI189" s="580">
        <f>BI171-BH171-(BI141-BH141)</f>
        <v/>
      </c>
      <c r="BJ189" s="580">
        <f>BJ171-BI171-(BJ141-BI141)</f>
        <v/>
      </c>
      <c r="BK189" s="580">
        <f>BK171-BJ171-(BK141-BJ141)</f>
        <v/>
      </c>
      <c r="BL189" s="580">
        <f>BL171-BK171-(BL141-BK141)</f>
        <v/>
      </c>
      <c r="BM189" s="580">
        <f>BM171-BL171-(BM141-BL141)</f>
        <v/>
      </c>
      <c r="BN189" s="580">
        <f>BN171-BM171-(BN141-BM141)</f>
        <v/>
      </c>
      <c r="BO189" s="195">
        <f>BO171-BN171-(BO141-BN141)</f>
        <v/>
      </c>
      <c r="BP189" s="580">
        <f>BP171-BO171-(BP141-BO141)</f>
        <v/>
      </c>
      <c r="BQ189" s="580">
        <f>BQ171-BP171-(BQ141-BP141)</f>
        <v/>
      </c>
      <c r="BR189" s="580">
        <f>BR171-BQ171-(BR141-BQ141)</f>
        <v/>
      </c>
      <c r="BS189" s="580">
        <f>BS171-BR171-(BS141-BR141)</f>
        <v/>
      </c>
      <c r="BT189" s="580">
        <f>BT171-BS171-(BT141-BS141)</f>
        <v/>
      </c>
      <c r="BU189" s="580">
        <f>BU171-BT171-(BU141-BT141)</f>
        <v/>
      </c>
      <c r="BV189" s="580">
        <f>BV171-BU171-(BV141-BU141)</f>
        <v/>
      </c>
      <c r="BW189" s="580">
        <f>BW171-BV171-(BW141-BV141)</f>
        <v/>
      </c>
      <c r="BX189" s="580">
        <f>BX171-BW171-(BX141-BW141)</f>
        <v/>
      </c>
      <c r="BY189" s="580">
        <f>BY171-BX171-(BY141-BX141)</f>
        <v/>
      </c>
      <c r="BZ189" s="580">
        <f>BZ171-BY171-(BZ141-BY141)</f>
        <v/>
      </c>
      <c r="CA189" s="195">
        <f>CA171-BZ171-(CA141-BZ141)</f>
        <v/>
      </c>
      <c r="CB189" s="580">
        <f>CB171-CA171-(CB141-CA141)</f>
        <v/>
      </c>
      <c r="CC189" s="580">
        <f>CC171-CB171-(CC141-CB141)</f>
        <v/>
      </c>
      <c r="CD189" s="580">
        <f>CD171-CC171-(CD141-CC141)</f>
        <v/>
      </c>
      <c r="CE189" s="580">
        <f>CE171-CD171-(CE141-CD141)</f>
        <v/>
      </c>
      <c r="CF189" s="580">
        <f>CF171-CE171-(CF141-CE141)</f>
        <v/>
      </c>
      <c r="CG189" s="580">
        <f>CG171-CF171-(CG141-CF141)</f>
        <v/>
      </c>
      <c r="CH189" s="580">
        <f>CH171-CG171-(CH141-CG141)</f>
        <v/>
      </c>
      <c r="CI189" s="580">
        <f>CI171-CH171-(CI141-CH141)</f>
        <v/>
      </c>
      <c r="CJ189" s="580">
        <f>CJ171-CI171-(CJ141-CI141)</f>
        <v/>
      </c>
      <c r="CK189" s="580">
        <f>CK171-CJ171-(CK141-CJ141)</f>
        <v/>
      </c>
      <c r="CL189" s="580">
        <f>CL171-CK171-(CL141-CK141)</f>
        <v/>
      </c>
      <c r="CM189" s="195">
        <f>CM171-CL171-(CM141-CL141)</f>
        <v/>
      </c>
      <c r="CN189" s="580">
        <f>CN171-CM171-(CN141-CM141)</f>
        <v/>
      </c>
      <c r="CO189" s="580">
        <f>CO171-CN171-(CO141-CN141)</f>
        <v/>
      </c>
      <c r="CP189" s="580">
        <f>CP171-CO171-(CP141-CO141)</f>
        <v/>
      </c>
      <c r="CQ189" s="580">
        <f>CQ171-CP171-(CQ141-CP141)</f>
        <v/>
      </c>
      <c r="CR189" s="580">
        <f>CR171-CQ171-(CR141-CQ141)</f>
        <v/>
      </c>
      <c r="CS189" s="580">
        <f>CS171-CR171-(CS141-CR141)</f>
        <v/>
      </c>
      <c r="CT189" s="580">
        <f>CT171-CS171-(CT141-CS141)</f>
        <v/>
      </c>
      <c r="CU189" s="580">
        <f>CU171-CT171-(CU141-CT141)</f>
        <v/>
      </c>
      <c r="CV189" s="580">
        <f>CV171-CU171-(CV141-CU141)</f>
        <v/>
      </c>
      <c r="CW189" s="580">
        <f>CW171-CV171-(CW141-CV141)</f>
        <v/>
      </c>
      <c r="CX189" s="580">
        <f>CX171-CW171-(CX141-CW141)</f>
        <v/>
      </c>
      <c r="CY189" s="195">
        <f>CY171-CX171-(CY141-CX141)</f>
        <v/>
      </c>
    </row>
    <row r="190">
      <c r="B190" s="4" t="inlineStr">
        <is>
          <t>Cash Flow From Operations</t>
        </is>
      </c>
      <c r="C190" s="3" t="n"/>
      <c r="D190" s="754" t="n"/>
      <c r="E190" s="754" t="n"/>
      <c r="F190" s="754" t="n"/>
      <c r="G190" s="754" t="n"/>
      <c r="H190" s="754" t="n"/>
      <c r="I190" s="754" t="n"/>
      <c r="J190" s="754" t="n"/>
      <c r="K190" s="754" t="n"/>
      <c r="L190" s="754" t="n"/>
      <c r="M190" s="754" t="n"/>
      <c r="N190" s="754">
        <f>SUM(N187:N189)</f>
        <v/>
      </c>
      <c r="O190" s="754">
        <f>SUM(O187:O189)</f>
        <v/>
      </c>
      <c r="P190" s="754">
        <f>SUM(P187:P189)</f>
        <v/>
      </c>
      <c r="Q190" s="754">
        <f>SUM(Q187:Q189)</f>
        <v/>
      </c>
      <c r="R190" s="754">
        <f>SUM(R187:R189)</f>
        <v/>
      </c>
      <c r="S190" s="754">
        <f>SUM(S187:S189)</f>
        <v/>
      </c>
      <c r="T190" s="754">
        <f>SUM(T187:T189)</f>
        <v/>
      </c>
      <c r="U190" s="754">
        <f>SUM(U187:U189)</f>
        <v/>
      </c>
      <c r="V190" s="754">
        <f>SUM(V187:V189)</f>
        <v/>
      </c>
      <c r="W190" s="754">
        <f>SUM(W187:W189)</f>
        <v/>
      </c>
      <c r="X190" s="754">
        <f>SUM(X187:X189)</f>
        <v/>
      </c>
      <c r="Y190" s="754">
        <f>SUM(Y187:Y189)</f>
        <v/>
      </c>
      <c r="Z190" s="755">
        <f>SUM(Z187:Z189)</f>
        <v/>
      </c>
      <c r="AA190" s="754">
        <f>SUM(AA187:AA189)</f>
        <v/>
      </c>
      <c r="AB190" s="754">
        <f>SUM(AB187:AB189)</f>
        <v/>
      </c>
      <c r="AC190" s="754">
        <f>SUM(AC187:AC189)</f>
        <v/>
      </c>
      <c r="AD190" s="754">
        <f>SUM(AD187:AD189)</f>
        <v/>
      </c>
      <c r="AE190" s="755">
        <f>SUM(AE187:AE189)</f>
        <v/>
      </c>
      <c r="AF190" s="754">
        <f>SUM(AF187:AF189)</f>
        <v/>
      </c>
      <c r="AG190" s="754">
        <f>SUM(AG187:AG189)</f>
        <v/>
      </c>
      <c r="AH190" s="754">
        <f>SUM(AH187:AH189)</f>
        <v/>
      </c>
      <c r="AI190" s="754">
        <f>SUM(AI187:AI189)</f>
        <v/>
      </c>
      <c r="AJ190" s="754">
        <f>SUM(AJ187:AJ189)</f>
        <v/>
      </c>
      <c r="AK190" s="754">
        <f>SUM(AK187:AK189)</f>
        <v/>
      </c>
      <c r="AL190" s="754">
        <f>SUM(AL187:AL189)</f>
        <v/>
      </c>
      <c r="AM190" s="754">
        <f>SUM(AM187:AM189)</f>
        <v/>
      </c>
      <c r="AN190" s="754">
        <f>SUM(AN187:AN189)</f>
        <v/>
      </c>
      <c r="AO190" s="754">
        <f>SUM(AO187:AO189)</f>
        <v/>
      </c>
      <c r="AP190" s="754">
        <f>SUM(AP187:AP189)</f>
        <v/>
      </c>
      <c r="AQ190" s="755">
        <f>SUM(AQ187:AQ189)</f>
        <v/>
      </c>
      <c r="AR190" s="754">
        <f>SUM(AR187:AR189)</f>
        <v/>
      </c>
      <c r="AS190" s="754">
        <f>SUM(AS187:AS189)</f>
        <v/>
      </c>
      <c r="AT190" s="754">
        <f>SUM(AT187:AT189)</f>
        <v/>
      </c>
      <c r="AU190" s="754">
        <f>SUM(AU187:AU189)</f>
        <v/>
      </c>
      <c r="AV190" s="754">
        <f>SUM(AV187:AV189)</f>
        <v/>
      </c>
      <c r="AW190" s="754">
        <f>SUM(AW187:AW189)</f>
        <v/>
      </c>
      <c r="AX190" s="754">
        <f>SUM(AX187:AX189)</f>
        <v/>
      </c>
      <c r="AY190" s="754">
        <f>SUM(AY187:AY189)</f>
        <v/>
      </c>
      <c r="AZ190" s="754">
        <f>SUM(AZ187:AZ189)</f>
        <v/>
      </c>
      <c r="BA190" s="754">
        <f>SUM(BA187:BA189)</f>
        <v/>
      </c>
      <c r="BB190" s="754">
        <f>SUM(BB187:BB189)</f>
        <v/>
      </c>
      <c r="BC190" s="755">
        <f>SUM(BC187:BC189)</f>
        <v/>
      </c>
      <c r="BD190" s="754">
        <f>SUM(BD187:BD189)</f>
        <v/>
      </c>
      <c r="BE190" s="754">
        <f>SUM(BE187:BE189)</f>
        <v/>
      </c>
      <c r="BF190" s="754">
        <f>SUM(BF187:BF189)</f>
        <v/>
      </c>
      <c r="BG190" s="754">
        <f>SUM(BG187:BG189)</f>
        <v/>
      </c>
      <c r="BH190" s="754">
        <f>SUM(BH187:BH189)</f>
        <v/>
      </c>
      <c r="BI190" s="754">
        <f>SUM(BI187:BI189)</f>
        <v/>
      </c>
      <c r="BJ190" s="754">
        <f>SUM(BJ187:BJ189)</f>
        <v/>
      </c>
      <c r="BK190" s="754">
        <f>SUM(BK187:BK189)</f>
        <v/>
      </c>
      <c r="BL190" s="754">
        <f>SUM(BL187:BL189)</f>
        <v/>
      </c>
      <c r="BM190" s="754">
        <f>SUM(BM187:BM189)</f>
        <v/>
      </c>
      <c r="BN190" s="754">
        <f>SUM(BN187:BN189)</f>
        <v/>
      </c>
      <c r="BO190" s="755">
        <f>SUM(BO187:BO189)</f>
        <v/>
      </c>
      <c r="BP190" s="754">
        <f>SUM(BP187:BP189)</f>
        <v/>
      </c>
      <c r="BQ190" s="754">
        <f>SUM(BQ187:BQ189)</f>
        <v/>
      </c>
      <c r="BR190" s="754">
        <f>SUM(BR187:BR189)</f>
        <v/>
      </c>
      <c r="BS190" s="754">
        <f>SUM(BS187:BS189)</f>
        <v/>
      </c>
      <c r="BT190" s="754">
        <f>SUM(BT187:BT189)</f>
        <v/>
      </c>
      <c r="BU190" s="754">
        <f>SUM(BU187:BU189)</f>
        <v/>
      </c>
      <c r="BV190" s="754">
        <f>SUM(BV187:BV189)</f>
        <v/>
      </c>
      <c r="BW190" s="754">
        <f>SUM(BW187:BW189)</f>
        <v/>
      </c>
      <c r="BX190" s="754">
        <f>SUM(BX187:BX189)</f>
        <v/>
      </c>
      <c r="BY190" s="754">
        <f>SUM(BY187:BY189)</f>
        <v/>
      </c>
      <c r="BZ190" s="754">
        <f>SUM(BZ187:BZ189)</f>
        <v/>
      </c>
      <c r="CA190" s="755">
        <f>SUM(CA187:CA189)</f>
        <v/>
      </c>
      <c r="CB190" s="754">
        <f>SUM(CB187:CB189)</f>
        <v/>
      </c>
      <c r="CC190" s="754">
        <f>SUM(CC187:CC189)</f>
        <v/>
      </c>
      <c r="CD190" s="754">
        <f>SUM(CD187:CD189)</f>
        <v/>
      </c>
      <c r="CE190" s="754">
        <f>SUM(CE187:CE189)</f>
        <v/>
      </c>
      <c r="CF190" s="754">
        <f>SUM(CF187:CF189)</f>
        <v/>
      </c>
      <c r="CG190" s="754">
        <f>SUM(CG187:CG189)</f>
        <v/>
      </c>
      <c r="CH190" s="754">
        <f>SUM(CH187:CH189)</f>
        <v/>
      </c>
      <c r="CI190" s="754">
        <f>SUM(CI187:CI189)</f>
        <v/>
      </c>
      <c r="CJ190" s="754">
        <f>SUM(CJ187:CJ189)</f>
        <v/>
      </c>
      <c r="CK190" s="754">
        <f>SUM(CK187:CK189)</f>
        <v/>
      </c>
      <c r="CL190" s="754">
        <f>SUM(CL187:CL189)</f>
        <v/>
      </c>
      <c r="CM190" s="755">
        <f>SUM(CM187:CM189)</f>
        <v/>
      </c>
      <c r="CN190" s="754">
        <f>SUM(CN187:CN189)</f>
        <v/>
      </c>
      <c r="CO190" s="754">
        <f>SUM(CO187:CO189)</f>
        <v/>
      </c>
      <c r="CP190" s="754">
        <f>SUM(CP187:CP189)</f>
        <v/>
      </c>
      <c r="CQ190" s="754">
        <f>SUM(CQ187:CQ189)</f>
        <v/>
      </c>
      <c r="CR190" s="754">
        <f>SUM(CR187:CR189)</f>
        <v/>
      </c>
      <c r="CS190" s="754">
        <f>SUM(CS187:CS189)</f>
        <v/>
      </c>
      <c r="CT190" s="754">
        <f>SUM(CT187:CT189)</f>
        <v/>
      </c>
      <c r="CU190" s="754">
        <f>SUM(CU187:CU189)</f>
        <v/>
      </c>
      <c r="CV190" s="754">
        <f>SUM(CV187:CV189)</f>
        <v/>
      </c>
      <c r="CW190" s="754">
        <f>SUM(CW187:CW189)</f>
        <v/>
      </c>
      <c r="CX190" s="754">
        <f>SUM(CX187:CX189)</f>
        <v/>
      </c>
      <c r="CY190" s="755">
        <f>SUM(CY187:CY189)</f>
        <v/>
      </c>
    </row>
    <row r="191">
      <c r="Z191" s="194" t="n"/>
      <c r="AE191" s="194" t="n"/>
      <c r="AQ191" s="194" t="n"/>
      <c r="BC191" s="194" t="n"/>
      <c r="BO191" s="194" t="n"/>
      <c r="CA191" s="194" t="n"/>
      <c r="CM191" s="194" t="n"/>
      <c r="CY191" s="194" t="n"/>
    </row>
    <row r="192">
      <c r="Z192" s="194" t="n"/>
      <c r="AE192" s="194" t="n"/>
      <c r="AQ192" s="194" t="n"/>
      <c r="BC192" s="194" t="n"/>
      <c r="BO192" s="194" t="n"/>
      <c r="CA192" s="194" t="n"/>
      <c r="CM192" s="194" t="n"/>
      <c r="CY192" s="194" t="n"/>
    </row>
    <row r="193">
      <c r="B193" s="1" t="inlineStr">
        <is>
          <t>Change in Fixed Assets</t>
        </is>
      </c>
      <c r="T193" s="580">
        <f>S147-T147</f>
        <v/>
      </c>
      <c r="U193" s="580">
        <f>T147-U147</f>
        <v/>
      </c>
      <c r="V193" s="580">
        <f>U147-V147</f>
        <v/>
      </c>
      <c r="W193" s="580">
        <f>V147-W147</f>
        <v/>
      </c>
      <c r="X193" s="580">
        <f>W147-X147</f>
        <v/>
      </c>
      <c r="Y193" s="580">
        <f>X147-Y147</f>
        <v/>
      </c>
      <c r="Z193" s="195">
        <f>Y147-Z147</f>
        <v/>
      </c>
      <c r="AA193" s="580">
        <f>Z147-AA147</f>
        <v/>
      </c>
      <c r="AB193" s="580">
        <f>AA147-AB147</f>
        <v/>
      </c>
      <c r="AC193" s="580">
        <f>AB147-AC147</f>
        <v/>
      </c>
      <c r="AD193" s="580">
        <f>AC147-AD147</f>
        <v/>
      </c>
      <c r="AE193" s="195">
        <f>AD147-AE147</f>
        <v/>
      </c>
      <c r="AF193" s="580">
        <f>AE147-AF147</f>
        <v/>
      </c>
      <c r="AG193" s="580">
        <f>AF147-AG147</f>
        <v/>
      </c>
      <c r="AH193" s="580">
        <f>AG147-AH147</f>
        <v/>
      </c>
      <c r="AI193" s="580">
        <f>AH147-AI147</f>
        <v/>
      </c>
      <c r="AJ193" s="580">
        <f>AI147-AJ147</f>
        <v/>
      </c>
      <c r="AK193" s="580">
        <f>AJ147-AK147</f>
        <v/>
      </c>
      <c r="AL193" s="580">
        <f>AK147-AL147</f>
        <v/>
      </c>
      <c r="AM193" s="580">
        <f>AL147-AM147</f>
        <v/>
      </c>
      <c r="AN193" s="580">
        <f>AM147-AN147</f>
        <v/>
      </c>
      <c r="AO193" s="580">
        <f>AN147-AO147</f>
        <v/>
      </c>
      <c r="AP193" s="580">
        <f>AO147-AP147</f>
        <v/>
      </c>
      <c r="AQ193" s="195">
        <f>AP147-AQ147</f>
        <v/>
      </c>
      <c r="AR193" s="580">
        <f>AQ147-AR147</f>
        <v/>
      </c>
      <c r="AS193" s="580">
        <f>AR147-AS147</f>
        <v/>
      </c>
      <c r="AT193" s="580">
        <f>AS147-AT147</f>
        <v/>
      </c>
      <c r="AU193" s="580">
        <f>AT147-AU147</f>
        <v/>
      </c>
      <c r="AV193" s="580">
        <f>AU147-AV147</f>
        <v/>
      </c>
      <c r="AW193" s="580">
        <f>AV147-AW147</f>
        <v/>
      </c>
      <c r="AX193" s="580">
        <f>AW147-AX147</f>
        <v/>
      </c>
      <c r="AY193" s="580">
        <f>AX147-AY147</f>
        <v/>
      </c>
      <c r="AZ193" s="580">
        <f>AY147-AZ147</f>
        <v/>
      </c>
      <c r="BA193" s="580">
        <f>AZ147-BA147</f>
        <v/>
      </c>
      <c r="BB193" s="580">
        <f>BA147-BB147</f>
        <v/>
      </c>
      <c r="BC193" s="195">
        <f>BB147-BC147</f>
        <v/>
      </c>
      <c r="BD193" s="580">
        <f>BC147-BD147</f>
        <v/>
      </c>
      <c r="BE193" s="580">
        <f>BD147-BE147</f>
        <v/>
      </c>
      <c r="BF193" s="580">
        <f>BE147-BF147</f>
        <v/>
      </c>
      <c r="BG193" s="580">
        <f>BF147-BG147</f>
        <v/>
      </c>
      <c r="BH193" s="580">
        <f>BG147-BH147</f>
        <v/>
      </c>
      <c r="BI193" s="580">
        <f>BH147-BI147</f>
        <v/>
      </c>
      <c r="BJ193" s="580">
        <f>BI147-BJ147</f>
        <v/>
      </c>
      <c r="BK193" s="580">
        <f>BJ147-BK147</f>
        <v/>
      </c>
      <c r="BL193" s="580">
        <f>BK147-BL147</f>
        <v/>
      </c>
      <c r="BM193" s="580">
        <f>BL147-BM147</f>
        <v/>
      </c>
      <c r="BN193" s="580">
        <f>BM147-BN147</f>
        <v/>
      </c>
      <c r="BO193" s="195">
        <f>BN147-BO147</f>
        <v/>
      </c>
      <c r="BP193" s="580">
        <f>BO147-BP147</f>
        <v/>
      </c>
      <c r="BQ193" s="580">
        <f>BP147-BQ147</f>
        <v/>
      </c>
      <c r="BR193" s="580">
        <f>BQ147-BR147</f>
        <v/>
      </c>
      <c r="BS193" s="580">
        <f>BR147-BS147</f>
        <v/>
      </c>
      <c r="BT193" s="580">
        <f>BS147-BT147</f>
        <v/>
      </c>
      <c r="BU193" s="580">
        <f>BT147-BU147</f>
        <v/>
      </c>
      <c r="BV193" s="580">
        <f>BU147-BV147</f>
        <v/>
      </c>
      <c r="BW193" s="580">
        <f>BV147-BW147</f>
        <v/>
      </c>
      <c r="BX193" s="580">
        <f>BW147-BX147</f>
        <v/>
      </c>
      <c r="BY193" s="580">
        <f>BX147-BY147</f>
        <v/>
      </c>
      <c r="BZ193" s="580">
        <f>BY147-BZ147</f>
        <v/>
      </c>
      <c r="CA193" s="195">
        <f>BZ147-CA147</f>
        <v/>
      </c>
      <c r="CB193" s="580">
        <f>CA147-CB147</f>
        <v/>
      </c>
      <c r="CC193" s="580">
        <f>CB147-CC147</f>
        <v/>
      </c>
      <c r="CD193" s="580">
        <f>CC147-CD147</f>
        <v/>
      </c>
      <c r="CE193" s="580">
        <f>CD147-CE147</f>
        <v/>
      </c>
      <c r="CF193" s="580">
        <f>CE147-CF147</f>
        <v/>
      </c>
      <c r="CG193" s="580">
        <f>CF147-CG147</f>
        <v/>
      </c>
      <c r="CH193" s="580">
        <f>CG147-CH147</f>
        <v/>
      </c>
      <c r="CI193" s="580">
        <f>CH147-CI147</f>
        <v/>
      </c>
      <c r="CJ193" s="580">
        <f>CI147-CJ147</f>
        <v/>
      </c>
      <c r="CK193" s="580">
        <f>CJ147-CK147</f>
        <v/>
      </c>
      <c r="CL193" s="580">
        <f>CK147-CL147</f>
        <v/>
      </c>
      <c r="CM193" s="195">
        <f>CL147-CM147</f>
        <v/>
      </c>
      <c r="CN193" s="580">
        <f>CM147-CN147</f>
        <v/>
      </c>
      <c r="CO193" s="580">
        <f>CN147-CO147</f>
        <v/>
      </c>
      <c r="CP193" s="580">
        <f>CO147-CP147</f>
        <v/>
      </c>
      <c r="CQ193" s="580">
        <f>CP147-CQ147</f>
        <v/>
      </c>
      <c r="CR193" s="580">
        <f>CQ147-CR147</f>
        <v/>
      </c>
      <c r="CS193" s="580">
        <f>CR147-CS147</f>
        <v/>
      </c>
      <c r="CT193" s="580">
        <f>CS147-CT147</f>
        <v/>
      </c>
      <c r="CU193" s="580">
        <f>CT147-CU147</f>
        <v/>
      </c>
      <c r="CV193" s="580">
        <f>CU147-CV147</f>
        <v/>
      </c>
      <c r="CW193" s="580">
        <f>CV147-CW147</f>
        <v/>
      </c>
      <c r="CX193" s="580">
        <f>CW147-CX147</f>
        <v/>
      </c>
      <c r="CY193" s="195">
        <f>CX147-CY147</f>
        <v/>
      </c>
    </row>
    <row r="194">
      <c r="A194" s="3" t="n"/>
      <c r="B194" s="4" t="inlineStr">
        <is>
          <t>Cash Flow From Investing</t>
        </is>
      </c>
      <c r="C194" s="3" t="n"/>
      <c r="D194" s="754" t="n"/>
      <c r="E194" s="754" t="n"/>
      <c r="F194" s="754" t="n"/>
      <c r="G194" s="754" t="n"/>
      <c r="H194" s="754" t="n"/>
      <c r="I194" s="754" t="n"/>
      <c r="J194" s="754" t="n"/>
      <c r="K194" s="754" t="n"/>
      <c r="L194" s="754" t="n"/>
      <c r="M194" s="754" t="n"/>
      <c r="N194" s="754">
        <f>N193</f>
        <v/>
      </c>
      <c r="O194" s="754">
        <f>O193</f>
        <v/>
      </c>
      <c r="P194" s="754">
        <f>P193</f>
        <v/>
      </c>
      <c r="Q194" s="754">
        <f>Q193</f>
        <v/>
      </c>
      <c r="R194" s="754">
        <f>R193</f>
        <v/>
      </c>
      <c r="S194" s="754">
        <f>S193</f>
        <v/>
      </c>
      <c r="T194" s="754">
        <f>T193</f>
        <v/>
      </c>
      <c r="U194" s="754">
        <f>U193</f>
        <v/>
      </c>
      <c r="V194" s="754">
        <f>V193</f>
        <v/>
      </c>
      <c r="W194" s="754">
        <f>W193</f>
        <v/>
      </c>
      <c r="X194" s="754">
        <f>X193</f>
        <v/>
      </c>
      <c r="Y194" s="754">
        <f>Y193</f>
        <v/>
      </c>
      <c r="Z194" s="755">
        <f>Z193</f>
        <v/>
      </c>
      <c r="AA194" s="754">
        <f>AA193</f>
        <v/>
      </c>
      <c r="AB194" s="754">
        <f>AB193</f>
        <v/>
      </c>
      <c r="AC194" s="754">
        <f>AC193</f>
        <v/>
      </c>
      <c r="AD194" s="754">
        <f>AD193</f>
        <v/>
      </c>
      <c r="AE194" s="755">
        <f>AE193</f>
        <v/>
      </c>
      <c r="AF194" s="754">
        <f>AF193</f>
        <v/>
      </c>
      <c r="AG194" s="754">
        <f>AG193</f>
        <v/>
      </c>
      <c r="AH194" s="754">
        <f>AH193</f>
        <v/>
      </c>
      <c r="AI194" s="754">
        <f>AI193</f>
        <v/>
      </c>
      <c r="AJ194" s="754">
        <f>AJ193</f>
        <v/>
      </c>
      <c r="AK194" s="754">
        <f>AK193</f>
        <v/>
      </c>
      <c r="AL194" s="754">
        <f>AL193</f>
        <v/>
      </c>
      <c r="AM194" s="754">
        <f>AM193</f>
        <v/>
      </c>
      <c r="AN194" s="754">
        <f>AN193</f>
        <v/>
      </c>
      <c r="AO194" s="754">
        <f>AO193</f>
        <v/>
      </c>
      <c r="AP194" s="754">
        <f>AP193</f>
        <v/>
      </c>
      <c r="AQ194" s="755">
        <f>AQ193</f>
        <v/>
      </c>
      <c r="AR194" s="754">
        <f>AR193</f>
        <v/>
      </c>
      <c r="AS194" s="754">
        <f>AS193</f>
        <v/>
      </c>
      <c r="AT194" s="754">
        <f>AT193</f>
        <v/>
      </c>
      <c r="AU194" s="754">
        <f>AU193</f>
        <v/>
      </c>
      <c r="AV194" s="754">
        <f>AV193</f>
        <v/>
      </c>
      <c r="AW194" s="754">
        <f>AW193</f>
        <v/>
      </c>
      <c r="AX194" s="754">
        <f>AX193</f>
        <v/>
      </c>
      <c r="AY194" s="754">
        <f>AY193</f>
        <v/>
      </c>
      <c r="AZ194" s="754">
        <f>AZ193</f>
        <v/>
      </c>
      <c r="BA194" s="754">
        <f>BA193</f>
        <v/>
      </c>
      <c r="BB194" s="754">
        <f>BB193</f>
        <v/>
      </c>
      <c r="BC194" s="755">
        <f>BC193</f>
        <v/>
      </c>
      <c r="BD194" s="754">
        <f>BD193</f>
        <v/>
      </c>
      <c r="BE194" s="754">
        <f>BE193</f>
        <v/>
      </c>
      <c r="BF194" s="754">
        <f>BF193</f>
        <v/>
      </c>
      <c r="BG194" s="754">
        <f>BG193</f>
        <v/>
      </c>
      <c r="BH194" s="754">
        <f>BH193</f>
        <v/>
      </c>
      <c r="BI194" s="754">
        <f>BI193</f>
        <v/>
      </c>
      <c r="BJ194" s="754">
        <f>BJ193</f>
        <v/>
      </c>
      <c r="BK194" s="754">
        <f>BK193</f>
        <v/>
      </c>
      <c r="BL194" s="754">
        <f>BL193</f>
        <v/>
      </c>
      <c r="BM194" s="754">
        <f>BM193</f>
        <v/>
      </c>
      <c r="BN194" s="754">
        <f>BN193</f>
        <v/>
      </c>
      <c r="BO194" s="755">
        <f>BO193</f>
        <v/>
      </c>
      <c r="BP194" s="754">
        <f>BP193</f>
        <v/>
      </c>
      <c r="BQ194" s="754">
        <f>BQ193</f>
        <v/>
      </c>
      <c r="BR194" s="754">
        <f>BR193</f>
        <v/>
      </c>
      <c r="BS194" s="754">
        <f>BS193</f>
        <v/>
      </c>
      <c r="BT194" s="754">
        <f>BT193</f>
        <v/>
      </c>
      <c r="BU194" s="754">
        <f>BU193</f>
        <v/>
      </c>
      <c r="BV194" s="754">
        <f>BV193</f>
        <v/>
      </c>
      <c r="BW194" s="754">
        <f>BW193</f>
        <v/>
      </c>
      <c r="BX194" s="754">
        <f>BX193</f>
        <v/>
      </c>
      <c r="BY194" s="754">
        <f>BY193</f>
        <v/>
      </c>
      <c r="BZ194" s="754">
        <f>BZ193</f>
        <v/>
      </c>
      <c r="CA194" s="755">
        <f>CA193</f>
        <v/>
      </c>
      <c r="CB194" s="754">
        <f>CB193</f>
        <v/>
      </c>
      <c r="CC194" s="754">
        <f>CC193</f>
        <v/>
      </c>
      <c r="CD194" s="754">
        <f>CD193</f>
        <v/>
      </c>
      <c r="CE194" s="754">
        <f>CE193</f>
        <v/>
      </c>
      <c r="CF194" s="754">
        <f>CF193</f>
        <v/>
      </c>
      <c r="CG194" s="754">
        <f>CG193</f>
        <v/>
      </c>
      <c r="CH194" s="754">
        <f>CH193</f>
        <v/>
      </c>
      <c r="CI194" s="754">
        <f>CI193</f>
        <v/>
      </c>
      <c r="CJ194" s="754">
        <f>CJ193</f>
        <v/>
      </c>
      <c r="CK194" s="754">
        <f>CK193</f>
        <v/>
      </c>
      <c r="CL194" s="754">
        <f>CL193</f>
        <v/>
      </c>
      <c r="CM194" s="755">
        <f>CM193</f>
        <v/>
      </c>
      <c r="CN194" s="754">
        <f>CN193</f>
        <v/>
      </c>
      <c r="CO194" s="754">
        <f>CO193</f>
        <v/>
      </c>
      <c r="CP194" s="754">
        <f>CP193</f>
        <v/>
      </c>
      <c r="CQ194" s="754">
        <f>CQ193</f>
        <v/>
      </c>
      <c r="CR194" s="754">
        <f>CR193</f>
        <v/>
      </c>
      <c r="CS194" s="754">
        <f>CS193</f>
        <v/>
      </c>
      <c r="CT194" s="754">
        <f>CT193</f>
        <v/>
      </c>
      <c r="CU194" s="754">
        <f>CU193</f>
        <v/>
      </c>
      <c r="CV194" s="754">
        <f>CV193</f>
        <v/>
      </c>
      <c r="CW194" s="754">
        <f>CW193</f>
        <v/>
      </c>
      <c r="CX194" s="754">
        <f>CX193</f>
        <v/>
      </c>
      <c r="CY194" s="755">
        <f>CY193</f>
        <v/>
      </c>
    </row>
    <row r="195">
      <c r="Z195" s="194" t="n"/>
      <c r="AE195" s="194" t="n"/>
      <c r="AQ195" s="194" t="n"/>
      <c r="BC195" s="194" t="n"/>
      <c r="BO195" s="194" t="n"/>
      <c r="CA195" s="194" t="n"/>
      <c r="CM195" s="194" t="n"/>
      <c r="CY195" s="194" t="n"/>
    </row>
    <row r="196">
      <c r="Z196" s="194" t="n"/>
      <c r="AE196" s="194" t="n"/>
      <c r="AQ196" s="194" t="n"/>
      <c r="BC196" s="194" t="n"/>
      <c r="BO196" s="194" t="n"/>
      <c r="CA196" s="194" t="n"/>
      <c r="CM196" s="194" t="n"/>
      <c r="CY196" s="194" t="n"/>
    </row>
    <row r="197">
      <c r="B197" s="1" t="inlineStr">
        <is>
          <t>Change in Equity</t>
        </is>
      </c>
      <c r="D197" s="580" t="n"/>
      <c r="E197" s="580" t="n"/>
      <c r="F197" s="580" t="n"/>
      <c r="G197" s="580" t="n"/>
      <c r="H197" s="580" t="n"/>
      <c r="I197" s="580" t="n"/>
      <c r="J197" s="580" t="n"/>
      <c r="K197" s="580" t="n"/>
      <c r="L197" s="580" t="n"/>
      <c r="M197" s="580" t="n"/>
      <c r="N197" s="580">
        <f>SUM(N173:N174, N176)-SUM(M173:M174,M176)</f>
        <v/>
      </c>
      <c r="O197" s="580">
        <f>SUM(O173:O174, O176)-SUM(N173:N174,N176)</f>
        <v/>
      </c>
      <c r="P197" s="580">
        <f>SUM(P173:P174, P176)-SUM(O173:O174,O176)</f>
        <v/>
      </c>
      <c r="Q197" s="580">
        <f>SUM(Q173:Q174, Q176)-SUM(P173:P174,P176)</f>
        <v/>
      </c>
      <c r="R197" s="580">
        <f>SUM(R173:R174, R176)-SUM(Q173:Q174,Q176)</f>
        <v/>
      </c>
      <c r="S197" s="580">
        <f>SUM(S173:S174, S176)-SUM(R173:R174,R176)</f>
        <v/>
      </c>
      <c r="T197" s="580">
        <f>SUM(T173:T174, T176)-SUM(S173:S174,S176)</f>
        <v/>
      </c>
      <c r="U197" s="580">
        <f>SUM(U173:U174, U176)-SUM(T173:T174,T176)</f>
        <v/>
      </c>
      <c r="V197" s="580">
        <f>SUM(V173:V174, V176)-SUM(U173:U174,U176)</f>
        <v/>
      </c>
      <c r="W197" s="580">
        <f>SUM(W173:W174, W176)-SUM(V173:V174,V176)</f>
        <v/>
      </c>
      <c r="X197" s="580">
        <f>SUM(X173:X174, X176)-SUM(W173:W174,W176)</f>
        <v/>
      </c>
      <c r="Y197" s="580">
        <f>SUM(Y173:Y174, Y176)-SUM(X173:X174,X176)</f>
        <v/>
      </c>
      <c r="Z197" s="195">
        <f>SUM(Z173:Z174, Z176)-SUM(Y173:Y174,Y176)</f>
        <v/>
      </c>
      <c r="AA197" s="580">
        <f>SUM(AA173:AA174, AA176)-SUM(Z173:Z174,Z176)</f>
        <v/>
      </c>
      <c r="AB197" s="580">
        <f>SUM(AB173:AB174, AB176)-SUM(AA173:AA174,AA176)</f>
        <v/>
      </c>
      <c r="AC197" s="580">
        <f>SUM(AC173:AC174, AC176)-SUM(AB173:AB174,AB176)</f>
        <v/>
      </c>
      <c r="AD197" s="580">
        <f>SUM(AD173:AD174, AD176)-SUM(AC173:AC174,AC176)</f>
        <v/>
      </c>
      <c r="AE197" s="195">
        <f>SUM(AE173:AE174, AE176)-SUM(AD173:AD174,AD176)</f>
        <v/>
      </c>
      <c r="AF197" s="580">
        <f>SUM(AF173:AF174, AF176)-SUM(AE173:AE174,AE176)</f>
        <v/>
      </c>
      <c r="AG197" s="580">
        <f>SUM(AG173:AG174, AG176)-SUM(AF173:AF174,AF176)</f>
        <v/>
      </c>
      <c r="AH197" s="580">
        <f>SUM(AH173:AH174, AH176)-SUM(AG173:AG174,AG176)</f>
        <v/>
      </c>
      <c r="AI197" s="580">
        <f>SUM(AI173:AI174, AI176)-SUM(AH173:AH174,AH176)</f>
        <v/>
      </c>
      <c r="AJ197" s="580">
        <f>SUM(AJ173:AJ174, AJ176)-SUM(AI173:AI174,AI176)</f>
        <v/>
      </c>
      <c r="AK197" s="580">
        <f>SUM(AK173:AK174, AK176)-SUM(AJ173:AJ174,AJ176)</f>
        <v/>
      </c>
      <c r="AL197" s="580">
        <f>SUM(AL173:AL174, AL176)-SUM(AK173:AK174,AK176)</f>
        <v/>
      </c>
      <c r="AM197" s="580">
        <f>SUM(AM173:AM174, AM176)-SUM(AL173:AL174,AL176)</f>
        <v/>
      </c>
      <c r="AN197" s="580">
        <f>SUM(AN173:AN174, AN176)-SUM(AM173:AM174,AM176)</f>
        <v/>
      </c>
      <c r="AO197" s="580">
        <f>SUM(AO173:AO174, AO176)-SUM(AN173:AN174,AN176)</f>
        <v/>
      </c>
      <c r="AP197" s="580">
        <f>SUM(AP173:AP174, AP176)-SUM(AO173:AO174,AO176)</f>
        <v/>
      </c>
      <c r="AQ197" s="195">
        <f>SUM(AQ173:AQ174, AQ176)-SUM(AP173:AP174,AP176)</f>
        <v/>
      </c>
      <c r="AR197" s="580">
        <f>SUM(AR173:AR174, AR176)-SUM(AQ173:AQ174,AQ176)</f>
        <v/>
      </c>
      <c r="AS197" s="580">
        <f>SUM(AS173:AS174, AS176)-SUM(AR173:AR174,AR176)</f>
        <v/>
      </c>
      <c r="AT197" s="580">
        <f>SUM(AT173:AT174, AT176)-SUM(AS173:AS174,AS176)</f>
        <v/>
      </c>
      <c r="AU197" s="580">
        <f>SUM(AU173:AU174, AU176)-SUM(AT173:AT174,AT176)</f>
        <v/>
      </c>
      <c r="AV197" s="580">
        <f>SUM(AV173:AV174, AV176)-SUM(AU173:AU174,AU176)</f>
        <v/>
      </c>
      <c r="AW197" s="580">
        <f>SUM(AW173:AW174, AW176)-SUM(AV173:AV174,AV176)</f>
        <v/>
      </c>
      <c r="AX197" s="580">
        <f>SUM(AX173:AX174, AX176)-SUM(AW173:AW174,AW176)</f>
        <v/>
      </c>
      <c r="AY197" s="580">
        <f>SUM(AY173:AY174, AY176)-SUM(AX173:AX174,AX176)</f>
        <v/>
      </c>
      <c r="AZ197" s="580">
        <f>SUM(AZ173:AZ174, AZ176)-SUM(AY173:AY174,AY176)</f>
        <v/>
      </c>
      <c r="BA197" s="580">
        <f>SUM(BA173:BA174, BA176)-SUM(AZ173:AZ174,AZ176)</f>
        <v/>
      </c>
      <c r="BB197" s="580">
        <f>SUM(BB173:BB174, BB176)-SUM(BA173:BA174,BA176)</f>
        <v/>
      </c>
      <c r="BC197" s="195">
        <f>SUM(BC173:BC174, BC176)-SUM(BB173:BB174,BB176)</f>
        <v/>
      </c>
      <c r="BD197" s="580">
        <f>SUM(BD173:BD174, BD176)-SUM(BC173:BC174,BC176)</f>
        <v/>
      </c>
      <c r="BE197" s="580">
        <f>SUM(BE173:BE174, BE176)-SUM(BD173:BD174,BD176)</f>
        <v/>
      </c>
      <c r="BF197" s="580">
        <f>SUM(BF173:BF174, BF176)-SUM(BE173:BE174,BE176)</f>
        <v/>
      </c>
      <c r="BG197" s="580">
        <f>SUM(BG173:BG174, BG176)-SUM(BF173:BF174,BF176)</f>
        <v/>
      </c>
      <c r="BH197" s="580">
        <f>SUM(BH173:BH174, BH176)-SUM(BG173:BG174,BG176)</f>
        <v/>
      </c>
      <c r="BI197" s="580">
        <f>SUM(BI173:BI174, BI176)-SUM(BH173:BH174,BH176)</f>
        <v/>
      </c>
      <c r="BJ197" s="580">
        <f>SUM(BJ173:BJ174, BJ176)-SUM(BI173:BI174,BI176)</f>
        <v/>
      </c>
      <c r="BK197" s="580">
        <f>SUM(BK173:BK174, BK176)-SUM(BJ173:BJ174,BJ176)</f>
        <v/>
      </c>
      <c r="BL197" s="580">
        <f>SUM(BL173:BL174, BL176)-SUM(BK173:BK174,BK176)</f>
        <v/>
      </c>
      <c r="BM197" s="580">
        <f>SUM(BM173:BM174, BM176)-SUM(BL173:BL174,BL176)</f>
        <v/>
      </c>
      <c r="BN197" s="580">
        <f>SUM(BN173:BN174, BN176)-SUM(BM173:BM174,BM176)</f>
        <v/>
      </c>
      <c r="BO197" s="195">
        <f>SUM(BO173:BO174, BO176)-SUM(BN173:BN174,BN176)</f>
        <v/>
      </c>
      <c r="BP197" s="580">
        <f>SUM(BP173:BP174, BP176)-SUM(BO173:BO174,BO176)</f>
        <v/>
      </c>
      <c r="BQ197" s="580">
        <f>SUM(BQ173:BQ174, BQ176)-SUM(BP173:BP174,BP176)</f>
        <v/>
      </c>
      <c r="BR197" s="580">
        <f>SUM(BR173:BR174, BR176)-SUM(BQ173:BQ174,BQ176)</f>
        <v/>
      </c>
      <c r="BS197" s="580">
        <f>SUM(BS173:BS174, BS176)-SUM(BR173:BR174,BR176)</f>
        <v/>
      </c>
      <c r="BT197" s="580">
        <f>SUM(BT173:BT174, BT176)-SUM(BS173:BS174,BS176)</f>
        <v/>
      </c>
      <c r="BU197" s="580">
        <f>SUM(BU173:BU174, BU176)-SUM(BT173:BT174,BT176)</f>
        <v/>
      </c>
      <c r="BV197" s="580">
        <f>SUM(BV173:BV174, BV176)-SUM(BU173:BU174,BU176)</f>
        <v/>
      </c>
      <c r="BW197" s="580">
        <f>SUM(BW173:BW174, BW176)-SUM(BV173:BV174,BV176)</f>
        <v/>
      </c>
      <c r="BX197" s="580">
        <f>SUM(BX173:BX174, BX176)-SUM(BW173:BW174,BW176)</f>
        <v/>
      </c>
      <c r="BY197" s="580">
        <f>SUM(BY173:BY174, BY176)-SUM(BX173:BX174,BX176)</f>
        <v/>
      </c>
      <c r="BZ197" s="580">
        <f>SUM(BZ173:BZ174, BZ176)-SUM(BY173:BY174,BY176)</f>
        <v/>
      </c>
      <c r="CA197" s="195">
        <f>SUM(CA173:CA174, CA176)-SUM(BZ173:BZ174,BZ176)</f>
        <v/>
      </c>
      <c r="CB197" s="580">
        <f>SUM(CB173:CB174, CB176)-SUM(CA173:CA174,CA176)</f>
        <v/>
      </c>
      <c r="CC197" s="580">
        <f>SUM(CC173:CC174, CC176)-SUM(CB173:CB174,CB176)</f>
        <v/>
      </c>
      <c r="CD197" s="580">
        <f>SUM(CD173:CD174, CD176)-SUM(CC173:CC174,CC176)</f>
        <v/>
      </c>
      <c r="CE197" s="580">
        <f>SUM(CE173:CE174, CE176)-SUM(CD173:CD174,CD176)</f>
        <v/>
      </c>
      <c r="CF197" s="580">
        <f>SUM(CF173:CF174, CF176)-SUM(CE173:CE174,CE176)</f>
        <v/>
      </c>
      <c r="CG197" s="580">
        <f>SUM(CG173:CG174, CG176)-SUM(CF173:CF174,CF176)</f>
        <v/>
      </c>
      <c r="CH197" s="580">
        <f>SUM(CH173:CH174, CH176)-SUM(CG173:CG174,CG176)</f>
        <v/>
      </c>
      <c r="CI197" s="580">
        <f>SUM(CI173:CI174, CI176)-SUM(CH173:CH174,CH176)</f>
        <v/>
      </c>
      <c r="CJ197" s="580">
        <f>SUM(CJ173:CJ174, CJ176)-SUM(CI173:CI174,CI176)</f>
        <v/>
      </c>
      <c r="CK197" s="580">
        <f>SUM(CK173:CK174, CK176)-SUM(CJ173:CJ174,CJ176)</f>
        <v/>
      </c>
      <c r="CL197" s="580">
        <f>SUM(CL173:CL174, CL176)-SUM(CK173:CK174,CK176)</f>
        <v/>
      </c>
      <c r="CM197" s="195">
        <f>SUM(CM173:CM174, CM176)-SUM(CL173:CL174,CL176)</f>
        <v/>
      </c>
      <c r="CN197" s="580">
        <f>SUM(CN173:CN174, CN176)-SUM(CM173:CM174,CM176)</f>
        <v/>
      </c>
      <c r="CO197" s="580">
        <f>SUM(CO173:CO174, CO176)-SUM(CN173:CN174,CN176)</f>
        <v/>
      </c>
      <c r="CP197" s="580">
        <f>SUM(CP173:CP174, CP176)-SUM(CO173:CO174,CO176)</f>
        <v/>
      </c>
      <c r="CQ197" s="580">
        <f>SUM(CQ173:CQ174, CQ176)-SUM(CP173:CP174,CP176)</f>
        <v/>
      </c>
      <c r="CR197" s="580">
        <f>SUM(CR173:CR174, CR176)-SUM(CQ173:CQ174,CQ176)</f>
        <v/>
      </c>
      <c r="CS197" s="580">
        <f>SUM(CS173:CS174, CS176)-SUM(CR173:CR174,CR176)</f>
        <v/>
      </c>
      <c r="CT197" s="580">
        <f>SUM(CT173:CT174, CT176)-SUM(CS173:CS174,CS176)</f>
        <v/>
      </c>
      <c r="CU197" s="580">
        <f>SUM(CU173:CU174, CU176)-SUM(CT173:CT174,CT176)</f>
        <v/>
      </c>
      <c r="CV197" s="580">
        <f>SUM(CV173:CV174, CV176)-SUM(CU173:CU174,CU176)</f>
        <v/>
      </c>
      <c r="CW197" s="580">
        <f>SUM(CW173:CW174, CW176)-SUM(CV173:CV174,CV176)</f>
        <v/>
      </c>
      <c r="CX197" s="580">
        <f>SUM(CX173:CX174, CX176)-SUM(CW173:CW174,CW176)</f>
        <v/>
      </c>
      <c r="CY197" s="195">
        <f>SUM(CY173:CY174, CY176)-SUM(CX173:CX174,CX176)</f>
        <v/>
      </c>
    </row>
    <row r="198">
      <c r="A198" s="3" t="n"/>
      <c r="B198" s="4" t="inlineStr">
        <is>
          <t>Cash Flow From Financing</t>
        </is>
      </c>
      <c r="C198" s="3" t="n"/>
      <c r="D198" s="754" t="n"/>
      <c r="E198" s="754" t="n"/>
      <c r="F198" s="754" t="n"/>
      <c r="G198" s="754" t="n"/>
      <c r="H198" s="754" t="n"/>
      <c r="I198" s="754" t="n"/>
      <c r="J198" s="754" t="n"/>
      <c r="K198" s="754" t="n"/>
      <c r="L198" s="754" t="n"/>
      <c r="M198" s="754" t="n"/>
      <c r="N198" s="754">
        <f>N197</f>
        <v/>
      </c>
      <c r="O198" s="754">
        <f>O197</f>
        <v/>
      </c>
      <c r="P198" s="754">
        <f>P197</f>
        <v/>
      </c>
      <c r="Q198" s="754">
        <f>Q197</f>
        <v/>
      </c>
      <c r="R198" s="754">
        <f>R197</f>
        <v/>
      </c>
      <c r="S198" s="754">
        <f>S197</f>
        <v/>
      </c>
      <c r="T198" s="754">
        <f>T197</f>
        <v/>
      </c>
      <c r="U198" s="754">
        <f>U197</f>
        <v/>
      </c>
      <c r="V198" s="754">
        <f>V197</f>
        <v/>
      </c>
      <c r="W198" s="754">
        <f>W197</f>
        <v/>
      </c>
      <c r="X198" s="754">
        <f>X197</f>
        <v/>
      </c>
      <c r="Y198" s="754">
        <f>Y197</f>
        <v/>
      </c>
      <c r="Z198" s="755">
        <f>Z197</f>
        <v/>
      </c>
      <c r="AA198" s="754">
        <f>AA197</f>
        <v/>
      </c>
      <c r="AB198" s="754">
        <f>AB197</f>
        <v/>
      </c>
      <c r="AC198" s="754">
        <f>AC197</f>
        <v/>
      </c>
      <c r="AD198" s="754">
        <f>AD197</f>
        <v/>
      </c>
      <c r="AE198" s="755">
        <f>AE197</f>
        <v/>
      </c>
      <c r="AF198" s="754">
        <f>AF197</f>
        <v/>
      </c>
      <c r="AG198" s="754">
        <f>AG197</f>
        <v/>
      </c>
      <c r="AH198" s="754">
        <f>AH197</f>
        <v/>
      </c>
      <c r="AI198" s="754">
        <f>AI197</f>
        <v/>
      </c>
      <c r="AJ198" s="754">
        <f>AJ197</f>
        <v/>
      </c>
      <c r="AK198" s="754">
        <f>AK197</f>
        <v/>
      </c>
      <c r="AL198" s="754">
        <f>AL197</f>
        <v/>
      </c>
      <c r="AM198" s="754">
        <f>AM197</f>
        <v/>
      </c>
      <c r="AN198" s="754">
        <f>AN197</f>
        <v/>
      </c>
      <c r="AO198" s="754">
        <f>AO197</f>
        <v/>
      </c>
      <c r="AP198" s="754">
        <f>AP197</f>
        <v/>
      </c>
      <c r="AQ198" s="755">
        <f>AQ197</f>
        <v/>
      </c>
      <c r="AR198" s="754">
        <f>AR197</f>
        <v/>
      </c>
      <c r="AS198" s="754">
        <f>AS197</f>
        <v/>
      </c>
      <c r="AT198" s="754">
        <f>AT197</f>
        <v/>
      </c>
      <c r="AU198" s="754">
        <f>AU197</f>
        <v/>
      </c>
      <c r="AV198" s="754">
        <f>AV197</f>
        <v/>
      </c>
      <c r="AW198" s="754">
        <f>AW197</f>
        <v/>
      </c>
      <c r="AX198" s="754">
        <f>AX197</f>
        <v/>
      </c>
      <c r="AY198" s="754">
        <f>AY197</f>
        <v/>
      </c>
      <c r="AZ198" s="754">
        <f>AZ197</f>
        <v/>
      </c>
      <c r="BA198" s="754">
        <f>BA197</f>
        <v/>
      </c>
      <c r="BB198" s="754">
        <f>BB197</f>
        <v/>
      </c>
      <c r="BC198" s="755">
        <f>BC197</f>
        <v/>
      </c>
      <c r="BD198" s="754">
        <f>BD197</f>
        <v/>
      </c>
      <c r="BE198" s="754">
        <f>BE197</f>
        <v/>
      </c>
      <c r="BF198" s="754">
        <f>BF197</f>
        <v/>
      </c>
      <c r="BG198" s="754">
        <f>BG197</f>
        <v/>
      </c>
      <c r="BH198" s="754">
        <f>BH197</f>
        <v/>
      </c>
      <c r="BI198" s="754">
        <f>BI197</f>
        <v/>
      </c>
      <c r="BJ198" s="754">
        <f>BJ197</f>
        <v/>
      </c>
      <c r="BK198" s="754">
        <f>BK197</f>
        <v/>
      </c>
      <c r="BL198" s="754">
        <f>BL197</f>
        <v/>
      </c>
      <c r="BM198" s="754">
        <f>BM197</f>
        <v/>
      </c>
      <c r="BN198" s="754">
        <f>BN197</f>
        <v/>
      </c>
      <c r="BO198" s="755">
        <f>BO197</f>
        <v/>
      </c>
      <c r="BP198" s="754">
        <f>BP197</f>
        <v/>
      </c>
      <c r="BQ198" s="754">
        <f>BQ197</f>
        <v/>
      </c>
      <c r="BR198" s="754">
        <f>BR197</f>
        <v/>
      </c>
      <c r="BS198" s="754">
        <f>BS197</f>
        <v/>
      </c>
      <c r="BT198" s="754">
        <f>BT197</f>
        <v/>
      </c>
      <c r="BU198" s="754">
        <f>BU197</f>
        <v/>
      </c>
      <c r="BV198" s="754">
        <f>BV197</f>
        <v/>
      </c>
      <c r="BW198" s="754">
        <f>BW197</f>
        <v/>
      </c>
      <c r="BX198" s="754">
        <f>BX197</f>
        <v/>
      </c>
      <c r="BY198" s="754">
        <f>BY197</f>
        <v/>
      </c>
      <c r="BZ198" s="754">
        <f>BZ197</f>
        <v/>
      </c>
      <c r="CA198" s="755">
        <f>CA197</f>
        <v/>
      </c>
      <c r="CB198" s="754">
        <f>CB197</f>
        <v/>
      </c>
      <c r="CC198" s="754">
        <f>CC197</f>
        <v/>
      </c>
      <c r="CD198" s="754">
        <f>CD197</f>
        <v/>
      </c>
      <c r="CE198" s="754">
        <f>CE197</f>
        <v/>
      </c>
      <c r="CF198" s="754">
        <f>CF197</f>
        <v/>
      </c>
      <c r="CG198" s="754">
        <f>CG197</f>
        <v/>
      </c>
      <c r="CH198" s="754">
        <f>CH197</f>
        <v/>
      </c>
      <c r="CI198" s="754">
        <f>CI197</f>
        <v/>
      </c>
      <c r="CJ198" s="754">
        <f>CJ197</f>
        <v/>
      </c>
      <c r="CK198" s="754">
        <f>CK197</f>
        <v/>
      </c>
      <c r="CL198" s="754">
        <f>CL197</f>
        <v/>
      </c>
      <c r="CM198" s="755">
        <f>CM197</f>
        <v/>
      </c>
      <c r="CN198" s="754">
        <f>CN197</f>
        <v/>
      </c>
      <c r="CO198" s="754">
        <f>CO197</f>
        <v/>
      </c>
      <c r="CP198" s="754">
        <f>CP197</f>
        <v/>
      </c>
      <c r="CQ198" s="754">
        <f>CQ197</f>
        <v/>
      </c>
      <c r="CR198" s="754">
        <f>CR197</f>
        <v/>
      </c>
      <c r="CS198" s="754">
        <f>CS197</f>
        <v/>
      </c>
      <c r="CT198" s="754">
        <f>CT197</f>
        <v/>
      </c>
      <c r="CU198" s="754">
        <f>CU197</f>
        <v/>
      </c>
      <c r="CV198" s="754">
        <f>CV197</f>
        <v/>
      </c>
      <c r="CW198" s="754">
        <f>CW197</f>
        <v/>
      </c>
      <c r="CX198" s="754">
        <f>CX197</f>
        <v/>
      </c>
      <c r="CY198" s="755">
        <f>CY197</f>
        <v/>
      </c>
    </row>
    <row r="199">
      <c r="Z199" s="194" t="n"/>
      <c r="AE199" s="194" t="n"/>
      <c r="AQ199" s="194" t="n"/>
      <c r="BC199" s="194" t="n"/>
      <c r="BO199" s="194" t="n"/>
      <c r="CA199" s="194" t="n"/>
      <c r="CM199" s="194" t="n"/>
      <c r="CY199" s="194" t="n"/>
    </row>
    <row r="200">
      <c r="B200" s="1" t="inlineStr">
        <is>
          <t>Net change in Cash Flow for the Period</t>
        </is>
      </c>
      <c r="D200" s="671" t="n"/>
      <c r="E200" s="671" t="n"/>
      <c r="F200" s="671" t="n"/>
      <c r="G200" s="671" t="n"/>
      <c r="H200" s="671" t="n"/>
      <c r="I200" s="671" t="n"/>
      <c r="J200" s="671" t="n"/>
      <c r="K200" s="671" t="n"/>
      <c r="L200" s="671" t="n"/>
      <c r="M200" s="671" t="n"/>
      <c r="N200" s="671">
        <f>N198+N194+N190</f>
        <v/>
      </c>
      <c r="O200" s="671">
        <f>O198+O194+O190</f>
        <v/>
      </c>
      <c r="P200" s="671">
        <f>P198+P194+P190</f>
        <v/>
      </c>
      <c r="Q200" s="671">
        <f>Q198+Q194+Q190</f>
        <v/>
      </c>
      <c r="R200" s="671">
        <f>R198+R194+R190</f>
        <v/>
      </c>
      <c r="S200" s="671">
        <f>S198+S194+S190</f>
        <v/>
      </c>
      <c r="T200" s="671">
        <f>T198+T194+T190</f>
        <v/>
      </c>
      <c r="U200" s="671">
        <f>U198+U194+U190</f>
        <v/>
      </c>
      <c r="V200" s="671">
        <f>V198+V194+V190</f>
        <v/>
      </c>
      <c r="W200" s="671">
        <f>W198+W194+W190</f>
        <v/>
      </c>
      <c r="X200" s="671">
        <f>X198+X194+X190</f>
        <v/>
      </c>
      <c r="Y200" s="671">
        <f>Y198+Y194+Y190</f>
        <v/>
      </c>
      <c r="Z200" s="735">
        <f>Z198+Z194+Z190</f>
        <v/>
      </c>
      <c r="AA200" s="671">
        <f>AA198+AA194+AA190</f>
        <v/>
      </c>
      <c r="AB200" s="671">
        <f>AB198+AB194+AB190</f>
        <v/>
      </c>
      <c r="AC200" s="671">
        <f>AC198+AC194+AC190</f>
        <v/>
      </c>
      <c r="AD200" s="671">
        <f>AD198+AD194+AD190</f>
        <v/>
      </c>
      <c r="AE200" s="735">
        <f>AE198+AE194+AE190</f>
        <v/>
      </c>
      <c r="AF200" s="671">
        <f>AF198+AF194+AF190</f>
        <v/>
      </c>
      <c r="AG200" s="671">
        <f>AG198+AG194+AG190</f>
        <v/>
      </c>
      <c r="AH200" s="671">
        <f>AH198+AH194+AH190</f>
        <v/>
      </c>
      <c r="AI200" s="671">
        <f>AI198+AI194+AI190</f>
        <v/>
      </c>
      <c r="AJ200" s="671">
        <f>AJ198+AJ194+AJ190</f>
        <v/>
      </c>
      <c r="AK200" s="671">
        <f>AK198+AK194+AK190</f>
        <v/>
      </c>
      <c r="AL200" s="671">
        <f>AL198+AL194+AL190</f>
        <v/>
      </c>
      <c r="AM200" s="671">
        <f>AM198+AM194+AM190</f>
        <v/>
      </c>
      <c r="AN200" s="671">
        <f>AN198+AN194+AN190</f>
        <v/>
      </c>
      <c r="AO200" s="671">
        <f>AO198+AO194+AO190</f>
        <v/>
      </c>
      <c r="AP200" s="671">
        <f>AP198+AP194+AP190</f>
        <v/>
      </c>
      <c r="AQ200" s="735">
        <f>AQ198+AQ194+AQ190</f>
        <v/>
      </c>
      <c r="AR200" s="671">
        <f>AR198+AR194+AR190</f>
        <v/>
      </c>
      <c r="AS200" s="671">
        <f>AS198+AS194+AS190</f>
        <v/>
      </c>
      <c r="AT200" s="671">
        <f>AT198+AT194+AT190</f>
        <v/>
      </c>
      <c r="AU200" s="671">
        <f>AU198+AU194+AU190</f>
        <v/>
      </c>
      <c r="AV200" s="671">
        <f>AV198+AV194+AV190</f>
        <v/>
      </c>
      <c r="AW200" s="671">
        <f>AW198+AW194+AW190</f>
        <v/>
      </c>
      <c r="AX200" s="671">
        <f>AX198+AX194+AX190</f>
        <v/>
      </c>
      <c r="AY200" s="671">
        <f>AY198+AY194+AY190</f>
        <v/>
      </c>
      <c r="AZ200" s="671">
        <f>AZ198+AZ194+AZ190</f>
        <v/>
      </c>
      <c r="BA200" s="671">
        <f>BA198+BA194+BA190</f>
        <v/>
      </c>
      <c r="BB200" s="671">
        <f>BB198+BB194+BB190</f>
        <v/>
      </c>
      <c r="BC200" s="735">
        <f>BC198+BC194+BC190</f>
        <v/>
      </c>
      <c r="BD200" s="671">
        <f>BD198+BD194+BD190</f>
        <v/>
      </c>
      <c r="BE200" s="671">
        <f>BE198+BE194+BE190</f>
        <v/>
      </c>
      <c r="BF200" s="671">
        <f>BF198+BF194+BF190</f>
        <v/>
      </c>
      <c r="BG200" s="671">
        <f>BG198+BG194+BG190</f>
        <v/>
      </c>
      <c r="BH200" s="671">
        <f>BH198+BH194+BH190</f>
        <v/>
      </c>
      <c r="BI200" s="671">
        <f>BI198+BI194+BI190</f>
        <v/>
      </c>
      <c r="BJ200" s="671">
        <f>BJ198+BJ194+BJ190</f>
        <v/>
      </c>
      <c r="BK200" s="671">
        <f>BK198+BK194+BK190</f>
        <v/>
      </c>
      <c r="BL200" s="671">
        <f>BL198+BL194+BL190</f>
        <v/>
      </c>
      <c r="BM200" s="671">
        <f>BM198+BM194+BM190</f>
        <v/>
      </c>
      <c r="BN200" s="671">
        <f>BN198+BN194+BN190</f>
        <v/>
      </c>
      <c r="BO200" s="735">
        <f>BO198+BO194+BO190</f>
        <v/>
      </c>
      <c r="BP200" s="671">
        <f>BP198+BP194+BP190</f>
        <v/>
      </c>
      <c r="BQ200" s="671">
        <f>BQ198+BQ194+BQ190</f>
        <v/>
      </c>
      <c r="BR200" s="671">
        <f>BR198+BR194+BR190</f>
        <v/>
      </c>
      <c r="BS200" s="671">
        <f>BS198+BS194+BS190</f>
        <v/>
      </c>
      <c r="BT200" s="671">
        <f>BT198+BT194+BT190</f>
        <v/>
      </c>
      <c r="BU200" s="671">
        <f>BU198+BU194+BU190</f>
        <v/>
      </c>
      <c r="BV200" s="671">
        <f>BV198+BV194+BV190</f>
        <v/>
      </c>
      <c r="BW200" s="671">
        <f>BW198+BW194+BW190</f>
        <v/>
      </c>
      <c r="BX200" s="671">
        <f>BX198+BX194+BX190</f>
        <v/>
      </c>
      <c r="BY200" s="671">
        <f>BY198+BY194+BY190</f>
        <v/>
      </c>
      <c r="BZ200" s="671">
        <f>BZ198+BZ194+BZ190</f>
        <v/>
      </c>
      <c r="CA200" s="735">
        <f>CA198+CA194+CA190</f>
        <v/>
      </c>
      <c r="CB200" s="671">
        <f>CB198+CB194+CB190</f>
        <v/>
      </c>
      <c r="CC200" s="671">
        <f>CC198+CC194+CC190</f>
        <v/>
      </c>
      <c r="CD200" s="671">
        <f>CD198+CD194+CD190</f>
        <v/>
      </c>
      <c r="CE200" s="671">
        <f>CE198+CE194+CE190</f>
        <v/>
      </c>
      <c r="CF200" s="671">
        <f>CF198+CF194+CF190</f>
        <v/>
      </c>
      <c r="CG200" s="671">
        <f>CG198+CG194+CG190</f>
        <v/>
      </c>
      <c r="CH200" s="671">
        <f>CH198+CH194+CH190</f>
        <v/>
      </c>
      <c r="CI200" s="671">
        <f>CI198+CI194+CI190</f>
        <v/>
      </c>
      <c r="CJ200" s="671">
        <f>CJ198+CJ194+CJ190</f>
        <v/>
      </c>
      <c r="CK200" s="671">
        <f>CK198+CK194+CK190</f>
        <v/>
      </c>
      <c r="CL200" s="671">
        <f>CL198+CL194+CL190</f>
        <v/>
      </c>
      <c r="CM200" s="735">
        <f>CM198+CM194+CM190</f>
        <v/>
      </c>
      <c r="CN200" s="671">
        <f>CN198+CN194+CN190</f>
        <v/>
      </c>
      <c r="CO200" s="671">
        <f>CO198+CO194+CO190</f>
        <v/>
      </c>
      <c r="CP200" s="671">
        <f>CP198+CP194+CP190</f>
        <v/>
      </c>
      <c r="CQ200" s="671">
        <f>CQ198+CQ194+CQ190</f>
        <v/>
      </c>
      <c r="CR200" s="671">
        <f>CR198+CR194+CR190</f>
        <v/>
      </c>
      <c r="CS200" s="671">
        <f>CS198+CS194+CS190</f>
        <v/>
      </c>
      <c r="CT200" s="671">
        <f>CT198+CT194+CT190</f>
        <v/>
      </c>
      <c r="CU200" s="671">
        <f>CU198+CU194+CU190</f>
        <v/>
      </c>
      <c r="CV200" s="671">
        <f>CV198+CV194+CV190</f>
        <v/>
      </c>
      <c r="CW200" s="671">
        <f>CW198+CW194+CW190</f>
        <v/>
      </c>
      <c r="CX200" s="671">
        <f>CX198+CX194+CX190</f>
        <v/>
      </c>
      <c r="CY200" s="735">
        <f>CY198+CY194+CY190</f>
        <v/>
      </c>
    </row>
    <row r="201">
      <c r="B201" s="1" t="n"/>
      <c r="D201" s="671" t="n"/>
      <c r="E201" s="671" t="n"/>
      <c r="F201" s="671" t="n"/>
      <c r="G201" s="671" t="n"/>
      <c r="H201" s="671" t="n"/>
      <c r="I201" s="671" t="n"/>
      <c r="J201" s="671" t="n"/>
      <c r="K201" s="671" t="n"/>
      <c r="L201" s="671" t="n"/>
      <c r="M201" s="671" t="n"/>
      <c r="N201" s="671" t="n"/>
      <c r="O201" s="671" t="n"/>
      <c r="P201" s="671" t="n"/>
      <c r="Q201" s="671" t="n"/>
      <c r="R201" s="671" t="n"/>
      <c r="S201" s="671" t="n"/>
      <c r="T201" s="671" t="n"/>
      <c r="U201" s="671" t="n"/>
      <c r="V201" s="671" t="n"/>
      <c r="W201" s="671" t="n"/>
      <c r="X201" s="671" t="n"/>
      <c r="Y201" s="671" t="n"/>
      <c r="Z201" s="735" t="n"/>
      <c r="AA201" s="671" t="n"/>
      <c r="AB201" s="671" t="n"/>
      <c r="AC201" s="671" t="n"/>
      <c r="AD201" s="671" t="n"/>
      <c r="AE201" s="735" t="n"/>
      <c r="AF201" s="671" t="n"/>
      <c r="AG201" s="671" t="n"/>
      <c r="AH201" s="671" t="n"/>
      <c r="AI201" s="671" t="n"/>
      <c r="AJ201" s="671" t="n"/>
      <c r="AK201" s="671" t="n"/>
      <c r="AL201" s="671" t="n"/>
      <c r="AM201" s="671" t="n"/>
      <c r="AN201" s="671" t="n"/>
      <c r="AO201" s="671" t="n"/>
      <c r="AP201" s="671" t="n"/>
      <c r="AQ201" s="735" t="n"/>
      <c r="AR201" s="671" t="n"/>
      <c r="AS201" s="671" t="n"/>
      <c r="AT201" s="671" t="n"/>
      <c r="AU201" s="671" t="n"/>
      <c r="AV201" s="671" t="n"/>
      <c r="AW201" s="671" t="n"/>
      <c r="AX201" s="671" t="n"/>
      <c r="AY201" s="671" t="n"/>
      <c r="AZ201" s="671" t="n"/>
      <c r="BA201" s="671" t="n"/>
      <c r="BB201" s="671" t="n"/>
      <c r="BC201" s="735" t="n"/>
      <c r="BD201" s="671" t="n"/>
      <c r="BE201" s="671" t="n"/>
      <c r="BF201" s="671" t="n"/>
      <c r="BG201" s="671" t="n"/>
      <c r="BH201" s="671" t="n"/>
      <c r="BI201" s="671" t="n"/>
      <c r="BJ201" s="671" t="n"/>
      <c r="BK201" s="671" t="n"/>
      <c r="BL201" s="671" t="n"/>
      <c r="BM201" s="671" t="n"/>
      <c r="BN201" s="671" t="n"/>
      <c r="BO201" s="735" t="n"/>
      <c r="BP201" s="671" t="n"/>
      <c r="BQ201" s="671" t="n"/>
      <c r="BR201" s="671" t="n"/>
      <c r="BS201" s="671" t="n"/>
      <c r="BT201" s="671" t="n"/>
      <c r="BU201" s="671" t="n"/>
      <c r="BV201" s="671" t="n"/>
      <c r="BW201" s="671" t="n"/>
      <c r="BX201" s="671" t="n"/>
      <c r="BY201" s="671" t="n"/>
      <c r="BZ201" s="671" t="n"/>
      <c r="CA201" s="735" t="n"/>
      <c r="CB201" s="671" t="n"/>
      <c r="CC201" s="671" t="n"/>
      <c r="CD201" s="671" t="n"/>
      <c r="CE201" s="671" t="n"/>
      <c r="CF201" s="671" t="n"/>
      <c r="CG201" s="671" t="n"/>
      <c r="CH201" s="671" t="n"/>
      <c r="CI201" s="671" t="n"/>
      <c r="CJ201" s="671" t="n"/>
      <c r="CK201" s="671" t="n"/>
      <c r="CL201" s="671" t="n"/>
      <c r="CM201" s="735" t="n"/>
      <c r="CN201" s="671" t="n"/>
      <c r="CO201" s="671" t="n"/>
      <c r="CP201" s="671" t="n"/>
      <c r="CQ201" s="671" t="n"/>
      <c r="CR201" s="671" t="n"/>
      <c r="CS201" s="671" t="n"/>
      <c r="CT201" s="671" t="n"/>
      <c r="CU201" s="671" t="n"/>
      <c r="CV201" s="671" t="n"/>
      <c r="CW201" s="671" t="n"/>
      <c r="CX201" s="671" t="n"/>
      <c r="CY201" s="735" t="n"/>
    </row>
    <row r="202">
      <c r="Z202" s="194" t="n"/>
      <c r="AE202" s="194" t="n"/>
      <c r="AQ202" s="194" t="n"/>
      <c r="BC202" s="194" t="n"/>
      <c r="BO202" s="194" t="n"/>
      <c r="CA202" s="194" t="n"/>
      <c r="CM202" s="194" t="n"/>
      <c r="CY202" s="194" t="n"/>
    </row>
    <row r="203">
      <c r="B203" s="1" t="inlineStr">
        <is>
          <t>Beginning Balance</t>
        </is>
      </c>
      <c r="D203" s="671" t="n"/>
      <c r="E203" s="671" t="n"/>
      <c r="F203" s="671" t="n"/>
      <c r="G203" s="671" t="n"/>
      <c r="H203" s="671" t="n"/>
      <c r="I203" s="671" t="n"/>
      <c r="J203" s="671" t="n"/>
      <c r="K203" s="671" t="n"/>
      <c r="L203" s="671" t="n"/>
      <c r="M203" s="671" t="n"/>
      <c r="N203" s="671">
        <f>M204</f>
        <v/>
      </c>
      <c r="O203" s="671">
        <f>N204</f>
        <v/>
      </c>
      <c r="P203" s="671">
        <f>O204</f>
        <v/>
      </c>
      <c r="Q203" s="671">
        <f>P204</f>
        <v/>
      </c>
      <c r="R203" s="671">
        <f>Q204</f>
        <v/>
      </c>
      <c r="S203" s="671">
        <f>R204</f>
        <v/>
      </c>
      <c r="T203" s="671">
        <f>S204</f>
        <v/>
      </c>
      <c r="U203" s="671">
        <f>T204</f>
        <v/>
      </c>
      <c r="V203" s="671">
        <f>U204</f>
        <v/>
      </c>
      <c r="W203" s="671">
        <f>V204</f>
        <v/>
      </c>
      <c r="X203" s="671">
        <f>W204</f>
        <v/>
      </c>
      <c r="Y203" s="671">
        <f>X204</f>
        <v/>
      </c>
      <c r="Z203" s="735">
        <f>Y204</f>
        <v/>
      </c>
      <c r="AA203" s="671">
        <f>Z204</f>
        <v/>
      </c>
      <c r="AB203" s="671">
        <f>AA204</f>
        <v/>
      </c>
      <c r="AC203" s="671">
        <f>AB204</f>
        <v/>
      </c>
      <c r="AD203" s="671">
        <f>AC204</f>
        <v/>
      </c>
      <c r="AE203" s="735">
        <f>AD204</f>
        <v/>
      </c>
      <c r="AF203" s="671">
        <f>AE204</f>
        <v/>
      </c>
      <c r="AG203" s="671">
        <f>AF204</f>
        <v/>
      </c>
      <c r="AH203" s="671">
        <f>AG204</f>
        <v/>
      </c>
      <c r="AI203" s="671">
        <f>AH204</f>
        <v/>
      </c>
      <c r="AJ203" s="671">
        <f>AI204</f>
        <v/>
      </c>
      <c r="AK203" s="671">
        <f>AJ204</f>
        <v/>
      </c>
      <c r="AL203" s="671">
        <f>AK204</f>
        <v/>
      </c>
      <c r="AM203" s="671">
        <f>AL204</f>
        <v/>
      </c>
      <c r="AN203" s="671">
        <f>AM204</f>
        <v/>
      </c>
      <c r="AO203" s="671">
        <f>AN204</f>
        <v/>
      </c>
      <c r="AP203" s="671">
        <f>AO204</f>
        <v/>
      </c>
      <c r="AQ203" s="735">
        <f>AP204</f>
        <v/>
      </c>
      <c r="AR203" s="671">
        <f>AQ204</f>
        <v/>
      </c>
      <c r="AS203" s="671">
        <f>AR204</f>
        <v/>
      </c>
      <c r="AT203" s="671">
        <f>AS204</f>
        <v/>
      </c>
      <c r="AU203" s="671">
        <f>AT204</f>
        <v/>
      </c>
      <c r="AV203" s="671">
        <f>AU204</f>
        <v/>
      </c>
      <c r="AW203" s="671">
        <f>AV204</f>
        <v/>
      </c>
      <c r="AX203" s="671">
        <f>AW204</f>
        <v/>
      </c>
      <c r="AY203" s="671">
        <f>AX204</f>
        <v/>
      </c>
      <c r="AZ203" s="671">
        <f>AY204</f>
        <v/>
      </c>
      <c r="BA203" s="671">
        <f>AZ204</f>
        <v/>
      </c>
      <c r="BB203" s="671">
        <f>BA204</f>
        <v/>
      </c>
      <c r="BC203" s="735">
        <f>BB204</f>
        <v/>
      </c>
      <c r="BD203" s="671">
        <f>BC204</f>
        <v/>
      </c>
      <c r="BE203" s="671">
        <f>BD204</f>
        <v/>
      </c>
      <c r="BF203" s="671">
        <f>BE204</f>
        <v/>
      </c>
      <c r="BG203" s="671">
        <f>BF204</f>
        <v/>
      </c>
      <c r="BH203" s="671">
        <f>BG204</f>
        <v/>
      </c>
      <c r="BI203" s="671">
        <f>BH204</f>
        <v/>
      </c>
      <c r="BJ203" s="671">
        <f>BI204</f>
        <v/>
      </c>
      <c r="BK203" s="671">
        <f>BJ204</f>
        <v/>
      </c>
      <c r="BL203" s="671">
        <f>BK204</f>
        <v/>
      </c>
      <c r="BM203" s="671">
        <f>BL204</f>
        <v/>
      </c>
      <c r="BN203" s="671">
        <f>BM204</f>
        <v/>
      </c>
      <c r="BO203" s="735">
        <f>BN204</f>
        <v/>
      </c>
      <c r="BP203" s="671">
        <f>BO204</f>
        <v/>
      </c>
      <c r="BQ203" s="671">
        <f>BP204</f>
        <v/>
      </c>
      <c r="BR203" s="671">
        <f>BQ204</f>
        <v/>
      </c>
      <c r="BS203" s="671">
        <f>BR204</f>
        <v/>
      </c>
      <c r="BT203" s="671">
        <f>BS204</f>
        <v/>
      </c>
      <c r="BU203" s="671">
        <f>BT204</f>
        <v/>
      </c>
      <c r="BV203" s="671">
        <f>BU204</f>
        <v/>
      </c>
      <c r="BW203" s="671">
        <f>BV204</f>
        <v/>
      </c>
      <c r="BX203" s="671">
        <f>BW204</f>
        <v/>
      </c>
      <c r="BY203" s="671">
        <f>BX204</f>
        <v/>
      </c>
      <c r="BZ203" s="671">
        <f>BY204</f>
        <v/>
      </c>
      <c r="CA203" s="735">
        <f>BZ204</f>
        <v/>
      </c>
      <c r="CB203" s="671">
        <f>CA204</f>
        <v/>
      </c>
      <c r="CC203" s="671">
        <f>CB204</f>
        <v/>
      </c>
      <c r="CD203" s="671">
        <f>CC204</f>
        <v/>
      </c>
      <c r="CE203" s="671">
        <f>CD204</f>
        <v/>
      </c>
      <c r="CF203" s="671">
        <f>CE204</f>
        <v/>
      </c>
      <c r="CG203" s="671">
        <f>CF204</f>
        <v/>
      </c>
      <c r="CH203" s="671">
        <f>CG204</f>
        <v/>
      </c>
      <c r="CI203" s="671">
        <f>CH204</f>
        <v/>
      </c>
      <c r="CJ203" s="671">
        <f>CI204</f>
        <v/>
      </c>
      <c r="CK203" s="671">
        <f>CJ204</f>
        <v/>
      </c>
      <c r="CL203" s="671">
        <f>CK204</f>
        <v/>
      </c>
      <c r="CM203" s="735">
        <f>CL204</f>
        <v/>
      </c>
      <c r="CN203" s="671">
        <f>CM204</f>
        <v/>
      </c>
      <c r="CO203" s="671">
        <f>CN204</f>
        <v/>
      </c>
      <c r="CP203" s="671">
        <f>CO204</f>
        <v/>
      </c>
      <c r="CQ203" s="671">
        <f>CP204</f>
        <v/>
      </c>
      <c r="CR203" s="671">
        <f>CQ204</f>
        <v/>
      </c>
      <c r="CS203" s="671">
        <f>CR204</f>
        <v/>
      </c>
      <c r="CT203" s="671">
        <f>CS204</f>
        <v/>
      </c>
      <c r="CU203" s="671">
        <f>CT204</f>
        <v/>
      </c>
      <c r="CV203" s="671">
        <f>CU204</f>
        <v/>
      </c>
      <c r="CW203" s="671">
        <f>CV204</f>
        <v/>
      </c>
      <c r="CX203" s="671">
        <f>CW204</f>
        <v/>
      </c>
      <c r="CY203" s="735">
        <f>CX204</f>
        <v/>
      </c>
    </row>
    <row r="204">
      <c r="B204" s="1" t="inlineStr">
        <is>
          <t>Ending Balance</t>
        </is>
      </c>
      <c r="D204" s="671" t="n"/>
      <c r="E204" s="671" t="n"/>
      <c r="F204" s="671" t="n"/>
      <c r="G204" s="671" t="n"/>
      <c r="H204" s="671" t="n"/>
      <c r="I204" s="671" t="n"/>
      <c r="J204" s="671" t="n"/>
      <c r="K204" s="671" t="n"/>
      <c r="L204" s="671" t="n"/>
      <c r="M204" s="671" t="n"/>
      <c r="N204" s="671">
        <f>N203+N200</f>
        <v/>
      </c>
      <c r="O204" s="671">
        <f>O203+O200</f>
        <v/>
      </c>
      <c r="P204" s="671">
        <f>P203+P200</f>
        <v/>
      </c>
      <c r="Q204" s="671">
        <f>Q203+Q200</f>
        <v/>
      </c>
      <c r="R204" s="671">
        <f>R203+R200</f>
        <v/>
      </c>
      <c r="S204" s="671">
        <f>S203+S200</f>
        <v/>
      </c>
      <c r="T204" s="671">
        <f>T203+T200</f>
        <v/>
      </c>
      <c r="U204" s="671">
        <f>U203+U200</f>
        <v/>
      </c>
      <c r="V204" s="671">
        <f>V203+V200</f>
        <v/>
      </c>
      <c r="W204" s="671">
        <f>W203+W200</f>
        <v/>
      </c>
      <c r="X204" s="671">
        <f>X203+X200</f>
        <v/>
      </c>
      <c r="Y204" s="671">
        <f>Y203+Y200</f>
        <v/>
      </c>
      <c r="Z204" s="735">
        <f>Z203+Z200</f>
        <v/>
      </c>
      <c r="AA204" s="671">
        <f>AA203+AA200</f>
        <v/>
      </c>
      <c r="AB204" s="671">
        <f>AB203+AB200</f>
        <v/>
      </c>
      <c r="AC204" s="671">
        <f>AC203+AC200</f>
        <v/>
      </c>
      <c r="AD204" s="671">
        <f>AD203+AD200</f>
        <v/>
      </c>
      <c r="AE204" s="735">
        <f>AE203+AE200</f>
        <v/>
      </c>
      <c r="AF204" s="671">
        <f>AF203+AF200</f>
        <v/>
      </c>
      <c r="AG204" s="671">
        <f>AG203+AG200</f>
        <v/>
      </c>
      <c r="AH204" s="671">
        <f>AH203+AH200</f>
        <v/>
      </c>
      <c r="AI204" s="671">
        <f>AI203+AI200</f>
        <v/>
      </c>
      <c r="AJ204" s="671">
        <f>AJ203+AJ200</f>
        <v/>
      </c>
      <c r="AK204" s="671">
        <f>AK203+AK200</f>
        <v/>
      </c>
      <c r="AL204" s="671">
        <f>AL203+AL200</f>
        <v/>
      </c>
      <c r="AM204" s="671">
        <f>AM203+AM200</f>
        <v/>
      </c>
      <c r="AN204" s="671">
        <f>AN203+AN200</f>
        <v/>
      </c>
      <c r="AO204" s="671">
        <f>AO203+AO200</f>
        <v/>
      </c>
      <c r="AP204" s="671">
        <f>AP203+AP200</f>
        <v/>
      </c>
      <c r="AQ204" s="735">
        <f>AQ203+AQ200</f>
        <v/>
      </c>
      <c r="AR204" s="671">
        <f>AR203+AR200</f>
        <v/>
      </c>
      <c r="AS204" s="671">
        <f>AS203+AS200</f>
        <v/>
      </c>
      <c r="AT204" s="671">
        <f>AT203+AT200</f>
        <v/>
      </c>
      <c r="AU204" s="671">
        <f>AU203+AU200</f>
        <v/>
      </c>
      <c r="AV204" s="671">
        <f>AV203+AV200</f>
        <v/>
      </c>
      <c r="AW204" s="671">
        <f>AW203+AW200</f>
        <v/>
      </c>
      <c r="AX204" s="671">
        <f>AX203+AX200</f>
        <v/>
      </c>
      <c r="AY204" s="671">
        <f>AY203+AY200</f>
        <v/>
      </c>
      <c r="AZ204" s="671">
        <f>AZ203+AZ200</f>
        <v/>
      </c>
      <c r="BA204" s="671">
        <f>BA203+BA200</f>
        <v/>
      </c>
      <c r="BB204" s="671">
        <f>BB203+BB200</f>
        <v/>
      </c>
      <c r="BC204" s="735">
        <f>BC203+BC200</f>
        <v/>
      </c>
      <c r="BD204" s="671">
        <f>BD203+BD200</f>
        <v/>
      </c>
      <c r="BE204" s="671">
        <f>BE203+BE200</f>
        <v/>
      </c>
      <c r="BF204" s="671">
        <f>BF203+BF200</f>
        <v/>
      </c>
      <c r="BG204" s="671">
        <f>BG203+BG200</f>
        <v/>
      </c>
      <c r="BH204" s="671">
        <f>BH203+BH200</f>
        <v/>
      </c>
      <c r="BI204" s="671">
        <f>BI203+BI200</f>
        <v/>
      </c>
      <c r="BJ204" s="671">
        <f>BJ203+BJ200</f>
        <v/>
      </c>
      <c r="BK204" s="671">
        <f>BK203+BK200</f>
        <v/>
      </c>
      <c r="BL204" s="671">
        <f>BL203+BL200</f>
        <v/>
      </c>
      <c r="BM204" s="671">
        <f>BM203+BM200</f>
        <v/>
      </c>
      <c r="BN204" s="671">
        <f>BN203+BN200</f>
        <v/>
      </c>
      <c r="BO204" s="735">
        <f>BO203+BO200</f>
        <v/>
      </c>
      <c r="BP204" s="671">
        <f>BP203+BP200</f>
        <v/>
      </c>
      <c r="BQ204" s="671">
        <f>BQ203+BQ200</f>
        <v/>
      </c>
      <c r="BR204" s="671">
        <f>BR203+BR200</f>
        <v/>
      </c>
      <c r="BS204" s="671">
        <f>BS203+BS200</f>
        <v/>
      </c>
      <c r="BT204" s="671">
        <f>BT203+BT200</f>
        <v/>
      </c>
      <c r="BU204" s="671">
        <f>BU203+BU200</f>
        <v/>
      </c>
      <c r="BV204" s="671">
        <f>BV203+BV200</f>
        <v/>
      </c>
      <c r="BW204" s="671">
        <f>BW203+BW200</f>
        <v/>
      </c>
      <c r="BX204" s="671">
        <f>BX203+BX200</f>
        <v/>
      </c>
      <c r="BY204" s="671">
        <f>BY203+BY200</f>
        <v/>
      </c>
      <c r="BZ204" s="671">
        <f>BZ203+BZ200</f>
        <v/>
      </c>
      <c r="CA204" s="735">
        <f>CA203+CA200</f>
        <v/>
      </c>
      <c r="CB204" s="671">
        <f>CB203+CB200</f>
        <v/>
      </c>
      <c r="CC204" s="671">
        <f>CC203+CC200</f>
        <v/>
      </c>
      <c r="CD204" s="671">
        <f>CD203+CD200</f>
        <v/>
      </c>
      <c r="CE204" s="671">
        <f>CE203+CE200</f>
        <v/>
      </c>
      <c r="CF204" s="671">
        <f>CF203+CF200</f>
        <v/>
      </c>
      <c r="CG204" s="671">
        <f>CG203+CG200</f>
        <v/>
      </c>
      <c r="CH204" s="671">
        <f>CH203+CH200</f>
        <v/>
      </c>
      <c r="CI204" s="671">
        <f>CI203+CI200</f>
        <v/>
      </c>
      <c r="CJ204" s="671">
        <f>CJ203+CJ200</f>
        <v/>
      </c>
      <c r="CK204" s="671">
        <f>CK203+CK200</f>
        <v/>
      </c>
      <c r="CL204" s="671">
        <f>CL203+CL200</f>
        <v/>
      </c>
      <c r="CM204" s="735">
        <f>CM203+CM200</f>
        <v/>
      </c>
      <c r="CN204" s="671">
        <f>CN203+CN200</f>
        <v/>
      </c>
      <c r="CO204" s="671">
        <f>CO203+CO200</f>
        <v/>
      </c>
      <c r="CP204" s="671">
        <f>CP203+CP200</f>
        <v/>
      </c>
      <c r="CQ204" s="671">
        <f>CQ203+CQ200</f>
        <v/>
      </c>
      <c r="CR204" s="671">
        <f>CR203+CR200</f>
        <v/>
      </c>
      <c r="CS204" s="671">
        <f>CS203+CS200</f>
        <v/>
      </c>
      <c r="CT204" s="671">
        <f>CT203+CT200</f>
        <v/>
      </c>
      <c r="CU204" s="671">
        <f>CU203+CU200</f>
        <v/>
      </c>
      <c r="CV204" s="671">
        <f>CV203+CV200</f>
        <v/>
      </c>
      <c r="CW204" s="671">
        <f>CW203+CW200</f>
        <v/>
      </c>
      <c r="CX204" s="671">
        <f>CX203+CX200</f>
        <v/>
      </c>
      <c r="CY204" s="735">
        <f>CY203+CY200</f>
        <v/>
      </c>
    </row>
    <row r="205">
      <c r="C205" s="8" t="inlineStr">
        <is>
          <t>Check</t>
        </is>
      </c>
      <c r="D205" s="671" t="n"/>
      <c r="E205" s="671" t="n"/>
      <c r="F205" s="756" t="n"/>
      <c r="G205" s="756" t="n"/>
      <c r="H205" s="756" t="n"/>
      <c r="I205" s="671" t="n"/>
      <c r="J205" s="756" t="n"/>
      <c r="K205" s="671" t="n"/>
      <c r="L205" s="671" t="n"/>
      <c r="M205" s="671" t="n"/>
      <c r="N205" s="756">
        <f>N204-N129</f>
        <v/>
      </c>
      <c r="O205" s="756">
        <f>O204-O129</f>
        <v/>
      </c>
      <c r="P205" s="756">
        <f>P204-P129</f>
        <v/>
      </c>
      <c r="Q205" s="756">
        <f>Q204-Q129</f>
        <v/>
      </c>
      <c r="R205" s="756">
        <f>R204-R129</f>
        <v/>
      </c>
      <c r="S205" s="756">
        <f>S204-S129</f>
        <v/>
      </c>
      <c r="T205" s="756">
        <f>T204-T129</f>
        <v/>
      </c>
      <c r="U205" s="756">
        <f>U204-U129</f>
        <v/>
      </c>
      <c r="V205" s="756">
        <f>V204-V129</f>
        <v/>
      </c>
      <c r="W205" s="671">
        <f>W204-W129</f>
        <v/>
      </c>
      <c r="X205" s="756">
        <f>X204-X129</f>
        <v/>
      </c>
      <c r="Y205" s="756">
        <f>Y204-Y129</f>
        <v/>
      </c>
      <c r="Z205" s="757">
        <f>Z204-Z129</f>
        <v/>
      </c>
      <c r="AA205" s="756">
        <f>AA204-AA129</f>
        <v/>
      </c>
      <c r="AB205" s="756">
        <f>AB204-AB129</f>
        <v/>
      </c>
      <c r="AC205" s="671">
        <f>AC204-AC129</f>
        <v/>
      </c>
      <c r="AD205" s="671">
        <f>AD204-AD129</f>
        <v/>
      </c>
      <c r="AE205" s="757">
        <f>AE204-AE129</f>
        <v/>
      </c>
      <c r="AF205" s="671">
        <f>AF204-AF129</f>
        <v/>
      </c>
      <c r="AG205" s="671">
        <f>AG204-AG129</f>
        <v/>
      </c>
      <c r="AH205" s="671">
        <f>AH204-AH129</f>
        <v/>
      </c>
      <c r="AI205" s="671">
        <f>AI204-AI129</f>
        <v/>
      </c>
      <c r="AJ205" s="671">
        <f>AJ204-AJ129</f>
        <v/>
      </c>
      <c r="AK205" s="671">
        <f>AK204-AK129</f>
        <v/>
      </c>
      <c r="AL205" s="671">
        <f>AL204-AL129</f>
        <v/>
      </c>
      <c r="AM205" s="671">
        <f>AM204-AM129</f>
        <v/>
      </c>
      <c r="AN205" s="671">
        <f>AN204-AN129</f>
        <v/>
      </c>
      <c r="AO205" s="671">
        <f>AO204-AO129</f>
        <v/>
      </c>
      <c r="AP205" s="671">
        <f>AP204-AP129</f>
        <v/>
      </c>
      <c r="AQ205" s="757">
        <f>AQ204-AQ129</f>
        <v/>
      </c>
      <c r="AR205" s="671">
        <f>AR204-AR129</f>
        <v/>
      </c>
      <c r="AS205" s="671">
        <f>AS204-AS129</f>
        <v/>
      </c>
      <c r="AT205" s="671">
        <f>AT204-AT129</f>
        <v/>
      </c>
      <c r="AU205" s="671">
        <f>AU204-AU129</f>
        <v/>
      </c>
      <c r="AV205" s="671">
        <f>AV204-AV129</f>
        <v/>
      </c>
      <c r="AW205" s="671">
        <f>AW204-AW129</f>
        <v/>
      </c>
      <c r="AX205" s="671">
        <f>AX204-AX129</f>
        <v/>
      </c>
      <c r="AY205" s="671">
        <f>AY204-AY129</f>
        <v/>
      </c>
      <c r="AZ205" s="671">
        <f>AZ204-AZ129</f>
        <v/>
      </c>
      <c r="BA205" s="671">
        <f>BA204-BA129</f>
        <v/>
      </c>
      <c r="BB205" s="671">
        <f>BB204-BB129</f>
        <v/>
      </c>
      <c r="BC205" s="757">
        <f>BC204-BC129</f>
        <v/>
      </c>
      <c r="BD205" s="671">
        <f>BD204-BD129</f>
        <v/>
      </c>
      <c r="BE205" s="671">
        <f>BE204-BE129</f>
        <v/>
      </c>
      <c r="BF205" s="671">
        <f>BF204-BF129</f>
        <v/>
      </c>
      <c r="BG205" s="671">
        <f>BG204-BG129</f>
        <v/>
      </c>
      <c r="BH205" s="671">
        <f>BH204-BH129</f>
        <v/>
      </c>
      <c r="BI205" s="671">
        <f>BI204-BI129</f>
        <v/>
      </c>
      <c r="BJ205" s="671">
        <f>BJ204-BJ129</f>
        <v/>
      </c>
      <c r="BK205" s="671">
        <f>BK204-BK129</f>
        <v/>
      </c>
      <c r="BL205" s="671">
        <f>BL204-BL129</f>
        <v/>
      </c>
      <c r="BM205" s="671">
        <f>BM204-BM129</f>
        <v/>
      </c>
      <c r="BN205" s="671">
        <f>BN204-BN129</f>
        <v/>
      </c>
      <c r="BO205" s="757">
        <f>BO204-BO129</f>
        <v/>
      </c>
      <c r="BP205" s="671">
        <f>BP204-BP129</f>
        <v/>
      </c>
      <c r="BQ205" s="671">
        <f>BQ204-BQ129</f>
        <v/>
      </c>
      <c r="BR205" s="671">
        <f>BR204-BR129</f>
        <v/>
      </c>
      <c r="BS205" s="671">
        <f>BS204-BS129</f>
        <v/>
      </c>
      <c r="BT205" s="671">
        <f>BT204-BT129</f>
        <v/>
      </c>
      <c r="BU205" s="671">
        <f>BU204-BU129</f>
        <v/>
      </c>
      <c r="BV205" s="671">
        <f>BV204-BV129</f>
        <v/>
      </c>
      <c r="BW205" s="671">
        <f>BW204-BW129</f>
        <v/>
      </c>
      <c r="BX205" s="671">
        <f>BX204-BX129</f>
        <v/>
      </c>
      <c r="BY205" s="671">
        <f>BY204-BY129</f>
        <v/>
      </c>
      <c r="BZ205" s="671">
        <f>BZ204-BZ129</f>
        <v/>
      </c>
      <c r="CA205" s="757">
        <f>CA204-CA129</f>
        <v/>
      </c>
      <c r="CB205" s="671">
        <f>CB204-CB129</f>
        <v/>
      </c>
      <c r="CC205" s="671">
        <f>CC204-CC129</f>
        <v/>
      </c>
      <c r="CD205" s="671">
        <f>CD204-CD129</f>
        <v/>
      </c>
      <c r="CE205" s="671">
        <f>CE204-CE129</f>
        <v/>
      </c>
      <c r="CF205" s="671">
        <f>CF204-CF129</f>
        <v/>
      </c>
      <c r="CG205" s="671">
        <f>CG204-CG129</f>
        <v/>
      </c>
      <c r="CH205" s="671">
        <f>CH204-CH129</f>
        <v/>
      </c>
      <c r="CI205" s="671">
        <f>CI204-CI129</f>
        <v/>
      </c>
      <c r="CJ205" s="671">
        <f>CJ204-CJ129</f>
        <v/>
      </c>
      <c r="CK205" s="671">
        <f>CK204-CK129</f>
        <v/>
      </c>
      <c r="CL205" s="671">
        <f>CL204-CL129</f>
        <v/>
      </c>
      <c r="CM205" s="757">
        <f>CM204-CM129</f>
        <v/>
      </c>
      <c r="CN205" s="671">
        <f>CN204-CN129</f>
        <v/>
      </c>
      <c r="CO205" s="671">
        <f>CO204-CO129</f>
        <v/>
      </c>
      <c r="CP205" s="671">
        <f>CP204-CP129</f>
        <v/>
      </c>
      <c r="CQ205" s="671">
        <f>CQ204-CQ129</f>
        <v/>
      </c>
      <c r="CR205" s="671">
        <f>CR204-CR129</f>
        <v/>
      </c>
      <c r="CS205" s="671">
        <f>CS204-CS129</f>
        <v/>
      </c>
      <c r="CT205" s="671">
        <f>CT204-CT129</f>
        <v/>
      </c>
      <c r="CU205" s="671">
        <f>CU204-CU129</f>
        <v/>
      </c>
      <c r="CV205" s="671">
        <f>CV204-CV129</f>
        <v/>
      </c>
      <c r="CW205" s="671">
        <f>CW204-CW129</f>
        <v/>
      </c>
      <c r="CX205" s="671">
        <f>CX204-CX129</f>
        <v/>
      </c>
      <c r="CY205" s="757">
        <f>CY204-CY129</f>
        <v/>
      </c>
    </row>
    <row r="206">
      <c r="A206" s="3" t="n"/>
      <c r="B206" s="3" t="n"/>
      <c r="C206" s="3" t="n"/>
      <c r="D206" s="3" t="n"/>
      <c r="E206" s="3" t="n"/>
      <c r="F206" s="52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  <c r="BA206" s="3" t="n"/>
      <c r="BB206" s="3" t="n"/>
      <c r="BC206" s="3" t="n"/>
      <c r="BD206" s="3" t="n"/>
      <c r="BE206" s="3" t="n"/>
      <c r="BF206" s="3" t="n"/>
      <c r="BG206" s="3" t="n"/>
      <c r="BH206" s="3" t="n"/>
      <c r="BI206" s="3" t="n"/>
      <c r="BJ206" s="3" t="n"/>
      <c r="BK206" s="3" t="n"/>
      <c r="BL206" s="3" t="n"/>
      <c r="BM206" s="3" t="n"/>
      <c r="BN206" s="3" t="n"/>
      <c r="BO206" s="3" t="n"/>
      <c r="BP206" s="3" t="n"/>
      <c r="BQ206" s="3" t="n"/>
      <c r="BR206" s="3" t="n"/>
      <c r="BS206" s="3" t="n"/>
      <c r="BT206" s="3" t="n"/>
      <c r="BU206" s="3" t="n"/>
      <c r="BV206" s="3" t="n"/>
      <c r="BW206" s="3" t="n"/>
      <c r="BX206" s="3" t="n"/>
      <c r="BY206" s="3" t="n"/>
      <c r="BZ206" s="3" t="n"/>
      <c r="CA206" s="3" t="n"/>
      <c r="CB206" s="3" t="n"/>
      <c r="CC206" s="3" t="n"/>
      <c r="CD206" s="3" t="n"/>
      <c r="CE206" s="3" t="n"/>
      <c r="CF206" s="3" t="n"/>
      <c r="CG206" s="3" t="n"/>
      <c r="CH206" s="3" t="n"/>
      <c r="CI206" s="3" t="n"/>
      <c r="CJ206" s="3" t="n"/>
      <c r="CK206" s="3" t="n"/>
      <c r="CL206" s="3" t="n"/>
      <c r="CM206" s="3" t="n"/>
      <c r="CN206" s="3" t="n"/>
      <c r="CO206" s="3" t="n"/>
      <c r="CP206" s="3" t="n"/>
      <c r="CQ206" s="3" t="n"/>
      <c r="CR206" s="3" t="n"/>
      <c r="CS206" s="3" t="n"/>
      <c r="CT206" s="3" t="n"/>
      <c r="CU206" s="3" t="n"/>
      <c r="CV206" s="3" t="n"/>
      <c r="CW206" s="3" t="n"/>
      <c r="CX206" s="3" t="n"/>
      <c r="CY206" s="3" t="n"/>
    </row>
  </sheetData>
  <pageMargins left="0.7" right="0.7" top="0.75" bottom="0.75" header="0.3" footer="0.3"/>
  <pageSetup orientation="landscape" scale="1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2:CK142"/>
  <sheetViews>
    <sheetView showGridLines="0" zoomScale="70" zoomScaleNormal="100" workbookViewId="0">
      <selection activeCell="H155" sqref="H155"/>
    </sheetView>
  </sheetViews>
  <sheetFormatPr baseColWidth="8" defaultRowHeight="15" outlineLevelRow="1"/>
  <cols>
    <col width="10.5703125" bestFit="1" customWidth="1" min="1" max="1"/>
    <col width="23.5703125" bestFit="1" customWidth="1" min="2" max="2"/>
    <col width="0.7109375" customWidth="1" min="3" max="3"/>
    <col width="47.28515625" bestFit="1" customWidth="1" min="4" max="4"/>
    <col width="10.42578125" bestFit="1" customWidth="1" min="5" max="5"/>
    <col width="10.7109375" bestFit="1" customWidth="1" min="6" max="6"/>
    <col width="12.7109375" bestFit="1" customWidth="1" min="7" max="7"/>
    <col width="11.140625" bestFit="1" customWidth="1" min="8" max="10"/>
    <col width="13.42578125" bestFit="1" customWidth="1" min="11" max="11"/>
    <col width="13" bestFit="1" customWidth="1" min="12" max="13"/>
    <col width="11.140625" bestFit="1" customWidth="1" min="14" max="30"/>
    <col width="6.28515625" bestFit="1" customWidth="1" min="31" max="33"/>
    <col width="11.140625" bestFit="1" customWidth="1" min="34" max="37"/>
    <col width="6.28515625" bestFit="1" customWidth="1" min="38" max="39"/>
    <col width="11.140625" bestFit="1" customWidth="1" min="40" max="43"/>
    <col width="6.28515625" bestFit="1" customWidth="1" min="44" max="45"/>
    <col width="11.140625" bestFit="1" customWidth="1" min="46" max="49"/>
    <col width="6.28515625" bestFit="1" customWidth="1" min="50" max="51"/>
    <col width="11.140625" bestFit="1" customWidth="1" min="52" max="55"/>
    <col width="6.28515625" bestFit="1" customWidth="1" min="56" max="58"/>
    <col width="11.140625" bestFit="1" customWidth="1" min="59" max="62"/>
    <col width="6.28515625" bestFit="1" customWidth="1" min="63" max="64"/>
    <col width="11.140625" bestFit="1" customWidth="1" min="65" max="68"/>
    <col width="6.28515625" bestFit="1" customWidth="1" min="69" max="70"/>
    <col width="11.140625" bestFit="1" customWidth="1" min="71" max="74"/>
    <col width="6.28515625" bestFit="1" customWidth="1" min="75" max="76"/>
    <col width="11.140625" bestFit="1" customWidth="1" min="77" max="80"/>
    <col width="6.28515625" bestFit="1" customWidth="1" min="81" max="83"/>
    <col width="11.140625" bestFit="1" customWidth="1" min="84" max="87"/>
    <col width="6.28515625" bestFit="1" customWidth="1" min="88" max="89"/>
  </cols>
  <sheetData>
    <row r="2" customFormat="1" s="250">
      <c r="A2" s="257" t="inlineStr">
        <is>
          <t>Price</t>
        </is>
      </c>
      <c r="B2" s="258" t="inlineStr">
        <is>
          <t>Services</t>
        </is>
      </c>
      <c r="C2" s="258" t="n"/>
      <c r="D2" s="259" t="inlineStr">
        <is>
          <t>Relief Period (Project estimated time of completion)</t>
        </is>
      </c>
      <c r="E2" s="5" t="n"/>
      <c r="F2" s="252" t="n">
        <v>45322</v>
      </c>
      <c r="G2" s="253" t="n">
        <v>45351</v>
      </c>
      <c r="H2" s="253" t="n">
        <v>45382</v>
      </c>
      <c r="I2" s="253" t="n">
        <v>45412</v>
      </c>
      <c r="J2" s="253" t="n">
        <v>45443</v>
      </c>
      <c r="K2" s="254" t="n">
        <v>45473</v>
      </c>
      <c r="L2" s="253" t="n">
        <v>45504</v>
      </c>
      <c r="M2" s="253" t="n">
        <v>45535</v>
      </c>
      <c r="N2" s="253" t="n">
        <v>45565</v>
      </c>
      <c r="O2" s="253" t="n">
        <v>45596</v>
      </c>
      <c r="P2" s="253" t="n">
        <v>45626</v>
      </c>
      <c r="Q2" s="253" t="n">
        <v>45657</v>
      </c>
      <c r="R2" s="253" t="n">
        <v>45688</v>
      </c>
      <c r="S2" s="253" t="n">
        <v>45716</v>
      </c>
      <c r="T2" s="253" t="n">
        <v>45747</v>
      </c>
      <c r="U2" s="253" t="n">
        <v>45777</v>
      </c>
      <c r="V2" s="253" t="n">
        <v>45808</v>
      </c>
      <c r="W2" s="253" t="n">
        <v>45838</v>
      </c>
      <c r="X2" s="253" t="n">
        <v>45869</v>
      </c>
      <c r="Y2" s="253" t="n">
        <v>45900</v>
      </c>
      <c r="Z2" s="253" t="n">
        <v>45930</v>
      </c>
      <c r="AA2" s="253" t="n">
        <v>45961</v>
      </c>
      <c r="AB2" s="253" t="n">
        <v>45991</v>
      </c>
      <c r="AC2" s="253" t="n">
        <v>46022</v>
      </c>
      <c r="AD2" s="253" t="n">
        <v>46053</v>
      </c>
      <c r="AE2" s="253" t="n">
        <v>46081</v>
      </c>
      <c r="AF2" s="253" t="n">
        <v>46112</v>
      </c>
      <c r="AG2" s="253" t="n">
        <v>46142</v>
      </c>
      <c r="AH2" s="253" t="n">
        <v>46173</v>
      </c>
      <c r="AI2" s="253" t="n">
        <v>46203</v>
      </c>
      <c r="AJ2" s="253" t="n">
        <v>46234</v>
      </c>
      <c r="AK2" s="253" t="n">
        <v>46265</v>
      </c>
      <c r="AL2" s="253" t="n">
        <v>46295</v>
      </c>
      <c r="AM2" s="253" t="n">
        <v>46326</v>
      </c>
      <c r="AN2" s="253" t="n">
        <v>46356</v>
      </c>
      <c r="AO2" s="253" t="n">
        <v>46387</v>
      </c>
      <c r="AP2" s="253" t="n">
        <v>46418</v>
      </c>
      <c r="AQ2" s="253" t="n">
        <v>46446</v>
      </c>
      <c r="AR2" s="253" t="n">
        <v>46477</v>
      </c>
      <c r="AS2" s="253" t="n">
        <v>46507</v>
      </c>
      <c r="AT2" s="253" t="n">
        <v>46538</v>
      </c>
      <c r="AU2" s="253" t="n">
        <v>46568</v>
      </c>
      <c r="AV2" s="253" t="n">
        <v>46599</v>
      </c>
      <c r="AW2" s="253" t="n">
        <v>46630</v>
      </c>
      <c r="AX2" s="253" t="n">
        <v>46660</v>
      </c>
      <c r="AY2" s="253" t="n">
        <v>46691</v>
      </c>
      <c r="AZ2" s="253" t="n">
        <v>46721</v>
      </c>
      <c r="BA2" s="253" t="n">
        <v>46752</v>
      </c>
      <c r="BB2" s="253" t="n">
        <v>46783</v>
      </c>
      <c r="BC2" s="253" t="n">
        <v>46812</v>
      </c>
      <c r="BD2" s="253" t="n">
        <v>46843</v>
      </c>
      <c r="BE2" s="253" t="n">
        <v>46873</v>
      </c>
      <c r="BF2" s="253" t="n">
        <v>46904</v>
      </c>
      <c r="BG2" s="253" t="n">
        <v>46934</v>
      </c>
      <c r="BH2" s="253" t="n">
        <v>46965</v>
      </c>
      <c r="BI2" s="253" t="n">
        <v>46996</v>
      </c>
      <c r="BJ2" s="253" t="n">
        <v>47026</v>
      </c>
      <c r="BK2" s="253" t="n">
        <v>47057</v>
      </c>
      <c r="BL2" s="253" t="n">
        <v>47087</v>
      </c>
      <c r="BM2" s="253" t="n">
        <v>47118</v>
      </c>
      <c r="BN2" s="253" t="n">
        <v>47149</v>
      </c>
      <c r="BO2" s="253" t="n">
        <v>47177</v>
      </c>
      <c r="BP2" s="253" t="n">
        <v>47208</v>
      </c>
      <c r="BQ2" s="253" t="n">
        <v>47238</v>
      </c>
      <c r="BR2" s="253" t="n">
        <v>47269</v>
      </c>
      <c r="BS2" s="253" t="n">
        <v>47299</v>
      </c>
      <c r="BT2" s="253" t="n">
        <v>47330</v>
      </c>
      <c r="BU2" s="253" t="n">
        <v>47361</v>
      </c>
      <c r="BV2" s="253" t="n">
        <v>47391</v>
      </c>
      <c r="BW2" s="253" t="n">
        <v>47422</v>
      </c>
      <c r="BX2" s="253" t="n">
        <v>47452</v>
      </c>
      <c r="BY2" s="253" t="n">
        <v>47483</v>
      </c>
      <c r="BZ2" s="253" t="n">
        <v>47514</v>
      </c>
      <c r="CA2" s="253" t="n">
        <v>47542</v>
      </c>
      <c r="CB2" s="253" t="n">
        <v>47573</v>
      </c>
      <c r="CC2" s="253" t="n">
        <v>47603</v>
      </c>
      <c r="CD2" s="253" t="n">
        <v>47634</v>
      </c>
      <c r="CE2" s="253" t="n">
        <v>47664</v>
      </c>
      <c r="CF2" s="253" t="n">
        <v>47695</v>
      </c>
      <c r="CG2" s="253" t="n">
        <v>47726</v>
      </c>
      <c r="CH2" s="253" t="n">
        <v>47756</v>
      </c>
      <c r="CI2" s="253" t="n">
        <v>47787</v>
      </c>
      <c r="CJ2" s="253" t="n">
        <v>47817</v>
      </c>
      <c r="CK2" s="254" t="n">
        <v>47848</v>
      </c>
    </row>
    <row r="3" ht="1.5" customHeight="1">
      <c r="A3" s="257" t="n"/>
      <c r="B3" s="258" t="n"/>
      <c r="C3" s="258" t="n"/>
      <c r="D3" s="259" t="n"/>
      <c r="F3" s="243" t="n"/>
      <c r="K3" s="194" t="n"/>
      <c r="CK3" s="194" t="n"/>
    </row>
    <row r="4">
      <c r="A4" s="251" t="n">
        <v>5000</v>
      </c>
      <c r="B4" s="263" t="inlineStr">
        <is>
          <t>Systems Audit Service</t>
        </is>
      </c>
      <c r="C4" s="264" t="n"/>
      <c r="D4" s="758" t="n">
        <v>3</v>
      </c>
      <c r="F4" s="306">
        <f>+'New Sales Forecast'!F17</f>
        <v/>
      </c>
      <c r="G4" s="307">
        <f>+'New Sales Forecast'!G17</f>
        <v/>
      </c>
      <c r="H4" s="307">
        <f>+'New Sales Forecast'!H17</f>
        <v/>
      </c>
      <c r="I4" s="307">
        <f>+'New Sales Forecast'!I17</f>
        <v/>
      </c>
      <c r="J4" s="501">
        <f>+'New Sales Forecast'!J17</f>
        <v/>
      </c>
      <c r="K4" s="308">
        <f>+'New Sales Forecast'!K17</f>
        <v/>
      </c>
      <c r="L4" s="307">
        <f>+'New Sales Forecast'!L17</f>
        <v/>
      </c>
      <c r="M4" s="307">
        <f>+'New Sales Forecast'!M17</f>
        <v/>
      </c>
      <c r="N4" s="307">
        <f>+'New Sales Forecast'!N17</f>
        <v/>
      </c>
      <c r="O4" s="307">
        <f>+'New Sales Forecast'!O17</f>
        <v/>
      </c>
      <c r="P4" s="307">
        <f>+'New Sales Forecast'!P17</f>
        <v/>
      </c>
      <c r="Q4" s="307">
        <f>+'New Sales Forecast'!Q17</f>
        <v/>
      </c>
      <c r="R4" s="307">
        <f>+'New Sales Forecast'!R17</f>
        <v/>
      </c>
      <c r="S4" s="307">
        <f>+'New Sales Forecast'!S17</f>
        <v/>
      </c>
      <c r="T4" s="307">
        <f>+'New Sales Forecast'!T17</f>
        <v/>
      </c>
      <c r="U4" s="307">
        <f>+'New Sales Forecast'!U17</f>
        <v/>
      </c>
      <c r="V4" s="307">
        <f>+'New Sales Forecast'!V17</f>
        <v/>
      </c>
      <c r="W4" s="307">
        <f>+'New Sales Forecast'!W17</f>
        <v/>
      </c>
      <c r="X4" s="307">
        <f>+'New Sales Forecast'!X17</f>
        <v/>
      </c>
      <c r="Y4" s="307">
        <f>+'New Sales Forecast'!Y17</f>
        <v/>
      </c>
      <c r="Z4" s="307">
        <f>+'New Sales Forecast'!Z17</f>
        <v/>
      </c>
      <c r="AA4" s="307">
        <f>+'New Sales Forecast'!AA17</f>
        <v/>
      </c>
      <c r="AB4" s="307">
        <f>+'New Sales Forecast'!AB17</f>
        <v/>
      </c>
      <c r="AC4" s="307">
        <f>+'New Sales Forecast'!AC17</f>
        <v/>
      </c>
      <c r="AD4" s="307">
        <f>+'New Sales Forecast'!AD17</f>
        <v/>
      </c>
      <c r="AE4" s="307">
        <f>+'New Sales Forecast'!AE17</f>
        <v/>
      </c>
      <c r="AF4" s="307">
        <f>+'New Sales Forecast'!AF17</f>
        <v/>
      </c>
      <c r="AG4" s="307">
        <f>+'New Sales Forecast'!AG17</f>
        <v/>
      </c>
      <c r="AH4" s="307">
        <f>+'New Sales Forecast'!AH17</f>
        <v/>
      </c>
      <c r="AI4" s="307">
        <f>+'New Sales Forecast'!AI17</f>
        <v/>
      </c>
      <c r="AJ4" s="307">
        <f>+'New Sales Forecast'!AJ17</f>
        <v/>
      </c>
      <c r="AK4" s="307">
        <f>+'New Sales Forecast'!AK17</f>
        <v/>
      </c>
      <c r="AL4" s="307">
        <f>+'New Sales Forecast'!AL17</f>
        <v/>
      </c>
      <c r="AM4" s="307">
        <f>+'New Sales Forecast'!AM17</f>
        <v/>
      </c>
      <c r="AN4" s="307">
        <f>+'New Sales Forecast'!AN17</f>
        <v/>
      </c>
      <c r="AO4" s="307">
        <f>+'New Sales Forecast'!AO17</f>
        <v/>
      </c>
      <c r="AP4" s="307">
        <f>+'New Sales Forecast'!AP17</f>
        <v/>
      </c>
      <c r="AQ4" s="307">
        <f>+'New Sales Forecast'!AQ17</f>
        <v/>
      </c>
      <c r="AR4" s="307">
        <f>+'New Sales Forecast'!AR17</f>
        <v/>
      </c>
      <c r="AS4" s="307">
        <f>+'New Sales Forecast'!AS17</f>
        <v/>
      </c>
      <c r="AT4" s="307">
        <f>+'New Sales Forecast'!AT17</f>
        <v/>
      </c>
      <c r="AU4" s="307">
        <f>+'New Sales Forecast'!AU17</f>
        <v/>
      </c>
      <c r="AV4" s="307">
        <f>+'New Sales Forecast'!AV17</f>
        <v/>
      </c>
      <c r="AW4" s="307">
        <f>+'New Sales Forecast'!AW17</f>
        <v/>
      </c>
      <c r="AX4" s="307">
        <f>+'New Sales Forecast'!AX17</f>
        <v/>
      </c>
      <c r="AY4" s="307">
        <f>+'New Sales Forecast'!AY17</f>
        <v/>
      </c>
      <c r="AZ4" s="307">
        <f>+'New Sales Forecast'!AZ17</f>
        <v/>
      </c>
      <c r="BA4" s="307">
        <f>+'New Sales Forecast'!BA17</f>
        <v/>
      </c>
      <c r="BB4" s="307">
        <f>+'New Sales Forecast'!BB17</f>
        <v/>
      </c>
      <c r="BC4" s="307">
        <f>+'New Sales Forecast'!BC17</f>
        <v/>
      </c>
      <c r="BD4" s="307">
        <f>+'New Sales Forecast'!BD17</f>
        <v/>
      </c>
      <c r="BE4" s="307">
        <f>+'New Sales Forecast'!BE17</f>
        <v/>
      </c>
      <c r="BF4" s="307">
        <f>+'New Sales Forecast'!BF17</f>
        <v/>
      </c>
      <c r="BG4" s="307">
        <f>+'New Sales Forecast'!BG17</f>
        <v/>
      </c>
      <c r="BH4" s="307">
        <f>+'New Sales Forecast'!BH17</f>
        <v/>
      </c>
      <c r="BI4" s="307">
        <f>+'New Sales Forecast'!BI17</f>
        <v/>
      </c>
      <c r="BJ4" s="307">
        <f>+'New Sales Forecast'!BJ17</f>
        <v/>
      </c>
      <c r="BK4" s="307">
        <f>+'New Sales Forecast'!BK17</f>
        <v/>
      </c>
      <c r="BL4" s="307">
        <f>+'New Sales Forecast'!BL17</f>
        <v/>
      </c>
      <c r="BM4" s="307">
        <f>+'New Sales Forecast'!BM17</f>
        <v/>
      </c>
      <c r="BN4" s="307">
        <f>+'New Sales Forecast'!BN17</f>
        <v/>
      </c>
      <c r="BO4" s="307">
        <f>+'New Sales Forecast'!BO17</f>
        <v/>
      </c>
      <c r="BP4" s="307">
        <f>+'New Sales Forecast'!BP17</f>
        <v/>
      </c>
      <c r="BQ4" s="307">
        <f>+'New Sales Forecast'!BQ17</f>
        <v/>
      </c>
      <c r="BR4" s="307">
        <f>+'New Sales Forecast'!BR17</f>
        <v/>
      </c>
      <c r="BS4" s="307">
        <f>+'New Sales Forecast'!BS17</f>
        <v/>
      </c>
      <c r="BT4" s="307">
        <f>+'New Sales Forecast'!BT17</f>
        <v/>
      </c>
      <c r="BU4" s="307">
        <f>+'New Sales Forecast'!BU17</f>
        <v/>
      </c>
      <c r="BV4" s="307">
        <f>+'New Sales Forecast'!BV17</f>
        <v/>
      </c>
      <c r="BW4" s="307">
        <f>+'New Sales Forecast'!BW17</f>
        <v/>
      </c>
      <c r="BX4" s="307">
        <f>+'New Sales Forecast'!BX17</f>
        <v/>
      </c>
      <c r="BY4" s="307">
        <f>+'New Sales Forecast'!BY17</f>
        <v/>
      </c>
      <c r="BZ4" s="307">
        <f>+'New Sales Forecast'!BZ17</f>
        <v/>
      </c>
      <c r="CA4" s="307">
        <f>+'New Sales Forecast'!CA17</f>
        <v/>
      </c>
      <c r="CB4" s="307">
        <f>+'New Sales Forecast'!CB17</f>
        <v/>
      </c>
      <c r="CC4" s="307">
        <f>+'New Sales Forecast'!CC17</f>
        <v/>
      </c>
      <c r="CD4" s="307">
        <f>+'New Sales Forecast'!CD17</f>
        <v/>
      </c>
      <c r="CE4" s="307">
        <f>+'New Sales Forecast'!CE17</f>
        <v/>
      </c>
      <c r="CF4" s="307">
        <f>+'New Sales Forecast'!CF17</f>
        <v/>
      </c>
      <c r="CG4" s="307">
        <f>+'New Sales Forecast'!CG17</f>
        <v/>
      </c>
      <c r="CH4" s="307">
        <f>+'New Sales Forecast'!CH17</f>
        <v/>
      </c>
      <c r="CI4" s="307">
        <f>+'New Sales Forecast'!CI17</f>
        <v/>
      </c>
      <c r="CJ4" s="307">
        <f>+'New Sales Forecast'!CJ17</f>
        <v/>
      </c>
      <c r="CK4" s="308">
        <f>+'New Sales Forecast'!CK17</f>
        <v/>
      </c>
    </row>
    <row r="5">
      <c r="A5" s="266" t="n">
        <v>5000</v>
      </c>
      <c r="B5" s="267" t="inlineStr">
        <is>
          <t>Inclusive Product Design</t>
        </is>
      </c>
      <c r="C5" s="267" t="n"/>
      <c r="D5" s="759" t="n">
        <v>4</v>
      </c>
      <c r="F5" s="306">
        <f>+'New Sales Forecast'!F18</f>
        <v/>
      </c>
      <c r="G5" s="307">
        <f>+'New Sales Forecast'!G18</f>
        <v/>
      </c>
      <c r="H5" s="307">
        <f>+'New Sales Forecast'!H18</f>
        <v/>
      </c>
      <c r="I5" s="307">
        <f>+'New Sales Forecast'!I18</f>
        <v/>
      </c>
      <c r="J5" s="307">
        <f>+'New Sales Forecast'!J18</f>
        <v/>
      </c>
      <c r="K5" s="308">
        <f>+'New Sales Forecast'!K18</f>
        <v/>
      </c>
      <c r="L5" s="307">
        <f>+'New Sales Forecast'!L18</f>
        <v/>
      </c>
      <c r="M5" s="307">
        <f>+'New Sales Forecast'!M18</f>
        <v/>
      </c>
      <c r="N5" s="307">
        <f>+'New Sales Forecast'!N18</f>
        <v/>
      </c>
      <c r="O5" s="307">
        <f>+'New Sales Forecast'!O18</f>
        <v/>
      </c>
      <c r="P5" s="307">
        <f>+'New Sales Forecast'!P18</f>
        <v/>
      </c>
      <c r="Q5" s="307">
        <f>+'New Sales Forecast'!Q18</f>
        <v/>
      </c>
      <c r="R5" s="307">
        <f>+'New Sales Forecast'!R18</f>
        <v/>
      </c>
      <c r="S5" s="307">
        <f>+'New Sales Forecast'!S18</f>
        <v/>
      </c>
      <c r="T5" s="307">
        <f>+'New Sales Forecast'!T18</f>
        <v/>
      </c>
      <c r="U5" s="307">
        <f>+'New Sales Forecast'!U18</f>
        <v/>
      </c>
      <c r="V5" s="307">
        <f>+'New Sales Forecast'!V18</f>
        <v/>
      </c>
      <c r="W5" s="307">
        <f>+'New Sales Forecast'!W18</f>
        <v/>
      </c>
      <c r="X5" s="307">
        <f>+'New Sales Forecast'!X18</f>
        <v/>
      </c>
      <c r="Y5" s="307">
        <f>+'New Sales Forecast'!Y18</f>
        <v/>
      </c>
      <c r="Z5" s="307">
        <f>+'New Sales Forecast'!Z18</f>
        <v/>
      </c>
      <c r="AA5" s="307">
        <f>+'New Sales Forecast'!AA18</f>
        <v/>
      </c>
      <c r="AB5" s="307">
        <f>+'New Sales Forecast'!AB18</f>
        <v/>
      </c>
      <c r="AC5" s="307">
        <f>+'New Sales Forecast'!AC18</f>
        <v/>
      </c>
      <c r="AD5" s="307">
        <f>+'New Sales Forecast'!AD18</f>
        <v/>
      </c>
      <c r="AE5" s="307">
        <f>+'New Sales Forecast'!AE18</f>
        <v/>
      </c>
      <c r="AF5" s="307">
        <f>+'New Sales Forecast'!AF18</f>
        <v/>
      </c>
      <c r="AG5" s="307">
        <f>+'New Sales Forecast'!AG18</f>
        <v/>
      </c>
      <c r="AH5" s="307">
        <f>+'New Sales Forecast'!AH18</f>
        <v/>
      </c>
      <c r="AI5" s="307">
        <f>+'New Sales Forecast'!AI18</f>
        <v/>
      </c>
      <c r="AJ5" s="307">
        <f>+'New Sales Forecast'!AJ18</f>
        <v/>
      </c>
      <c r="AK5" s="307">
        <f>+'New Sales Forecast'!AK18</f>
        <v/>
      </c>
      <c r="AL5" s="307">
        <f>+'New Sales Forecast'!AL18</f>
        <v/>
      </c>
      <c r="AM5" s="307">
        <f>+'New Sales Forecast'!AM18</f>
        <v/>
      </c>
      <c r="AN5" s="307">
        <f>+'New Sales Forecast'!AN18</f>
        <v/>
      </c>
      <c r="AO5" s="307">
        <f>+'New Sales Forecast'!AO18</f>
        <v/>
      </c>
      <c r="AP5" s="307">
        <f>+'New Sales Forecast'!AP18</f>
        <v/>
      </c>
      <c r="AQ5" s="307">
        <f>+'New Sales Forecast'!AQ18</f>
        <v/>
      </c>
      <c r="AR5" s="307">
        <f>+'New Sales Forecast'!AR18</f>
        <v/>
      </c>
      <c r="AS5" s="307">
        <f>+'New Sales Forecast'!AS18</f>
        <v/>
      </c>
      <c r="AT5" s="307">
        <f>+'New Sales Forecast'!AT18</f>
        <v/>
      </c>
      <c r="AU5" s="307">
        <f>+'New Sales Forecast'!AU18</f>
        <v/>
      </c>
      <c r="AV5" s="307">
        <f>+'New Sales Forecast'!AV18</f>
        <v/>
      </c>
      <c r="AW5" s="307">
        <f>+'New Sales Forecast'!AW18</f>
        <v/>
      </c>
      <c r="AX5" s="307">
        <f>+'New Sales Forecast'!AX18</f>
        <v/>
      </c>
      <c r="AY5" s="307">
        <f>+'New Sales Forecast'!AY18</f>
        <v/>
      </c>
      <c r="AZ5" s="307">
        <f>+'New Sales Forecast'!AZ18</f>
        <v/>
      </c>
      <c r="BA5" s="307">
        <f>+'New Sales Forecast'!BA18</f>
        <v/>
      </c>
      <c r="BB5" s="307">
        <f>+'New Sales Forecast'!BB18</f>
        <v/>
      </c>
      <c r="BC5" s="307">
        <f>+'New Sales Forecast'!BC18</f>
        <v/>
      </c>
      <c r="BD5" s="307">
        <f>+'New Sales Forecast'!BD18</f>
        <v/>
      </c>
      <c r="BE5" s="307">
        <f>+'New Sales Forecast'!BE18</f>
        <v/>
      </c>
      <c r="BF5" s="307">
        <f>+'New Sales Forecast'!BF18</f>
        <v/>
      </c>
      <c r="BG5" s="307">
        <f>+'New Sales Forecast'!BG18</f>
        <v/>
      </c>
      <c r="BH5" s="307">
        <f>+'New Sales Forecast'!BH18</f>
        <v/>
      </c>
      <c r="BI5" s="307">
        <f>+'New Sales Forecast'!BI18</f>
        <v/>
      </c>
      <c r="BJ5" s="307">
        <f>+'New Sales Forecast'!BJ18</f>
        <v/>
      </c>
      <c r="BK5" s="307">
        <f>+'New Sales Forecast'!BK18</f>
        <v/>
      </c>
      <c r="BL5" s="307">
        <f>+'New Sales Forecast'!BL18</f>
        <v/>
      </c>
      <c r="BM5" s="307">
        <f>+'New Sales Forecast'!BM18</f>
        <v/>
      </c>
      <c r="BN5" s="307">
        <f>+'New Sales Forecast'!BN18</f>
        <v/>
      </c>
      <c r="BO5" s="307">
        <f>+'New Sales Forecast'!BO18</f>
        <v/>
      </c>
      <c r="BP5" s="307">
        <f>+'New Sales Forecast'!BP18</f>
        <v/>
      </c>
      <c r="BQ5" s="307">
        <f>+'New Sales Forecast'!BQ18</f>
        <v/>
      </c>
      <c r="BR5" s="307">
        <f>+'New Sales Forecast'!BR18</f>
        <v/>
      </c>
      <c r="BS5" s="307">
        <f>+'New Sales Forecast'!BS18</f>
        <v/>
      </c>
      <c r="BT5" s="307">
        <f>+'New Sales Forecast'!BT18</f>
        <v/>
      </c>
      <c r="BU5" s="307">
        <f>+'New Sales Forecast'!BU18</f>
        <v/>
      </c>
      <c r="BV5" s="307">
        <f>+'New Sales Forecast'!BV18</f>
        <v/>
      </c>
      <c r="BW5" s="307">
        <f>+'New Sales Forecast'!BW18</f>
        <v/>
      </c>
      <c r="BX5" s="307">
        <f>+'New Sales Forecast'!BX18</f>
        <v/>
      </c>
      <c r="BY5" s="307">
        <f>+'New Sales Forecast'!BY18</f>
        <v/>
      </c>
      <c r="BZ5" s="307">
        <f>+'New Sales Forecast'!BZ18</f>
        <v/>
      </c>
      <c r="CA5" s="307">
        <f>+'New Sales Forecast'!CA18</f>
        <v/>
      </c>
      <c r="CB5" s="307">
        <f>+'New Sales Forecast'!CB18</f>
        <v/>
      </c>
      <c r="CC5" s="307">
        <f>+'New Sales Forecast'!CC18</f>
        <v/>
      </c>
      <c r="CD5" s="307">
        <f>+'New Sales Forecast'!CD18</f>
        <v/>
      </c>
      <c r="CE5" s="307">
        <f>+'New Sales Forecast'!CE18</f>
        <v/>
      </c>
      <c r="CF5" s="307">
        <f>+'New Sales Forecast'!CF18</f>
        <v/>
      </c>
      <c r="CG5" s="307">
        <f>+'New Sales Forecast'!CG18</f>
        <v/>
      </c>
      <c r="CH5" s="307">
        <f>+'New Sales Forecast'!CH18</f>
        <v/>
      </c>
      <c r="CI5" s="307">
        <f>+'New Sales Forecast'!CI18</f>
        <v/>
      </c>
      <c r="CJ5" s="307">
        <f>+'New Sales Forecast'!CJ18</f>
        <v/>
      </c>
      <c r="CK5" s="308">
        <f>+'New Sales Forecast'!CK18</f>
        <v/>
      </c>
    </row>
    <row r="6">
      <c r="A6" s="266" t="n">
        <v>5000</v>
      </c>
      <c r="B6" s="267" t="inlineStr">
        <is>
          <t>Program Development</t>
        </is>
      </c>
      <c r="C6" s="267" t="n"/>
      <c r="D6" s="759" t="n">
        <v>6</v>
      </c>
      <c r="F6" s="306">
        <f>+'New Sales Forecast'!F19</f>
        <v/>
      </c>
      <c r="G6" s="307">
        <f>+'New Sales Forecast'!G19</f>
        <v/>
      </c>
      <c r="H6" s="307">
        <f>+'New Sales Forecast'!H19</f>
        <v/>
      </c>
      <c r="I6" s="307">
        <f>+'New Sales Forecast'!I19</f>
        <v/>
      </c>
      <c r="J6" s="307">
        <f>+'New Sales Forecast'!J19</f>
        <v/>
      </c>
      <c r="K6" s="308">
        <f>+'New Sales Forecast'!K19</f>
        <v/>
      </c>
      <c r="L6" s="307">
        <f>+'New Sales Forecast'!L19</f>
        <v/>
      </c>
      <c r="M6" s="307">
        <f>+'New Sales Forecast'!M19</f>
        <v/>
      </c>
      <c r="N6" s="307">
        <f>+'New Sales Forecast'!N19</f>
        <v/>
      </c>
      <c r="O6" s="307">
        <f>+'New Sales Forecast'!O19</f>
        <v/>
      </c>
      <c r="P6" s="307">
        <f>+'New Sales Forecast'!P19</f>
        <v/>
      </c>
      <c r="Q6" s="307">
        <f>+'New Sales Forecast'!Q19</f>
        <v/>
      </c>
      <c r="R6" s="307">
        <f>+'New Sales Forecast'!R19</f>
        <v/>
      </c>
      <c r="S6" s="307">
        <f>+'New Sales Forecast'!S19</f>
        <v/>
      </c>
      <c r="T6" s="307">
        <f>+'New Sales Forecast'!T19</f>
        <v/>
      </c>
      <c r="U6" s="307">
        <f>+'New Sales Forecast'!U19</f>
        <v/>
      </c>
      <c r="V6" s="307">
        <f>+'New Sales Forecast'!V19</f>
        <v/>
      </c>
      <c r="W6" s="307">
        <f>+'New Sales Forecast'!W19</f>
        <v/>
      </c>
      <c r="X6" s="307">
        <f>+'New Sales Forecast'!X19</f>
        <v/>
      </c>
      <c r="Y6" s="307">
        <f>+'New Sales Forecast'!Y19</f>
        <v/>
      </c>
      <c r="Z6" s="307">
        <f>+'New Sales Forecast'!Z19</f>
        <v/>
      </c>
      <c r="AA6" s="307">
        <f>+'New Sales Forecast'!AA19</f>
        <v/>
      </c>
      <c r="AB6" s="307">
        <f>+'New Sales Forecast'!AB19</f>
        <v/>
      </c>
      <c r="AC6" s="307">
        <f>+'New Sales Forecast'!AC19</f>
        <v/>
      </c>
      <c r="AD6" s="307">
        <f>+'New Sales Forecast'!AD19</f>
        <v/>
      </c>
      <c r="AE6" s="307">
        <f>+'New Sales Forecast'!AE19</f>
        <v/>
      </c>
      <c r="AF6" s="307">
        <f>+'New Sales Forecast'!AF19</f>
        <v/>
      </c>
      <c r="AG6" s="307">
        <f>+'New Sales Forecast'!AG19</f>
        <v/>
      </c>
      <c r="AH6" s="307">
        <f>+'New Sales Forecast'!AH19</f>
        <v/>
      </c>
      <c r="AI6" s="307">
        <f>+'New Sales Forecast'!AI19</f>
        <v/>
      </c>
      <c r="AJ6" s="307">
        <f>+'New Sales Forecast'!AJ19</f>
        <v/>
      </c>
      <c r="AK6" s="307">
        <f>+'New Sales Forecast'!AK19</f>
        <v/>
      </c>
      <c r="AL6" s="307">
        <f>+'New Sales Forecast'!AL19</f>
        <v/>
      </c>
      <c r="AM6" s="307">
        <f>+'New Sales Forecast'!AM19</f>
        <v/>
      </c>
      <c r="AN6" s="307">
        <f>+'New Sales Forecast'!AN19</f>
        <v/>
      </c>
      <c r="AO6" s="307">
        <f>+'New Sales Forecast'!AO19</f>
        <v/>
      </c>
      <c r="AP6" s="307">
        <f>+'New Sales Forecast'!AP19</f>
        <v/>
      </c>
      <c r="AQ6" s="307">
        <f>+'New Sales Forecast'!AQ19</f>
        <v/>
      </c>
      <c r="AR6" s="307">
        <f>+'New Sales Forecast'!AR19</f>
        <v/>
      </c>
      <c r="AS6" s="307">
        <f>+'New Sales Forecast'!AS19</f>
        <v/>
      </c>
      <c r="AT6" s="307">
        <f>+'New Sales Forecast'!AT19</f>
        <v/>
      </c>
      <c r="AU6" s="307">
        <f>+'New Sales Forecast'!AU19</f>
        <v/>
      </c>
      <c r="AV6" s="307">
        <f>+'New Sales Forecast'!AV19</f>
        <v/>
      </c>
      <c r="AW6" s="307">
        <f>+'New Sales Forecast'!AW19</f>
        <v/>
      </c>
      <c r="AX6" s="307">
        <f>+'New Sales Forecast'!AX19</f>
        <v/>
      </c>
      <c r="AY6" s="307">
        <f>+'New Sales Forecast'!AY19</f>
        <v/>
      </c>
      <c r="AZ6" s="307">
        <f>+'New Sales Forecast'!AZ19</f>
        <v/>
      </c>
      <c r="BA6" s="307">
        <f>+'New Sales Forecast'!BA19</f>
        <v/>
      </c>
      <c r="BB6" s="307">
        <f>+'New Sales Forecast'!BB19</f>
        <v/>
      </c>
      <c r="BC6" s="307">
        <f>+'New Sales Forecast'!BC19</f>
        <v/>
      </c>
      <c r="BD6" s="307">
        <f>+'New Sales Forecast'!BD19</f>
        <v/>
      </c>
      <c r="BE6" s="307">
        <f>+'New Sales Forecast'!BE19</f>
        <v/>
      </c>
      <c r="BF6" s="307">
        <f>+'New Sales Forecast'!BF19</f>
        <v/>
      </c>
      <c r="BG6" s="307">
        <f>+'New Sales Forecast'!BG19</f>
        <v/>
      </c>
      <c r="BH6" s="307">
        <f>+'New Sales Forecast'!BH19</f>
        <v/>
      </c>
      <c r="BI6" s="307">
        <f>+'New Sales Forecast'!BI19</f>
        <v/>
      </c>
      <c r="BJ6" s="307">
        <f>+'New Sales Forecast'!BJ19</f>
        <v/>
      </c>
      <c r="BK6" s="307">
        <f>+'New Sales Forecast'!BK19</f>
        <v/>
      </c>
      <c r="BL6" s="307">
        <f>+'New Sales Forecast'!BL19</f>
        <v/>
      </c>
      <c r="BM6" s="307">
        <f>+'New Sales Forecast'!BM19</f>
        <v/>
      </c>
      <c r="BN6" s="307">
        <f>+'New Sales Forecast'!BN19</f>
        <v/>
      </c>
      <c r="BO6" s="307">
        <f>+'New Sales Forecast'!BO19</f>
        <v/>
      </c>
      <c r="BP6" s="307">
        <f>+'New Sales Forecast'!BP19</f>
        <v/>
      </c>
      <c r="BQ6" s="307">
        <f>+'New Sales Forecast'!BQ19</f>
        <v/>
      </c>
      <c r="BR6" s="307">
        <f>+'New Sales Forecast'!BR19</f>
        <v/>
      </c>
      <c r="BS6" s="307">
        <f>+'New Sales Forecast'!BS19</f>
        <v/>
      </c>
      <c r="BT6" s="307">
        <f>+'New Sales Forecast'!BT19</f>
        <v/>
      </c>
      <c r="BU6" s="307">
        <f>+'New Sales Forecast'!BU19</f>
        <v/>
      </c>
      <c r="BV6" s="307">
        <f>+'New Sales Forecast'!BV19</f>
        <v/>
      </c>
      <c r="BW6" s="307">
        <f>+'New Sales Forecast'!BW19</f>
        <v/>
      </c>
      <c r="BX6" s="307">
        <f>+'New Sales Forecast'!BX19</f>
        <v/>
      </c>
      <c r="BY6" s="307">
        <f>+'New Sales Forecast'!BY19</f>
        <v/>
      </c>
      <c r="BZ6" s="307">
        <f>+'New Sales Forecast'!BZ19</f>
        <v/>
      </c>
      <c r="CA6" s="307">
        <f>+'New Sales Forecast'!CA19</f>
        <v/>
      </c>
      <c r="CB6" s="307">
        <f>+'New Sales Forecast'!CB19</f>
        <v/>
      </c>
      <c r="CC6" s="307">
        <f>+'New Sales Forecast'!CC19</f>
        <v/>
      </c>
      <c r="CD6" s="307">
        <f>+'New Sales Forecast'!CD19</f>
        <v/>
      </c>
      <c r="CE6" s="307">
        <f>+'New Sales Forecast'!CE19</f>
        <v/>
      </c>
      <c r="CF6" s="307">
        <f>+'New Sales Forecast'!CF19</f>
        <v/>
      </c>
      <c r="CG6" s="307">
        <f>+'New Sales Forecast'!CG19</f>
        <v/>
      </c>
      <c r="CH6" s="307">
        <f>+'New Sales Forecast'!CH19</f>
        <v/>
      </c>
      <c r="CI6" s="307">
        <f>+'New Sales Forecast'!CI19</f>
        <v/>
      </c>
      <c r="CJ6" s="307">
        <f>+'New Sales Forecast'!CJ19</f>
        <v/>
      </c>
      <c r="CK6" s="308">
        <f>+'New Sales Forecast'!CK19</f>
        <v/>
      </c>
    </row>
    <row r="7">
      <c r="A7" s="266" t="n">
        <v>500</v>
      </c>
      <c r="B7" s="267" t="inlineStr">
        <is>
          <t>Handouts</t>
        </is>
      </c>
      <c r="C7" s="267" t="n"/>
      <c r="D7" s="759" t="n">
        <v>1</v>
      </c>
      <c r="F7" s="306">
        <f>+'New Sales Forecast'!F20</f>
        <v/>
      </c>
      <c r="G7" s="307">
        <f>+'New Sales Forecast'!G20</f>
        <v/>
      </c>
      <c r="H7" s="307">
        <f>+'New Sales Forecast'!H20</f>
        <v/>
      </c>
      <c r="I7" s="307">
        <f>+'New Sales Forecast'!I20</f>
        <v/>
      </c>
      <c r="J7" s="307">
        <f>+'New Sales Forecast'!J20</f>
        <v/>
      </c>
      <c r="K7" s="308">
        <f>+'New Sales Forecast'!K20</f>
        <v/>
      </c>
      <c r="L7" s="307">
        <f>+'New Sales Forecast'!L20</f>
        <v/>
      </c>
      <c r="M7" s="307">
        <f>+'New Sales Forecast'!M20</f>
        <v/>
      </c>
      <c r="N7" s="307">
        <f>+'New Sales Forecast'!N20</f>
        <v/>
      </c>
      <c r="O7" s="307">
        <f>+'New Sales Forecast'!O20</f>
        <v/>
      </c>
      <c r="P7" s="307">
        <f>+'New Sales Forecast'!P20</f>
        <v/>
      </c>
      <c r="Q7" s="307">
        <f>+'New Sales Forecast'!Q20</f>
        <v/>
      </c>
      <c r="R7" s="307">
        <f>+'New Sales Forecast'!R20</f>
        <v/>
      </c>
      <c r="S7" s="307">
        <f>+'New Sales Forecast'!S20</f>
        <v/>
      </c>
      <c r="T7" s="307">
        <f>+'New Sales Forecast'!T20</f>
        <v/>
      </c>
      <c r="U7" s="307">
        <f>+'New Sales Forecast'!U20</f>
        <v/>
      </c>
      <c r="V7" s="307">
        <f>+'New Sales Forecast'!V20</f>
        <v/>
      </c>
      <c r="W7" s="307">
        <f>+'New Sales Forecast'!W20</f>
        <v/>
      </c>
      <c r="X7" s="307">
        <f>+'New Sales Forecast'!X20</f>
        <v/>
      </c>
      <c r="Y7" s="307">
        <f>+'New Sales Forecast'!Y20</f>
        <v/>
      </c>
      <c r="Z7" s="307">
        <f>+'New Sales Forecast'!Z20</f>
        <v/>
      </c>
      <c r="AA7" s="307">
        <f>+'New Sales Forecast'!AA20</f>
        <v/>
      </c>
      <c r="AB7" s="307">
        <f>+'New Sales Forecast'!AB20</f>
        <v/>
      </c>
      <c r="AC7" s="307">
        <f>+'New Sales Forecast'!AC20</f>
        <v/>
      </c>
      <c r="AD7" s="307">
        <f>+'New Sales Forecast'!AD20</f>
        <v/>
      </c>
      <c r="AE7" s="307">
        <f>+'New Sales Forecast'!AE20</f>
        <v/>
      </c>
      <c r="AF7" s="307">
        <f>+'New Sales Forecast'!AF20</f>
        <v/>
      </c>
      <c r="AG7" s="307">
        <f>+'New Sales Forecast'!AG20</f>
        <v/>
      </c>
      <c r="AH7" s="307">
        <f>+'New Sales Forecast'!AH20</f>
        <v/>
      </c>
      <c r="AI7" s="307">
        <f>+'New Sales Forecast'!AI20</f>
        <v/>
      </c>
      <c r="AJ7" s="307">
        <f>+'New Sales Forecast'!AJ20</f>
        <v/>
      </c>
      <c r="AK7" s="307">
        <f>+'New Sales Forecast'!AK20</f>
        <v/>
      </c>
      <c r="AL7" s="307">
        <f>+'New Sales Forecast'!AL20</f>
        <v/>
      </c>
      <c r="AM7" s="307">
        <f>+'New Sales Forecast'!AM20</f>
        <v/>
      </c>
      <c r="AN7" s="307">
        <f>+'New Sales Forecast'!AN20</f>
        <v/>
      </c>
      <c r="AO7" s="307">
        <f>+'New Sales Forecast'!AO20</f>
        <v/>
      </c>
      <c r="AP7" s="307">
        <f>+'New Sales Forecast'!AP20</f>
        <v/>
      </c>
      <c r="AQ7" s="307">
        <f>+'New Sales Forecast'!AQ20</f>
        <v/>
      </c>
      <c r="AR7" s="307">
        <f>+'New Sales Forecast'!AR20</f>
        <v/>
      </c>
      <c r="AS7" s="307">
        <f>+'New Sales Forecast'!AS20</f>
        <v/>
      </c>
      <c r="AT7" s="307">
        <f>+'New Sales Forecast'!AT20</f>
        <v/>
      </c>
      <c r="AU7" s="307">
        <f>+'New Sales Forecast'!AU20</f>
        <v/>
      </c>
      <c r="AV7" s="307">
        <f>+'New Sales Forecast'!AV20</f>
        <v/>
      </c>
      <c r="AW7" s="307">
        <f>+'New Sales Forecast'!AW20</f>
        <v/>
      </c>
      <c r="AX7" s="307">
        <f>+'New Sales Forecast'!AX20</f>
        <v/>
      </c>
      <c r="AY7" s="307">
        <f>+'New Sales Forecast'!AY20</f>
        <v/>
      </c>
      <c r="AZ7" s="307">
        <f>+'New Sales Forecast'!AZ20</f>
        <v/>
      </c>
      <c r="BA7" s="307">
        <f>+'New Sales Forecast'!BA20</f>
        <v/>
      </c>
      <c r="BB7" s="307">
        <f>+'New Sales Forecast'!BB20</f>
        <v/>
      </c>
      <c r="BC7" s="307">
        <f>+'New Sales Forecast'!BC20</f>
        <v/>
      </c>
      <c r="BD7" s="307">
        <f>+'New Sales Forecast'!BD20</f>
        <v/>
      </c>
      <c r="BE7" s="307">
        <f>+'New Sales Forecast'!BE20</f>
        <v/>
      </c>
      <c r="BF7" s="307">
        <f>+'New Sales Forecast'!BF20</f>
        <v/>
      </c>
      <c r="BG7" s="307">
        <f>+'New Sales Forecast'!BG20</f>
        <v/>
      </c>
      <c r="BH7" s="307">
        <f>+'New Sales Forecast'!BH20</f>
        <v/>
      </c>
      <c r="BI7" s="307">
        <f>+'New Sales Forecast'!BI20</f>
        <v/>
      </c>
      <c r="BJ7" s="307">
        <f>+'New Sales Forecast'!BJ20</f>
        <v/>
      </c>
      <c r="BK7" s="307">
        <f>+'New Sales Forecast'!BK20</f>
        <v/>
      </c>
      <c r="BL7" s="307">
        <f>+'New Sales Forecast'!BL20</f>
        <v/>
      </c>
      <c r="BM7" s="307">
        <f>+'New Sales Forecast'!BM20</f>
        <v/>
      </c>
      <c r="BN7" s="307">
        <f>+'New Sales Forecast'!BN20</f>
        <v/>
      </c>
      <c r="BO7" s="307">
        <f>+'New Sales Forecast'!BO20</f>
        <v/>
      </c>
      <c r="BP7" s="307">
        <f>+'New Sales Forecast'!BP20</f>
        <v/>
      </c>
      <c r="BQ7" s="307">
        <f>+'New Sales Forecast'!BQ20</f>
        <v/>
      </c>
      <c r="BR7" s="307">
        <f>+'New Sales Forecast'!BR20</f>
        <v/>
      </c>
      <c r="BS7" s="307">
        <f>+'New Sales Forecast'!BS20</f>
        <v/>
      </c>
      <c r="BT7" s="307">
        <f>+'New Sales Forecast'!BT20</f>
        <v/>
      </c>
      <c r="BU7" s="307">
        <f>+'New Sales Forecast'!BU20</f>
        <v/>
      </c>
      <c r="BV7" s="307">
        <f>+'New Sales Forecast'!BV20</f>
        <v/>
      </c>
      <c r="BW7" s="307">
        <f>+'New Sales Forecast'!BW20</f>
        <v/>
      </c>
      <c r="BX7" s="307">
        <f>+'New Sales Forecast'!BX20</f>
        <v/>
      </c>
      <c r="BY7" s="307">
        <f>+'New Sales Forecast'!BY20</f>
        <v/>
      </c>
      <c r="BZ7" s="307">
        <f>+'New Sales Forecast'!BZ20</f>
        <v/>
      </c>
      <c r="CA7" s="307">
        <f>+'New Sales Forecast'!CA20</f>
        <v/>
      </c>
      <c r="CB7" s="307">
        <f>+'New Sales Forecast'!CB20</f>
        <v/>
      </c>
      <c r="CC7" s="307">
        <f>+'New Sales Forecast'!CC20</f>
        <v/>
      </c>
      <c r="CD7" s="307">
        <f>+'New Sales Forecast'!CD20</f>
        <v/>
      </c>
      <c r="CE7" s="307">
        <f>+'New Sales Forecast'!CE20</f>
        <v/>
      </c>
      <c r="CF7" s="307">
        <f>+'New Sales Forecast'!CF20</f>
        <v/>
      </c>
      <c r="CG7" s="307">
        <f>+'New Sales Forecast'!CG20</f>
        <v/>
      </c>
      <c r="CH7" s="307">
        <f>+'New Sales Forecast'!CH20</f>
        <v/>
      </c>
      <c r="CI7" s="307">
        <f>+'New Sales Forecast'!CI20</f>
        <v/>
      </c>
      <c r="CJ7" s="307">
        <f>+'New Sales Forecast'!CJ20</f>
        <v/>
      </c>
      <c r="CK7" s="308">
        <f>+'New Sales Forecast'!CK20</f>
        <v/>
      </c>
    </row>
    <row r="8">
      <c r="A8" s="260" t="n">
        <v>500</v>
      </c>
      <c r="B8" s="265" t="inlineStr">
        <is>
          <t>Education/Teaching</t>
        </is>
      </c>
      <c r="C8" s="265" t="n"/>
      <c r="D8" s="760" t="n">
        <v>1</v>
      </c>
      <c r="F8" s="309">
        <f>+'New Sales Forecast'!F21</f>
        <v/>
      </c>
      <c r="G8" s="310">
        <f>+'New Sales Forecast'!G21</f>
        <v/>
      </c>
      <c r="H8" s="310">
        <f>+'New Sales Forecast'!H21</f>
        <v/>
      </c>
      <c r="I8" s="310">
        <f>+'New Sales Forecast'!I21</f>
        <v/>
      </c>
      <c r="J8" s="310">
        <f>+'New Sales Forecast'!J21</f>
        <v/>
      </c>
      <c r="K8" s="311">
        <f>+'New Sales Forecast'!K21</f>
        <v/>
      </c>
      <c r="L8" s="310">
        <f>+'New Sales Forecast'!L21</f>
        <v/>
      </c>
      <c r="M8" s="310">
        <f>+'New Sales Forecast'!M21</f>
        <v/>
      </c>
      <c r="N8" s="310">
        <f>+'New Sales Forecast'!N21</f>
        <v/>
      </c>
      <c r="O8" s="310">
        <f>+'New Sales Forecast'!O21</f>
        <v/>
      </c>
      <c r="P8" s="310">
        <f>+'New Sales Forecast'!P21</f>
        <v/>
      </c>
      <c r="Q8" s="310">
        <f>+'New Sales Forecast'!Q21</f>
        <v/>
      </c>
      <c r="R8" s="310">
        <f>+'New Sales Forecast'!R21</f>
        <v/>
      </c>
      <c r="S8" s="310">
        <f>+'New Sales Forecast'!S21</f>
        <v/>
      </c>
      <c r="T8" s="310">
        <f>+'New Sales Forecast'!T21</f>
        <v/>
      </c>
      <c r="U8" s="310">
        <f>+'New Sales Forecast'!U21</f>
        <v/>
      </c>
      <c r="V8" s="310">
        <f>+'New Sales Forecast'!V21</f>
        <v/>
      </c>
      <c r="W8" s="310">
        <f>+'New Sales Forecast'!W21</f>
        <v/>
      </c>
      <c r="X8" s="310">
        <f>+'New Sales Forecast'!X21</f>
        <v/>
      </c>
      <c r="Y8" s="310">
        <f>+'New Sales Forecast'!Y21</f>
        <v/>
      </c>
      <c r="Z8" s="310">
        <f>+'New Sales Forecast'!Z21</f>
        <v/>
      </c>
      <c r="AA8" s="310">
        <f>+'New Sales Forecast'!AA21</f>
        <v/>
      </c>
      <c r="AB8" s="310">
        <f>+'New Sales Forecast'!AB21</f>
        <v/>
      </c>
      <c r="AC8" s="310">
        <f>+'New Sales Forecast'!AC21</f>
        <v/>
      </c>
      <c r="AD8" s="310">
        <f>+'New Sales Forecast'!AD21</f>
        <v/>
      </c>
      <c r="AE8" s="310">
        <f>+'New Sales Forecast'!AE21</f>
        <v/>
      </c>
      <c r="AF8" s="310">
        <f>+'New Sales Forecast'!AF21</f>
        <v/>
      </c>
      <c r="AG8" s="310">
        <f>+'New Sales Forecast'!AG21</f>
        <v/>
      </c>
      <c r="AH8" s="310">
        <f>+'New Sales Forecast'!AH21</f>
        <v/>
      </c>
      <c r="AI8" s="310">
        <f>+'New Sales Forecast'!AI21</f>
        <v/>
      </c>
      <c r="AJ8" s="310">
        <f>+'New Sales Forecast'!AJ21</f>
        <v/>
      </c>
      <c r="AK8" s="310">
        <f>+'New Sales Forecast'!AK21</f>
        <v/>
      </c>
      <c r="AL8" s="310">
        <f>+'New Sales Forecast'!AL21</f>
        <v/>
      </c>
      <c r="AM8" s="310">
        <f>+'New Sales Forecast'!AM21</f>
        <v/>
      </c>
      <c r="AN8" s="310">
        <f>+'New Sales Forecast'!AN21</f>
        <v/>
      </c>
      <c r="AO8" s="310">
        <f>+'New Sales Forecast'!AO21</f>
        <v/>
      </c>
      <c r="AP8" s="310">
        <f>+'New Sales Forecast'!AP21</f>
        <v/>
      </c>
      <c r="AQ8" s="310">
        <f>+'New Sales Forecast'!AQ21</f>
        <v/>
      </c>
      <c r="AR8" s="310">
        <f>+'New Sales Forecast'!AR21</f>
        <v/>
      </c>
      <c r="AS8" s="310">
        <f>+'New Sales Forecast'!AS21</f>
        <v/>
      </c>
      <c r="AT8" s="310">
        <f>+'New Sales Forecast'!AT21</f>
        <v/>
      </c>
      <c r="AU8" s="310">
        <f>+'New Sales Forecast'!AU21</f>
        <v/>
      </c>
      <c r="AV8" s="310">
        <f>+'New Sales Forecast'!AV21</f>
        <v/>
      </c>
      <c r="AW8" s="310">
        <f>+'New Sales Forecast'!AW21</f>
        <v/>
      </c>
      <c r="AX8" s="310">
        <f>+'New Sales Forecast'!AX21</f>
        <v/>
      </c>
      <c r="AY8" s="310">
        <f>+'New Sales Forecast'!AY21</f>
        <v/>
      </c>
      <c r="AZ8" s="310">
        <f>+'New Sales Forecast'!AZ21</f>
        <v/>
      </c>
      <c r="BA8" s="310">
        <f>+'New Sales Forecast'!BA21</f>
        <v/>
      </c>
      <c r="BB8" s="310">
        <f>+'New Sales Forecast'!BB21</f>
        <v/>
      </c>
      <c r="BC8" s="310">
        <f>+'New Sales Forecast'!BC21</f>
        <v/>
      </c>
      <c r="BD8" s="310">
        <f>+'New Sales Forecast'!BD21</f>
        <v/>
      </c>
      <c r="BE8" s="310">
        <f>+'New Sales Forecast'!BE21</f>
        <v/>
      </c>
      <c r="BF8" s="310">
        <f>+'New Sales Forecast'!BF21</f>
        <v/>
      </c>
      <c r="BG8" s="310">
        <f>+'New Sales Forecast'!BG21</f>
        <v/>
      </c>
      <c r="BH8" s="310">
        <f>+'New Sales Forecast'!BH21</f>
        <v/>
      </c>
      <c r="BI8" s="310">
        <f>+'New Sales Forecast'!BI21</f>
        <v/>
      </c>
      <c r="BJ8" s="310">
        <f>+'New Sales Forecast'!BJ21</f>
        <v/>
      </c>
      <c r="BK8" s="310">
        <f>+'New Sales Forecast'!BK21</f>
        <v/>
      </c>
      <c r="BL8" s="310">
        <f>+'New Sales Forecast'!BL21</f>
        <v/>
      </c>
      <c r="BM8" s="310">
        <f>+'New Sales Forecast'!BM21</f>
        <v/>
      </c>
      <c r="BN8" s="310">
        <f>+'New Sales Forecast'!BN21</f>
        <v/>
      </c>
      <c r="BO8" s="310">
        <f>+'New Sales Forecast'!BO21</f>
        <v/>
      </c>
      <c r="BP8" s="310">
        <f>+'New Sales Forecast'!BP21</f>
        <v/>
      </c>
      <c r="BQ8" s="310">
        <f>+'New Sales Forecast'!BQ21</f>
        <v/>
      </c>
      <c r="BR8" s="310">
        <f>+'New Sales Forecast'!BR21</f>
        <v/>
      </c>
      <c r="BS8" s="310">
        <f>+'New Sales Forecast'!BS21</f>
        <v/>
      </c>
      <c r="BT8" s="310">
        <f>+'New Sales Forecast'!BT21</f>
        <v/>
      </c>
      <c r="BU8" s="310">
        <f>+'New Sales Forecast'!BU21</f>
        <v/>
      </c>
      <c r="BV8" s="310">
        <f>+'New Sales Forecast'!BV21</f>
        <v/>
      </c>
      <c r="BW8" s="310">
        <f>+'New Sales Forecast'!BW21</f>
        <v/>
      </c>
      <c r="BX8" s="310">
        <f>+'New Sales Forecast'!BX21</f>
        <v/>
      </c>
      <c r="BY8" s="310">
        <f>+'New Sales Forecast'!BY21</f>
        <v/>
      </c>
      <c r="BZ8" s="310">
        <f>+'New Sales Forecast'!BZ21</f>
        <v/>
      </c>
      <c r="CA8" s="310">
        <f>+'New Sales Forecast'!CA21</f>
        <v/>
      </c>
      <c r="CB8" s="310">
        <f>+'New Sales Forecast'!CB21</f>
        <v/>
      </c>
      <c r="CC8" s="310">
        <f>+'New Sales Forecast'!CC21</f>
        <v/>
      </c>
      <c r="CD8" s="310">
        <f>+'New Sales Forecast'!CD21</f>
        <v/>
      </c>
      <c r="CE8" s="310">
        <f>+'New Sales Forecast'!CE21</f>
        <v/>
      </c>
      <c r="CF8" s="310">
        <f>+'New Sales Forecast'!CF21</f>
        <v/>
      </c>
      <c r="CG8" s="310">
        <f>+'New Sales Forecast'!CG21</f>
        <v/>
      </c>
      <c r="CH8" s="310">
        <f>+'New Sales Forecast'!CH21</f>
        <v/>
      </c>
      <c r="CI8" s="310">
        <f>+'New Sales Forecast'!CI21</f>
        <v/>
      </c>
      <c r="CJ8" s="310">
        <f>+'New Sales Forecast'!CJ21</f>
        <v/>
      </c>
      <c r="CK8" s="311">
        <f>+'New Sales Forecast'!CK21</f>
        <v/>
      </c>
    </row>
    <row r="9">
      <c r="A9" s="243" t="n"/>
      <c r="F9" s="243" t="n"/>
      <c r="K9" s="194" t="n"/>
      <c r="CK9" s="194" t="n"/>
    </row>
    <row r="10">
      <c r="A10" s="243" t="n"/>
      <c r="F10" s="243" t="n"/>
      <c r="K10" s="194" t="n"/>
      <c r="CK10" s="194" t="n"/>
    </row>
    <row r="11">
      <c r="A11" s="243" t="n"/>
      <c r="D11" s="248" t="inlineStr">
        <is>
          <t>Audit Relief</t>
        </is>
      </c>
      <c r="F11" s="243" t="n"/>
      <c r="K11" s="194" t="n"/>
      <c r="CK11" s="194" t="n"/>
    </row>
    <row r="12" hidden="1" outlineLevel="1">
      <c r="A12" s="243" t="n"/>
      <c r="B12" s="262" t="n"/>
      <c r="C12" s="269">
        <f>+EOMONTH(B12,0)</f>
        <v/>
      </c>
      <c r="E12" s="171" t="n"/>
      <c r="F12" s="761" t="n"/>
      <c r="G12" s="762">
        <f>+IF(SUM(E4:G4)&gt;0, (SUM(E4:G4)*$A$4)/$D$4, 0)</f>
        <v/>
      </c>
      <c r="H12" s="762">
        <f>+IF(SUM(F4:H4)&gt;0, (SUM(F4:H4)*$A$4)/$D$4, 0)</f>
        <v/>
      </c>
      <c r="I12" s="762">
        <f>+IF(SUM(G4:I4)&gt;0, (SUM(G4:I4)*$A$4)/$D$4, 0)</f>
        <v/>
      </c>
      <c r="J12" s="762" t="n">
        <v>0</v>
      </c>
      <c r="K12" s="763" t="n">
        <v>0</v>
      </c>
      <c r="L12" s="762" t="n">
        <v>0</v>
      </c>
      <c r="M12" s="762">
        <f>+IF(SUM(K4:M4)&gt;0, (SUM(K4:M4)*$A$4)/$D$4, 0)</f>
        <v/>
      </c>
      <c r="N12" s="762">
        <f>+IF(SUM(L4:N4)&gt;0, (SUM(L4:N4)*$A$4)/$D$4, 0)</f>
        <v/>
      </c>
      <c r="O12" s="762">
        <f>+IF(SUM(M4:O4)&gt;0, (SUM(M4:O4)*$A$4)/$D$4, 0)</f>
        <v/>
      </c>
      <c r="P12" s="762">
        <f>+IF(SUM(N4:P4)&gt;0, (SUM(N4:P4)*$A$4)/$D$4, 0)</f>
        <v/>
      </c>
      <c r="Q12" s="762">
        <f>+IF(SUM(O4:Q4)&gt;0, (SUM(O4:Q4)*$A$4)/$D$4, 0)</f>
        <v/>
      </c>
      <c r="R12" s="762">
        <f>+IF(SUM(P4:R4)&gt;0, (SUM(P4:R4)*$A$4)/$D$4, 0)</f>
        <v/>
      </c>
      <c r="S12" s="762">
        <f>+IF(SUM(Q4:S4)&gt;0, (SUM(Q4:S4)*$A$4)/$D$4, 0)</f>
        <v/>
      </c>
      <c r="T12" s="762">
        <f>+IF(SUM(R4:T4)&gt;0, (SUM(R4:T4)*$A$4)/$D$4, 0)</f>
        <v/>
      </c>
      <c r="U12" s="762">
        <f>+IF(SUM(S4:U4)&gt;0, (SUM(S4:U4)*$A$4)/$D$4, 0)</f>
        <v/>
      </c>
      <c r="V12" s="762">
        <f>+IF(SUM(T4:V4)&gt;0, (SUM(T4:V4)*$A$4)/$D$4, 0)</f>
        <v/>
      </c>
      <c r="W12" s="762">
        <f>+IF(SUM(U4:W4)&gt;0, (SUM(U4:W4)*$A$4)/$D$4, 0)</f>
        <v/>
      </c>
      <c r="X12" s="762">
        <f>+IF(SUM(V4:X4)&gt;0, (SUM(V4:X4)*$A$4)/$D$4, 0)</f>
        <v/>
      </c>
      <c r="Y12" s="762">
        <f>+IF(SUM(W4:Y4)&gt;0, (SUM(W4:Y4)*$A$4)/$D$4, 0)</f>
        <v/>
      </c>
      <c r="Z12" s="762">
        <f>+IF(SUM(X4:Z4)&gt;0, (SUM(X4:Z4)*$A$4)/$D$4, 0)</f>
        <v/>
      </c>
      <c r="AA12" s="762">
        <f>+IF(SUM(Y4:AA4)&gt;0, (SUM(Y4:AA4)*$A$4)/$D$4, 0)</f>
        <v/>
      </c>
      <c r="AB12" s="762">
        <f>+IF(SUM(Z4:AB4)&gt;0, (SUM(Z4:AB4)*$A$4)/$D$4, 0)</f>
        <v/>
      </c>
      <c r="AC12" s="762">
        <f>+IF(SUM(AA4:AC4)&gt;0, (SUM(AA4:AC4)*$A$4)/$D$4, 0)</f>
        <v/>
      </c>
      <c r="AD12" s="762">
        <f>+IF(SUM(AB4:AD4)&gt;0, (SUM(AB4:AD4)*$A$4)/$D$4, 0)</f>
        <v/>
      </c>
      <c r="AE12" s="762">
        <f>+IF(SUM(AC4:AE4)&gt;0, (SUM(AC4:AE4)*$A$4)/$D$4, 0)</f>
        <v/>
      </c>
      <c r="AF12" s="762">
        <f>+IF(SUM(AD4:AF4)&gt;0, (SUM(AD4:AF4)*$A$4)/$D$4, 0)</f>
        <v/>
      </c>
      <c r="AG12" s="762">
        <f>+IF(SUM(AE4:AG4)&gt;0, (SUM(AE4:AG4)*$A$4)/$D$4, 0)</f>
        <v/>
      </c>
      <c r="AH12" s="762">
        <f>+IF(SUM(AF4:AH4)&gt;0, (SUM(AF4:AH4)*$A$4)/$D$4, 0)</f>
        <v/>
      </c>
      <c r="AI12" s="762">
        <f>+IF(SUM(AG4:AI4)&gt;0, (SUM(AG4:AI4)*$A$4)/$D$4, 0)</f>
        <v/>
      </c>
      <c r="AJ12" s="762">
        <f>+IF(SUM(AH4:AJ4)&gt;0, (SUM(AH4:AJ4)*$A$4)/$D$4, 0)</f>
        <v/>
      </c>
      <c r="AK12" s="762">
        <f>+IF(SUM(AI4:AK4)&gt;0, (SUM(AI4:AK4)*$A$4)/$D$4, 0)</f>
        <v/>
      </c>
      <c r="AL12" s="762">
        <f>+IF(SUM(AJ4:AL4)&gt;0, (SUM(AJ4:AL4)*$A$4)/$D$4, 0)</f>
        <v/>
      </c>
      <c r="AM12" s="762">
        <f>+IF(SUM(AK4:AM4)&gt;0, (SUM(AK4:AM4)*$A$4)/$D$4, 0)</f>
        <v/>
      </c>
      <c r="AN12" s="762">
        <f>+IF(SUM(AL4:AN4)&gt;0, (SUM(AL4:AN4)*$A$4)/$D$4, 0)</f>
        <v/>
      </c>
      <c r="AO12" s="762">
        <f>+IF(SUM(AM4:AO4)&gt;0, (SUM(AM4:AO4)*$A$4)/$D$4, 0)</f>
        <v/>
      </c>
      <c r="AP12" s="762">
        <f>+IF(SUM(AN4:AP4)&gt;0, (SUM(AN4:AP4)*$A$4)/$D$4, 0)</f>
        <v/>
      </c>
      <c r="AQ12" s="762">
        <f>+IF(SUM(AO4:AQ4)&gt;0, (SUM(AO4:AQ4)*$A$4)/$D$4, 0)</f>
        <v/>
      </c>
      <c r="AR12" s="762">
        <f>+IF(SUM(AP4:AR4)&gt;0, (SUM(AP4:AR4)*$A$4)/$D$4, 0)</f>
        <v/>
      </c>
      <c r="AS12" s="762">
        <f>+IF(SUM(AQ4:AS4)&gt;0, (SUM(AQ4:AS4)*$A$4)/$D$4, 0)</f>
        <v/>
      </c>
      <c r="AT12" s="762">
        <f>+IF(SUM(AR4:AT4)&gt;0, (SUM(AR4:AT4)*$A$4)/$D$4, 0)</f>
        <v/>
      </c>
      <c r="AU12" s="762">
        <f>+IF(SUM(AS4:AU4)&gt;0, (SUM(AS4:AU4)*$A$4)/$D$4, 0)</f>
        <v/>
      </c>
      <c r="AV12" s="762">
        <f>+IF(SUM(AT4:AV4)&gt;0, (SUM(AT4:AV4)*$A$4)/$D$4, 0)</f>
        <v/>
      </c>
      <c r="AW12" s="762">
        <f>+IF(SUM(AU4:AW4)&gt;0, (SUM(AU4:AW4)*$A$4)/$D$4, 0)</f>
        <v/>
      </c>
      <c r="AX12" s="762">
        <f>+IF(SUM(AV4:AX4)&gt;0, (SUM(AV4:AX4)*$A$4)/$D$4, 0)</f>
        <v/>
      </c>
      <c r="AY12" s="762">
        <f>+IF(SUM(AW4:AY4)&gt;0, (SUM(AW4:AY4)*$A$4)/$D$4, 0)</f>
        <v/>
      </c>
      <c r="AZ12" s="762">
        <f>+IF(SUM(AX4:AZ4)&gt;0, (SUM(AX4:AZ4)*$A$4)/$D$4, 0)</f>
        <v/>
      </c>
      <c r="BA12" s="762">
        <f>+IF(SUM(AY4:BA4)&gt;0, (SUM(AY4:BA4)*$A$4)/$D$4, 0)</f>
        <v/>
      </c>
      <c r="BB12" s="762">
        <f>+IF(SUM(AZ4:BB4)&gt;0, (SUM(AZ4:BB4)*$A$4)/$D$4, 0)</f>
        <v/>
      </c>
      <c r="BC12" s="762">
        <f>+IF(SUM(BA4:BC4)&gt;0, (SUM(BA4:BC4)*$A$4)/$D$4, 0)</f>
        <v/>
      </c>
      <c r="BD12" s="762">
        <f>+IF(SUM(BB4:BD4)&gt;0, (SUM(BB4:BD4)*$A$4)/$D$4, 0)</f>
        <v/>
      </c>
      <c r="BE12" s="762">
        <f>+IF(SUM(BC4:BE4)&gt;0, (SUM(BC4:BE4)*$A$4)/$D$4, 0)</f>
        <v/>
      </c>
      <c r="BF12" s="762">
        <f>+IF(SUM(BD4:BF4)&gt;0, (SUM(BD4:BF4)*$A$4)/$D$4, 0)</f>
        <v/>
      </c>
      <c r="BG12" s="762">
        <f>+IF(SUM(BE4:BG4)&gt;0, (SUM(BE4:BG4)*$A$4)/$D$4, 0)</f>
        <v/>
      </c>
      <c r="BH12" s="762">
        <f>+IF(SUM(BF4:BH4)&gt;0, (SUM(BF4:BH4)*$A$4)/$D$4, 0)</f>
        <v/>
      </c>
      <c r="BI12" s="762">
        <f>+IF(SUM(BG4:BI4)&gt;0, (SUM(BG4:BI4)*$A$4)/$D$4, 0)</f>
        <v/>
      </c>
      <c r="BJ12" s="762">
        <f>+IF(SUM(BH4:BJ4)&gt;0, (SUM(BH4:BJ4)*$A$4)/$D$4, 0)</f>
        <v/>
      </c>
      <c r="BK12" s="762">
        <f>+IF(SUM(BI4:BK4)&gt;0, (SUM(BI4:BK4)*$A$4)/$D$4, 0)</f>
        <v/>
      </c>
      <c r="BL12" s="762">
        <f>+IF(SUM(BJ4:BL4)&gt;0, (SUM(BJ4:BL4)*$A$4)/$D$4, 0)</f>
        <v/>
      </c>
      <c r="BM12" s="762">
        <f>+IF(SUM(BK4:BM4)&gt;0, (SUM(BK4:BM4)*$A$4)/$D$4, 0)</f>
        <v/>
      </c>
      <c r="BN12" s="762">
        <f>+IF(SUM(BL4:BN4)&gt;0, (SUM(BL4:BN4)*$A$4)/$D$4, 0)</f>
        <v/>
      </c>
      <c r="BO12" s="762">
        <f>+IF(SUM(BM4:BO4)&gt;0, (SUM(BM4:BO4)*$A$4)/$D$4, 0)</f>
        <v/>
      </c>
      <c r="BP12" s="762">
        <f>+IF(SUM(BN4:BP4)&gt;0, (SUM(BN4:BP4)*$A$4)/$D$4, 0)</f>
        <v/>
      </c>
      <c r="BQ12" s="762">
        <f>+IF(SUM(BO4:BQ4)&gt;0, (SUM(BO4:BQ4)*$A$4)/$D$4, 0)</f>
        <v/>
      </c>
      <c r="BR12" s="762">
        <f>+IF(SUM(BP4:BR4)&gt;0, (SUM(BP4:BR4)*$A$4)/$D$4, 0)</f>
        <v/>
      </c>
      <c r="BS12" s="762">
        <f>+IF(SUM(BQ4:BS4)&gt;0, (SUM(BQ4:BS4)*$A$4)/$D$4, 0)</f>
        <v/>
      </c>
      <c r="BT12" s="762">
        <f>+IF(SUM(BR4:BT4)&gt;0, (SUM(BR4:BT4)*$A$4)/$D$4, 0)</f>
        <v/>
      </c>
      <c r="BU12" s="762">
        <f>+IF(SUM(BS4:BU4)&gt;0, (SUM(BS4:BU4)*$A$4)/$D$4, 0)</f>
        <v/>
      </c>
      <c r="BV12" s="762">
        <f>+IF(SUM(BT4:BV4)&gt;0, (SUM(BT4:BV4)*$A$4)/$D$4, 0)</f>
        <v/>
      </c>
      <c r="BW12" s="762">
        <f>+IF(SUM(BU4:BW4)&gt;0, (SUM(BU4:BW4)*$A$4)/$D$4, 0)</f>
        <v/>
      </c>
      <c r="BX12" s="762">
        <f>+IF(SUM(BV4:BX4)&gt;0, (SUM(BV4:BX4)*$A$4)/$D$4, 0)</f>
        <v/>
      </c>
      <c r="BY12" s="762">
        <f>+IF(SUM(BW4:BY4)&gt;0, (SUM(BW4:BY4)*$A$4)/$D$4, 0)</f>
        <v/>
      </c>
      <c r="BZ12" s="762">
        <f>+IF(SUM(BX4:BZ4)&gt;0, (SUM(BX4:BZ4)*$A$4)/$D$4, 0)</f>
        <v/>
      </c>
      <c r="CA12" s="762">
        <f>+IF(SUM(BY4:CA4)&gt;0, (SUM(BY4:CA4)*$A$4)/$D$4, 0)</f>
        <v/>
      </c>
      <c r="CB12" s="762">
        <f>+IF(SUM(BZ4:CB4)&gt;0, (SUM(BZ4:CB4)*$A$4)/$D$4, 0)</f>
        <v/>
      </c>
      <c r="CC12" s="762">
        <f>+IF(SUM(CA4:CC4)&gt;0, (SUM(CA4:CC4)*$A$4)/$D$4, 0)</f>
        <v/>
      </c>
      <c r="CD12" s="762">
        <f>+IF(SUM(CB4:CD4)&gt;0, (SUM(CB4:CD4)*$A$4)/$D$4, 0)</f>
        <v/>
      </c>
      <c r="CE12" s="762">
        <f>+IF(SUM(CC4:CE4)&gt;0, (SUM(CC4:CE4)*$A$4)/$D$4, 0)</f>
        <v/>
      </c>
      <c r="CF12" s="762">
        <f>+IF(SUM(CD4:CF4)&gt;0, (SUM(CD4:CF4)*$A$4)/$D$4, 0)</f>
        <v/>
      </c>
      <c r="CG12" s="762">
        <f>+IF(SUM(CE4:CG4)&gt;0, (SUM(CE4:CG4)*$A$4)/$D$4, 0)</f>
        <v/>
      </c>
      <c r="CH12" s="762">
        <f>+IF(SUM(CF4:CH4)&gt;0, (SUM(CF4:CH4)*$A$4)/$D$4, 0)</f>
        <v/>
      </c>
      <c r="CI12" s="762">
        <f>+IF(SUM(CG4:CI4)&gt;0, (SUM(CG4:CI4)*$A$4)/$D$4, 0)</f>
        <v/>
      </c>
      <c r="CJ12" s="762">
        <f>+IF(SUM(CH4:CJ4)&gt;0, (SUM(CH4:CJ4)*$A$4)/$D$4, 0)</f>
        <v/>
      </c>
      <c r="CK12" s="763">
        <f>+IF(SUM(CI4:CK4)&gt;0, (SUM(CI4:CK4)*$A$4)/$D$4, 0)</f>
        <v/>
      </c>
    </row>
    <row r="13" hidden="1" outlineLevel="1">
      <c r="A13" s="243" t="n">
        <v>6000</v>
      </c>
      <c r="B13" s="262" t="n">
        <v>45413</v>
      </c>
      <c r="C13" s="269">
        <f>+EOMONTH(B13,0)</f>
        <v/>
      </c>
      <c r="D13" t="inlineStr">
        <is>
          <t>Audit SOW #2</t>
        </is>
      </c>
      <c r="E13" s="467">
        <f>+EOMONTH(B13, 4)</f>
        <v/>
      </c>
      <c r="F13" s="762">
        <f>+IF(AND($B13&lt;F$2, $E13&gt;F$2), $A13/$D$4, 0)</f>
        <v/>
      </c>
      <c r="G13" s="762">
        <f>+IF(AND($B13&lt;G$2, $E13&gt;G$2), $A13/$D$4, 0)</f>
        <v/>
      </c>
      <c r="H13" s="762">
        <f>+IF(AND($B13&lt;H$2, $E13&gt;H$2), $A13/$D$4, 0)</f>
        <v/>
      </c>
      <c r="I13" s="762">
        <f>+IF(AND($B13&lt;I$2, $E13&gt;I$2), $A13/$D$4, 0)</f>
        <v/>
      </c>
      <c r="J13" s="764" t="n">
        <v>0</v>
      </c>
      <c r="K13" s="765" t="n">
        <v>1566.5</v>
      </c>
      <c r="L13" s="764">
        <f>+IF(AND($B13&lt;L$2, $E13&gt;L$2), $A13/4, 0)</f>
        <v/>
      </c>
      <c r="M13" s="764">
        <f>-SUM(K13:L13)+A13</f>
        <v/>
      </c>
      <c r="N13" s="762">
        <f>+IF(AND($B13&lt;N$2, $E13&gt;N$2), $A13/$D$4, 0)</f>
        <v/>
      </c>
      <c r="O13" s="762">
        <f>+IF(AND($B13&lt;O$2, $E13&gt;O$2), $A13/$D$4, 0)</f>
        <v/>
      </c>
      <c r="P13" s="762">
        <f>+IF(AND($B13&lt;P$2, $E13&gt;P$2), $A13/$D$4, 0)</f>
        <v/>
      </c>
      <c r="Q13" s="762">
        <f>+IF(AND($B13&lt;Q$2, $E13&gt;Q$2), $A13/$D$4, 0)</f>
        <v/>
      </c>
      <c r="R13" s="762">
        <f>+IF(AND($B13&lt;R$2, $E13&gt;R$2), $A13/$D$4, 0)</f>
        <v/>
      </c>
      <c r="S13" s="762">
        <f>+IF(AND($B13&lt;S$2, $E13&gt;S$2), $A13/$D$4, 0)</f>
        <v/>
      </c>
      <c r="T13" s="762">
        <f>+IF(AND($B13&lt;T$2, $E13&gt;T$2), $A13/$D$4, 0)</f>
        <v/>
      </c>
      <c r="U13" s="762">
        <f>+IF(AND($B13&lt;U$2, $E13&gt;U$2), $A13/$D$4, 0)</f>
        <v/>
      </c>
      <c r="V13" s="762">
        <f>+IF(AND($B13&lt;V$2, $E13&gt;V$2), $A13/$D$4, 0)</f>
        <v/>
      </c>
      <c r="W13" s="762">
        <f>+IF(AND($B13&lt;W$2, $E13&gt;W$2), $A13/$D$4, 0)</f>
        <v/>
      </c>
      <c r="X13" s="762">
        <f>+IF(AND($B13&lt;X$2, $E13&gt;X$2), $A13/$D$4, 0)</f>
        <v/>
      </c>
      <c r="Y13" s="762">
        <f>+IF(AND($B13&lt;Y$2, $E13&gt;Y$2), $A13/$D$4, 0)</f>
        <v/>
      </c>
      <c r="Z13" s="762">
        <f>+IF(AND($B13&lt;Z$2, $E13&gt;Z$2), $A13/$D$4, 0)</f>
        <v/>
      </c>
      <c r="AA13" s="762">
        <f>+IF(AND($B13&lt;AA$2, $E13&gt;AA$2), $A13/$D$4, 0)</f>
        <v/>
      </c>
      <c r="AB13" s="762">
        <f>+IF(AND($B13&lt;AB$2, $E13&gt;AB$2), $A13/$D$4, 0)</f>
        <v/>
      </c>
      <c r="AC13" s="762">
        <f>+IF(AND($B13&lt;AC$2, $E13&gt;AC$2), $A13/$D$4, 0)</f>
        <v/>
      </c>
      <c r="AD13" s="762">
        <f>+IF(AND($B13&lt;AD$2, $E13&gt;AD$2), $A13/$D$4, 0)</f>
        <v/>
      </c>
      <c r="AE13" s="762">
        <f>+IF(AND($B13&lt;AE$2, $E13&gt;AE$2), $A13/$D$4, 0)</f>
        <v/>
      </c>
      <c r="AF13" s="762">
        <f>+IF(AND($B13&lt;AF$2, $E13&gt;AF$2), $A13/$D$4, 0)</f>
        <v/>
      </c>
      <c r="AG13" s="762">
        <f>+IF(AND($B13&lt;AG$2, $E13&gt;AG$2), $A13/$D$4, 0)</f>
        <v/>
      </c>
      <c r="AH13" s="762">
        <f>+IF(AND($B13&lt;AH$2, $E13&gt;AH$2), $A13/$D$4, 0)</f>
        <v/>
      </c>
      <c r="AI13" s="762">
        <f>+IF(AND($B13&lt;AI$2, $E13&gt;AI$2), $A13/$D$4, 0)</f>
        <v/>
      </c>
      <c r="AJ13" s="762">
        <f>+IF(AND($B13&lt;AJ$2, $E13&gt;AJ$2), $A13/$D$4, 0)</f>
        <v/>
      </c>
      <c r="AK13" s="762">
        <f>+IF(AND($B13&lt;AK$2, $E13&gt;AK$2), $A13/$D$4, 0)</f>
        <v/>
      </c>
      <c r="AL13" s="762">
        <f>+IF(AND($B13&lt;AL$2, $E13&gt;AL$2), $A13/$D$4, 0)</f>
        <v/>
      </c>
      <c r="AM13" s="762">
        <f>+IF(AND($B13&lt;AM$2, $E13&gt;AM$2), $A13/$D$4, 0)</f>
        <v/>
      </c>
      <c r="AN13" s="762">
        <f>+IF(AND($B13&lt;AN$2, $E13&gt;AN$2), $A13/$D$4, 0)</f>
        <v/>
      </c>
      <c r="AO13" s="762">
        <f>+IF(AND($B13&lt;AO$2, $E13&gt;AO$2), $A13/$D$4, 0)</f>
        <v/>
      </c>
      <c r="AP13" s="762">
        <f>+IF(AND($B13&lt;AP$2, $E13&gt;AP$2), $A13/$D$4, 0)</f>
        <v/>
      </c>
      <c r="AQ13" s="762">
        <f>+IF(AND($B13&lt;AQ$2, $E13&gt;AQ$2), $A13/$D$4, 0)</f>
        <v/>
      </c>
      <c r="AR13" s="762">
        <f>+IF(AND($B13&lt;AR$2, $E13&gt;AR$2), $A13/$D$4, 0)</f>
        <v/>
      </c>
      <c r="AS13" s="762">
        <f>+IF(AND($B13&lt;AS$2, $E13&gt;AS$2), $A13/$D$4, 0)</f>
        <v/>
      </c>
      <c r="AT13" s="762">
        <f>+IF(AND($B13&lt;AT$2, $E13&gt;AT$2), $A13/$D$4, 0)</f>
        <v/>
      </c>
      <c r="AU13" s="762">
        <f>+IF(AND($B13&lt;AU$2, $E13&gt;AU$2), $A13/$D$4, 0)</f>
        <v/>
      </c>
      <c r="AV13" s="762">
        <f>+IF(AND($B13&lt;AV$2, $E13&gt;AV$2), $A13/$D$4, 0)</f>
        <v/>
      </c>
      <c r="AW13" s="762">
        <f>+IF(AND($B13&lt;AW$2, $E13&gt;AW$2), $A13/$D$4, 0)</f>
        <v/>
      </c>
      <c r="AX13" s="762">
        <f>+IF(AND($B13&lt;AX$2, $E13&gt;AX$2), $A13/$D$4, 0)</f>
        <v/>
      </c>
      <c r="AY13" s="762">
        <f>+IF(AND($B13&lt;AY$2, $E13&gt;AY$2), $A13/$D$4, 0)</f>
        <v/>
      </c>
      <c r="AZ13" s="762">
        <f>+IF(AND($B13&lt;AZ$2, $E13&gt;AZ$2), $A13/$D$4, 0)</f>
        <v/>
      </c>
      <c r="BA13" s="762">
        <f>+IF(AND($B13&lt;BA$2, $E13&gt;BA$2), $A13/$D$4, 0)</f>
        <v/>
      </c>
      <c r="BB13" s="762">
        <f>+IF(AND($B13&lt;BB$2, $E13&gt;BB$2), $A13/$D$4, 0)</f>
        <v/>
      </c>
      <c r="BC13" s="762">
        <f>+IF(AND($B13&lt;BC$2, $E13&gt;BC$2), $A13/$D$4, 0)</f>
        <v/>
      </c>
      <c r="BD13" s="762">
        <f>+IF(AND($B13&lt;BD$2, $E13&gt;BD$2), $A13/$D$4, 0)</f>
        <v/>
      </c>
      <c r="BE13" s="762">
        <f>+IF(AND($B13&lt;BE$2, $E13&gt;BE$2), $A13/$D$4, 0)</f>
        <v/>
      </c>
      <c r="BF13" s="762">
        <f>+IF(AND($B13&lt;BF$2, $E13&gt;BF$2), $A13/$D$4, 0)</f>
        <v/>
      </c>
      <c r="BG13" s="762">
        <f>+IF(AND($B13&lt;BG$2, $E13&gt;BG$2), $A13/$D$4, 0)</f>
        <v/>
      </c>
      <c r="BH13" s="762">
        <f>+IF(AND($B13&lt;BH$2, $E13&gt;BH$2), $A13/$D$4, 0)</f>
        <v/>
      </c>
      <c r="BI13" s="762">
        <f>+IF(AND($B13&lt;BI$2, $E13&gt;BI$2), $A13/$D$4, 0)</f>
        <v/>
      </c>
      <c r="BJ13" s="762">
        <f>+IF(AND($B13&lt;BJ$2, $E13&gt;BJ$2), $A13/$D$4, 0)</f>
        <v/>
      </c>
      <c r="BK13" s="762">
        <f>+IF(AND($B13&lt;BK$2, $E13&gt;BK$2), $A13/$D$4, 0)</f>
        <v/>
      </c>
      <c r="BL13" s="762">
        <f>+IF(AND($B13&lt;BL$2, $E13&gt;BL$2), $A13/$D$4, 0)</f>
        <v/>
      </c>
      <c r="BM13" s="762">
        <f>+IF(AND($B13&lt;BM$2, $E13&gt;BM$2), $A13/$D$4, 0)</f>
        <v/>
      </c>
      <c r="BN13" s="762">
        <f>+IF(AND($B13&lt;BN$2, $E13&gt;BN$2), $A13/$D$4, 0)</f>
        <v/>
      </c>
      <c r="BO13" s="762">
        <f>+IF(AND($B13&lt;BO$2, $E13&gt;BO$2), $A13/$D$4, 0)</f>
        <v/>
      </c>
      <c r="BP13" s="762">
        <f>+IF(AND($B13&lt;BP$2, $E13&gt;BP$2), $A13/$D$4, 0)</f>
        <v/>
      </c>
      <c r="BQ13" s="762">
        <f>+IF(AND($B13&lt;BQ$2, $E13&gt;BQ$2), $A13/$D$4, 0)</f>
        <v/>
      </c>
      <c r="BR13" s="762">
        <f>+IF(AND($B13&lt;BR$2, $E13&gt;BR$2), $A13/$D$4, 0)</f>
        <v/>
      </c>
      <c r="BS13" s="762">
        <f>+IF(AND($B13&lt;BS$2, $E13&gt;BS$2), $A13/$D$4, 0)</f>
        <v/>
      </c>
      <c r="BT13" s="762">
        <f>+IF(AND($B13&lt;BT$2, $E13&gt;BT$2), $A13/$D$4, 0)</f>
        <v/>
      </c>
      <c r="BU13" s="762">
        <f>+IF(AND($B13&lt;BU$2, $E13&gt;BU$2), $A13/$D$4, 0)</f>
        <v/>
      </c>
      <c r="BV13" s="762">
        <f>+IF(AND($B13&lt;BV$2, $E13&gt;BV$2), $A13/$D$4, 0)</f>
        <v/>
      </c>
      <c r="BW13" s="762">
        <f>+IF(AND($B13&lt;BW$2, $E13&gt;BW$2), $A13/$D$4, 0)</f>
        <v/>
      </c>
      <c r="BX13" s="762">
        <f>+IF(AND($B13&lt;BX$2, $E13&gt;BX$2), $A13/$D$4, 0)</f>
        <v/>
      </c>
      <c r="BY13" s="762">
        <f>+IF(AND($B13&lt;BY$2, $E13&gt;BY$2), $A13/$D$4, 0)</f>
        <v/>
      </c>
      <c r="BZ13" s="762">
        <f>+IF(AND($B13&lt;BZ$2, $E13&gt;BZ$2), $A13/$D$4, 0)</f>
        <v/>
      </c>
      <c r="CA13" s="762">
        <f>+IF(AND($B13&lt;CA$2, $E13&gt;CA$2), $A13/$D$4, 0)</f>
        <v/>
      </c>
      <c r="CB13" s="762">
        <f>+IF(AND($B13&lt;CB$2, $E13&gt;CB$2), $A13/$D$4, 0)</f>
        <v/>
      </c>
      <c r="CC13" s="762">
        <f>+IF(AND($B13&lt;CC$2, $E13&gt;CC$2), $A13/$D$4, 0)</f>
        <v/>
      </c>
      <c r="CD13" s="762">
        <f>+IF(AND($B13&lt;CD$2, $E13&gt;CD$2), $A13/$D$4, 0)</f>
        <v/>
      </c>
      <c r="CE13" s="762">
        <f>+IF(AND($B13&lt;CE$2, $E13&gt;CE$2), $A13/$D$4, 0)</f>
        <v/>
      </c>
      <c r="CF13" s="762">
        <f>+IF(AND($B13&lt;CF$2, $E13&gt;CF$2), $A13/$D$4, 0)</f>
        <v/>
      </c>
      <c r="CG13" s="762">
        <f>+IF(AND($B13&lt;CG$2, $E13&gt;CG$2), $A13/$D$4, 0)</f>
        <v/>
      </c>
      <c r="CH13" s="762">
        <f>+IF(AND($B13&lt;CH$2, $E13&gt;CH$2), $A13/$D$4, 0)</f>
        <v/>
      </c>
      <c r="CI13" s="762">
        <f>+IF(AND($B13&lt;CI$2, $E13&gt;CI$2), $A13/$D$4, 0)</f>
        <v/>
      </c>
      <c r="CJ13" s="762">
        <f>+IF(AND($B13&lt;CJ$2, $E13&gt;CJ$2), $A13/$D$4, 0)</f>
        <v/>
      </c>
      <c r="CK13" s="762">
        <f>+IF(AND($B13&lt;CK$2, $E13&gt;CK$2), $A13/$D$4, 0)</f>
        <v/>
      </c>
    </row>
    <row r="14" hidden="1" outlineLevel="1">
      <c r="A14" s="243" t="n"/>
      <c r="B14" s="262" t="n">
        <v>0</v>
      </c>
      <c r="C14" s="269">
        <f>+EOMONTH(B14,0)</f>
        <v/>
      </c>
      <c r="D14" t="inlineStr">
        <is>
          <t>Audit SOW #3</t>
        </is>
      </c>
      <c r="E14" s="467">
        <f>+EOMONTH(B14, $D$4)</f>
        <v/>
      </c>
      <c r="F14" s="762">
        <f>+IF(AND($B14&lt;F$2, $E14&gt;F$2), $A14/$D$4, 0)</f>
        <v/>
      </c>
      <c r="G14" s="762">
        <f>+IF(AND($B14&lt;G$2, $E14&gt;G$2), $A14/$D$4, 0)</f>
        <v/>
      </c>
      <c r="H14" s="762">
        <f>+IF(AND($B14&lt;H$2, $E14&gt;H$2), $A14/$D$4, 0)</f>
        <v/>
      </c>
      <c r="I14" s="762">
        <f>+IF(AND($B14&lt;I$2, $E14&gt;I$2), $A14/$D$4, 0)</f>
        <v/>
      </c>
      <c r="J14" s="762">
        <f>+IF(AND($B14&lt;J$2, $E14&gt;J$2), $A14/$D$4, 0)</f>
        <v/>
      </c>
      <c r="K14" s="763">
        <f>+IF(AND($B14&lt;K$2, $E14&gt;K$2), $A14/$D$4, 0)</f>
        <v/>
      </c>
      <c r="L14" s="762">
        <f>+IF(AND($B14&lt;L$2, $E14&gt;L$2), $A14/$D$4, 0)</f>
        <v/>
      </c>
      <c r="M14" s="762">
        <f>+IF(AND($B14&lt;M$2, $E14&gt;M$2), $A14/$D$4, 0)</f>
        <v/>
      </c>
      <c r="N14" s="762">
        <f>+IF(AND($B14&lt;N$2, $E14&gt;N$2), $A14/$D$4, 0)</f>
        <v/>
      </c>
      <c r="O14" s="762">
        <f>+IF(AND($B14&lt;O$2, $E14&gt;O$2), $A14/$D$4, 0)</f>
        <v/>
      </c>
      <c r="P14" s="762">
        <f>+IF(AND($B14&lt;P$2, $E14&gt;P$2), $A14/$D$4, 0)</f>
        <v/>
      </c>
      <c r="Q14" s="762">
        <f>+IF(AND($B14&lt;Q$2, $E14&gt;Q$2), $A14/$D$4, 0)</f>
        <v/>
      </c>
      <c r="R14" s="762">
        <f>+IF(AND($B14&lt;R$2, $E14&gt;R$2), $A14/$D$4, 0)</f>
        <v/>
      </c>
      <c r="S14" s="762">
        <f>+IF(AND($B14&lt;S$2, $E14&gt;S$2), $A14/$D$4, 0)</f>
        <v/>
      </c>
      <c r="T14" s="762">
        <f>+IF(AND($B14&lt;T$2, $E14&gt;T$2), $A14/$D$4, 0)</f>
        <v/>
      </c>
      <c r="U14" s="762">
        <f>+IF(AND($B14&lt;U$2, $E14&gt;U$2), $A14/$D$4, 0)</f>
        <v/>
      </c>
      <c r="V14" s="762">
        <f>+IF(AND($B14&lt;V$2, $E14&gt;V$2), $A14/$D$4, 0)</f>
        <v/>
      </c>
      <c r="W14" s="762">
        <f>+IF(AND($B14&lt;W$2, $E14&gt;W$2), $A14/$D$4, 0)</f>
        <v/>
      </c>
      <c r="X14" s="762">
        <f>+IF(AND($B14&lt;X$2, $E14&gt;X$2), $A14/$D$4, 0)</f>
        <v/>
      </c>
      <c r="Y14" s="762">
        <f>+IF(AND($B14&lt;Y$2, $E14&gt;Y$2), $A14/$D$4, 0)</f>
        <v/>
      </c>
      <c r="Z14" s="762">
        <f>+IF(AND($B14&lt;Z$2, $E14&gt;Z$2), $A14/$D$4, 0)</f>
        <v/>
      </c>
      <c r="AA14" s="762">
        <f>+IF(AND($B14&lt;AA$2, $E14&gt;AA$2), $A14/$D$4, 0)</f>
        <v/>
      </c>
      <c r="AB14" s="762">
        <f>+IF(AND($B14&lt;AB$2, $E14&gt;AB$2), $A14/$D$4, 0)</f>
        <v/>
      </c>
      <c r="AC14" s="762">
        <f>+IF(AND($B14&lt;AC$2, $E14&gt;AC$2), $A14/$D$4, 0)</f>
        <v/>
      </c>
      <c r="AD14" s="762">
        <f>+IF(AND($B14&lt;AD$2, $E14&gt;AD$2), $A14/$D$4, 0)</f>
        <v/>
      </c>
      <c r="AE14" s="762">
        <f>+IF(AND($B14&lt;AE$2, $E14&gt;AE$2), $A14/$D$4, 0)</f>
        <v/>
      </c>
      <c r="AF14" s="762">
        <f>+IF(AND($B14&lt;AF$2, $E14&gt;AF$2), $A14/$D$4, 0)</f>
        <v/>
      </c>
      <c r="AG14" s="762">
        <f>+IF(AND($B14&lt;AG$2, $E14&gt;AG$2), $A14/$D$4, 0)</f>
        <v/>
      </c>
      <c r="AH14" s="762">
        <f>+IF(AND($B14&lt;AH$2, $E14&gt;AH$2), $A14/$D$4, 0)</f>
        <v/>
      </c>
      <c r="AI14" s="762">
        <f>+IF(AND($B14&lt;AI$2, $E14&gt;AI$2), $A14/$D$4, 0)</f>
        <v/>
      </c>
      <c r="AJ14" s="762">
        <f>+IF(AND($B14&lt;AJ$2, $E14&gt;AJ$2), $A14/$D$4, 0)</f>
        <v/>
      </c>
      <c r="AK14" s="762">
        <f>+IF(AND($B14&lt;AK$2, $E14&gt;AK$2), $A14/$D$4, 0)</f>
        <v/>
      </c>
      <c r="AL14" s="762">
        <f>+IF(AND($B14&lt;AL$2, $E14&gt;AL$2), $A14/$D$4, 0)</f>
        <v/>
      </c>
      <c r="AM14" s="762">
        <f>+IF(AND($B14&lt;AM$2, $E14&gt;AM$2), $A14/$D$4, 0)</f>
        <v/>
      </c>
      <c r="AN14" s="762">
        <f>+IF(AND($B14&lt;AN$2, $E14&gt;AN$2), $A14/$D$4, 0)</f>
        <v/>
      </c>
      <c r="AO14" s="762">
        <f>+IF(AND($B14&lt;AO$2, $E14&gt;AO$2), $A14/$D$4, 0)</f>
        <v/>
      </c>
      <c r="AP14" s="762">
        <f>+IF(AND($B14&lt;AP$2, $E14&gt;AP$2), $A14/$D$4, 0)</f>
        <v/>
      </c>
      <c r="AQ14" s="762">
        <f>+IF(AND($B14&lt;AQ$2, $E14&gt;AQ$2), $A14/$D$4, 0)</f>
        <v/>
      </c>
      <c r="AR14" s="762">
        <f>+IF(AND($B14&lt;AR$2, $E14&gt;AR$2), $A14/$D$4, 0)</f>
        <v/>
      </c>
      <c r="AS14" s="762">
        <f>+IF(AND($B14&lt;AS$2, $E14&gt;AS$2), $A14/$D$4, 0)</f>
        <v/>
      </c>
      <c r="AT14" s="762">
        <f>+IF(AND($B14&lt;AT$2, $E14&gt;AT$2), $A14/$D$4, 0)</f>
        <v/>
      </c>
      <c r="AU14" s="762">
        <f>+IF(AND($B14&lt;AU$2, $E14&gt;AU$2), $A14/$D$4, 0)</f>
        <v/>
      </c>
      <c r="AV14" s="762">
        <f>+IF(AND($B14&lt;AV$2, $E14&gt;AV$2), $A14/$D$4, 0)</f>
        <v/>
      </c>
      <c r="AW14" s="762">
        <f>+IF(AND($B14&lt;AW$2, $E14&gt;AW$2), $A14/$D$4, 0)</f>
        <v/>
      </c>
      <c r="AX14" s="762">
        <f>+IF(AND($B14&lt;AX$2, $E14&gt;AX$2), $A14/$D$4, 0)</f>
        <v/>
      </c>
      <c r="AY14" s="762">
        <f>+IF(AND($B14&lt;AY$2, $E14&gt;AY$2), $A14/$D$4, 0)</f>
        <v/>
      </c>
      <c r="AZ14" s="762">
        <f>+IF(AND($B14&lt;AZ$2, $E14&gt;AZ$2), $A14/$D$4, 0)</f>
        <v/>
      </c>
      <c r="BA14" s="762">
        <f>+IF(AND($B14&lt;BA$2, $E14&gt;BA$2), $A14/$D$4, 0)</f>
        <v/>
      </c>
      <c r="BB14" s="762">
        <f>+IF(AND($B14&lt;BB$2, $E14&gt;BB$2), $A14/$D$4, 0)</f>
        <v/>
      </c>
      <c r="BC14" s="762">
        <f>+IF(AND($B14&lt;BC$2, $E14&gt;BC$2), $A14/$D$4, 0)</f>
        <v/>
      </c>
      <c r="BD14" s="762">
        <f>+IF(AND($B14&lt;BD$2, $E14&gt;BD$2), $A14/$D$4, 0)</f>
        <v/>
      </c>
      <c r="BE14" s="762">
        <f>+IF(AND($B14&lt;BE$2, $E14&gt;BE$2), $A14/$D$4, 0)</f>
        <v/>
      </c>
      <c r="BF14" s="762">
        <f>+IF(AND($B14&lt;BF$2, $E14&gt;BF$2), $A14/$D$4, 0)</f>
        <v/>
      </c>
      <c r="BG14" s="762">
        <f>+IF(AND($B14&lt;BG$2, $E14&gt;BG$2), $A14/$D$4, 0)</f>
        <v/>
      </c>
      <c r="BH14" s="762">
        <f>+IF(AND($B14&lt;BH$2, $E14&gt;BH$2), $A14/$D$4, 0)</f>
        <v/>
      </c>
      <c r="BI14" s="762">
        <f>+IF(AND($B14&lt;BI$2, $E14&gt;BI$2), $A14/$D$4, 0)</f>
        <v/>
      </c>
      <c r="BJ14" s="762">
        <f>+IF(AND($B14&lt;BJ$2, $E14&gt;BJ$2), $A14/$D$4, 0)</f>
        <v/>
      </c>
      <c r="BK14" s="762">
        <f>+IF(AND($B14&lt;BK$2, $E14&gt;BK$2), $A14/$D$4, 0)</f>
        <v/>
      </c>
      <c r="BL14" s="762">
        <f>+IF(AND($B14&lt;BL$2, $E14&gt;BL$2), $A14/$D$4, 0)</f>
        <v/>
      </c>
      <c r="BM14" s="762">
        <f>+IF(AND($B14&lt;BM$2, $E14&gt;BM$2), $A14/$D$4, 0)</f>
        <v/>
      </c>
      <c r="BN14" s="762">
        <f>+IF(AND($B14&lt;BN$2, $E14&gt;BN$2), $A14/$D$4, 0)</f>
        <v/>
      </c>
      <c r="BO14" s="762">
        <f>+IF(AND($B14&lt;BO$2, $E14&gt;BO$2), $A14/$D$4, 0)</f>
        <v/>
      </c>
      <c r="BP14" s="762">
        <f>+IF(AND($B14&lt;BP$2, $E14&gt;BP$2), $A14/$D$4, 0)</f>
        <v/>
      </c>
      <c r="BQ14" s="762">
        <f>+IF(AND($B14&lt;BQ$2, $E14&gt;BQ$2), $A14/$D$4, 0)</f>
        <v/>
      </c>
      <c r="BR14" s="762">
        <f>+IF(AND($B14&lt;BR$2, $E14&gt;BR$2), $A14/$D$4, 0)</f>
        <v/>
      </c>
      <c r="BS14" s="762">
        <f>+IF(AND($B14&lt;BS$2, $E14&gt;BS$2), $A14/$D$4, 0)</f>
        <v/>
      </c>
      <c r="BT14" s="762">
        <f>+IF(AND($B14&lt;BT$2, $E14&gt;BT$2), $A14/$D$4, 0)</f>
        <v/>
      </c>
      <c r="BU14" s="762">
        <f>+IF(AND($B14&lt;BU$2, $E14&gt;BU$2), $A14/$D$4, 0)</f>
        <v/>
      </c>
      <c r="BV14" s="762">
        <f>+IF(AND($B14&lt;BV$2, $E14&gt;BV$2), $A14/$D$4, 0)</f>
        <v/>
      </c>
      <c r="BW14" s="762">
        <f>+IF(AND($B14&lt;BW$2, $E14&gt;BW$2), $A14/$D$4, 0)</f>
        <v/>
      </c>
      <c r="BX14" s="762">
        <f>+IF(AND($B14&lt;BX$2, $E14&gt;BX$2), $A14/$D$4, 0)</f>
        <v/>
      </c>
      <c r="BY14" s="762">
        <f>+IF(AND($B14&lt;BY$2, $E14&gt;BY$2), $A14/$D$4, 0)</f>
        <v/>
      </c>
      <c r="BZ14" s="762">
        <f>+IF(AND($B14&lt;BZ$2, $E14&gt;BZ$2), $A14/$D$4, 0)</f>
        <v/>
      </c>
      <c r="CA14" s="762">
        <f>+IF(AND($B14&lt;CA$2, $E14&gt;CA$2), $A14/$D$4, 0)</f>
        <v/>
      </c>
      <c r="CB14" s="762">
        <f>+IF(AND($B14&lt;CB$2, $E14&gt;CB$2), $A14/$D$4, 0)</f>
        <v/>
      </c>
      <c r="CC14" s="762">
        <f>+IF(AND($B14&lt;CC$2, $E14&gt;CC$2), $A14/$D$4, 0)</f>
        <v/>
      </c>
      <c r="CD14" s="762">
        <f>+IF(AND($B14&lt;CD$2, $E14&gt;CD$2), $A14/$D$4, 0)</f>
        <v/>
      </c>
      <c r="CE14" s="762">
        <f>+IF(AND($B14&lt;CE$2, $E14&gt;CE$2), $A14/$D$4, 0)</f>
        <v/>
      </c>
      <c r="CF14" s="762">
        <f>+IF(AND($B14&lt;CF$2, $E14&gt;CF$2), $A14/$D$4, 0)</f>
        <v/>
      </c>
      <c r="CG14" s="762">
        <f>+IF(AND($B14&lt;CG$2, $E14&gt;CG$2), $A14/$D$4, 0)</f>
        <v/>
      </c>
      <c r="CH14" s="762">
        <f>+IF(AND($B14&lt;CH$2, $E14&gt;CH$2), $A14/$D$4, 0)</f>
        <v/>
      </c>
      <c r="CI14" s="762">
        <f>+IF(AND($B14&lt;CI$2, $E14&gt;CI$2), $A14/$D$4, 0)</f>
        <v/>
      </c>
      <c r="CJ14" s="762">
        <f>+IF(AND($B14&lt;CJ$2, $E14&gt;CJ$2), $A14/$D$4, 0)</f>
        <v/>
      </c>
      <c r="CK14" s="762">
        <f>+IF(AND($B14&lt;CK$2, $E14&gt;CK$2), $A14/$D$4, 0)</f>
        <v/>
      </c>
    </row>
    <row r="15" hidden="1" outlineLevel="1">
      <c r="A15" s="243" t="n"/>
      <c r="B15" s="262" t="n">
        <v>0</v>
      </c>
      <c r="C15" s="269">
        <f>+EOMONTH(B15,0)</f>
        <v/>
      </c>
      <c r="D15" t="inlineStr">
        <is>
          <t>Audit SOW #4</t>
        </is>
      </c>
      <c r="E15" s="467">
        <f>+EOMONTH(B15, $D$4)</f>
        <v/>
      </c>
      <c r="F15" s="762">
        <f>+IF(AND($B15&lt;F$2, $E15&gt;F$2), $A15/$D$4, 0)</f>
        <v/>
      </c>
      <c r="G15" s="762">
        <f>+IF(AND($B15&lt;G$2, $E15&gt;G$2), $A15/$D$4, 0)</f>
        <v/>
      </c>
      <c r="H15" s="762">
        <f>+IF(AND($B15&lt;H$2, $E15&gt;H$2), $A15/$D$4, 0)</f>
        <v/>
      </c>
      <c r="I15" s="762">
        <f>+IF(AND($B15&lt;I$2, $E15&gt;I$2), $A15/$D$4, 0)</f>
        <v/>
      </c>
      <c r="J15" s="762">
        <f>+IF(AND($B15&lt;J$2, $E15&gt;J$2), $A15/$D$4, 0)</f>
        <v/>
      </c>
      <c r="K15" s="763">
        <f>+IF(AND($B15&lt;K$2, $E15&gt;K$2), $A15/$D$4, 0)</f>
        <v/>
      </c>
      <c r="L15" s="762">
        <f>+IF(AND($B15&lt;L$2, $E15&gt;L$2), $A15/$D$4, 0)</f>
        <v/>
      </c>
      <c r="M15" s="762">
        <f>+IF(AND($B15&lt;M$2, $E15&gt;M$2), $A15/$D$4, 0)</f>
        <v/>
      </c>
      <c r="N15" s="762">
        <f>+IF(AND($B15&lt;N$2, $E15&gt;N$2), $A15/$D$4, 0)</f>
        <v/>
      </c>
      <c r="O15" s="762">
        <f>+IF(AND($B15&lt;O$2, $E15&gt;O$2), $A15/$D$4, 0)</f>
        <v/>
      </c>
      <c r="P15" s="762">
        <f>+IF(AND($B15&lt;P$2, $E15&gt;P$2), $A15/$D$4, 0)</f>
        <v/>
      </c>
      <c r="Q15" s="762">
        <f>+IF(AND($B15&lt;Q$2, $E15&gt;Q$2), $A15/$D$4, 0)</f>
        <v/>
      </c>
      <c r="R15" s="762">
        <f>+IF(AND($B15&lt;R$2, $E15&gt;R$2), $A15/$D$4, 0)</f>
        <v/>
      </c>
      <c r="S15" s="762">
        <f>+IF(AND($B15&lt;S$2, $E15&gt;S$2), $A15/$D$4, 0)</f>
        <v/>
      </c>
      <c r="T15" s="762">
        <f>+IF(AND($B15&lt;T$2, $E15&gt;T$2), $A15/$D$4, 0)</f>
        <v/>
      </c>
      <c r="U15" s="762">
        <f>+IF(AND($B15&lt;U$2, $E15&gt;U$2), $A15/$D$4, 0)</f>
        <v/>
      </c>
      <c r="V15" s="762">
        <f>+IF(AND($B15&lt;V$2, $E15&gt;V$2), $A15/$D$4, 0)</f>
        <v/>
      </c>
      <c r="W15" s="762">
        <f>+IF(AND($B15&lt;W$2, $E15&gt;W$2), $A15/$D$4, 0)</f>
        <v/>
      </c>
      <c r="X15" s="762">
        <f>+IF(AND($B15&lt;X$2, $E15&gt;X$2), $A15/$D$4, 0)</f>
        <v/>
      </c>
      <c r="Y15" s="762">
        <f>+IF(AND($B15&lt;Y$2, $E15&gt;Y$2), $A15/$D$4, 0)</f>
        <v/>
      </c>
      <c r="Z15" s="762">
        <f>+IF(AND($B15&lt;Z$2, $E15&gt;Z$2), $A15/$D$4, 0)</f>
        <v/>
      </c>
      <c r="AA15" s="762">
        <f>+IF(AND($B15&lt;AA$2, $E15&gt;AA$2), $A15/$D$4, 0)</f>
        <v/>
      </c>
      <c r="AB15" s="762">
        <f>+IF(AND($B15&lt;AB$2, $E15&gt;AB$2), $A15/$D$4, 0)</f>
        <v/>
      </c>
      <c r="AC15" s="762">
        <f>+IF(AND($B15&lt;AC$2, $E15&gt;AC$2), $A15/$D$4, 0)</f>
        <v/>
      </c>
      <c r="AD15" s="762">
        <f>+IF(AND($B15&lt;AD$2, $E15&gt;AD$2), $A15/$D$4, 0)</f>
        <v/>
      </c>
      <c r="AE15" s="762">
        <f>+IF(AND($B15&lt;AE$2, $E15&gt;AE$2), $A15/$D$4, 0)</f>
        <v/>
      </c>
      <c r="AF15" s="762">
        <f>+IF(AND($B15&lt;AF$2, $E15&gt;AF$2), $A15/$D$4, 0)</f>
        <v/>
      </c>
      <c r="AG15" s="762">
        <f>+IF(AND($B15&lt;AG$2, $E15&gt;AG$2), $A15/$D$4, 0)</f>
        <v/>
      </c>
      <c r="AH15" s="762">
        <f>+IF(AND($B15&lt;AH$2, $E15&gt;AH$2), $A15/$D$4, 0)</f>
        <v/>
      </c>
      <c r="AI15" s="762">
        <f>+IF(AND($B15&lt;AI$2, $E15&gt;AI$2), $A15/$D$4, 0)</f>
        <v/>
      </c>
      <c r="AJ15" s="762">
        <f>+IF(AND($B15&lt;AJ$2, $E15&gt;AJ$2), $A15/$D$4, 0)</f>
        <v/>
      </c>
      <c r="AK15" s="762">
        <f>+IF(AND($B15&lt;AK$2, $E15&gt;AK$2), $A15/$D$4, 0)</f>
        <v/>
      </c>
      <c r="AL15" s="762">
        <f>+IF(AND($B15&lt;AL$2, $E15&gt;AL$2), $A15/$D$4, 0)</f>
        <v/>
      </c>
      <c r="AM15" s="762">
        <f>+IF(AND($B15&lt;AM$2, $E15&gt;AM$2), $A15/$D$4, 0)</f>
        <v/>
      </c>
      <c r="AN15" s="762">
        <f>+IF(AND($B15&lt;AN$2, $E15&gt;AN$2), $A15/$D$4, 0)</f>
        <v/>
      </c>
      <c r="AO15" s="762">
        <f>+IF(AND($B15&lt;AO$2, $E15&gt;AO$2), $A15/$D$4, 0)</f>
        <v/>
      </c>
      <c r="AP15" s="762">
        <f>+IF(AND($B15&lt;AP$2, $E15&gt;AP$2), $A15/$D$4, 0)</f>
        <v/>
      </c>
      <c r="AQ15" s="762">
        <f>+IF(AND($B15&lt;AQ$2, $E15&gt;AQ$2), $A15/$D$4, 0)</f>
        <v/>
      </c>
      <c r="AR15" s="762">
        <f>+IF(AND($B15&lt;AR$2, $E15&gt;AR$2), $A15/$D$4, 0)</f>
        <v/>
      </c>
      <c r="AS15" s="762">
        <f>+IF(AND($B15&lt;AS$2, $E15&gt;AS$2), $A15/$D$4, 0)</f>
        <v/>
      </c>
      <c r="AT15" s="762">
        <f>+IF(AND($B15&lt;AT$2, $E15&gt;AT$2), $A15/$D$4, 0)</f>
        <v/>
      </c>
      <c r="AU15" s="762">
        <f>+IF(AND($B15&lt;AU$2, $E15&gt;AU$2), $A15/$D$4, 0)</f>
        <v/>
      </c>
      <c r="AV15" s="762">
        <f>+IF(AND($B15&lt;AV$2, $E15&gt;AV$2), $A15/$D$4, 0)</f>
        <v/>
      </c>
      <c r="AW15" s="762">
        <f>+IF(AND($B15&lt;AW$2, $E15&gt;AW$2), $A15/$D$4, 0)</f>
        <v/>
      </c>
      <c r="AX15" s="762">
        <f>+IF(AND($B15&lt;AX$2, $E15&gt;AX$2), $A15/$D$4, 0)</f>
        <v/>
      </c>
      <c r="AY15" s="762">
        <f>+IF(AND($B15&lt;AY$2, $E15&gt;AY$2), $A15/$D$4, 0)</f>
        <v/>
      </c>
      <c r="AZ15" s="762">
        <f>+IF(AND($B15&lt;AZ$2, $E15&gt;AZ$2), $A15/$D$4, 0)</f>
        <v/>
      </c>
      <c r="BA15" s="762">
        <f>+IF(AND($B15&lt;BA$2, $E15&gt;BA$2), $A15/$D$4, 0)</f>
        <v/>
      </c>
      <c r="BB15" s="762">
        <f>+IF(AND($B15&lt;BB$2, $E15&gt;BB$2), $A15/$D$4, 0)</f>
        <v/>
      </c>
      <c r="BC15" s="762">
        <f>+IF(AND($B15&lt;BC$2, $E15&gt;BC$2), $A15/$D$4, 0)</f>
        <v/>
      </c>
      <c r="BD15" s="762">
        <f>+IF(AND($B15&lt;BD$2, $E15&gt;BD$2), $A15/$D$4, 0)</f>
        <v/>
      </c>
      <c r="BE15" s="762">
        <f>+IF(AND($B15&lt;BE$2, $E15&gt;BE$2), $A15/$D$4, 0)</f>
        <v/>
      </c>
      <c r="BF15" s="762">
        <f>+IF(AND($B15&lt;BF$2, $E15&gt;BF$2), $A15/$D$4, 0)</f>
        <v/>
      </c>
      <c r="BG15" s="762">
        <f>+IF(AND($B15&lt;BG$2, $E15&gt;BG$2), $A15/$D$4, 0)</f>
        <v/>
      </c>
      <c r="BH15" s="762">
        <f>+IF(AND($B15&lt;BH$2, $E15&gt;BH$2), $A15/$D$4, 0)</f>
        <v/>
      </c>
      <c r="BI15" s="762">
        <f>+IF(AND($B15&lt;BI$2, $E15&gt;BI$2), $A15/$D$4, 0)</f>
        <v/>
      </c>
      <c r="BJ15" s="762">
        <f>+IF(AND($B15&lt;BJ$2, $E15&gt;BJ$2), $A15/$D$4, 0)</f>
        <v/>
      </c>
      <c r="BK15" s="762">
        <f>+IF(AND($B15&lt;BK$2, $E15&gt;BK$2), $A15/$D$4, 0)</f>
        <v/>
      </c>
      <c r="BL15" s="762">
        <f>+IF(AND($B15&lt;BL$2, $E15&gt;BL$2), $A15/$D$4, 0)</f>
        <v/>
      </c>
      <c r="BM15" s="762">
        <f>+IF(AND($B15&lt;BM$2, $E15&gt;BM$2), $A15/$D$4, 0)</f>
        <v/>
      </c>
      <c r="BN15" s="762">
        <f>+IF(AND($B15&lt;BN$2, $E15&gt;BN$2), $A15/$D$4, 0)</f>
        <v/>
      </c>
      <c r="BO15" s="762">
        <f>+IF(AND($B15&lt;BO$2, $E15&gt;BO$2), $A15/$D$4, 0)</f>
        <v/>
      </c>
      <c r="BP15" s="762">
        <f>+IF(AND($B15&lt;BP$2, $E15&gt;BP$2), $A15/$D$4, 0)</f>
        <v/>
      </c>
      <c r="BQ15" s="762">
        <f>+IF(AND($B15&lt;BQ$2, $E15&gt;BQ$2), $A15/$D$4, 0)</f>
        <v/>
      </c>
      <c r="BR15" s="762">
        <f>+IF(AND($B15&lt;BR$2, $E15&gt;BR$2), $A15/$D$4, 0)</f>
        <v/>
      </c>
      <c r="BS15" s="762">
        <f>+IF(AND($B15&lt;BS$2, $E15&gt;BS$2), $A15/$D$4, 0)</f>
        <v/>
      </c>
      <c r="BT15" s="762">
        <f>+IF(AND($B15&lt;BT$2, $E15&gt;BT$2), $A15/$D$4, 0)</f>
        <v/>
      </c>
      <c r="BU15" s="762">
        <f>+IF(AND($B15&lt;BU$2, $E15&gt;BU$2), $A15/$D$4, 0)</f>
        <v/>
      </c>
      <c r="BV15" s="762">
        <f>+IF(AND($B15&lt;BV$2, $E15&gt;BV$2), $A15/$D$4, 0)</f>
        <v/>
      </c>
      <c r="BW15" s="762">
        <f>+IF(AND($B15&lt;BW$2, $E15&gt;BW$2), $A15/$D$4, 0)</f>
        <v/>
      </c>
      <c r="BX15" s="762">
        <f>+IF(AND($B15&lt;BX$2, $E15&gt;BX$2), $A15/$D$4, 0)</f>
        <v/>
      </c>
      <c r="BY15" s="762">
        <f>+IF(AND($B15&lt;BY$2, $E15&gt;BY$2), $A15/$D$4, 0)</f>
        <v/>
      </c>
      <c r="BZ15" s="762">
        <f>+IF(AND($B15&lt;BZ$2, $E15&gt;BZ$2), $A15/$D$4, 0)</f>
        <v/>
      </c>
      <c r="CA15" s="762">
        <f>+IF(AND($B15&lt;CA$2, $E15&gt;CA$2), $A15/$D$4, 0)</f>
        <v/>
      </c>
      <c r="CB15" s="762">
        <f>+IF(AND($B15&lt;CB$2, $E15&gt;CB$2), $A15/$D$4, 0)</f>
        <v/>
      </c>
      <c r="CC15" s="762">
        <f>+IF(AND($B15&lt;CC$2, $E15&gt;CC$2), $A15/$D$4, 0)</f>
        <v/>
      </c>
      <c r="CD15" s="762">
        <f>+IF(AND($B15&lt;CD$2, $E15&gt;CD$2), $A15/$D$4, 0)</f>
        <v/>
      </c>
      <c r="CE15" s="762">
        <f>+IF(AND($B15&lt;CE$2, $E15&gt;CE$2), $A15/$D$4, 0)</f>
        <v/>
      </c>
      <c r="CF15" s="762">
        <f>+IF(AND($B15&lt;CF$2, $E15&gt;CF$2), $A15/$D$4, 0)</f>
        <v/>
      </c>
      <c r="CG15" s="762">
        <f>+IF(AND($B15&lt;CG$2, $E15&gt;CG$2), $A15/$D$4, 0)</f>
        <v/>
      </c>
      <c r="CH15" s="762">
        <f>+IF(AND($B15&lt;CH$2, $E15&gt;CH$2), $A15/$D$4, 0)</f>
        <v/>
      </c>
      <c r="CI15" s="762">
        <f>+IF(AND($B15&lt;CI$2, $E15&gt;CI$2), $A15/$D$4, 0)</f>
        <v/>
      </c>
      <c r="CJ15" s="762">
        <f>+IF(AND($B15&lt;CJ$2, $E15&gt;CJ$2), $A15/$D$4, 0)</f>
        <v/>
      </c>
      <c r="CK15" s="762">
        <f>+IF(AND($B15&lt;CK$2, $E15&gt;CK$2), $A15/$D$4, 0)</f>
        <v/>
      </c>
    </row>
    <row r="16" hidden="1" outlineLevel="1">
      <c r="A16" s="243" t="n"/>
      <c r="B16" s="262" t="n">
        <v>0</v>
      </c>
      <c r="C16" s="269">
        <f>+EOMONTH(B16,0)</f>
        <v/>
      </c>
      <c r="D16" t="inlineStr">
        <is>
          <t>Audit SOW #5</t>
        </is>
      </c>
      <c r="E16" s="467">
        <f>+EOMONTH(B16, $D$4)</f>
        <v/>
      </c>
      <c r="F16" s="762">
        <f>+IF(AND($B16&lt;F$2, $E16&gt;F$2), $A16/$D$4, 0)</f>
        <v/>
      </c>
      <c r="G16" s="762">
        <f>+IF(AND($B16&lt;G$2, $E16&gt;G$2), $A16/$D$4, 0)</f>
        <v/>
      </c>
      <c r="H16" s="762">
        <f>+IF(AND($B16&lt;H$2, $E16&gt;H$2), $A16/$D$4, 0)</f>
        <v/>
      </c>
      <c r="I16" s="762">
        <f>+IF(AND($B16&lt;I$2, $E16&gt;I$2), $A16/$D$4, 0)</f>
        <v/>
      </c>
      <c r="J16" s="762">
        <f>+IF(AND($B16&lt;J$2, $E16&gt;J$2), $A16/$D$4, 0)</f>
        <v/>
      </c>
      <c r="K16" s="763">
        <f>+IF(AND($B16&lt;K$2, $E16&gt;K$2), $A16/$D$4, 0)</f>
        <v/>
      </c>
      <c r="L16" s="762">
        <f>+IF(AND($B16&lt;L$2, $E16&gt;L$2), $A16/$D$4, 0)</f>
        <v/>
      </c>
      <c r="M16" s="762">
        <f>+IF(AND($B16&lt;M$2, $E16&gt;M$2), $A16/$D$4, 0)</f>
        <v/>
      </c>
      <c r="N16" s="762">
        <f>+IF(AND($B16&lt;N$2, $E16&gt;N$2), $A16/$D$4, 0)</f>
        <v/>
      </c>
      <c r="O16" s="762">
        <f>+IF(AND($B16&lt;O$2, $E16&gt;O$2), $A16/$D$4, 0)</f>
        <v/>
      </c>
      <c r="P16" s="762">
        <f>+IF(AND($B16&lt;P$2, $E16&gt;P$2), $A16/$D$4, 0)</f>
        <v/>
      </c>
      <c r="Q16" s="762">
        <f>+IF(AND($B16&lt;Q$2, $E16&gt;Q$2), $A16/$D$4, 0)</f>
        <v/>
      </c>
      <c r="R16" s="762">
        <f>+IF(AND($B16&lt;R$2, $E16&gt;R$2), $A16/$D$4, 0)</f>
        <v/>
      </c>
      <c r="S16" s="762">
        <f>+IF(AND($B16&lt;S$2, $E16&gt;S$2), $A16/$D$4, 0)</f>
        <v/>
      </c>
      <c r="T16" s="762">
        <f>+IF(AND($B16&lt;T$2, $E16&gt;T$2), $A16/$D$4, 0)</f>
        <v/>
      </c>
      <c r="U16" s="762">
        <f>+IF(AND($B16&lt;U$2, $E16&gt;U$2), $A16/$D$4, 0)</f>
        <v/>
      </c>
      <c r="V16" s="762">
        <f>+IF(AND($B16&lt;V$2, $E16&gt;V$2), $A16/$D$4, 0)</f>
        <v/>
      </c>
      <c r="W16" s="762">
        <f>+IF(AND($B16&lt;W$2, $E16&gt;W$2), $A16/$D$4, 0)</f>
        <v/>
      </c>
      <c r="X16" s="762">
        <f>+IF(AND($B16&lt;X$2, $E16&gt;X$2), $A16/$D$4, 0)</f>
        <v/>
      </c>
      <c r="Y16" s="762">
        <f>+IF(AND($B16&lt;Y$2, $E16&gt;Y$2), $A16/$D$4, 0)</f>
        <v/>
      </c>
      <c r="Z16" s="762">
        <f>+IF(AND($B16&lt;Z$2, $E16&gt;Z$2), $A16/$D$4, 0)</f>
        <v/>
      </c>
      <c r="AA16" s="762">
        <f>+IF(AND($B16&lt;AA$2, $E16&gt;AA$2), $A16/$D$4, 0)</f>
        <v/>
      </c>
      <c r="AB16" s="762">
        <f>+IF(AND($B16&lt;AB$2, $E16&gt;AB$2), $A16/$D$4, 0)</f>
        <v/>
      </c>
      <c r="AC16" s="762">
        <f>+IF(AND($B16&lt;AC$2, $E16&gt;AC$2), $A16/$D$4, 0)</f>
        <v/>
      </c>
      <c r="AD16" s="762">
        <f>+IF(AND($B16&lt;AD$2, $E16&gt;AD$2), $A16/$D$4, 0)</f>
        <v/>
      </c>
      <c r="AE16" s="762">
        <f>+IF(AND($B16&lt;AE$2, $E16&gt;AE$2), $A16/$D$4, 0)</f>
        <v/>
      </c>
      <c r="AF16" s="762">
        <f>+IF(AND($B16&lt;AF$2, $E16&gt;AF$2), $A16/$D$4, 0)</f>
        <v/>
      </c>
      <c r="AG16" s="762">
        <f>+IF(AND($B16&lt;AG$2, $E16&gt;AG$2), $A16/$D$4, 0)</f>
        <v/>
      </c>
      <c r="AH16" s="762">
        <f>+IF(AND($B16&lt;AH$2, $E16&gt;AH$2), $A16/$D$4, 0)</f>
        <v/>
      </c>
      <c r="AI16" s="762">
        <f>+IF(AND($B16&lt;AI$2, $E16&gt;AI$2), $A16/$D$4, 0)</f>
        <v/>
      </c>
      <c r="AJ16" s="762">
        <f>+IF(AND($B16&lt;AJ$2, $E16&gt;AJ$2), $A16/$D$4, 0)</f>
        <v/>
      </c>
      <c r="AK16" s="762">
        <f>+IF(AND($B16&lt;AK$2, $E16&gt;AK$2), $A16/$D$4, 0)</f>
        <v/>
      </c>
      <c r="AL16" s="762">
        <f>+IF(AND($B16&lt;AL$2, $E16&gt;AL$2), $A16/$D$4, 0)</f>
        <v/>
      </c>
      <c r="AM16" s="762">
        <f>+IF(AND($B16&lt;AM$2, $E16&gt;AM$2), $A16/$D$4, 0)</f>
        <v/>
      </c>
      <c r="AN16" s="762">
        <f>+IF(AND($B16&lt;AN$2, $E16&gt;AN$2), $A16/$D$4, 0)</f>
        <v/>
      </c>
      <c r="AO16" s="762">
        <f>+IF(AND($B16&lt;AO$2, $E16&gt;AO$2), $A16/$D$4, 0)</f>
        <v/>
      </c>
      <c r="AP16" s="762">
        <f>+IF(AND($B16&lt;AP$2, $E16&gt;AP$2), $A16/$D$4, 0)</f>
        <v/>
      </c>
      <c r="AQ16" s="762">
        <f>+IF(AND($B16&lt;AQ$2, $E16&gt;AQ$2), $A16/$D$4, 0)</f>
        <v/>
      </c>
      <c r="AR16" s="762">
        <f>+IF(AND($B16&lt;AR$2, $E16&gt;AR$2), $A16/$D$4, 0)</f>
        <v/>
      </c>
      <c r="AS16" s="762">
        <f>+IF(AND($B16&lt;AS$2, $E16&gt;AS$2), $A16/$D$4, 0)</f>
        <v/>
      </c>
      <c r="AT16" s="762">
        <f>+IF(AND($B16&lt;AT$2, $E16&gt;AT$2), $A16/$D$4, 0)</f>
        <v/>
      </c>
      <c r="AU16" s="762">
        <f>+IF(AND($B16&lt;AU$2, $E16&gt;AU$2), $A16/$D$4, 0)</f>
        <v/>
      </c>
      <c r="AV16" s="762">
        <f>+IF(AND($B16&lt;AV$2, $E16&gt;AV$2), $A16/$D$4, 0)</f>
        <v/>
      </c>
      <c r="AW16" s="762">
        <f>+IF(AND($B16&lt;AW$2, $E16&gt;AW$2), $A16/$D$4, 0)</f>
        <v/>
      </c>
      <c r="AX16" s="762">
        <f>+IF(AND($B16&lt;AX$2, $E16&gt;AX$2), $A16/$D$4, 0)</f>
        <v/>
      </c>
      <c r="AY16" s="762">
        <f>+IF(AND($B16&lt;AY$2, $E16&gt;AY$2), $A16/$D$4, 0)</f>
        <v/>
      </c>
      <c r="AZ16" s="762">
        <f>+IF(AND($B16&lt;AZ$2, $E16&gt;AZ$2), $A16/$D$4, 0)</f>
        <v/>
      </c>
      <c r="BA16" s="762">
        <f>+IF(AND($B16&lt;BA$2, $E16&gt;BA$2), $A16/$D$4, 0)</f>
        <v/>
      </c>
      <c r="BB16" s="762">
        <f>+IF(AND($B16&lt;BB$2, $E16&gt;BB$2), $A16/$D$4, 0)</f>
        <v/>
      </c>
      <c r="BC16" s="762">
        <f>+IF(AND($B16&lt;BC$2, $E16&gt;BC$2), $A16/$D$4, 0)</f>
        <v/>
      </c>
      <c r="BD16" s="762">
        <f>+IF(AND($B16&lt;BD$2, $E16&gt;BD$2), $A16/$D$4, 0)</f>
        <v/>
      </c>
      <c r="BE16" s="762">
        <f>+IF(AND($B16&lt;BE$2, $E16&gt;BE$2), $A16/$D$4, 0)</f>
        <v/>
      </c>
      <c r="BF16" s="762">
        <f>+IF(AND($B16&lt;BF$2, $E16&gt;BF$2), $A16/$D$4, 0)</f>
        <v/>
      </c>
      <c r="BG16" s="762">
        <f>+IF(AND($B16&lt;BG$2, $E16&gt;BG$2), $A16/$D$4, 0)</f>
        <v/>
      </c>
      <c r="BH16" s="762">
        <f>+IF(AND($B16&lt;BH$2, $E16&gt;BH$2), $A16/$D$4, 0)</f>
        <v/>
      </c>
      <c r="BI16" s="762">
        <f>+IF(AND($B16&lt;BI$2, $E16&gt;BI$2), $A16/$D$4, 0)</f>
        <v/>
      </c>
      <c r="BJ16" s="762">
        <f>+IF(AND($B16&lt;BJ$2, $E16&gt;BJ$2), $A16/$D$4, 0)</f>
        <v/>
      </c>
      <c r="BK16" s="762">
        <f>+IF(AND($B16&lt;BK$2, $E16&gt;BK$2), $A16/$D$4, 0)</f>
        <v/>
      </c>
      <c r="BL16" s="762">
        <f>+IF(AND($B16&lt;BL$2, $E16&gt;BL$2), $A16/$D$4, 0)</f>
        <v/>
      </c>
      <c r="BM16" s="762">
        <f>+IF(AND($B16&lt;BM$2, $E16&gt;BM$2), $A16/$D$4, 0)</f>
        <v/>
      </c>
      <c r="BN16" s="762">
        <f>+IF(AND($B16&lt;BN$2, $E16&gt;BN$2), $A16/$D$4, 0)</f>
        <v/>
      </c>
      <c r="BO16" s="762">
        <f>+IF(AND($B16&lt;BO$2, $E16&gt;BO$2), $A16/$D$4, 0)</f>
        <v/>
      </c>
      <c r="BP16" s="762">
        <f>+IF(AND($B16&lt;BP$2, $E16&gt;BP$2), $A16/$D$4, 0)</f>
        <v/>
      </c>
      <c r="BQ16" s="762">
        <f>+IF(AND($B16&lt;BQ$2, $E16&gt;BQ$2), $A16/$D$4, 0)</f>
        <v/>
      </c>
      <c r="BR16" s="762">
        <f>+IF(AND($B16&lt;BR$2, $E16&gt;BR$2), $A16/$D$4, 0)</f>
        <v/>
      </c>
      <c r="BS16" s="762">
        <f>+IF(AND($B16&lt;BS$2, $E16&gt;BS$2), $A16/$D$4, 0)</f>
        <v/>
      </c>
      <c r="BT16" s="762">
        <f>+IF(AND($B16&lt;BT$2, $E16&gt;BT$2), $A16/$D$4, 0)</f>
        <v/>
      </c>
      <c r="BU16" s="762">
        <f>+IF(AND($B16&lt;BU$2, $E16&gt;BU$2), $A16/$D$4, 0)</f>
        <v/>
      </c>
      <c r="BV16" s="762">
        <f>+IF(AND($B16&lt;BV$2, $E16&gt;BV$2), $A16/$D$4, 0)</f>
        <v/>
      </c>
      <c r="BW16" s="762">
        <f>+IF(AND($B16&lt;BW$2, $E16&gt;BW$2), $A16/$D$4, 0)</f>
        <v/>
      </c>
      <c r="BX16" s="762">
        <f>+IF(AND($B16&lt;BX$2, $E16&gt;BX$2), $A16/$D$4, 0)</f>
        <v/>
      </c>
      <c r="BY16" s="762">
        <f>+IF(AND($B16&lt;BY$2, $E16&gt;BY$2), $A16/$D$4, 0)</f>
        <v/>
      </c>
      <c r="BZ16" s="762">
        <f>+IF(AND($B16&lt;BZ$2, $E16&gt;BZ$2), $A16/$D$4, 0)</f>
        <v/>
      </c>
      <c r="CA16" s="762">
        <f>+IF(AND($B16&lt;CA$2, $E16&gt;CA$2), $A16/$D$4, 0)</f>
        <v/>
      </c>
      <c r="CB16" s="762">
        <f>+IF(AND($B16&lt;CB$2, $E16&gt;CB$2), $A16/$D$4, 0)</f>
        <v/>
      </c>
      <c r="CC16" s="762">
        <f>+IF(AND($B16&lt;CC$2, $E16&gt;CC$2), $A16/$D$4, 0)</f>
        <v/>
      </c>
      <c r="CD16" s="762">
        <f>+IF(AND($B16&lt;CD$2, $E16&gt;CD$2), $A16/$D$4, 0)</f>
        <v/>
      </c>
      <c r="CE16" s="762">
        <f>+IF(AND($B16&lt;CE$2, $E16&gt;CE$2), $A16/$D$4, 0)</f>
        <v/>
      </c>
      <c r="CF16" s="762">
        <f>+IF(AND($B16&lt;CF$2, $E16&gt;CF$2), $A16/$D$4, 0)</f>
        <v/>
      </c>
      <c r="CG16" s="762">
        <f>+IF(AND($B16&lt;CG$2, $E16&gt;CG$2), $A16/$D$4, 0)</f>
        <v/>
      </c>
      <c r="CH16" s="762">
        <f>+IF(AND($B16&lt;CH$2, $E16&gt;CH$2), $A16/$D$4, 0)</f>
        <v/>
      </c>
      <c r="CI16" s="762">
        <f>+IF(AND($B16&lt;CI$2, $E16&gt;CI$2), $A16/$D$4, 0)</f>
        <v/>
      </c>
      <c r="CJ16" s="762">
        <f>+IF(AND($B16&lt;CJ$2, $E16&gt;CJ$2), $A16/$D$4, 0)</f>
        <v/>
      </c>
      <c r="CK16" s="762">
        <f>+IF(AND($B16&lt;CK$2, $E16&gt;CK$2), $A16/$D$4, 0)</f>
        <v/>
      </c>
    </row>
    <row r="17" hidden="1" outlineLevel="1">
      <c r="A17" s="243" t="n"/>
      <c r="B17" s="262" t="n">
        <v>0</v>
      </c>
      <c r="C17" s="269">
        <f>+EOMONTH(B17,0)</f>
        <v/>
      </c>
      <c r="D17" t="inlineStr">
        <is>
          <t>Audit SOW #6</t>
        </is>
      </c>
      <c r="E17" s="467">
        <f>+EOMONTH(B17, $D$4)</f>
        <v/>
      </c>
      <c r="F17" s="762">
        <f>+IF(AND($B17&lt;F$2, $E17&gt;F$2), $A17/$D$4, 0)</f>
        <v/>
      </c>
      <c r="G17" s="762">
        <f>+IF(AND($B17&lt;G$2, $E17&gt;G$2), $A17/$D$4, 0)</f>
        <v/>
      </c>
      <c r="H17" s="762">
        <f>+IF(AND($B17&lt;H$2, $E17&gt;H$2), $A17/$D$4, 0)</f>
        <v/>
      </c>
      <c r="I17" s="762">
        <f>+IF(AND($B17&lt;I$2, $E17&gt;I$2), $A17/$D$4, 0)</f>
        <v/>
      </c>
      <c r="J17" s="762">
        <f>+IF(AND($B17&lt;J$2, $E17&gt;J$2), $A17/$D$4, 0)</f>
        <v/>
      </c>
      <c r="K17" s="763">
        <f>+IF(AND($B17&lt;K$2, $E17&gt;K$2), $A17/$D$4, 0)</f>
        <v/>
      </c>
      <c r="L17" s="762">
        <f>+IF(AND($B17&lt;L$2, $E17&gt;L$2), $A17/$D$4, 0)</f>
        <v/>
      </c>
      <c r="M17" s="762">
        <f>+IF(AND($B17&lt;M$2, $E17&gt;M$2), $A17/$D$4, 0)</f>
        <v/>
      </c>
      <c r="N17" s="762">
        <f>+IF(AND($B17&lt;N$2, $E17&gt;N$2), $A17/$D$4, 0)</f>
        <v/>
      </c>
      <c r="O17" s="762">
        <f>+IF(AND($B17&lt;O$2, $E17&gt;O$2), $A17/$D$4, 0)</f>
        <v/>
      </c>
      <c r="P17" s="762">
        <f>+IF(AND($B17&lt;P$2, $E17&gt;P$2), $A17/$D$4, 0)</f>
        <v/>
      </c>
      <c r="Q17" s="762">
        <f>+IF(AND($B17&lt;Q$2, $E17&gt;Q$2), $A17/$D$4, 0)</f>
        <v/>
      </c>
      <c r="R17" s="762">
        <f>+IF(AND($B17&lt;R$2, $E17&gt;R$2), $A17/$D$4, 0)</f>
        <v/>
      </c>
      <c r="S17" s="762">
        <f>+IF(AND($B17&lt;S$2, $E17&gt;S$2), $A17/$D$4, 0)</f>
        <v/>
      </c>
      <c r="T17" s="762">
        <f>+IF(AND($B17&lt;T$2, $E17&gt;T$2), $A17/$D$4, 0)</f>
        <v/>
      </c>
      <c r="U17" s="762">
        <f>+IF(AND($B17&lt;U$2, $E17&gt;U$2), $A17/$D$4, 0)</f>
        <v/>
      </c>
      <c r="V17" s="762">
        <f>+IF(AND($B17&lt;V$2, $E17&gt;V$2), $A17/$D$4, 0)</f>
        <v/>
      </c>
      <c r="W17" s="762">
        <f>+IF(AND($B17&lt;W$2, $E17&gt;W$2), $A17/$D$4, 0)</f>
        <v/>
      </c>
      <c r="X17" s="762">
        <f>+IF(AND($B17&lt;X$2, $E17&gt;X$2), $A17/$D$4, 0)</f>
        <v/>
      </c>
      <c r="Y17" s="762">
        <f>+IF(AND($B17&lt;Y$2, $E17&gt;Y$2), $A17/$D$4, 0)</f>
        <v/>
      </c>
      <c r="Z17" s="762">
        <f>+IF(AND($B17&lt;Z$2, $E17&gt;Z$2), $A17/$D$4, 0)</f>
        <v/>
      </c>
      <c r="AA17" s="762">
        <f>+IF(AND($B17&lt;AA$2, $E17&gt;AA$2), $A17/$D$4, 0)</f>
        <v/>
      </c>
      <c r="AB17" s="762">
        <f>+IF(AND($B17&lt;AB$2, $E17&gt;AB$2), $A17/$D$4, 0)</f>
        <v/>
      </c>
      <c r="AC17" s="762">
        <f>+IF(AND($B17&lt;AC$2, $E17&gt;AC$2), $A17/$D$4, 0)</f>
        <v/>
      </c>
      <c r="AD17" s="762">
        <f>+IF(AND($B17&lt;AD$2, $E17&gt;AD$2), $A17/$D$4, 0)</f>
        <v/>
      </c>
      <c r="AE17" s="762">
        <f>+IF(AND($B17&lt;AE$2, $E17&gt;AE$2), $A17/$D$4, 0)</f>
        <v/>
      </c>
      <c r="AF17" s="762">
        <f>+IF(AND($B17&lt;AF$2, $E17&gt;AF$2), $A17/$D$4, 0)</f>
        <v/>
      </c>
      <c r="AG17" s="762">
        <f>+IF(AND($B17&lt;AG$2, $E17&gt;AG$2), $A17/$D$4, 0)</f>
        <v/>
      </c>
      <c r="AH17" s="762">
        <f>+IF(AND($B17&lt;AH$2, $E17&gt;AH$2), $A17/$D$4, 0)</f>
        <v/>
      </c>
      <c r="AI17" s="762">
        <f>+IF(AND($B17&lt;AI$2, $E17&gt;AI$2), $A17/$D$4, 0)</f>
        <v/>
      </c>
      <c r="AJ17" s="762">
        <f>+IF(AND($B17&lt;AJ$2, $E17&gt;AJ$2), $A17/$D$4, 0)</f>
        <v/>
      </c>
      <c r="AK17" s="762">
        <f>+IF(AND($B17&lt;AK$2, $E17&gt;AK$2), $A17/$D$4, 0)</f>
        <v/>
      </c>
      <c r="AL17" s="762">
        <f>+IF(AND($B17&lt;AL$2, $E17&gt;AL$2), $A17/$D$4, 0)</f>
        <v/>
      </c>
      <c r="AM17" s="762">
        <f>+IF(AND($B17&lt;AM$2, $E17&gt;AM$2), $A17/$D$4, 0)</f>
        <v/>
      </c>
      <c r="AN17" s="762">
        <f>+IF(AND($B17&lt;AN$2, $E17&gt;AN$2), $A17/$D$4, 0)</f>
        <v/>
      </c>
      <c r="AO17" s="762">
        <f>+IF(AND($B17&lt;AO$2, $E17&gt;AO$2), $A17/$D$4, 0)</f>
        <v/>
      </c>
      <c r="AP17" s="762">
        <f>+IF(AND($B17&lt;AP$2, $E17&gt;AP$2), $A17/$D$4, 0)</f>
        <v/>
      </c>
      <c r="AQ17" s="762">
        <f>+IF(AND($B17&lt;AQ$2, $E17&gt;AQ$2), $A17/$D$4, 0)</f>
        <v/>
      </c>
      <c r="AR17" s="762">
        <f>+IF(AND($B17&lt;AR$2, $E17&gt;AR$2), $A17/$D$4, 0)</f>
        <v/>
      </c>
      <c r="AS17" s="762">
        <f>+IF(AND($B17&lt;AS$2, $E17&gt;AS$2), $A17/$D$4, 0)</f>
        <v/>
      </c>
      <c r="AT17" s="762">
        <f>+IF(AND($B17&lt;AT$2, $E17&gt;AT$2), $A17/$D$4, 0)</f>
        <v/>
      </c>
      <c r="AU17" s="762">
        <f>+IF(AND($B17&lt;AU$2, $E17&gt;AU$2), $A17/$D$4, 0)</f>
        <v/>
      </c>
      <c r="AV17" s="762">
        <f>+IF(AND($B17&lt;AV$2, $E17&gt;AV$2), $A17/$D$4, 0)</f>
        <v/>
      </c>
      <c r="AW17" s="762">
        <f>+IF(AND($B17&lt;AW$2, $E17&gt;AW$2), $A17/$D$4, 0)</f>
        <v/>
      </c>
      <c r="AX17" s="762">
        <f>+IF(AND($B17&lt;AX$2, $E17&gt;AX$2), $A17/$D$4, 0)</f>
        <v/>
      </c>
      <c r="AY17" s="762">
        <f>+IF(AND($B17&lt;AY$2, $E17&gt;AY$2), $A17/$D$4, 0)</f>
        <v/>
      </c>
      <c r="AZ17" s="762">
        <f>+IF(AND($B17&lt;AZ$2, $E17&gt;AZ$2), $A17/$D$4, 0)</f>
        <v/>
      </c>
      <c r="BA17" s="762">
        <f>+IF(AND($B17&lt;BA$2, $E17&gt;BA$2), $A17/$D$4, 0)</f>
        <v/>
      </c>
      <c r="BB17" s="762">
        <f>+IF(AND($B17&lt;BB$2, $E17&gt;BB$2), $A17/$D$4, 0)</f>
        <v/>
      </c>
      <c r="BC17" s="762">
        <f>+IF(AND($B17&lt;BC$2, $E17&gt;BC$2), $A17/$D$4, 0)</f>
        <v/>
      </c>
      <c r="BD17" s="762">
        <f>+IF(AND($B17&lt;BD$2, $E17&gt;BD$2), $A17/$D$4, 0)</f>
        <v/>
      </c>
      <c r="BE17" s="762">
        <f>+IF(AND($B17&lt;BE$2, $E17&gt;BE$2), $A17/$D$4, 0)</f>
        <v/>
      </c>
      <c r="BF17" s="762">
        <f>+IF(AND($B17&lt;BF$2, $E17&gt;BF$2), $A17/$D$4, 0)</f>
        <v/>
      </c>
      <c r="BG17" s="762">
        <f>+IF(AND($B17&lt;BG$2, $E17&gt;BG$2), $A17/$D$4, 0)</f>
        <v/>
      </c>
      <c r="BH17" s="762">
        <f>+IF(AND($B17&lt;BH$2, $E17&gt;BH$2), $A17/$D$4, 0)</f>
        <v/>
      </c>
      <c r="BI17" s="762">
        <f>+IF(AND($B17&lt;BI$2, $E17&gt;BI$2), $A17/$D$4, 0)</f>
        <v/>
      </c>
      <c r="BJ17" s="762">
        <f>+IF(AND($B17&lt;BJ$2, $E17&gt;BJ$2), $A17/$D$4, 0)</f>
        <v/>
      </c>
      <c r="BK17" s="762">
        <f>+IF(AND($B17&lt;BK$2, $E17&gt;BK$2), $A17/$D$4, 0)</f>
        <v/>
      </c>
      <c r="BL17" s="762">
        <f>+IF(AND($B17&lt;BL$2, $E17&gt;BL$2), $A17/$D$4, 0)</f>
        <v/>
      </c>
      <c r="BM17" s="762">
        <f>+IF(AND($B17&lt;BM$2, $E17&gt;BM$2), $A17/$D$4, 0)</f>
        <v/>
      </c>
      <c r="BN17" s="762">
        <f>+IF(AND($B17&lt;BN$2, $E17&gt;BN$2), $A17/$D$4, 0)</f>
        <v/>
      </c>
      <c r="BO17" s="762">
        <f>+IF(AND($B17&lt;BO$2, $E17&gt;BO$2), $A17/$D$4, 0)</f>
        <v/>
      </c>
      <c r="BP17" s="762">
        <f>+IF(AND($B17&lt;BP$2, $E17&gt;BP$2), $A17/$D$4, 0)</f>
        <v/>
      </c>
      <c r="BQ17" s="762">
        <f>+IF(AND($B17&lt;BQ$2, $E17&gt;BQ$2), $A17/$D$4, 0)</f>
        <v/>
      </c>
      <c r="BR17" s="762">
        <f>+IF(AND($B17&lt;BR$2, $E17&gt;BR$2), $A17/$D$4, 0)</f>
        <v/>
      </c>
      <c r="BS17" s="762">
        <f>+IF(AND($B17&lt;BS$2, $E17&gt;BS$2), $A17/$D$4, 0)</f>
        <v/>
      </c>
      <c r="BT17" s="762">
        <f>+IF(AND($B17&lt;BT$2, $E17&gt;BT$2), $A17/$D$4, 0)</f>
        <v/>
      </c>
      <c r="BU17" s="762">
        <f>+IF(AND($B17&lt;BU$2, $E17&gt;BU$2), $A17/$D$4, 0)</f>
        <v/>
      </c>
      <c r="BV17" s="762">
        <f>+IF(AND($B17&lt;BV$2, $E17&gt;BV$2), $A17/$D$4, 0)</f>
        <v/>
      </c>
      <c r="BW17" s="762">
        <f>+IF(AND($B17&lt;BW$2, $E17&gt;BW$2), $A17/$D$4, 0)</f>
        <v/>
      </c>
      <c r="BX17" s="762">
        <f>+IF(AND($B17&lt;BX$2, $E17&gt;BX$2), $A17/$D$4, 0)</f>
        <v/>
      </c>
      <c r="BY17" s="762">
        <f>+IF(AND($B17&lt;BY$2, $E17&gt;BY$2), $A17/$D$4, 0)</f>
        <v/>
      </c>
      <c r="BZ17" s="762">
        <f>+IF(AND($B17&lt;BZ$2, $E17&gt;BZ$2), $A17/$D$4, 0)</f>
        <v/>
      </c>
      <c r="CA17" s="762">
        <f>+IF(AND($B17&lt;CA$2, $E17&gt;CA$2), $A17/$D$4, 0)</f>
        <v/>
      </c>
      <c r="CB17" s="762">
        <f>+IF(AND($B17&lt;CB$2, $E17&gt;CB$2), $A17/$D$4, 0)</f>
        <v/>
      </c>
      <c r="CC17" s="762">
        <f>+IF(AND($B17&lt;CC$2, $E17&gt;CC$2), $A17/$D$4, 0)</f>
        <v/>
      </c>
      <c r="CD17" s="762">
        <f>+IF(AND($B17&lt;CD$2, $E17&gt;CD$2), $A17/$D$4, 0)</f>
        <v/>
      </c>
      <c r="CE17" s="762">
        <f>+IF(AND($B17&lt;CE$2, $E17&gt;CE$2), $A17/$D$4, 0)</f>
        <v/>
      </c>
      <c r="CF17" s="762">
        <f>+IF(AND($B17&lt;CF$2, $E17&gt;CF$2), $A17/$D$4, 0)</f>
        <v/>
      </c>
      <c r="CG17" s="762">
        <f>+IF(AND($B17&lt;CG$2, $E17&gt;CG$2), $A17/$D$4, 0)</f>
        <v/>
      </c>
      <c r="CH17" s="762">
        <f>+IF(AND($B17&lt;CH$2, $E17&gt;CH$2), $A17/$D$4, 0)</f>
        <v/>
      </c>
      <c r="CI17" s="762">
        <f>+IF(AND($B17&lt;CI$2, $E17&gt;CI$2), $A17/$D$4, 0)</f>
        <v/>
      </c>
      <c r="CJ17" s="762">
        <f>+IF(AND($B17&lt;CJ$2, $E17&gt;CJ$2), $A17/$D$4, 0)</f>
        <v/>
      </c>
      <c r="CK17" s="762">
        <f>+IF(AND($B17&lt;CK$2, $E17&gt;CK$2), $A17/$D$4, 0)</f>
        <v/>
      </c>
    </row>
    <row r="18" hidden="1" outlineLevel="1">
      <c r="A18" s="243" t="n"/>
      <c r="B18" s="262" t="n">
        <v>0</v>
      </c>
      <c r="C18" s="269">
        <f>+EOMONTH(B18,0)</f>
        <v/>
      </c>
      <c r="D18" t="inlineStr">
        <is>
          <t>Audit SOW #7</t>
        </is>
      </c>
      <c r="E18" s="467">
        <f>+EOMONTH(B18, $D$4)</f>
        <v/>
      </c>
      <c r="F18" s="762">
        <f>+IF(AND($B18&lt;F$2, $E18&gt;F$2), $A18/$D$4, 0)</f>
        <v/>
      </c>
      <c r="G18" s="762">
        <f>+IF(AND($B18&lt;G$2, $E18&gt;G$2), $A18/$D$4, 0)</f>
        <v/>
      </c>
      <c r="H18" s="762">
        <f>+IF(AND($B18&lt;H$2, $E18&gt;H$2), $A18/$D$4, 0)</f>
        <v/>
      </c>
      <c r="I18" s="762">
        <f>+IF(AND($B18&lt;I$2, $E18&gt;I$2), $A18/$D$4, 0)</f>
        <v/>
      </c>
      <c r="J18" s="762">
        <f>+IF(AND($B18&lt;J$2, $E18&gt;J$2), $A18/$D$4, 0)</f>
        <v/>
      </c>
      <c r="K18" s="763">
        <f>+IF(AND($B18&lt;K$2, $E18&gt;K$2), $A18/$D$4, 0)</f>
        <v/>
      </c>
      <c r="L18" s="762">
        <f>+IF(AND($B18&lt;L$2, $E18&gt;L$2), $A18/$D$4, 0)</f>
        <v/>
      </c>
      <c r="M18" s="762">
        <f>+IF(AND($B18&lt;M$2, $E18&gt;M$2), $A18/$D$4, 0)</f>
        <v/>
      </c>
      <c r="N18" s="762">
        <f>+IF(AND($B18&lt;N$2, $E18&gt;N$2), $A18/$D$4, 0)</f>
        <v/>
      </c>
      <c r="O18" s="762">
        <f>+IF(AND($B18&lt;O$2, $E18&gt;O$2), $A18/$D$4, 0)</f>
        <v/>
      </c>
      <c r="P18" s="762">
        <f>+IF(AND($B18&lt;P$2, $E18&gt;P$2), $A18/$D$4, 0)</f>
        <v/>
      </c>
      <c r="Q18" s="762">
        <f>+IF(AND($B18&lt;Q$2, $E18&gt;Q$2), $A18/$D$4, 0)</f>
        <v/>
      </c>
      <c r="R18" s="762">
        <f>+IF(AND($B18&lt;R$2, $E18&gt;R$2), $A18/$D$4, 0)</f>
        <v/>
      </c>
      <c r="S18" s="762">
        <f>+IF(AND($B18&lt;S$2, $E18&gt;S$2), $A18/$D$4, 0)</f>
        <v/>
      </c>
      <c r="T18" s="762">
        <f>+IF(AND($B18&lt;T$2, $E18&gt;T$2), $A18/$D$4, 0)</f>
        <v/>
      </c>
      <c r="U18" s="762">
        <f>+IF(AND($B18&lt;U$2, $E18&gt;U$2), $A18/$D$4, 0)</f>
        <v/>
      </c>
      <c r="V18" s="762">
        <f>+IF(AND($B18&lt;V$2, $E18&gt;V$2), $A18/$D$4, 0)</f>
        <v/>
      </c>
      <c r="W18" s="762">
        <f>+IF(AND($B18&lt;W$2, $E18&gt;W$2), $A18/$D$4, 0)</f>
        <v/>
      </c>
      <c r="X18" s="762">
        <f>+IF(AND($B18&lt;X$2, $E18&gt;X$2), $A18/$D$4, 0)</f>
        <v/>
      </c>
      <c r="Y18" s="762">
        <f>+IF(AND($B18&lt;Y$2, $E18&gt;Y$2), $A18/$D$4, 0)</f>
        <v/>
      </c>
      <c r="Z18" s="762">
        <f>+IF(AND($B18&lt;Z$2, $E18&gt;Z$2), $A18/$D$4, 0)</f>
        <v/>
      </c>
      <c r="AA18" s="762">
        <f>+IF(AND($B18&lt;AA$2, $E18&gt;AA$2), $A18/$D$4, 0)</f>
        <v/>
      </c>
      <c r="AB18" s="762">
        <f>+IF(AND($B18&lt;AB$2, $E18&gt;AB$2), $A18/$D$4, 0)</f>
        <v/>
      </c>
      <c r="AC18" s="762">
        <f>+IF(AND($B18&lt;AC$2, $E18&gt;AC$2), $A18/$D$4, 0)</f>
        <v/>
      </c>
      <c r="AD18" s="762">
        <f>+IF(AND($B18&lt;AD$2, $E18&gt;AD$2), $A18/$D$4, 0)</f>
        <v/>
      </c>
      <c r="AE18" s="762">
        <f>+IF(AND($B18&lt;AE$2, $E18&gt;AE$2), $A18/$D$4, 0)</f>
        <v/>
      </c>
      <c r="AF18" s="762">
        <f>+IF(AND($B18&lt;AF$2, $E18&gt;AF$2), $A18/$D$4, 0)</f>
        <v/>
      </c>
      <c r="AG18" s="762">
        <f>+IF(AND($B18&lt;AG$2, $E18&gt;AG$2), $A18/$D$4, 0)</f>
        <v/>
      </c>
      <c r="AH18" s="762">
        <f>+IF(AND($B18&lt;AH$2, $E18&gt;AH$2), $A18/$D$4, 0)</f>
        <v/>
      </c>
      <c r="AI18" s="762">
        <f>+IF(AND($B18&lt;AI$2, $E18&gt;AI$2), $A18/$D$4, 0)</f>
        <v/>
      </c>
      <c r="AJ18" s="762">
        <f>+IF(AND($B18&lt;AJ$2, $E18&gt;AJ$2), $A18/$D$4, 0)</f>
        <v/>
      </c>
      <c r="AK18" s="762">
        <f>+IF(AND($B18&lt;AK$2, $E18&gt;AK$2), $A18/$D$4, 0)</f>
        <v/>
      </c>
      <c r="AL18" s="762">
        <f>+IF(AND($B18&lt;AL$2, $E18&gt;AL$2), $A18/$D$4, 0)</f>
        <v/>
      </c>
      <c r="AM18" s="762">
        <f>+IF(AND($B18&lt;AM$2, $E18&gt;AM$2), $A18/$D$4, 0)</f>
        <v/>
      </c>
      <c r="AN18" s="762">
        <f>+IF(AND($B18&lt;AN$2, $E18&gt;AN$2), $A18/$D$4, 0)</f>
        <v/>
      </c>
      <c r="AO18" s="762">
        <f>+IF(AND($B18&lt;AO$2, $E18&gt;AO$2), $A18/$D$4, 0)</f>
        <v/>
      </c>
      <c r="AP18" s="762">
        <f>+IF(AND($B18&lt;AP$2, $E18&gt;AP$2), $A18/$D$4, 0)</f>
        <v/>
      </c>
      <c r="AQ18" s="762">
        <f>+IF(AND($B18&lt;AQ$2, $E18&gt;AQ$2), $A18/$D$4, 0)</f>
        <v/>
      </c>
      <c r="AR18" s="762">
        <f>+IF(AND($B18&lt;AR$2, $E18&gt;AR$2), $A18/$D$4, 0)</f>
        <v/>
      </c>
      <c r="AS18" s="762">
        <f>+IF(AND($B18&lt;AS$2, $E18&gt;AS$2), $A18/$D$4, 0)</f>
        <v/>
      </c>
      <c r="AT18" s="762">
        <f>+IF(AND($B18&lt;AT$2, $E18&gt;AT$2), $A18/$D$4, 0)</f>
        <v/>
      </c>
      <c r="AU18" s="762">
        <f>+IF(AND($B18&lt;AU$2, $E18&gt;AU$2), $A18/$D$4, 0)</f>
        <v/>
      </c>
      <c r="AV18" s="762">
        <f>+IF(AND($B18&lt;AV$2, $E18&gt;AV$2), $A18/$D$4, 0)</f>
        <v/>
      </c>
      <c r="AW18" s="762">
        <f>+IF(AND($B18&lt;AW$2, $E18&gt;AW$2), $A18/$D$4, 0)</f>
        <v/>
      </c>
      <c r="AX18" s="762">
        <f>+IF(AND($B18&lt;AX$2, $E18&gt;AX$2), $A18/$D$4, 0)</f>
        <v/>
      </c>
      <c r="AY18" s="762">
        <f>+IF(AND($B18&lt;AY$2, $E18&gt;AY$2), $A18/$D$4, 0)</f>
        <v/>
      </c>
      <c r="AZ18" s="762">
        <f>+IF(AND($B18&lt;AZ$2, $E18&gt;AZ$2), $A18/$D$4, 0)</f>
        <v/>
      </c>
      <c r="BA18" s="762">
        <f>+IF(AND($B18&lt;BA$2, $E18&gt;BA$2), $A18/$D$4, 0)</f>
        <v/>
      </c>
      <c r="BB18" s="762">
        <f>+IF(AND($B18&lt;BB$2, $E18&gt;BB$2), $A18/$D$4, 0)</f>
        <v/>
      </c>
      <c r="BC18" s="762">
        <f>+IF(AND($B18&lt;BC$2, $E18&gt;BC$2), $A18/$D$4, 0)</f>
        <v/>
      </c>
      <c r="BD18" s="762">
        <f>+IF(AND($B18&lt;BD$2, $E18&gt;BD$2), $A18/$D$4, 0)</f>
        <v/>
      </c>
      <c r="BE18" s="762">
        <f>+IF(AND($B18&lt;BE$2, $E18&gt;BE$2), $A18/$D$4, 0)</f>
        <v/>
      </c>
      <c r="BF18" s="762">
        <f>+IF(AND($B18&lt;BF$2, $E18&gt;BF$2), $A18/$D$4, 0)</f>
        <v/>
      </c>
      <c r="BG18" s="762">
        <f>+IF(AND($B18&lt;BG$2, $E18&gt;BG$2), $A18/$D$4, 0)</f>
        <v/>
      </c>
      <c r="BH18" s="762">
        <f>+IF(AND($B18&lt;BH$2, $E18&gt;BH$2), $A18/$D$4, 0)</f>
        <v/>
      </c>
      <c r="BI18" s="762">
        <f>+IF(AND($B18&lt;BI$2, $E18&gt;BI$2), $A18/$D$4, 0)</f>
        <v/>
      </c>
      <c r="BJ18" s="762">
        <f>+IF(AND($B18&lt;BJ$2, $E18&gt;BJ$2), $A18/$D$4, 0)</f>
        <v/>
      </c>
      <c r="BK18" s="762">
        <f>+IF(AND($B18&lt;BK$2, $E18&gt;BK$2), $A18/$D$4, 0)</f>
        <v/>
      </c>
      <c r="BL18" s="762">
        <f>+IF(AND($B18&lt;BL$2, $E18&gt;BL$2), $A18/$D$4, 0)</f>
        <v/>
      </c>
      <c r="BM18" s="762">
        <f>+IF(AND($B18&lt;BM$2, $E18&gt;BM$2), $A18/$D$4, 0)</f>
        <v/>
      </c>
      <c r="BN18" s="762">
        <f>+IF(AND($B18&lt;BN$2, $E18&gt;BN$2), $A18/$D$4, 0)</f>
        <v/>
      </c>
      <c r="BO18" s="762">
        <f>+IF(AND($B18&lt;BO$2, $E18&gt;BO$2), $A18/$D$4, 0)</f>
        <v/>
      </c>
      <c r="BP18" s="762">
        <f>+IF(AND($B18&lt;BP$2, $E18&gt;BP$2), $A18/$D$4, 0)</f>
        <v/>
      </c>
      <c r="BQ18" s="762">
        <f>+IF(AND($B18&lt;BQ$2, $E18&gt;BQ$2), $A18/$D$4, 0)</f>
        <v/>
      </c>
      <c r="BR18" s="762">
        <f>+IF(AND($B18&lt;BR$2, $E18&gt;BR$2), $A18/$D$4, 0)</f>
        <v/>
      </c>
      <c r="BS18" s="762">
        <f>+IF(AND($B18&lt;BS$2, $E18&gt;BS$2), $A18/$D$4, 0)</f>
        <v/>
      </c>
      <c r="BT18" s="762">
        <f>+IF(AND($B18&lt;BT$2, $E18&gt;BT$2), $A18/$D$4, 0)</f>
        <v/>
      </c>
      <c r="BU18" s="762">
        <f>+IF(AND($B18&lt;BU$2, $E18&gt;BU$2), $A18/$D$4, 0)</f>
        <v/>
      </c>
      <c r="BV18" s="762">
        <f>+IF(AND($B18&lt;BV$2, $E18&gt;BV$2), $A18/$D$4, 0)</f>
        <v/>
      </c>
      <c r="BW18" s="762">
        <f>+IF(AND($B18&lt;BW$2, $E18&gt;BW$2), $A18/$D$4, 0)</f>
        <v/>
      </c>
      <c r="BX18" s="762">
        <f>+IF(AND($B18&lt;BX$2, $E18&gt;BX$2), $A18/$D$4, 0)</f>
        <v/>
      </c>
      <c r="BY18" s="762">
        <f>+IF(AND($B18&lt;BY$2, $E18&gt;BY$2), $A18/$D$4, 0)</f>
        <v/>
      </c>
      <c r="BZ18" s="762">
        <f>+IF(AND($B18&lt;BZ$2, $E18&gt;BZ$2), $A18/$D$4, 0)</f>
        <v/>
      </c>
      <c r="CA18" s="762">
        <f>+IF(AND($B18&lt;CA$2, $E18&gt;CA$2), $A18/$D$4, 0)</f>
        <v/>
      </c>
      <c r="CB18" s="762">
        <f>+IF(AND($B18&lt;CB$2, $E18&gt;CB$2), $A18/$D$4, 0)</f>
        <v/>
      </c>
      <c r="CC18" s="762">
        <f>+IF(AND($B18&lt;CC$2, $E18&gt;CC$2), $A18/$D$4, 0)</f>
        <v/>
      </c>
      <c r="CD18" s="762">
        <f>+IF(AND($B18&lt;CD$2, $E18&gt;CD$2), $A18/$D$4, 0)</f>
        <v/>
      </c>
      <c r="CE18" s="762">
        <f>+IF(AND($B18&lt;CE$2, $E18&gt;CE$2), $A18/$D$4, 0)</f>
        <v/>
      </c>
      <c r="CF18" s="762">
        <f>+IF(AND($B18&lt;CF$2, $E18&gt;CF$2), $A18/$D$4, 0)</f>
        <v/>
      </c>
      <c r="CG18" s="762">
        <f>+IF(AND($B18&lt;CG$2, $E18&gt;CG$2), $A18/$D$4, 0)</f>
        <v/>
      </c>
      <c r="CH18" s="762">
        <f>+IF(AND($B18&lt;CH$2, $E18&gt;CH$2), $A18/$D$4, 0)</f>
        <v/>
      </c>
      <c r="CI18" s="762">
        <f>+IF(AND($B18&lt;CI$2, $E18&gt;CI$2), $A18/$D$4, 0)</f>
        <v/>
      </c>
      <c r="CJ18" s="762">
        <f>+IF(AND($B18&lt;CJ$2, $E18&gt;CJ$2), $A18/$D$4, 0)</f>
        <v/>
      </c>
      <c r="CK18" s="762">
        <f>+IF(AND($B18&lt;CK$2, $E18&gt;CK$2), $A18/$D$4, 0)</f>
        <v/>
      </c>
    </row>
    <row r="19" hidden="1" outlineLevel="1">
      <c r="A19" s="243" t="n"/>
      <c r="B19" s="262" t="n">
        <v>0</v>
      </c>
      <c r="C19" s="269">
        <f>+EOMONTH(B19,0)</f>
        <v/>
      </c>
      <c r="D19" t="inlineStr">
        <is>
          <t>Audit SOW #8</t>
        </is>
      </c>
      <c r="E19" s="467">
        <f>+EOMONTH(B19, $D$4)</f>
        <v/>
      </c>
      <c r="F19" s="762">
        <f>+IF(AND($B19&lt;F$2, $E19&gt;F$2), $A19/$D$4, 0)</f>
        <v/>
      </c>
      <c r="G19" s="762">
        <f>+IF(AND($B19&lt;G$2, $E19&gt;G$2), $A19/$D$4, 0)</f>
        <v/>
      </c>
      <c r="H19" s="762">
        <f>+IF(AND($B19&lt;H$2, $E19&gt;H$2), $A19/$D$4, 0)</f>
        <v/>
      </c>
      <c r="I19" s="762">
        <f>+IF(AND($B19&lt;I$2, $E19&gt;I$2), $A19/$D$4, 0)</f>
        <v/>
      </c>
      <c r="J19" s="762">
        <f>+IF(AND($B19&lt;J$2, $E19&gt;J$2), $A19/$D$4, 0)</f>
        <v/>
      </c>
      <c r="K19" s="763">
        <f>+IF(AND($B19&lt;K$2, $E19&gt;K$2), $A19/$D$4, 0)</f>
        <v/>
      </c>
      <c r="L19" s="762">
        <f>+IF(AND($B19&lt;L$2, $E19&gt;L$2), $A19/$D$4, 0)</f>
        <v/>
      </c>
      <c r="M19" s="762">
        <f>+IF(AND($B19&lt;M$2, $E19&gt;M$2), $A19/$D$4, 0)</f>
        <v/>
      </c>
      <c r="N19" s="762">
        <f>+IF(AND($B19&lt;N$2, $E19&gt;N$2), $A19/$D$4, 0)</f>
        <v/>
      </c>
      <c r="O19" s="762">
        <f>+IF(AND($B19&lt;O$2, $E19&gt;O$2), $A19/$D$4, 0)</f>
        <v/>
      </c>
      <c r="P19" s="762">
        <f>+IF(AND($B19&lt;P$2, $E19&gt;P$2), $A19/$D$4, 0)</f>
        <v/>
      </c>
      <c r="Q19" s="762">
        <f>+IF(AND($B19&lt;Q$2, $E19&gt;Q$2), $A19/$D$4, 0)</f>
        <v/>
      </c>
      <c r="R19" s="762">
        <f>+IF(AND($B19&lt;R$2, $E19&gt;R$2), $A19/$D$4, 0)</f>
        <v/>
      </c>
      <c r="S19" s="762">
        <f>+IF(AND($B19&lt;S$2, $E19&gt;S$2), $A19/$D$4, 0)</f>
        <v/>
      </c>
      <c r="T19" s="762">
        <f>+IF(AND($B19&lt;T$2, $E19&gt;T$2), $A19/$D$4, 0)</f>
        <v/>
      </c>
      <c r="U19" s="762">
        <f>+IF(AND($B19&lt;U$2, $E19&gt;U$2), $A19/$D$4, 0)</f>
        <v/>
      </c>
      <c r="V19" s="762">
        <f>+IF(AND($B19&lt;V$2, $E19&gt;V$2), $A19/$D$4, 0)</f>
        <v/>
      </c>
      <c r="W19" s="762">
        <f>+IF(AND($B19&lt;W$2, $E19&gt;W$2), $A19/$D$4, 0)</f>
        <v/>
      </c>
      <c r="X19" s="762">
        <f>+IF(AND($B19&lt;X$2, $E19&gt;X$2), $A19/$D$4, 0)</f>
        <v/>
      </c>
      <c r="Y19" s="762">
        <f>+IF(AND($B19&lt;Y$2, $E19&gt;Y$2), $A19/$D$4, 0)</f>
        <v/>
      </c>
      <c r="Z19" s="762">
        <f>+IF(AND($B19&lt;Z$2, $E19&gt;Z$2), $A19/$D$4, 0)</f>
        <v/>
      </c>
      <c r="AA19" s="762">
        <f>+IF(AND($B19&lt;AA$2, $E19&gt;AA$2), $A19/$D$4, 0)</f>
        <v/>
      </c>
      <c r="AB19" s="762">
        <f>+IF(AND($B19&lt;AB$2, $E19&gt;AB$2), $A19/$D$4, 0)</f>
        <v/>
      </c>
      <c r="AC19" s="762">
        <f>+IF(AND($B19&lt;AC$2, $E19&gt;AC$2), $A19/$D$4, 0)</f>
        <v/>
      </c>
      <c r="AD19" s="762">
        <f>+IF(AND($B19&lt;AD$2, $E19&gt;AD$2), $A19/$D$4, 0)</f>
        <v/>
      </c>
      <c r="AE19" s="762">
        <f>+IF(AND($B19&lt;AE$2, $E19&gt;AE$2), $A19/$D$4, 0)</f>
        <v/>
      </c>
      <c r="AF19" s="762">
        <f>+IF(AND($B19&lt;AF$2, $E19&gt;AF$2), $A19/$D$4, 0)</f>
        <v/>
      </c>
      <c r="AG19" s="762">
        <f>+IF(AND($B19&lt;AG$2, $E19&gt;AG$2), $A19/$D$4, 0)</f>
        <v/>
      </c>
      <c r="AH19" s="762">
        <f>+IF(AND($B19&lt;AH$2, $E19&gt;AH$2), $A19/$D$4, 0)</f>
        <v/>
      </c>
      <c r="AI19" s="762">
        <f>+IF(AND($B19&lt;AI$2, $E19&gt;AI$2), $A19/$D$4, 0)</f>
        <v/>
      </c>
      <c r="AJ19" s="762">
        <f>+IF(AND($B19&lt;AJ$2, $E19&gt;AJ$2), $A19/$D$4, 0)</f>
        <v/>
      </c>
      <c r="AK19" s="762">
        <f>+IF(AND($B19&lt;AK$2, $E19&gt;AK$2), $A19/$D$4, 0)</f>
        <v/>
      </c>
      <c r="AL19" s="762">
        <f>+IF(AND($B19&lt;AL$2, $E19&gt;AL$2), $A19/$D$4, 0)</f>
        <v/>
      </c>
      <c r="AM19" s="762">
        <f>+IF(AND($B19&lt;AM$2, $E19&gt;AM$2), $A19/$D$4, 0)</f>
        <v/>
      </c>
      <c r="AN19" s="762">
        <f>+IF(AND($B19&lt;AN$2, $E19&gt;AN$2), $A19/$D$4, 0)</f>
        <v/>
      </c>
      <c r="AO19" s="762">
        <f>+IF(AND($B19&lt;AO$2, $E19&gt;AO$2), $A19/$D$4, 0)</f>
        <v/>
      </c>
      <c r="AP19" s="762">
        <f>+IF(AND($B19&lt;AP$2, $E19&gt;AP$2), $A19/$D$4, 0)</f>
        <v/>
      </c>
      <c r="AQ19" s="762">
        <f>+IF(AND($B19&lt;AQ$2, $E19&gt;AQ$2), $A19/$D$4, 0)</f>
        <v/>
      </c>
      <c r="AR19" s="762">
        <f>+IF(AND($B19&lt;AR$2, $E19&gt;AR$2), $A19/$D$4, 0)</f>
        <v/>
      </c>
      <c r="AS19" s="762">
        <f>+IF(AND($B19&lt;AS$2, $E19&gt;AS$2), $A19/$D$4, 0)</f>
        <v/>
      </c>
      <c r="AT19" s="762">
        <f>+IF(AND($B19&lt;AT$2, $E19&gt;AT$2), $A19/$D$4, 0)</f>
        <v/>
      </c>
      <c r="AU19" s="762">
        <f>+IF(AND($B19&lt;AU$2, $E19&gt;AU$2), $A19/$D$4, 0)</f>
        <v/>
      </c>
      <c r="AV19" s="762">
        <f>+IF(AND($B19&lt;AV$2, $E19&gt;AV$2), $A19/$D$4, 0)</f>
        <v/>
      </c>
      <c r="AW19" s="762">
        <f>+IF(AND($B19&lt;AW$2, $E19&gt;AW$2), $A19/$D$4, 0)</f>
        <v/>
      </c>
      <c r="AX19" s="762">
        <f>+IF(AND($B19&lt;AX$2, $E19&gt;AX$2), $A19/$D$4, 0)</f>
        <v/>
      </c>
      <c r="AY19" s="762">
        <f>+IF(AND($B19&lt;AY$2, $E19&gt;AY$2), $A19/$D$4, 0)</f>
        <v/>
      </c>
      <c r="AZ19" s="762">
        <f>+IF(AND($B19&lt;AZ$2, $E19&gt;AZ$2), $A19/$D$4, 0)</f>
        <v/>
      </c>
      <c r="BA19" s="762">
        <f>+IF(AND($B19&lt;BA$2, $E19&gt;BA$2), $A19/$D$4, 0)</f>
        <v/>
      </c>
      <c r="BB19" s="762">
        <f>+IF(AND($B19&lt;BB$2, $E19&gt;BB$2), $A19/$D$4, 0)</f>
        <v/>
      </c>
      <c r="BC19" s="762">
        <f>+IF(AND($B19&lt;BC$2, $E19&gt;BC$2), $A19/$D$4, 0)</f>
        <v/>
      </c>
      <c r="BD19" s="762">
        <f>+IF(AND($B19&lt;BD$2, $E19&gt;BD$2), $A19/$D$4, 0)</f>
        <v/>
      </c>
      <c r="BE19" s="762">
        <f>+IF(AND($B19&lt;BE$2, $E19&gt;BE$2), $A19/$D$4, 0)</f>
        <v/>
      </c>
      <c r="BF19" s="762">
        <f>+IF(AND($B19&lt;BF$2, $E19&gt;BF$2), $A19/$D$4, 0)</f>
        <v/>
      </c>
      <c r="BG19" s="762">
        <f>+IF(AND($B19&lt;BG$2, $E19&gt;BG$2), $A19/$D$4, 0)</f>
        <v/>
      </c>
      <c r="BH19" s="762">
        <f>+IF(AND($B19&lt;BH$2, $E19&gt;BH$2), $A19/$D$4, 0)</f>
        <v/>
      </c>
      <c r="BI19" s="762">
        <f>+IF(AND($B19&lt;BI$2, $E19&gt;BI$2), $A19/$D$4, 0)</f>
        <v/>
      </c>
      <c r="BJ19" s="762">
        <f>+IF(AND($B19&lt;BJ$2, $E19&gt;BJ$2), $A19/$D$4, 0)</f>
        <v/>
      </c>
      <c r="BK19" s="762">
        <f>+IF(AND($B19&lt;BK$2, $E19&gt;BK$2), $A19/$D$4, 0)</f>
        <v/>
      </c>
      <c r="BL19" s="762">
        <f>+IF(AND($B19&lt;BL$2, $E19&gt;BL$2), $A19/$D$4, 0)</f>
        <v/>
      </c>
      <c r="BM19" s="762">
        <f>+IF(AND($B19&lt;BM$2, $E19&gt;BM$2), $A19/$D$4, 0)</f>
        <v/>
      </c>
      <c r="BN19" s="762">
        <f>+IF(AND($B19&lt;BN$2, $E19&gt;BN$2), $A19/$D$4, 0)</f>
        <v/>
      </c>
      <c r="BO19" s="762">
        <f>+IF(AND($B19&lt;BO$2, $E19&gt;BO$2), $A19/$D$4, 0)</f>
        <v/>
      </c>
      <c r="BP19" s="762">
        <f>+IF(AND($B19&lt;BP$2, $E19&gt;BP$2), $A19/$D$4, 0)</f>
        <v/>
      </c>
      <c r="BQ19" s="762">
        <f>+IF(AND($B19&lt;BQ$2, $E19&gt;BQ$2), $A19/$D$4, 0)</f>
        <v/>
      </c>
      <c r="BR19" s="762">
        <f>+IF(AND($B19&lt;BR$2, $E19&gt;BR$2), $A19/$D$4, 0)</f>
        <v/>
      </c>
      <c r="BS19" s="762">
        <f>+IF(AND($B19&lt;BS$2, $E19&gt;BS$2), $A19/$D$4, 0)</f>
        <v/>
      </c>
      <c r="BT19" s="762">
        <f>+IF(AND($B19&lt;BT$2, $E19&gt;BT$2), $A19/$D$4, 0)</f>
        <v/>
      </c>
      <c r="BU19" s="762">
        <f>+IF(AND($B19&lt;BU$2, $E19&gt;BU$2), $A19/$D$4, 0)</f>
        <v/>
      </c>
      <c r="BV19" s="762">
        <f>+IF(AND($B19&lt;BV$2, $E19&gt;BV$2), $A19/$D$4, 0)</f>
        <v/>
      </c>
      <c r="BW19" s="762">
        <f>+IF(AND($B19&lt;BW$2, $E19&gt;BW$2), $A19/$D$4, 0)</f>
        <v/>
      </c>
      <c r="BX19" s="762">
        <f>+IF(AND($B19&lt;BX$2, $E19&gt;BX$2), $A19/$D$4, 0)</f>
        <v/>
      </c>
      <c r="BY19" s="762">
        <f>+IF(AND($B19&lt;BY$2, $E19&gt;BY$2), $A19/$D$4, 0)</f>
        <v/>
      </c>
      <c r="BZ19" s="762">
        <f>+IF(AND($B19&lt;BZ$2, $E19&gt;BZ$2), $A19/$D$4, 0)</f>
        <v/>
      </c>
      <c r="CA19" s="762">
        <f>+IF(AND($B19&lt;CA$2, $E19&gt;CA$2), $A19/$D$4, 0)</f>
        <v/>
      </c>
      <c r="CB19" s="762">
        <f>+IF(AND($B19&lt;CB$2, $E19&gt;CB$2), $A19/$D$4, 0)</f>
        <v/>
      </c>
      <c r="CC19" s="762">
        <f>+IF(AND($B19&lt;CC$2, $E19&gt;CC$2), $A19/$D$4, 0)</f>
        <v/>
      </c>
      <c r="CD19" s="762">
        <f>+IF(AND($B19&lt;CD$2, $E19&gt;CD$2), $A19/$D$4, 0)</f>
        <v/>
      </c>
      <c r="CE19" s="762">
        <f>+IF(AND($B19&lt;CE$2, $E19&gt;CE$2), $A19/$D$4, 0)</f>
        <v/>
      </c>
      <c r="CF19" s="762">
        <f>+IF(AND($B19&lt;CF$2, $E19&gt;CF$2), $A19/$D$4, 0)</f>
        <v/>
      </c>
      <c r="CG19" s="762">
        <f>+IF(AND($B19&lt;CG$2, $E19&gt;CG$2), $A19/$D$4, 0)</f>
        <v/>
      </c>
      <c r="CH19" s="762">
        <f>+IF(AND($B19&lt;CH$2, $E19&gt;CH$2), $A19/$D$4, 0)</f>
        <v/>
      </c>
      <c r="CI19" s="762">
        <f>+IF(AND($B19&lt;CI$2, $E19&gt;CI$2), $A19/$D$4, 0)</f>
        <v/>
      </c>
      <c r="CJ19" s="762">
        <f>+IF(AND($B19&lt;CJ$2, $E19&gt;CJ$2), $A19/$D$4, 0)</f>
        <v/>
      </c>
      <c r="CK19" s="762">
        <f>+IF(AND($B19&lt;CK$2, $E19&gt;CK$2), $A19/$D$4, 0)</f>
        <v/>
      </c>
    </row>
    <row r="20" hidden="1" outlineLevel="1">
      <c r="A20" s="243" t="n"/>
      <c r="B20" s="262" t="n">
        <v>0</v>
      </c>
      <c r="C20" s="269">
        <f>+EOMONTH(B20,0)</f>
        <v/>
      </c>
      <c r="D20" t="inlineStr">
        <is>
          <t>Audit SOW #9</t>
        </is>
      </c>
      <c r="E20" s="467">
        <f>+EOMONTH(B20, $D$4)</f>
        <v/>
      </c>
      <c r="F20" s="762">
        <f>+IF(AND($B20&lt;F$2, $E20&gt;F$2), $A20/$D$4, 0)</f>
        <v/>
      </c>
      <c r="G20" s="762">
        <f>+IF(AND($B20&lt;G$2, $E20&gt;G$2), $A20/$D$4, 0)</f>
        <v/>
      </c>
      <c r="H20" s="762">
        <f>+IF(AND($B20&lt;H$2, $E20&gt;H$2), $A20/$D$4, 0)</f>
        <v/>
      </c>
      <c r="I20" s="762">
        <f>+IF(AND($B20&lt;I$2, $E20&gt;I$2), $A20/$D$4, 0)</f>
        <v/>
      </c>
      <c r="J20" s="762">
        <f>+IF(AND($B20&lt;J$2, $E20&gt;J$2), $A20/$D$4, 0)</f>
        <v/>
      </c>
      <c r="K20" s="763">
        <f>+IF(AND($B20&lt;K$2, $E20&gt;K$2), $A20/$D$4, 0)</f>
        <v/>
      </c>
      <c r="L20" s="762">
        <f>+IF(AND($B20&lt;L$2, $E20&gt;L$2), $A20/$D$4, 0)</f>
        <v/>
      </c>
      <c r="M20" s="762">
        <f>+IF(AND($B20&lt;M$2, $E20&gt;M$2), $A20/$D$4, 0)</f>
        <v/>
      </c>
      <c r="N20" s="762">
        <f>+IF(AND($B20&lt;N$2, $E20&gt;N$2), $A20/$D$4, 0)</f>
        <v/>
      </c>
      <c r="O20" s="762">
        <f>+IF(AND($B20&lt;O$2, $E20&gt;O$2), $A20/$D$4, 0)</f>
        <v/>
      </c>
      <c r="P20" s="762">
        <f>+IF(AND($B20&lt;P$2, $E20&gt;P$2), $A20/$D$4, 0)</f>
        <v/>
      </c>
      <c r="Q20" s="762">
        <f>+IF(AND($B20&lt;Q$2, $E20&gt;Q$2), $A20/$D$4, 0)</f>
        <v/>
      </c>
      <c r="R20" s="762">
        <f>+IF(AND($B20&lt;R$2, $E20&gt;R$2), $A20/$D$4, 0)</f>
        <v/>
      </c>
      <c r="S20" s="762">
        <f>+IF(AND($B20&lt;S$2, $E20&gt;S$2), $A20/$D$4, 0)</f>
        <v/>
      </c>
      <c r="T20" s="762">
        <f>+IF(AND($B20&lt;T$2, $E20&gt;T$2), $A20/$D$4, 0)</f>
        <v/>
      </c>
      <c r="U20" s="762">
        <f>+IF(AND($B20&lt;U$2, $E20&gt;U$2), $A20/$D$4, 0)</f>
        <v/>
      </c>
      <c r="V20" s="762">
        <f>+IF(AND($B20&lt;V$2, $E20&gt;V$2), $A20/$D$4, 0)</f>
        <v/>
      </c>
      <c r="W20" s="762">
        <f>+IF(AND($B20&lt;W$2, $E20&gt;W$2), $A20/$D$4, 0)</f>
        <v/>
      </c>
      <c r="X20" s="762">
        <f>+IF(AND($B20&lt;X$2, $E20&gt;X$2), $A20/$D$4, 0)</f>
        <v/>
      </c>
      <c r="Y20" s="762">
        <f>+IF(AND($B20&lt;Y$2, $E20&gt;Y$2), $A20/$D$4, 0)</f>
        <v/>
      </c>
      <c r="Z20" s="762">
        <f>+IF(AND($B20&lt;Z$2, $E20&gt;Z$2), $A20/$D$4, 0)</f>
        <v/>
      </c>
      <c r="AA20" s="762">
        <f>+IF(AND($B20&lt;AA$2, $E20&gt;AA$2), $A20/$D$4, 0)</f>
        <v/>
      </c>
      <c r="AB20" s="762">
        <f>+IF(AND($B20&lt;AB$2, $E20&gt;AB$2), $A20/$D$4, 0)</f>
        <v/>
      </c>
      <c r="AC20" s="762">
        <f>+IF(AND($B20&lt;AC$2, $E20&gt;AC$2), $A20/$D$4, 0)</f>
        <v/>
      </c>
      <c r="AD20" s="762">
        <f>+IF(AND($B20&lt;AD$2, $E20&gt;AD$2), $A20/$D$4, 0)</f>
        <v/>
      </c>
      <c r="AE20" s="762">
        <f>+IF(AND($B20&lt;AE$2, $E20&gt;AE$2), $A20/$D$4, 0)</f>
        <v/>
      </c>
      <c r="AF20" s="762">
        <f>+IF(AND($B20&lt;AF$2, $E20&gt;AF$2), $A20/$D$4, 0)</f>
        <v/>
      </c>
      <c r="AG20" s="762">
        <f>+IF(AND($B20&lt;AG$2, $E20&gt;AG$2), $A20/$D$4, 0)</f>
        <v/>
      </c>
      <c r="AH20" s="762">
        <f>+IF(AND($B20&lt;AH$2, $E20&gt;AH$2), $A20/$D$4, 0)</f>
        <v/>
      </c>
      <c r="AI20" s="762">
        <f>+IF(AND($B20&lt;AI$2, $E20&gt;AI$2), $A20/$D$4, 0)</f>
        <v/>
      </c>
      <c r="AJ20" s="762">
        <f>+IF(AND($B20&lt;AJ$2, $E20&gt;AJ$2), $A20/$D$4, 0)</f>
        <v/>
      </c>
      <c r="AK20" s="762">
        <f>+IF(AND($B20&lt;AK$2, $E20&gt;AK$2), $A20/$D$4, 0)</f>
        <v/>
      </c>
      <c r="AL20" s="762">
        <f>+IF(AND($B20&lt;AL$2, $E20&gt;AL$2), $A20/$D$4, 0)</f>
        <v/>
      </c>
      <c r="AM20" s="762">
        <f>+IF(AND($B20&lt;AM$2, $E20&gt;AM$2), $A20/$D$4, 0)</f>
        <v/>
      </c>
      <c r="AN20" s="762">
        <f>+IF(AND($B20&lt;AN$2, $E20&gt;AN$2), $A20/$D$4, 0)</f>
        <v/>
      </c>
      <c r="AO20" s="762">
        <f>+IF(AND($B20&lt;AO$2, $E20&gt;AO$2), $A20/$D$4, 0)</f>
        <v/>
      </c>
      <c r="AP20" s="762">
        <f>+IF(AND($B20&lt;AP$2, $E20&gt;AP$2), $A20/$D$4, 0)</f>
        <v/>
      </c>
      <c r="AQ20" s="762">
        <f>+IF(AND($B20&lt;AQ$2, $E20&gt;AQ$2), $A20/$D$4, 0)</f>
        <v/>
      </c>
      <c r="AR20" s="762">
        <f>+IF(AND($B20&lt;AR$2, $E20&gt;AR$2), $A20/$D$4, 0)</f>
        <v/>
      </c>
      <c r="AS20" s="762">
        <f>+IF(AND($B20&lt;AS$2, $E20&gt;AS$2), $A20/$D$4, 0)</f>
        <v/>
      </c>
      <c r="AT20" s="762">
        <f>+IF(AND($B20&lt;AT$2, $E20&gt;AT$2), $A20/$D$4, 0)</f>
        <v/>
      </c>
      <c r="AU20" s="762">
        <f>+IF(AND($B20&lt;AU$2, $E20&gt;AU$2), $A20/$D$4, 0)</f>
        <v/>
      </c>
      <c r="AV20" s="762">
        <f>+IF(AND($B20&lt;AV$2, $E20&gt;AV$2), $A20/$D$4, 0)</f>
        <v/>
      </c>
      <c r="AW20" s="762">
        <f>+IF(AND($B20&lt;AW$2, $E20&gt;AW$2), $A20/$D$4, 0)</f>
        <v/>
      </c>
      <c r="AX20" s="762">
        <f>+IF(AND($B20&lt;AX$2, $E20&gt;AX$2), $A20/$D$4, 0)</f>
        <v/>
      </c>
      <c r="AY20" s="762">
        <f>+IF(AND($B20&lt;AY$2, $E20&gt;AY$2), $A20/$D$4, 0)</f>
        <v/>
      </c>
      <c r="AZ20" s="762">
        <f>+IF(AND($B20&lt;AZ$2, $E20&gt;AZ$2), $A20/$D$4, 0)</f>
        <v/>
      </c>
      <c r="BA20" s="762">
        <f>+IF(AND($B20&lt;BA$2, $E20&gt;BA$2), $A20/$D$4, 0)</f>
        <v/>
      </c>
      <c r="BB20" s="762">
        <f>+IF(AND($B20&lt;BB$2, $E20&gt;BB$2), $A20/$D$4, 0)</f>
        <v/>
      </c>
      <c r="BC20" s="762">
        <f>+IF(AND($B20&lt;BC$2, $E20&gt;BC$2), $A20/$D$4, 0)</f>
        <v/>
      </c>
      <c r="BD20" s="762">
        <f>+IF(AND($B20&lt;BD$2, $E20&gt;BD$2), $A20/$D$4, 0)</f>
        <v/>
      </c>
      <c r="BE20" s="762">
        <f>+IF(AND($B20&lt;BE$2, $E20&gt;BE$2), $A20/$D$4, 0)</f>
        <v/>
      </c>
      <c r="BF20" s="762">
        <f>+IF(AND($B20&lt;BF$2, $E20&gt;BF$2), $A20/$D$4, 0)</f>
        <v/>
      </c>
      <c r="BG20" s="762">
        <f>+IF(AND($B20&lt;BG$2, $E20&gt;BG$2), $A20/$D$4, 0)</f>
        <v/>
      </c>
      <c r="BH20" s="762">
        <f>+IF(AND($B20&lt;BH$2, $E20&gt;BH$2), $A20/$D$4, 0)</f>
        <v/>
      </c>
      <c r="BI20" s="762">
        <f>+IF(AND($B20&lt;BI$2, $E20&gt;BI$2), $A20/$D$4, 0)</f>
        <v/>
      </c>
      <c r="BJ20" s="762">
        <f>+IF(AND($B20&lt;BJ$2, $E20&gt;BJ$2), $A20/$D$4, 0)</f>
        <v/>
      </c>
      <c r="BK20" s="762">
        <f>+IF(AND($B20&lt;BK$2, $E20&gt;BK$2), $A20/$D$4, 0)</f>
        <v/>
      </c>
      <c r="BL20" s="762">
        <f>+IF(AND($B20&lt;BL$2, $E20&gt;BL$2), $A20/$D$4, 0)</f>
        <v/>
      </c>
      <c r="BM20" s="762">
        <f>+IF(AND($B20&lt;BM$2, $E20&gt;BM$2), $A20/$D$4, 0)</f>
        <v/>
      </c>
      <c r="BN20" s="762">
        <f>+IF(AND($B20&lt;BN$2, $E20&gt;BN$2), $A20/$D$4, 0)</f>
        <v/>
      </c>
      <c r="BO20" s="762">
        <f>+IF(AND($B20&lt;BO$2, $E20&gt;BO$2), $A20/$D$4, 0)</f>
        <v/>
      </c>
      <c r="BP20" s="762">
        <f>+IF(AND($B20&lt;BP$2, $E20&gt;BP$2), $A20/$D$4, 0)</f>
        <v/>
      </c>
      <c r="BQ20" s="762">
        <f>+IF(AND($B20&lt;BQ$2, $E20&gt;BQ$2), $A20/$D$4, 0)</f>
        <v/>
      </c>
      <c r="BR20" s="762">
        <f>+IF(AND($B20&lt;BR$2, $E20&gt;BR$2), $A20/$D$4, 0)</f>
        <v/>
      </c>
      <c r="BS20" s="762">
        <f>+IF(AND($B20&lt;BS$2, $E20&gt;BS$2), $A20/$D$4, 0)</f>
        <v/>
      </c>
      <c r="BT20" s="762">
        <f>+IF(AND($B20&lt;BT$2, $E20&gt;BT$2), $A20/$D$4, 0)</f>
        <v/>
      </c>
      <c r="BU20" s="762">
        <f>+IF(AND($B20&lt;BU$2, $E20&gt;BU$2), $A20/$D$4, 0)</f>
        <v/>
      </c>
      <c r="BV20" s="762">
        <f>+IF(AND($B20&lt;BV$2, $E20&gt;BV$2), $A20/$D$4, 0)</f>
        <v/>
      </c>
      <c r="BW20" s="762">
        <f>+IF(AND($B20&lt;BW$2, $E20&gt;BW$2), $A20/$D$4, 0)</f>
        <v/>
      </c>
      <c r="BX20" s="762">
        <f>+IF(AND($B20&lt;BX$2, $E20&gt;BX$2), $A20/$D$4, 0)</f>
        <v/>
      </c>
      <c r="BY20" s="762">
        <f>+IF(AND($B20&lt;BY$2, $E20&gt;BY$2), $A20/$D$4, 0)</f>
        <v/>
      </c>
      <c r="BZ20" s="762">
        <f>+IF(AND($B20&lt;BZ$2, $E20&gt;BZ$2), $A20/$D$4, 0)</f>
        <v/>
      </c>
      <c r="CA20" s="762">
        <f>+IF(AND($B20&lt;CA$2, $E20&gt;CA$2), $A20/$D$4, 0)</f>
        <v/>
      </c>
      <c r="CB20" s="762">
        <f>+IF(AND($B20&lt;CB$2, $E20&gt;CB$2), $A20/$D$4, 0)</f>
        <v/>
      </c>
      <c r="CC20" s="762">
        <f>+IF(AND($B20&lt;CC$2, $E20&gt;CC$2), $A20/$D$4, 0)</f>
        <v/>
      </c>
      <c r="CD20" s="762">
        <f>+IF(AND($B20&lt;CD$2, $E20&gt;CD$2), $A20/$D$4, 0)</f>
        <v/>
      </c>
      <c r="CE20" s="762">
        <f>+IF(AND($B20&lt;CE$2, $E20&gt;CE$2), $A20/$D$4, 0)</f>
        <v/>
      </c>
      <c r="CF20" s="762">
        <f>+IF(AND($B20&lt;CF$2, $E20&gt;CF$2), $A20/$D$4, 0)</f>
        <v/>
      </c>
      <c r="CG20" s="762">
        <f>+IF(AND($B20&lt;CG$2, $E20&gt;CG$2), $A20/$D$4, 0)</f>
        <v/>
      </c>
      <c r="CH20" s="762">
        <f>+IF(AND($B20&lt;CH$2, $E20&gt;CH$2), $A20/$D$4, 0)</f>
        <v/>
      </c>
      <c r="CI20" s="762">
        <f>+IF(AND($B20&lt;CI$2, $E20&gt;CI$2), $A20/$D$4, 0)</f>
        <v/>
      </c>
      <c r="CJ20" s="762">
        <f>+IF(AND($B20&lt;CJ$2, $E20&gt;CJ$2), $A20/$D$4, 0)</f>
        <v/>
      </c>
      <c r="CK20" s="762">
        <f>+IF(AND($B20&lt;CK$2, $E20&gt;CK$2), $A20/$D$4, 0)</f>
        <v/>
      </c>
    </row>
    <row r="21" hidden="1" outlineLevel="1">
      <c r="A21" s="243" t="n"/>
      <c r="B21" s="262" t="n">
        <v>0</v>
      </c>
      <c r="C21" s="269">
        <f>+EOMONTH(B21,0)</f>
        <v/>
      </c>
      <c r="D21" t="inlineStr">
        <is>
          <t>Audit SOW #10</t>
        </is>
      </c>
      <c r="E21" s="467">
        <f>+EOMONTH(B21, $D$4)</f>
        <v/>
      </c>
      <c r="F21" s="762">
        <f>+IF(AND($B21&lt;F$2, $E21&gt;F$2), $A21/$D$4, 0)</f>
        <v/>
      </c>
      <c r="G21" s="762">
        <f>+IF(AND($B21&lt;G$2, $E21&gt;G$2), $A21/$D$4, 0)</f>
        <v/>
      </c>
      <c r="H21" s="762">
        <f>+IF(AND($B21&lt;H$2, $E21&gt;H$2), $A21/$D$4, 0)</f>
        <v/>
      </c>
      <c r="I21" s="762">
        <f>+IF(AND($B21&lt;I$2, $E21&gt;I$2), $A21/$D$4, 0)</f>
        <v/>
      </c>
      <c r="J21" s="762">
        <f>+IF(AND($B21&lt;J$2, $E21&gt;J$2), $A21/$D$4, 0)</f>
        <v/>
      </c>
      <c r="K21" s="763">
        <f>+IF(AND($B21&lt;K$2, $E21&gt;K$2), $A21/$D$4, 0)</f>
        <v/>
      </c>
      <c r="L21" s="762">
        <f>+IF(AND($B21&lt;L$2, $E21&gt;L$2), $A21/$D$4, 0)</f>
        <v/>
      </c>
      <c r="M21" s="762">
        <f>+IF(AND($B21&lt;M$2, $E21&gt;M$2), $A21/$D$4, 0)</f>
        <v/>
      </c>
      <c r="N21" s="762">
        <f>+IF(AND($B21&lt;N$2, $E21&gt;N$2), $A21/$D$4, 0)</f>
        <v/>
      </c>
      <c r="O21" s="762">
        <f>+IF(AND($B21&lt;O$2, $E21&gt;O$2), $A21/$D$4, 0)</f>
        <v/>
      </c>
      <c r="P21" s="762">
        <f>+IF(AND($B21&lt;P$2, $E21&gt;P$2), $A21/$D$4, 0)</f>
        <v/>
      </c>
      <c r="Q21" s="762">
        <f>+IF(AND($B21&lt;Q$2, $E21&gt;Q$2), $A21/$D$4, 0)</f>
        <v/>
      </c>
      <c r="R21" s="762">
        <f>+IF(AND($B21&lt;R$2, $E21&gt;R$2), $A21/$D$4, 0)</f>
        <v/>
      </c>
      <c r="S21" s="762">
        <f>+IF(AND($B21&lt;S$2, $E21&gt;S$2), $A21/$D$4, 0)</f>
        <v/>
      </c>
      <c r="T21" s="762">
        <f>+IF(AND($B21&lt;T$2, $E21&gt;T$2), $A21/$D$4, 0)</f>
        <v/>
      </c>
      <c r="U21" s="762">
        <f>+IF(AND($B21&lt;U$2, $E21&gt;U$2), $A21/$D$4, 0)</f>
        <v/>
      </c>
      <c r="V21" s="762">
        <f>+IF(AND($B21&lt;V$2, $E21&gt;V$2), $A21/$D$4, 0)</f>
        <v/>
      </c>
      <c r="W21" s="762">
        <f>+IF(AND($B21&lt;W$2, $E21&gt;W$2), $A21/$D$4, 0)</f>
        <v/>
      </c>
      <c r="X21" s="762">
        <f>+IF(AND($B21&lt;X$2, $E21&gt;X$2), $A21/$D$4, 0)</f>
        <v/>
      </c>
      <c r="Y21" s="762">
        <f>+IF(AND($B21&lt;Y$2, $E21&gt;Y$2), $A21/$D$4, 0)</f>
        <v/>
      </c>
      <c r="Z21" s="762">
        <f>+IF(AND($B21&lt;Z$2, $E21&gt;Z$2), $A21/$D$4, 0)</f>
        <v/>
      </c>
      <c r="AA21" s="762">
        <f>+IF(AND($B21&lt;AA$2, $E21&gt;AA$2), $A21/$D$4, 0)</f>
        <v/>
      </c>
      <c r="AB21" s="762">
        <f>+IF(AND($B21&lt;AB$2, $E21&gt;AB$2), $A21/$D$4, 0)</f>
        <v/>
      </c>
      <c r="AC21" s="762">
        <f>+IF(AND($B21&lt;AC$2, $E21&gt;AC$2), $A21/$D$4, 0)</f>
        <v/>
      </c>
      <c r="AD21" s="762">
        <f>+IF(AND($B21&lt;AD$2, $E21&gt;AD$2), $A21/$D$4, 0)</f>
        <v/>
      </c>
      <c r="AE21" s="762">
        <f>+IF(AND($B21&lt;AE$2, $E21&gt;AE$2), $A21/$D$4, 0)</f>
        <v/>
      </c>
      <c r="AF21" s="762">
        <f>+IF(AND($B21&lt;AF$2, $E21&gt;AF$2), $A21/$D$4, 0)</f>
        <v/>
      </c>
      <c r="AG21" s="762">
        <f>+IF(AND($B21&lt;AG$2, $E21&gt;AG$2), $A21/$D$4, 0)</f>
        <v/>
      </c>
      <c r="AH21" s="762">
        <f>+IF(AND($B21&lt;AH$2, $E21&gt;AH$2), $A21/$D$4, 0)</f>
        <v/>
      </c>
      <c r="AI21" s="762">
        <f>+IF(AND($B21&lt;AI$2, $E21&gt;AI$2), $A21/$D$4, 0)</f>
        <v/>
      </c>
      <c r="AJ21" s="762">
        <f>+IF(AND($B21&lt;AJ$2, $E21&gt;AJ$2), $A21/$D$4, 0)</f>
        <v/>
      </c>
      <c r="AK21" s="762">
        <f>+IF(AND($B21&lt;AK$2, $E21&gt;AK$2), $A21/$D$4, 0)</f>
        <v/>
      </c>
      <c r="AL21" s="762">
        <f>+IF(AND($B21&lt;AL$2, $E21&gt;AL$2), $A21/$D$4, 0)</f>
        <v/>
      </c>
      <c r="AM21" s="762">
        <f>+IF(AND($B21&lt;AM$2, $E21&gt;AM$2), $A21/$D$4, 0)</f>
        <v/>
      </c>
      <c r="AN21" s="762">
        <f>+IF(AND($B21&lt;AN$2, $E21&gt;AN$2), $A21/$D$4, 0)</f>
        <v/>
      </c>
      <c r="AO21" s="762">
        <f>+IF(AND($B21&lt;AO$2, $E21&gt;AO$2), $A21/$D$4, 0)</f>
        <v/>
      </c>
      <c r="AP21" s="762">
        <f>+IF(AND($B21&lt;AP$2, $E21&gt;AP$2), $A21/$D$4, 0)</f>
        <v/>
      </c>
      <c r="AQ21" s="762">
        <f>+IF(AND($B21&lt;AQ$2, $E21&gt;AQ$2), $A21/$D$4, 0)</f>
        <v/>
      </c>
      <c r="AR21" s="762">
        <f>+IF(AND($B21&lt;AR$2, $E21&gt;AR$2), $A21/$D$4, 0)</f>
        <v/>
      </c>
      <c r="AS21" s="762">
        <f>+IF(AND($B21&lt;AS$2, $E21&gt;AS$2), $A21/$D$4, 0)</f>
        <v/>
      </c>
      <c r="AT21" s="762">
        <f>+IF(AND($B21&lt;AT$2, $E21&gt;AT$2), $A21/$D$4, 0)</f>
        <v/>
      </c>
      <c r="AU21" s="762">
        <f>+IF(AND($B21&lt;AU$2, $E21&gt;AU$2), $A21/$D$4, 0)</f>
        <v/>
      </c>
      <c r="AV21" s="762">
        <f>+IF(AND($B21&lt;AV$2, $E21&gt;AV$2), $A21/$D$4, 0)</f>
        <v/>
      </c>
      <c r="AW21" s="762">
        <f>+IF(AND($B21&lt;AW$2, $E21&gt;AW$2), $A21/$D$4, 0)</f>
        <v/>
      </c>
      <c r="AX21" s="762">
        <f>+IF(AND($B21&lt;AX$2, $E21&gt;AX$2), $A21/$D$4, 0)</f>
        <v/>
      </c>
      <c r="AY21" s="762">
        <f>+IF(AND($B21&lt;AY$2, $E21&gt;AY$2), $A21/$D$4, 0)</f>
        <v/>
      </c>
      <c r="AZ21" s="762">
        <f>+IF(AND($B21&lt;AZ$2, $E21&gt;AZ$2), $A21/$D$4, 0)</f>
        <v/>
      </c>
      <c r="BA21" s="762">
        <f>+IF(AND($B21&lt;BA$2, $E21&gt;BA$2), $A21/$D$4, 0)</f>
        <v/>
      </c>
      <c r="BB21" s="762">
        <f>+IF(AND($B21&lt;BB$2, $E21&gt;BB$2), $A21/$D$4, 0)</f>
        <v/>
      </c>
      <c r="BC21" s="762">
        <f>+IF(AND($B21&lt;BC$2, $E21&gt;BC$2), $A21/$D$4, 0)</f>
        <v/>
      </c>
      <c r="BD21" s="762">
        <f>+IF(AND($B21&lt;BD$2, $E21&gt;BD$2), $A21/$D$4, 0)</f>
        <v/>
      </c>
      <c r="BE21" s="762">
        <f>+IF(AND($B21&lt;BE$2, $E21&gt;BE$2), $A21/$D$4, 0)</f>
        <v/>
      </c>
      <c r="BF21" s="762">
        <f>+IF(AND($B21&lt;BF$2, $E21&gt;BF$2), $A21/$D$4, 0)</f>
        <v/>
      </c>
      <c r="BG21" s="762">
        <f>+IF(AND($B21&lt;BG$2, $E21&gt;BG$2), $A21/$D$4, 0)</f>
        <v/>
      </c>
      <c r="BH21" s="762">
        <f>+IF(AND($B21&lt;BH$2, $E21&gt;BH$2), $A21/$D$4, 0)</f>
        <v/>
      </c>
      <c r="BI21" s="762">
        <f>+IF(AND($B21&lt;BI$2, $E21&gt;BI$2), $A21/$D$4, 0)</f>
        <v/>
      </c>
      <c r="BJ21" s="762">
        <f>+IF(AND($B21&lt;BJ$2, $E21&gt;BJ$2), $A21/$D$4, 0)</f>
        <v/>
      </c>
      <c r="BK21" s="762">
        <f>+IF(AND($B21&lt;BK$2, $E21&gt;BK$2), $A21/$D$4, 0)</f>
        <v/>
      </c>
      <c r="BL21" s="762">
        <f>+IF(AND($B21&lt;BL$2, $E21&gt;BL$2), $A21/$D$4, 0)</f>
        <v/>
      </c>
      <c r="BM21" s="762">
        <f>+IF(AND($B21&lt;BM$2, $E21&gt;BM$2), $A21/$D$4, 0)</f>
        <v/>
      </c>
      <c r="BN21" s="762">
        <f>+IF(AND($B21&lt;BN$2, $E21&gt;BN$2), $A21/$D$4, 0)</f>
        <v/>
      </c>
      <c r="BO21" s="762">
        <f>+IF(AND($B21&lt;BO$2, $E21&gt;BO$2), $A21/$D$4, 0)</f>
        <v/>
      </c>
      <c r="BP21" s="762">
        <f>+IF(AND($B21&lt;BP$2, $E21&gt;BP$2), $A21/$D$4, 0)</f>
        <v/>
      </c>
      <c r="BQ21" s="762">
        <f>+IF(AND($B21&lt;BQ$2, $E21&gt;BQ$2), $A21/$D$4, 0)</f>
        <v/>
      </c>
      <c r="BR21" s="762">
        <f>+IF(AND($B21&lt;BR$2, $E21&gt;BR$2), $A21/$D$4, 0)</f>
        <v/>
      </c>
      <c r="BS21" s="762">
        <f>+IF(AND($B21&lt;BS$2, $E21&gt;BS$2), $A21/$D$4, 0)</f>
        <v/>
      </c>
      <c r="BT21" s="762">
        <f>+IF(AND($B21&lt;BT$2, $E21&gt;BT$2), $A21/$D$4, 0)</f>
        <v/>
      </c>
      <c r="BU21" s="762">
        <f>+IF(AND($B21&lt;BU$2, $E21&gt;BU$2), $A21/$D$4, 0)</f>
        <v/>
      </c>
      <c r="BV21" s="762">
        <f>+IF(AND($B21&lt;BV$2, $E21&gt;BV$2), $A21/$D$4, 0)</f>
        <v/>
      </c>
      <c r="BW21" s="762">
        <f>+IF(AND($B21&lt;BW$2, $E21&gt;BW$2), $A21/$D$4, 0)</f>
        <v/>
      </c>
      <c r="BX21" s="762">
        <f>+IF(AND($B21&lt;BX$2, $E21&gt;BX$2), $A21/$D$4, 0)</f>
        <v/>
      </c>
      <c r="BY21" s="762">
        <f>+IF(AND($B21&lt;BY$2, $E21&gt;BY$2), $A21/$D$4, 0)</f>
        <v/>
      </c>
      <c r="BZ21" s="762">
        <f>+IF(AND($B21&lt;BZ$2, $E21&gt;BZ$2), $A21/$D$4, 0)</f>
        <v/>
      </c>
      <c r="CA21" s="762">
        <f>+IF(AND($B21&lt;CA$2, $E21&gt;CA$2), $A21/$D$4, 0)</f>
        <v/>
      </c>
      <c r="CB21" s="762">
        <f>+IF(AND($B21&lt;CB$2, $E21&gt;CB$2), $A21/$D$4, 0)</f>
        <v/>
      </c>
      <c r="CC21" s="762">
        <f>+IF(AND($B21&lt;CC$2, $E21&gt;CC$2), $A21/$D$4, 0)</f>
        <v/>
      </c>
      <c r="CD21" s="762">
        <f>+IF(AND($B21&lt;CD$2, $E21&gt;CD$2), $A21/$D$4, 0)</f>
        <v/>
      </c>
      <c r="CE21" s="762">
        <f>+IF(AND($B21&lt;CE$2, $E21&gt;CE$2), $A21/$D$4, 0)</f>
        <v/>
      </c>
      <c r="CF21" s="762">
        <f>+IF(AND($B21&lt;CF$2, $E21&gt;CF$2), $A21/$D$4, 0)</f>
        <v/>
      </c>
      <c r="CG21" s="762">
        <f>+IF(AND($B21&lt;CG$2, $E21&gt;CG$2), $A21/$D$4, 0)</f>
        <v/>
      </c>
      <c r="CH21" s="762">
        <f>+IF(AND($B21&lt;CH$2, $E21&gt;CH$2), $A21/$D$4, 0)</f>
        <v/>
      </c>
      <c r="CI21" s="762">
        <f>+IF(AND($B21&lt;CI$2, $E21&gt;CI$2), $A21/$D$4, 0)</f>
        <v/>
      </c>
      <c r="CJ21" s="762">
        <f>+IF(AND($B21&lt;CJ$2, $E21&gt;CJ$2), $A21/$D$4, 0)</f>
        <v/>
      </c>
      <c r="CK21" s="762">
        <f>+IF(AND($B21&lt;CK$2, $E21&gt;CK$2), $A21/$D$4, 0)</f>
        <v/>
      </c>
    </row>
    <row r="22" hidden="1" outlineLevel="1">
      <c r="A22" s="243" t="n"/>
      <c r="B22" s="262" t="n">
        <v>0</v>
      </c>
      <c r="C22" s="269">
        <f>+EOMONTH(B22,0)</f>
        <v/>
      </c>
      <c r="D22" t="inlineStr">
        <is>
          <t>Audit SOW #11</t>
        </is>
      </c>
      <c r="E22" s="467">
        <f>+EOMONTH(B22, $D$4)</f>
        <v/>
      </c>
      <c r="F22" s="762">
        <f>+IF(AND($B22&lt;F$2, $E22&gt;F$2), $A22/$D$4, 0)</f>
        <v/>
      </c>
      <c r="G22" s="762">
        <f>+IF(AND($B22&lt;G$2, $E22&gt;G$2), $A22/$D$4, 0)</f>
        <v/>
      </c>
      <c r="H22" s="762">
        <f>+IF(AND($B22&lt;H$2, $E22&gt;H$2), $A22/$D$4, 0)</f>
        <v/>
      </c>
      <c r="I22" s="762">
        <f>+IF(AND($B22&lt;I$2, $E22&gt;I$2), $A22/$D$4, 0)</f>
        <v/>
      </c>
      <c r="J22" s="762">
        <f>+IF(AND($B22&lt;J$2, $E22&gt;J$2), $A22/$D$4, 0)</f>
        <v/>
      </c>
      <c r="K22" s="763">
        <f>+IF(AND($B22&lt;K$2, $E22&gt;K$2), $A22/$D$4, 0)</f>
        <v/>
      </c>
      <c r="L22" s="762">
        <f>+IF(AND($B22&lt;L$2, $E22&gt;L$2), $A22/$D$4, 0)</f>
        <v/>
      </c>
      <c r="M22" s="762">
        <f>+IF(AND($B22&lt;M$2, $E22&gt;M$2), $A22/$D$4, 0)</f>
        <v/>
      </c>
      <c r="N22" s="762">
        <f>+IF(AND($B22&lt;N$2, $E22&gt;N$2), $A22/$D$4, 0)</f>
        <v/>
      </c>
      <c r="O22" s="762">
        <f>+IF(AND($B22&lt;O$2, $E22&gt;O$2), $A22/$D$4, 0)</f>
        <v/>
      </c>
      <c r="P22" s="762">
        <f>+IF(AND($B22&lt;P$2, $E22&gt;P$2), $A22/$D$4, 0)</f>
        <v/>
      </c>
      <c r="Q22" s="762">
        <f>+IF(AND($B22&lt;Q$2, $E22&gt;Q$2), $A22/$D$4, 0)</f>
        <v/>
      </c>
      <c r="R22" s="762">
        <f>+IF(AND($B22&lt;R$2, $E22&gt;R$2), $A22/$D$4, 0)</f>
        <v/>
      </c>
      <c r="S22" s="762">
        <f>+IF(AND($B22&lt;S$2, $E22&gt;S$2), $A22/$D$4, 0)</f>
        <v/>
      </c>
      <c r="T22" s="762">
        <f>+IF(AND($B22&lt;T$2, $E22&gt;T$2), $A22/$D$4, 0)</f>
        <v/>
      </c>
      <c r="U22" s="762">
        <f>+IF(AND($B22&lt;U$2, $E22&gt;U$2), $A22/$D$4, 0)</f>
        <v/>
      </c>
      <c r="V22" s="762">
        <f>+IF(AND($B22&lt;V$2, $E22&gt;V$2), $A22/$D$4, 0)</f>
        <v/>
      </c>
      <c r="W22" s="762">
        <f>+IF(AND($B22&lt;W$2, $E22&gt;W$2), $A22/$D$4, 0)</f>
        <v/>
      </c>
      <c r="X22" s="762">
        <f>+IF(AND($B22&lt;X$2, $E22&gt;X$2), $A22/$D$4, 0)</f>
        <v/>
      </c>
      <c r="Y22" s="762">
        <f>+IF(AND($B22&lt;Y$2, $E22&gt;Y$2), $A22/$D$4, 0)</f>
        <v/>
      </c>
      <c r="Z22" s="762">
        <f>+IF(AND($B22&lt;Z$2, $E22&gt;Z$2), $A22/$D$4, 0)</f>
        <v/>
      </c>
      <c r="AA22" s="762">
        <f>+IF(AND($B22&lt;AA$2, $E22&gt;AA$2), $A22/$D$4, 0)</f>
        <v/>
      </c>
      <c r="AB22" s="762">
        <f>+IF(AND($B22&lt;AB$2, $E22&gt;AB$2), $A22/$D$4, 0)</f>
        <v/>
      </c>
      <c r="AC22" s="762">
        <f>+IF(AND($B22&lt;AC$2, $E22&gt;AC$2), $A22/$D$4, 0)</f>
        <v/>
      </c>
      <c r="AD22" s="762">
        <f>+IF(AND($B22&lt;AD$2, $E22&gt;AD$2), $A22/$D$4, 0)</f>
        <v/>
      </c>
      <c r="AE22" s="762">
        <f>+IF(AND($B22&lt;AE$2, $E22&gt;AE$2), $A22/$D$4, 0)</f>
        <v/>
      </c>
      <c r="AF22" s="762">
        <f>+IF(AND($B22&lt;AF$2, $E22&gt;AF$2), $A22/$D$4, 0)</f>
        <v/>
      </c>
      <c r="AG22" s="762">
        <f>+IF(AND($B22&lt;AG$2, $E22&gt;AG$2), $A22/$D$4, 0)</f>
        <v/>
      </c>
      <c r="AH22" s="762">
        <f>+IF(AND($B22&lt;AH$2, $E22&gt;AH$2), $A22/$D$4, 0)</f>
        <v/>
      </c>
      <c r="AI22" s="762">
        <f>+IF(AND($B22&lt;AI$2, $E22&gt;AI$2), $A22/$D$4, 0)</f>
        <v/>
      </c>
      <c r="AJ22" s="762">
        <f>+IF(AND($B22&lt;AJ$2, $E22&gt;AJ$2), $A22/$D$4, 0)</f>
        <v/>
      </c>
      <c r="AK22" s="762">
        <f>+IF(AND($B22&lt;AK$2, $E22&gt;AK$2), $A22/$D$4, 0)</f>
        <v/>
      </c>
      <c r="AL22" s="762">
        <f>+IF(AND($B22&lt;AL$2, $E22&gt;AL$2), $A22/$D$4, 0)</f>
        <v/>
      </c>
      <c r="AM22" s="762">
        <f>+IF(AND($B22&lt;AM$2, $E22&gt;AM$2), $A22/$D$4, 0)</f>
        <v/>
      </c>
      <c r="AN22" s="762">
        <f>+IF(AND($B22&lt;AN$2, $E22&gt;AN$2), $A22/$D$4, 0)</f>
        <v/>
      </c>
      <c r="AO22" s="762">
        <f>+IF(AND($B22&lt;AO$2, $E22&gt;AO$2), $A22/$D$4, 0)</f>
        <v/>
      </c>
      <c r="AP22" s="762">
        <f>+IF(AND($B22&lt;AP$2, $E22&gt;AP$2), $A22/$D$4, 0)</f>
        <v/>
      </c>
      <c r="AQ22" s="762">
        <f>+IF(AND($B22&lt;AQ$2, $E22&gt;AQ$2), $A22/$D$4, 0)</f>
        <v/>
      </c>
      <c r="AR22" s="762">
        <f>+IF(AND($B22&lt;AR$2, $E22&gt;AR$2), $A22/$D$4, 0)</f>
        <v/>
      </c>
      <c r="AS22" s="762">
        <f>+IF(AND($B22&lt;AS$2, $E22&gt;AS$2), $A22/$D$4, 0)</f>
        <v/>
      </c>
      <c r="AT22" s="762">
        <f>+IF(AND($B22&lt;AT$2, $E22&gt;AT$2), $A22/$D$4, 0)</f>
        <v/>
      </c>
      <c r="AU22" s="762">
        <f>+IF(AND($B22&lt;AU$2, $E22&gt;AU$2), $A22/$D$4, 0)</f>
        <v/>
      </c>
      <c r="AV22" s="762">
        <f>+IF(AND($B22&lt;AV$2, $E22&gt;AV$2), $A22/$D$4, 0)</f>
        <v/>
      </c>
      <c r="AW22" s="762">
        <f>+IF(AND($B22&lt;AW$2, $E22&gt;AW$2), $A22/$D$4, 0)</f>
        <v/>
      </c>
      <c r="AX22" s="762">
        <f>+IF(AND($B22&lt;AX$2, $E22&gt;AX$2), $A22/$D$4, 0)</f>
        <v/>
      </c>
      <c r="AY22" s="762">
        <f>+IF(AND($B22&lt;AY$2, $E22&gt;AY$2), $A22/$D$4, 0)</f>
        <v/>
      </c>
      <c r="AZ22" s="762">
        <f>+IF(AND($B22&lt;AZ$2, $E22&gt;AZ$2), $A22/$D$4, 0)</f>
        <v/>
      </c>
      <c r="BA22" s="762">
        <f>+IF(AND($B22&lt;BA$2, $E22&gt;BA$2), $A22/$D$4, 0)</f>
        <v/>
      </c>
      <c r="BB22" s="762">
        <f>+IF(AND($B22&lt;BB$2, $E22&gt;BB$2), $A22/$D$4, 0)</f>
        <v/>
      </c>
      <c r="BC22" s="762">
        <f>+IF(AND($B22&lt;BC$2, $E22&gt;BC$2), $A22/$D$4, 0)</f>
        <v/>
      </c>
      <c r="BD22" s="762">
        <f>+IF(AND($B22&lt;BD$2, $E22&gt;BD$2), $A22/$D$4, 0)</f>
        <v/>
      </c>
      <c r="BE22" s="762">
        <f>+IF(AND($B22&lt;BE$2, $E22&gt;BE$2), $A22/$D$4, 0)</f>
        <v/>
      </c>
      <c r="BF22" s="762">
        <f>+IF(AND($B22&lt;BF$2, $E22&gt;BF$2), $A22/$D$4, 0)</f>
        <v/>
      </c>
      <c r="BG22" s="762">
        <f>+IF(AND($B22&lt;BG$2, $E22&gt;BG$2), $A22/$D$4, 0)</f>
        <v/>
      </c>
      <c r="BH22" s="762">
        <f>+IF(AND($B22&lt;BH$2, $E22&gt;BH$2), $A22/$D$4, 0)</f>
        <v/>
      </c>
      <c r="BI22" s="762">
        <f>+IF(AND($B22&lt;BI$2, $E22&gt;BI$2), $A22/$D$4, 0)</f>
        <v/>
      </c>
      <c r="BJ22" s="762">
        <f>+IF(AND($B22&lt;BJ$2, $E22&gt;BJ$2), $A22/$D$4, 0)</f>
        <v/>
      </c>
      <c r="BK22" s="762">
        <f>+IF(AND($B22&lt;BK$2, $E22&gt;BK$2), $A22/$D$4, 0)</f>
        <v/>
      </c>
      <c r="BL22" s="762">
        <f>+IF(AND($B22&lt;BL$2, $E22&gt;BL$2), $A22/$D$4, 0)</f>
        <v/>
      </c>
      <c r="BM22" s="762">
        <f>+IF(AND($B22&lt;BM$2, $E22&gt;BM$2), $A22/$D$4, 0)</f>
        <v/>
      </c>
      <c r="BN22" s="762">
        <f>+IF(AND($B22&lt;BN$2, $E22&gt;BN$2), $A22/$D$4, 0)</f>
        <v/>
      </c>
      <c r="BO22" s="762">
        <f>+IF(AND($B22&lt;BO$2, $E22&gt;BO$2), $A22/$D$4, 0)</f>
        <v/>
      </c>
      <c r="BP22" s="762">
        <f>+IF(AND($B22&lt;BP$2, $E22&gt;BP$2), $A22/$D$4, 0)</f>
        <v/>
      </c>
      <c r="BQ22" s="762">
        <f>+IF(AND($B22&lt;BQ$2, $E22&gt;BQ$2), $A22/$D$4, 0)</f>
        <v/>
      </c>
      <c r="BR22" s="762">
        <f>+IF(AND($B22&lt;BR$2, $E22&gt;BR$2), $A22/$D$4, 0)</f>
        <v/>
      </c>
      <c r="BS22" s="762">
        <f>+IF(AND($B22&lt;BS$2, $E22&gt;BS$2), $A22/$D$4, 0)</f>
        <v/>
      </c>
      <c r="BT22" s="762">
        <f>+IF(AND($B22&lt;BT$2, $E22&gt;BT$2), $A22/$D$4, 0)</f>
        <v/>
      </c>
      <c r="BU22" s="762">
        <f>+IF(AND($B22&lt;BU$2, $E22&gt;BU$2), $A22/$D$4, 0)</f>
        <v/>
      </c>
      <c r="BV22" s="762">
        <f>+IF(AND($B22&lt;BV$2, $E22&gt;BV$2), $A22/$D$4, 0)</f>
        <v/>
      </c>
      <c r="BW22" s="762">
        <f>+IF(AND($B22&lt;BW$2, $E22&gt;BW$2), $A22/$D$4, 0)</f>
        <v/>
      </c>
      <c r="BX22" s="762">
        <f>+IF(AND($B22&lt;BX$2, $E22&gt;BX$2), $A22/$D$4, 0)</f>
        <v/>
      </c>
      <c r="BY22" s="762">
        <f>+IF(AND($B22&lt;BY$2, $E22&gt;BY$2), $A22/$D$4, 0)</f>
        <v/>
      </c>
      <c r="BZ22" s="762">
        <f>+IF(AND($B22&lt;BZ$2, $E22&gt;BZ$2), $A22/$D$4, 0)</f>
        <v/>
      </c>
      <c r="CA22" s="762">
        <f>+IF(AND($B22&lt;CA$2, $E22&gt;CA$2), $A22/$D$4, 0)</f>
        <v/>
      </c>
      <c r="CB22" s="762">
        <f>+IF(AND($B22&lt;CB$2, $E22&gt;CB$2), $A22/$D$4, 0)</f>
        <v/>
      </c>
      <c r="CC22" s="762">
        <f>+IF(AND($B22&lt;CC$2, $E22&gt;CC$2), $A22/$D$4, 0)</f>
        <v/>
      </c>
      <c r="CD22" s="762">
        <f>+IF(AND($B22&lt;CD$2, $E22&gt;CD$2), $A22/$D$4, 0)</f>
        <v/>
      </c>
      <c r="CE22" s="762">
        <f>+IF(AND($B22&lt;CE$2, $E22&gt;CE$2), $A22/$D$4, 0)</f>
        <v/>
      </c>
      <c r="CF22" s="762">
        <f>+IF(AND($B22&lt;CF$2, $E22&gt;CF$2), $A22/$D$4, 0)</f>
        <v/>
      </c>
      <c r="CG22" s="762">
        <f>+IF(AND($B22&lt;CG$2, $E22&gt;CG$2), $A22/$D$4, 0)</f>
        <v/>
      </c>
      <c r="CH22" s="762">
        <f>+IF(AND($B22&lt;CH$2, $E22&gt;CH$2), $A22/$D$4, 0)</f>
        <v/>
      </c>
      <c r="CI22" s="762">
        <f>+IF(AND($B22&lt;CI$2, $E22&gt;CI$2), $A22/$D$4, 0)</f>
        <v/>
      </c>
      <c r="CJ22" s="762">
        <f>+IF(AND($B22&lt;CJ$2, $E22&gt;CJ$2), $A22/$D$4, 0)</f>
        <v/>
      </c>
      <c r="CK22" s="762">
        <f>+IF(AND($B22&lt;CK$2, $E22&gt;CK$2), $A22/$D$4, 0)</f>
        <v/>
      </c>
    </row>
    <row r="23" hidden="1" outlineLevel="1">
      <c r="A23" s="243" t="n"/>
      <c r="B23" s="262" t="n">
        <v>0</v>
      </c>
      <c r="C23" s="269">
        <f>+EOMONTH(B23,0)</f>
        <v/>
      </c>
      <c r="D23" t="inlineStr">
        <is>
          <t>Audit SOW #12</t>
        </is>
      </c>
      <c r="E23" s="467">
        <f>+EOMONTH(B23, $D$4)</f>
        <v/>
      </c>
      <c r="F23" s="762">
        <f>+IF(AND($B23&lt;F$2, $E23&gt;F$2), $A23/$D$4, 0)</f>
        <v/>
      </c>
      <c r="G23" s="762">
        <f>+IF(AND($B23&lt;G$2, $E23&gt;G$2), $A23/$D$4, 0)</f>
        <v/>
      </c>
      <c r="H23" s="762">
        <f>+IF(AND($B23&lt;H$2, $E23&gt;H$2), $A23/$D$4, 0)</f>
        <v/>
      </c>
      <c r="I23" s="762">
        <f>+IF(AND($B23&lt;I$2, $E23&gt;I$2), $A23/$D$4, 0)</f>
        <v/>
      </c>
      <c r="J23" s="762">
        <f>+IF(AND($B23&lt;J$2, $E23&gt;J$2), $A23/$D$4, 0)</f>
        <v/>
      </c>
      <c r="K23" s="763">
        <f>+IF(AND($B23&lt;K$2, $E23&gt;K$2), $A23/$D$4, 0)</f>
        <v/>
      </c>
      <c r="L23" s="762">
        <f>+IF(AND($B23&lt;L$2, $E23&gt;L$2), $A23/$D$4, 0)</f>
        <v/>
      </c>
      <c r="M23" s="762">
        <f>+IF(AND($B23&lt;M$2, $E23&gt;M$2), $A23/$D$4, 0)</f>
        <v/>
      </c>
      <c r="N23" s="762">
        <f>+IF(AND($B23&lt;N$2, $E23&gt;N$2), $A23/$D$4, 0)</f>
        <v/>
      </c>
      <c r="O23" s="762">
        <f>+IF(AND($B23&lt;O$2, $E23&gt;O$2), $A23/$D$4, 0)</f>
        <v/>
      </c>
      <c r="P23" s="762">
        <f>+IF(AND($B23&lt;P$2, $E23&gt;P$2), $A23/$D$4, 0)</f>
        <v/>
      </c>
      <c r="Q23" s="762">
        <f>+IF(AND($B23&lt;Q$2, $E23&gt;Q$2), $A23/$D$4, 0)</f>
        <v/>
      </c>
      <c r="R23" s="762">
        <f>+IF(AND($B23&lt;R$2, $E23&gt;R$2), $A23/$D$4, 0)</f>
        <v/>
      </c>
      <c r="S23" s="762">
        <f>+IF(AND($B23&lt;S$2, $E23&gt;S$2), $A23/$D$4, 0)</f>
        <v/>
      </c>
      <c r="T23" s="762">
        <f>+IF(AND($B23&lt;T$2, $E23&gt;T$2), $A23/$D$4, 0)</f>
        <v/>
      </c>
      <c r="U23" s="762">
        <f>+IF(AND($B23&lt;U$2, $E23&gt;U$2), $A23/$D$4, 0)</f>
        <v/>
      </c>
      <c r="V23" s="762">
        <f>+IF(AND($B23&lt;V$2, $E23&gt;V$2), $A23/$D$4, 0)</f>
        <v/>
      </c>
      <c r="W23" s="762">
        <f>+IF(AND($B23&lt;W$2, $E23&gt;W$2), $A23/$D$4, 0)</f>
        <v/>
      </c>
      <c r="X23" s="762">
        <f>+IF(AND($B23&lt;X$2, $E23&gt;X$2), $A23/$D$4, 0)</f>
        <v/>
      </c>
      <c r="Y23" s="762">
        <f>+IF(AND($B23&lt;Y$2, $E23&gt;Y$2), $A23/$D$4, 0)</f>
        <v/>
      </c>
      <c r="Z23" s="762">
        <f>+IF(AND($B23&lt;Z$2, $E23&gt;Z$2), $A23/$D$4, 0)</f>
        <v/>
      </c>
      <c r="AA23" s="762">
        <f>+IF(AND($B23&lt;AA$2, $E23&gt;AA$2), $A23/$D$4, 0)</f>
        <v/>
      </c>
      <c r="AB23" s="762">
        <f>+IF(AND($B23&lt;AB$2, $E23&gt;AB$2), $A23/$D$4, 0)</f>
        <v/>
      </c>
      <c r="AC23" s="762">
        <f>+IF(AND($B23&lt;AC$2, $E23&gt;AC$2), $A23/$D$4, 0)</f>
        <v/>
      </c>
      <c r="AD23" s="762">
        <f>+IF(AND($B23&lt;AD$2, $E23&gt;AD$2), $A23/$D$4, 0)</f>
        <v/>
      </c>
      <c r="AE23" s="762">
        <f>+IF(AND($B23&lt;AE$2, $E23&gt;AE$2), $A23/$D$4, 0)</f>
        <v/>
      </c>
      <c r="AF23" s="762">
        <f>+IF(AND($B23&lt;AF$2, $E23&gt;AF$2), $A23/$D$4, 0)</f>
        <v/>
      </c>
      <c r="AG23" s="762">
        <f>+IF(AND($B23&lt;AG$2, $E23&gt;AG$2), $A23/$D$4, 0)</f>
        <v/>
      </c>
      <c r="AH23" s="762">
        <f>+IF(AND($B23&lt;AH$2, $E23&gt;AH$2), $A23/$D$4, 0)</f>
        <v/>
      </c>
      <c r="AI23" s="762">
        <f>+IF(AND($B23&lt;AI$2, $E23&gt;AI$2), $A23/$D$4, 0)</f>
        <v/>
      </c>
      <c r="AJ23" s="762">
        <f>+IF(AND($B23&lt;AJ$2, $E23&gt;AJ$2), $A23/$D$4, 0)</f>
        <v/>
      </c>
      <c r="AK23" s="762">
        <f>+IF(AND($B23&lt;AK$2, $E23&gt;AK$2), $A23/$D$4, 0)</f>
        <v/>
      </c>
      <c r="AL23" s="762">
        <f>+IF(AND($B23&lt;AL$2, $E23&gt;AL$2), $A23/$D$4, 0)</f>
        <v/>
      </c>
      <c r="AM23" s="762">
        <f>+IF(AND($B23&lt;AM$2, $E23&gt;AM$2), $A23/$D$4, 0)</f>
        <v/>
      </c>
      <c r="AN23" s="762">
        <f>+IF(AND($B23&lt;AN$2, $E23&gt;AN$2), $A23/$D$4, 0)</f>
        <v/>
      </c>
      <c r="AO23" s="762">
        <f>+IF(AND($B23&lt;AO$2, $E23&gt;AO$2), $A23/$D$4, 0)</f>
        <v/>
      </c>
      <c r="AP23" s="762">
        <f>+IF(AND($B23&lt;AP$2, $E23&gt;AP$2), $A23/$D$4, 0)</f>
        <v/>
      </c>
      <c r="AQ23" s="762">
        <f>+IF(AND($B23&lt;AQ$2, $E23&gt;AQ$2), $A23/$D$4, 0)</f>
        <v/>
      </c>
      <c r="AR23" s="762">
        <f>+IF(AND($B23&lt;AR$2, $E23&gt;AR$2), $A23/$D$4, 0)</f>
        <v/>
      </c>
      <c r="AS23" s="762">
        <f>+IF(AND($B23&lt;AS$2, $E23&gt;AS$2), $A23/$D$4, 0)</f>
        <v/>
      </c>
      <c r="AT23" s="762">
        <f>+IF(AND($B23&lt;AT$2, $E23&gt;AT$2), $A23/$D$4, 0)</f>
        <v/>
      </c>
      <c r="AU23" s="762">
        <f>+IF(AND($B23&lt;AU$2, $E23&gt;AU$2), $A23/$D$4, 0)</f>
        <v/>
      </c>
      <c r="AV23" s="762">
        <f>+IF(AND($B23&lt;AV$2, $E23&gt;AV$2), $A23/$D$4, 0)</f>
        <v/>
      </c>
      <c r="AW23" s="762">
        <f>+IF(AND($B23&lt;AW$2, $E23&gt;AW$2), $A23/$D$4, 0)</f>
        <v/>
      </c>
      <c r="AX23" s="762">
        <f>+IF(AND($B23&lt;AX$2, $E23&gt;AX$2), $A23/$D$4, 0)</f>
        <v/>
      </c>
      <c r="AY23" s="762">
        <f>+IF(AND($B23&lt;AY$2, $E23&gt;AY$2), $A23/$D$4, 0)</f>
        <v/>
      </c>
      <c r="AZ23" s="762">
        <f>+IF(AND($B23&lt;AZ$2, $E23&gt;AZ$2), $A23/$D$4, 0)</f>
        <v/>
      </c>
      <c r="BA23" s="762">
        <f>+IF(AND($B23&lt;BA$2, $E23&gt;BA$2), $A23/$D$4, 0)</f>
        <v/>
      </c>
      <c r="BB23" s="762">
        <f>+IF(AND($B23&lt;BB$2, $E23&gt;BB$2), $A23/$D$4, 0)</f>
        <v/>
      </c>
      <c r="BC23" s="762">
        <f>+IF(AND($B23&lt;BC$2, $E23&gt;BC$2), $A23/$D$4, 0)</f>
        <v/>
      </c>
      <c r="BD23" s="762">
        <f>+IF(AND($B23&lt;BD$2, $E23&gt;BD$2), $A23/$D$4, 0)</f>
        <v/>
      </c>
      <c r="BE23" s="762">
        <f>+IF(AND($B23&lt;BE$2, $E23&gt;BE$2), $A23/$D$4, 0)</f>
        <v/>
      </c>
      <c r="BF23" s="762">
        <f>+IF(AND($B23&lt;BF$2, $E23&gt;BF$2), $A23/$D$4, 0)</f>
        <v/>
      </c>
      <c r="BG23" s="762">
        <f>+IF(AND($B23&lt;BG$2, $E23&gt;BG$2), $A23/$D$4, 0)</f>
        <v/>
      </c>
      <c r="BH23" s="762">
        <f>+IF(AND($B23&lt;BH$2, $E23&gt;BH$2), $A23/$D$4, 0)</f>
        <v/>
      </c>
      <c r="BI23" s="762">
        <f>+IF(AND($B23&lt;BI$2, $E23&gt;BI$2), $A23/$D$4, 0)</f>
        <v/>
      </c>
      <c r="BJ23" s="762">
        <f>+IF(AND($B23&lt;BJ$2, $E23&gt;BJ$2), $A23/$D$4, 0)</f>
        <v/>
      </c>
      <c r="BK23" s="762">
        <f>+IF(AND($B23&lt;BK$2, $E23&gt;BK$2), $A23/$D$4, 0)</f>
        <v/>
      </c>
      <c r="BL23" s="762">
        <f>+IF(AND($B23&lt;BL$2, $E23&gt;BL$2), $A23/$D$4, 0)</f>
        <v/>
      </c>
      <c r="BM23" s="762">
        <f>+IF(AND($B23&lt;BM$2, $E23&gt;BM$2), $A23/$D$4, 0)</f>
        <v/>
      </c>
      <c r="BN23" s="762">
        <f>+IF(AND($B23&lt;BN$2, $E23&gt;BN$2), $A23/$D$4, 0)</f>
        <v/>
      </c>
      <c r="BO23" s="762">
        <f>+IF(AND($B23&lt;BO$2, $E23&gt;BO$2), $A23/$D$4, 0)</f>
        <v/>
      </c>
      <c r="BP23" s="762">
        <f>+IF(AND($B23&lt;BP$2, $E23&gt;BP$2), $A23/$D$4, 0)</f>
        <v/>
      </c>
      <c r="BQ23" s="762">
        <f>+IF(AND($B23&lt;BQ$2, $E23&gt;BQ$2), $A23/$D$4, 0)</f>
        <v/>
      </c>
      <c r="BR23" s="762">
        <f>+IF(AND($B23&lt;BR$2, $E23&gt;BR$2), $A23/$D$4, 0)</f>
        <v/>
      </c>
      <c r="BS23" s="762">
        <f>+IF(AND($B23&lt;BS$2, $E23&gt;BS$2), $A23/$D$4, 0)</f>
        <v/>
      </c>
      <c r="BT23" s="762">
        <f>+IF(AND($B23&lt;BT$2, $E23&gt;BT$2), $A23/$D$4, 0)</f>
        <v/>
      </c>
      <c r="BU23" s="762">
        <f>+IF(AND($B23&lt;BU$2, $E23&gt;BU$2), $A23/$D$4, 0)</f>
        <v/>
      </c>
      <c r="BV23" s="762">
        <f>+IF(AND($B23&lt;BV$2, $E23&gt;BV$2), $A23/$D$4, 0)</f>
        <v/>
      </c>
      <c r="BW23" s="762">
        <f>+IF(AND($B23&lt;BW$2, $E23&gt;BW$2), $A23/$D$4, 0)</f>
        <v/>
      </c>
      <c r="BX23" s="762">
        <f>+IF(AND($B23&lt;BX$2, $E23&gt;BX$2), $A23/$D$4, 0)</f>
        <v/>
      </c>
      <c r="BY23" s="762">
        <f>+IF(AND($B23&lt;BY$2, $E23&gt;BY$2), $A23/$D$4, 0)</f>
        <v/>
      </c>
      <c r="BZ23" s="762">
        <f>+IF(AND($B23&lt;BZ$2, $E23&gt;BZ$2), $A23/$D$4, 0)</f>
        <v/>
      </c>
      <c r="CA23" s="762">
        <f>+IF(AND($B23&lt;CA$2, $E23&gt;CA$2), $A23/$D$4, 0)</f>
        <v/>
      </c>
      <c r="CB23" s="762">
        <f>+IF(AND($B23&lt;CB$2, $E23&gt;CB$2), $A23/$D$4, 0)</f>
        <v/>
      </c>
      <c r="CC23" s="762">
        <f>+IF(AND($B23&lt;CC$2, $E23&gt;CC$2), $A23/$D$4, 0)</f>
        <v/>
      </c>
      <c r="CD23" s="762">
        <f>+IF(AND($B23&lt;CD$2, $E23&gt;CD$2), $A23/$D$4, 0)</f>
        <v/>
      </c>
      <c r="CE23" s="762">
        <f>+IF(AND($B23&lt;CE$2, $E23&gt;CE$2), $A23/$D$4, 0)</f>
        <v/>
      </c>
      <c r="CF23" s="762">
        <f>+IF(AND($B23&lt;CF$2, $E23&gt;CF$2), $A23/$D$4, 0)</f>
        <v/>
      </c>
      <c r="CG23" s="762">
        <f>+IF(AND($B23&lt;CG$2, $E23&gt;CG$2), $A23/$D$4, 0)</f>
        <v/>
      </c>
      <c r="CH23" s="762">
        <f>+IF(AND($B23&lt;CH$2, $E23&gt;CH$2), $A23/$D$4, 0)</f>
        <v/>
      </c>
      <c r="CI23" s="762">
        <f>+IF(AND($B23&lt;CI$2, $E23&gt;CI$2), $A23/$D$4, 0)</f>
        <v/>
      </c>
      <c r="CJ23" s="762">
        <f>+IF(AND($B23&lt;CJ$2, $E23&gt;CJ$2), $A23/$D$4, 0)</f>
        <v/>
      </c>
      <c r="CK23" s="762">
        <f>+IF(AND($B23&lt;CK$2, $E23&gt;CK$2), $A23/$D$4, 0)</f>
        <v/>
      </c>
    </row>
    <row r="24" hidden="1" outlineLevel="1">
      <c r="A24" s="243" t="n"/>
      <c r="B24" s="262" t="n">
        <v>0</v>
      </c>
      <c r="C24" s="269">
        <f>+EOMONTH(B24,0)</f>
        <v/>
      </c>
      <c r="D24" t="inlineStr">
        <is>
          <t>Audit SOW #13</t>
        </is>
      </c>
      <c r="E24" s="467">
        <f>+EOMONTH(B24, $D$4)</f>
        <v/>
      </c>
      <c r="F24" s="762">
        <f>+IF(AND($B24&lt;F$2, $E24&gt;F$2), $A24/$D$4, 0)</f>
        <v/>
      </c>
      <c r="G24" s="762">
        <f>+IF(AND($B24&lt;G$2, $E24&gt;G$2), $A24/$D$4, 0)</f>
        <v/>
      </c>
      <c r="H24" s="762">
        <f>+IF(AND($B24&lt;H$2, $E24&gt;H$2), $A24/$D$4, 0)</f>
        <v/>
      </c>
      <c r="I24" s="762">
        <f>+IF(AND($B24&lt;I$2, $E24&gt;I$2), $A24/$D$4, 0)</f>
        <v/>
      </c>
      <c r="J24" s="762">
        <f>+IF(AND($B24&lt;J$2, $E24&gt;J$2), $A24/$D$4, 0)</f>
        <v/>
      </c>
      <c r="K24" s="763">
        <f>+IF(AND($B24&lt;K$2, $E24&gt;K$2), $A24/$D$4, 0)</f>
        <v/>
      </c>
      <c r="L24" s="762">
        <f>+IF(AND($B24&lt;L$2, $E24&gt;L$2), $A24/$D$4, 0)</f>
        <v/>
      </c>
      <c r="M24" s="762">
        <f>+IF(AND($B24&lt;M$2, $E24&gt;M$2), $A24/$D$4, 0)</f>
        <v/>
      </c>
      <c r="N24" s="762">
        <f>+IF(AND($B24&lt;N$2, $E24&gt;N$2), $A24/$D$4, 0)</f>
        <v/>
      </c>
      <c r="O24" s="762">
        <f>+IF(AND($B24&lt;O$2, $E24&gt;O$2), $A24/$D$4, 0)</f>
        <v/>
      </c>
      <c r="P24" s="762">
        <f>+IF(AND($B24&lt;P$2, $E24&gt;P$2), $A24/$D$4, 0)</f>
        <v/>
      </c>
      <c r="Q24" s="762">
        <f>+IF(AND($B24&lt;Q$2, $E24&gt;Q$2), $A24/$D$4, 0)</f>
        <v/>
      </c>
      <c r="R24" s="762">
        <f>+IF(AND($B24&lt;R$2, $E24&gt;R$2), $A24/$D$4, 0)</f>
        <v/>
      </c>
      <c r="S24" s="762">
        <f>+IF(AND($B24&lt;S$2, $E24&gt;S$2), $A24/$D$4, 0)</f>
        <v/>
      </c>
      <c r="T24" s="762">
        <f>+IF(AND($B24&lt;T$2, $E24&gt;T$2), $A24/$D$4, 0)</f>
        <v/>
      </c>
      <c r="U24" s="762">
        <f>+IF(AND($B24&lt;U$2, $E24&gt;U$2), $A24/$D$4, 0)</f>
        <v/>
      </c>
      <c r="V24" s="762">
        <f>+IF(AND($B24&lt;V$2, $E24&gt;V$2), $A24/$D$4, 0)</f>
        <v/>
      </c>
      <c r="W24" s="762">
        <f>+IF(AND($B24&lt;W$2, $E24&gt;W$2), $A24/$D$4, 0)</f>
        <v/>
      </c>
      <c r="X24" s="762">
        <f>+IF(AND($B24&lt;X$2, $E24&gt;X$2), $A24/$D$4, 0)</f>
        <v/>
      </c>
      <c r="Y24" s="762">
        <f>+IF(AND($B24&lt;Y$2, $E24&gt;Y$2), $A24/$D$4, 0)</f>
        <v/>
      </c>
      <c r="Z24" s="762">
        <f>+IF(AND($B24&lt;Z$2, $E24&gt;Z$2), $A24/$D$4, 0)</f>
        <v/>
      </c>
      <c r="AA24" s="762">
        <f>+IF(AND($B24&lt;AA$2, $E24&gt;AA$2), $A24/$D$4, 0)</f>
        <v/>
      </c>
      <c r="AB24" s="762">
        <f>+IF(AND($B24&lt;AB$2, $E24&gt;AB$2), $A24/$D$4, 0)</f>
        <v/>
      </c>
      <c r="AC24" s="762">
        <f>+IF(AND($B24&lt;AC$2, $E24&gt;AC$2), $A24/$D$4, 0)</f>
        <v/>
      </c>
      <c r="AD24" s="762">
        <f>+IF(AND($B24&lt;AD$2, $E24&gt;AD$2), $A24/$D$4, 0)</f>
        <v/>
      </c>
      <c r="AE24" s="762">
        <f>+IF(AND($B24&lt;AE$2, $E24&gt;AE$2), $A24/$D$4, 0)</f>
        <v/>
      </c>
      <c r="AF24" s="762">
        <f>+IF(AND($B24&lt;AF$2, $E24&gt;AF$2), $A24/$D$4, 0)</f>
        <v/>
      </c>
      <c r="AG24" s="762">
        <f>+IF(AND($B24&lt;AG$2, $E24&gt;AG$2), $A24/$D$4, 0)</f>
        <v/>
      </c>
      <c r="AH24" s="762">
        <f>+IF(AND($B24&lt;AH$2, $E24&gt;AH$2), $A24/$D$4, 0)</f>
        <v/>
      </c>
      <c r="AI24" s="762">
        <f>+IF(AND($B24&lt;AI$2, $E24&gt;AI$2), $A24/$D$4, 0)</f>
        <v/>
      </c>
      <c r="AJ24" s="762">
        <f>+IF(AND($B24&lt;AJ$2, $E24&gt;AJ$2), $A24/$D$4, 0)</f>
        <v/>
      </c>
      <c r="AK24" s="762">
        <f>+IF(AND($B24&lt;AK$2, $E24&gt;AK$2), $A24/$D$4, 0)</f>
        <v/>
      </c>
      <c r="AL24" s="762">
        <f>+IF(AND($B24&lt;AL$2, $E24&gt;AL$2), $A24/$D$4, 0)</f>
        <v/>
      </c>
      <c r="AM24" s="762">
        <f>+IF(AND($B24&lt;AM$2, $E24&gt;AM$2), $A24/$D$4, 0)</f>
        <v/>
      </c>
      <c r="AN24" s="762">
        <f>+IF(AND($B24&lt;AN$2, $E24&gt;AN$2), $A24/$D$4, 0)</f>
        <v/>
      </c>
      <c r="AO24" s="762">
        <f>+IF(AND($B24&lt;AO$2, $E24&gt;AO$2), $A24/$D$4, 0)</f>
        <v/>
      </c>
      <c r="AP24" s="762">
        <f>+IF(AND($B24&lt;AP$2, $E24&gt;AP$2), $A24/$D$4, 0)</f>
        <v/>
      </c>
      <c r="AQ24" s="762">
        <f>+IF(AND($B24&lt;AQ$2, $E24&gt;AQ$2), $A24/$D$4, 0)</f>
        <v/>
      </c>
      <c r="AR24" s="762">
        <f>+IF(AND($B24&lt;AR$2, $E24&gt;AR$2), $A24/$D$4, 0)</f>
        <v/>
      </c>
      <c r="AS24" s="762">
        <f>+IF(AND($B24&lt;AS$2, $E24&gt;AS$2), $A24/$D$4, 0)</f>
        <v/>
      </c>
      <c r="AT24" s="762">
        <f>+IF(AND($B24&lt;AT$2, $E24&gt;AT$2), $A24/$D$4, 0)</f>
        <v/>
      </c>
      <c r="AU24" s="762">
        <f>+IF(AND($B24&lt;AU$2, $E24&gt;AU$2), $A24/$D$4, 0)</f>
        <v/>
      </c>
      <c r="AV24" s="762">
        <f>+IF(AND($B24&lt;AV$2, $E24&gt;AV$2), $A24/$D$4, 0)</f>
        <v/>
      </c>
      <c r="AW24" s="762">
        <f>+IF(AND($B24&lt;AW$2, $E24&gt;AW$2), $A24/$D$4, 0)</f>
        <v/>
      </c>
      <c r="AX24" s="762">
        <f>+IF(AND($B24&lt;AX$2, $E24&gt;AX$2), $A24/$D$4, 0)</f>
        <v/>
      </c>
      <c r="AY24" s="762">
        <f>+IF(AND($B24&lt;AY$2, $E24&gt;AY$2), $A24/$D$4, 0)</f>
        <v/>
      </c>
      <c r="AZ24" s="762">
        <f>+IF(AND($B24&lt;AZ$2, $E24&gt;AZ$2), $A24/$D$4, 0)</f>
        <v/>
      </c>
      <c r="BA24" s="762">
        <f>+IF(AND($B24&lt;BA$2, $E24&gt;BA$2), $A24/$D$4, 0)</f>
        <v/>
      </c>
      <c r="BB24" s="762">
        <f>+IF(AND($B24&lt;BB$2, $E24&gt;BB$2), $A24/$D$4, 0)</f>
        <v/>
      </c>
      <c r="BC24" s="762">
        <f>+IF(AND($B24&lt;BC$2, $E24&gt;BC$2), $A24/$D$4, 0)</f>
        <v/>
      </c>
      <c r="BD24" s="762">
        <f>+IF(AND($B24&lt;BD$2, $E24&gt;BD$2), $A24/$D$4, 0)</f>
        <v/>
      </c>
      <c r="BE24" s="762">
        <f>+IF(AND($B24&lt;BE$2, $E24&gt;BE$2), $A24/$D$4, 0)</f>
        <v/>
      </c>
      <c r="BF24" s="762">
        <f>+IF(AND($B24&lt;BF$2, $E24&gt;BF$2), $A24/$D$4, 0)</f>
        <v/>
      </c>
      <c r="BG24" s="762">
        <f>+IF(AND($B24&lt;BG$2, $E24&gt;BG$2), $A24/$D$4, 0)</f>
        <v/>
      </c>
      <c r="BH24" s="762">
        <f>+IF(AND($B24&lt;BH$2, $E24&gt;BH$2), $A24/$D$4, 0)</f>
        <v/>
      </c>
      <c r="BI24" s="762">
        <f>+IF(AND($B24&lt;BI$2, $E24&gt;BI$2), $A24/$D$4, 0)</f>
        <v/>
      </c>
      <c r="BJ24" s="762">
        <f>+IF(AND($B24&lt;BJ$2, $E24&gt;BJ$2), $A24/$D$4, 0)</f>
        <v/>
      </c>
      <c r="BK24" s="762">
        <f>+IF(AND($B24&lt;BK$2, $E24&gt;BK$2), $A24/$D$4, 0)</f>
        <v/>
      </c>
      <c r="BL24" s="762">
        <f>+IF(AND($B24&lt;BL$2, $E24&gt;BL$2), $A24/$D$4, 0)</f>
        <v/>
      </c>
      <c r="BM24" s="762">
        <f>+IF(AND($B24&lt;BM$2, $E24&gt;BM$2), $A24/$D$4, 0)</f>
        <v/>
      </c>
      <c r="BN24" s="762">
        <f>+IF(AND($B24&lt;BN$2, $E24&gt;BN$2), $A24/$D$4, 0)</f>
        <v/>
      </c>
      <c r="BO24" s="762">
        <f>+IF(AND($B24&lt;BO$2, $E24&gt;BO$2), $A24/$D$4, 0)</f>
        <v/>
      </c>
      <c r="BP24" s="762">
        <f>+IF(AND($B24&lt;BP$2, $E24&gt;BP$2), $A24/$D$4, 0)</f>
        <v/>
      </c>
      <c r="BQ24" s="762">
        <f>+IF(AND($B24&lt;BQ$2, $E24&gt;BQ$2), $A24/$D$4, 0)</f>
        <v/>
      </c>
      <c r="BR24" s="762">
        <f>+IF(AND($B24&lt;BR$2, $E24&gt;BR$2), $A24/$D$4, 0)</f>
        <v/>
      </c>
      <c r="BS24" s="762">
        <f>+IF(AND($B24&lt;BS$2, $E24&gt;BS$2), $A24/$D$4, 0)</f>
        <v/>
      </c>
      <c r="BT24" s="762">
        <f>+IF(AND($B24&lt;BT$2, $E24&gt;BT$2), $A24/$D$4, 0)</f>
        <v/>
      </c>
      <c r="BU24" s="762">
        <f>+IF(AND($B24&lt;BU$2, $E24&gt;BU$2), $A24/$D$4, 0)</f>
        <v/>
      </c>
      <c r="BV24" s="762">
        <f>+IF(AND($B24&lt;BV$2, $E24&gt;BV$2), $A24/$D$4, 0)</f>
        <v/>
      </c>
      <c r="BW24" s="762">
        <f>+IF(AND($B24&lt;BW$2, $E24&gt;BW$2), $A24/$D$4, 0)</f>
        <v/>
      </c>
      <c r="BX24" s="762">
        <f>+IF(AND($B24&lt;BX$2, $E24&gt;BX$2), $A24/$D$4, 0)</f>
        <v/>
      </c>
      <c r="BY24" s="762">
        <f>+IF(AND($B24&lt;BY$2, $E24&gt;BY$2), $A24/$D$4, 0)</f>
        <v/>
      </c>
      <c r="BZ24" s="762">
        <f>+IF(AND($B24&lt;BZ$2, $E24&gt;BZ$2), $A24/$D$4, 0)</f>
        <v/>
      </c>
      <c r="CA24" s="762">
        <f>+IF(AND($B24&lt;CA$2, $E24&gt;CA$2), $A24/$D$4, 0)</f>
        <v/>
      </c>
      <c r="CB24" s="762">
        <f>+IF(AND($B24&lt;CB$2, $E24&gt;CB$2), $A24/$D$4, 0)</f>
        <v/>
      </c>
      <c r="CC24" s="762">
        <f>+IF(AND($B24&lt;CC$2, $E24&gt;CC$2), $A24/$D$4, 0)</f>
        <v/>
      </c>
      <c r="CD24" s="762">
        <f>+IF(AND($B24&lt;CD$2, $E24&gt;CD$2), $A24/$D$4, 0)</f>
        <v/>
      </c>
      <c r="CE24" s="762">
        <f>+IF(AND($B24&lt;CE$2, $E24&gt;CE$2), $A24/$D$4, 0)</f>
        <v/>
      </c>
      <c r="CF24" s="762">
        <f>+IF(AND($B24&lt;CF$2, $E24&gt;CF$2), $A24/$D$4, 0)</f>
        <v/>
      </c>
      <c r="CG24" s="762">
        <f>+IF(AND($B24&lt;CG$2, $E24&gt;CG$2), $A24/$D$4, 0)</f>
        <v/>
      </c>
      <c r="CH24" s="762">
        <f>+IF(AND($B24&lt;CH$2, $E24&gt;CH$2), $A24/$D$4, 0)</f>
        <v/>
      </c>
      <c r="CI24" s="762">
        <f>+IF(AND($B24&lt;CI$2, $E24&gt;CI$2), $A24/$D$4, 0)</f>
        <v/>
      </c>
      <c r="CJ24" s="762">
        <f>+IF(AND($B24&lt;CJ$2, $E24&gt;CJ$2), $A24/$D$4, 0)</f>
        <v/>
      </c>
      <c r="CK24" s="762">
        <f>+IF(AND($B24&lt;CK$2, $E24&gt;CK$2), $A24/$D$4, 0)</f>
        <v/>
      </c>
    </row>
    <row r="25" hidden="1" outlineLevel="1">
      <c r="A25" s="243" t="n"/>
      <c r="B25" s="262" t="n">
        <v>0</v>
      </c>
      <c r="C25" s="269">
        <f>+EOMONTH(B25,0)</f>
        <v/>
      </c>
      <c r="D25" t="inlineStr">
        <is>
          <t>Audit SOW #14</t>
        </is>
      </c>
      <c r="E25" s="467">
        <f>+EOMONTH(B25, $D$4)</f>
        <v/>
      </c>
      <c r="F25" s="762">
        <f>+IF(AND($B25&lt;F$2, $E25&gt;F$2), $A25/$D$4, 0)</f>
        <v/>
      </c>
      <c r="G25" s="762">
        <f>+IF(AND($B25&lt;G$2, $E25&gt;G$2), $A25/$D$4, 0)</f>
        <v/>
      </c>
      <c r="H25" s="762">
        <f>+IF(AND($B25&lt;H$2, $E25&gt;H$2), $A25/$D$4, 0)</f>
        <v/>
      </c>
      <c r="I25" s="762">
        <f>+IF(AND($B25&lt;I$2, $E25&gt;I$2), $A25/$D$4, 0)</f>
        <v/>
      </c>
      <c r="J25" s="762">
        <f>+IF(AND($B25&lt;J$2, $E25&gt;J$2), $A25/$D$4, 0)</f>
        <v/>
      </c>
      <c r="K25" s="763">
        <f>+IF(AND($B25&lt;K$2, $E25&gt;K$2), $A25/$D$4, 0)</f>
        <v/>
      </c>
      <c r="L25" s="762">
        <f>+IF(AND($B25&lt;L$2, $E25&gt;L$2), $A25/$D$4, 0)</f>
        <v/>
      </c>
      <c r="M25" s="762">
        <f>+IF(AND($B25&lt;M$2, $E25&gt;M$2), $A25/$D$4, 0)</f>
        <v/>
      </c>
      <c r="N25" s="762">
        <f>+IF(AND($B25&lt;N$2, $E25&gt;N$2), $A25/$D$4, 0)</f>
        <v/>
      </c>
      <c r="O25" s="762">
        <f>+IF(AND($B25&lt;O$2, $E25&gt;O$2), $A25/$D$4, 0)</f>
        <v/>
      </c>
      <c r="P25" s="762">
        <f>+IF(AND($B25&lt;P$2, $E25&gt;P$2), $A25/$D$4, 0)</f>
        <v/>
      </c>
      <c r="Q25" s="762">
        <f>+IF(AND($B25&lt;Q$2, $E25&gt;Q$2), $A25/$D$4, 0)</f>
        <v/>
      </c>
      <c r="R25" s="762">
        <f>+IF(AND($B25&lt;R$2, $E25&gt;R$2), $A25/$D$4, 0)</f>
        <v/>
      </c>
      <c r="S25" s="762">
        <f>+IF(AND($B25&lt;S$2, $E25&gt;S$2), $A25/$D$4, 0)</f>
        <v/>
      </c>
      <c r="T25" s="762">
        <f>+IF(AND($B25&lt;T$2, $E25&gt;T$2), $A25/$D$4, 0)</f>
        <v/>
      </c>
      <c r="U25" s="762">
        <f>+IF(AND($B25&lt;U$2, $E25&gt;U$2), $A25/$D$4, 0)</f>
        <v/>
      </c>
      <c r="V25" s="762">
        <f>+IF(AND($B25&lt;V$2, $E25&gt;V$2), $A25/$D$4, 0)</f>
        <v/>
      </c>
      <c r="W25" s="762">
        <f>+IF(AND($B25&lt;W$2, $E25&gt;W$2), $A25/$D$4, 0)</f>
        <v/>
      </c>
      <c r="X25" s="762">
        <f>+IF(AND($B25&lt;X$2, $E25&gt;X$2), $A25/$D$4, 0)</f>
        <v/>
      </c>
      <c r="Y25" s="762">
        <f>+IF(AND($B25&lt;Y$2, $E25&gt;Y$2), $A25/$D$4, 0)</f>
        <v/>
      </c>
      <c r="Z25" s="762">
        <f>+IF(AND($B25&lt;Z$2, $E25&gt;Z$2), $A25/$D$4, 0)</f>
        <v/>
      </c>
      <c r="AA25" s="762">
        <f>+IF(AND($B25&lt;AA$2, $E25&gt;AA$2), $A25/$D$4, 0)</f>
        <v/>
      </c>
      <c r="AB25" s="762">
        <f>+IF(AND($B25&lt;AB$2, $E25&gt;AB$2), $A25/$D$4, 0)</f>
        <v/>
      </c>
      <c r="AC25" s="762">
        <f>+IF(AND($B25&lt;AC$2, $E25&gt;AC$2), $A25/$D$4, 0)</f>
        <v/>
      </c>
      <c r="AD25" s="762">
        <f>+IF(AND($B25&lt;AD$2, $E25&gt;AD$2), $A25/$D$4, 0)</f>
        <v/>
      </c>
      <c r="AE25" s="762">
        <f>+IF(AND($B25&lt;AE$2, $E25&gt;AE$2), $A25/$D$4, 0)</f>
        <v/>
      </c>
      <c r="AF25" s="762">
        <f>+IF(AND($B25&lt;AF$2, $E25&gt;AF$2), $A25/$D$4, 0)</f>
        <v/>
      </c>
      <c r="AG25" s="762">
        <f>+IF(AND($B25&lt;AG$2, $E25&gt;AG$2), $A25/$D$4, 0)</f>
        <v/>
      </c>
      <c r="AH25" s="762">
        <f>+IF(AND($B25&lt;AH$2, $E25&gt;AH$2), $A25/$D$4, 0)</f>
        <v/>
      </c>
      <c r="AI25" s="762">
        <f>+IF(AND($B25&lt;AI$2, $E25&gt;AI$2), $A25/$D$4, 0)</f>
        <v/>
      </c>
      <c r="AJ25" s="762">
        <f>+IF(AND($B25&lt;AJ$2, $E25&gt;AJ$2), $A25/$D$4, 0)</f>
        <v/>
      </c>
      <c r="AK25" s="762">
        <f>+IF(AND($B25&lt;AK$2, $E25&gt;AK$2), $A25/$D$4, 0)</f>
        <v/>
      </c>
      <c r="AL25" s="762">
        <f>+IF(AND($B25&lt;AL$2, $E25&gt;AL$2), $A25/$D$4, 0)</f>
        <v/>
      </c>
      <c r="AM25" s="762">
        <f>+IF(AND($B25&lt;AM$2, $E25&gt;AM$2), $A25/$D$4, 0)</f>
        <v/>
      </c>
      <c r="AN25" s="762">
        <f>+IF(AND($B25&lt;AN$2, $E25&gt;AN$2), $A25/$D$4, 0)</f>
        <v/>
      </c>
      <c r="AO25" s="762">
        <f>+IF(AND($B25&lt;AO$2, $E25&gt;AO$2), $A25/$D$4, 0)</f>
        <v/>
      </c>
      <c r="AP25" s="762">
        <f>+IF(AND($B25&lt;AP$2, $E25&gt;AP$2), $A25/$D$4, 0)</f>
        <v/>
      </c>
      <c r="AQ25" s="762">
        <f>+IF(AND($B25&lt;AQ$2, $E25&gt;AQ$2), $A25/$D$4, 0)</f>
        <v/>
      </c>
      <c r="AR25" s="762">
        <f>+IF(AND($B25&lt;AR$2, $E25&gt;AR$2), $A25/$D$4, 0)</f>
        <v/>
      </c>
      <c r="AS25" s="762">
        <f>+IF(AND($B25&lt;AS$2, $E25&gt;AS$2), $A25/$D$4, 0)</f>
        <v/>
      </c>
      <c r="AT25" s="762">
        <f>+IF(AND($B25&lt;AT$2, $E25&gt;AT$2), $A25/$D$4, 0)</f>
        <v/>
      </c>
      <c r="AU25" s="762">
        <f>+IF(AND($B25&lt;AU$2, $E25&gt;AU$2), $A25/$D$4, 0)</f>
        <v/>
      </c>
      <c r="AV25" s="762">
        <f>+IF(AND($B25&lt;AV$2, $E25&gt;AV$2), $A25/$D$4, 0)</f>
        <v/>
      </c>
      <c r="AW25" s="762">
        <f>+IF(AND($B25&lt;AW$2, $E25&gt;AW$2), $A25/$D$4, 0)</f>
        <v/>
      </c>
      <c r="AX25" s="762">
        <f>+IF(AND($B25&lt;AX$2, $E25&gt;AX$2), $A25/$D$4, 0)</f>
        <v/>
      </c>
      <c r="AY25" s="762">
        <f>+IF(AND($B25&lt;AY$2, $E25&gt;AY$2), $A25/$D$4, 0)</f>
        <v/>
      </c>
      <c r="AZ25" s="762">
        <f>+IF(AND($B25&lt;AZ$2, $E25&gt;AZ$2), $A25/$D$4, 0)</f>
        <v/>
      </c>
      <c r="BA25" s="762">
        <f>+IF(AND($B25&lt;BA$2, $E25&gt;BA$2), $A25/$D$4, 0)</f>
        <v/>
      </c>
      <c r="BB25" s="762">
        <f>+IF(AND($B25&lt;BB$2, $E25&gt;BB$2), $A25/$D$4, 0)</f>
        <v/>
      </c>
      <c r="BC25" s="762">
        <f>+IF(AND($B25&lt;BC$2, $E25&gt;BC$2), $A25/$D$4, 0)</f>
        <v/>
      </c>
      <c r="BD25" s="762">
        <f>+IF(AND($B25&lt;BD$2, $E25&gt;BD$2), $A25/$D$4, 0)</f>
        <v/>
      </c>
      <c r="BE25" s="762">
        <f>+IF(AND($B25&lt;BE$2, $E25&gt;BE$2), $A25/$D$4, 0)</f>
        <v/>
      </c>
      <c r="BF25" s="762">
        <f>+IF(AND($B25&lt;BF$2, $E25&gt;BF$2), $A25/$D$4, 0)</f>
        <v/>
      </c>
      <c r="BG25" s="762">
        <f>+IF(AND($B25&lt;BG$2, $E25&gt;BG$2), $A25/$D$4, 0)</f>
        <v/>
      </c>
      <c r="BH25" s="762">
        <f>+IF(AND($B25&lt;BH$2, $E25&gt;BH$2), $A25/$D$4, 0)</f>
        <v/>
      </c>
      <c r="BI25" s="762">
        <f>+IF(AND($B25&lt;BI$2, $E25&gt;BI$2), $A25/$D$4, 0)</f>
        <v/>
      </c>
      <c r="BJ25" s="762">
        <f>+IF(AND($B25&lt;BJ$2, $E25&gt;BJ$2), $A25/$D$4, 0)</f>
        <v/>
      </c>
      <c r="BK25" s="762">
        <f>+IF(AND($B25&lt;BK$2, $E25&gt;BK$2), $A25/$D$4, 0)</f>
        <v/>
      </c>
      <c r="BL25" s="762">
        <f>+IF(AND($B25&lt;BL$2, $E25&gt;BL$2), $A25/$D$4, 0)</f>
        <v/>
      </c>
      <c r="BM25" s="762">
        <f>+IF(AND($B25&lt;BM$2, $E25&gt;BM$2), $A25/$D$4, 0)</f>
        <v/>
      </c>
      <c r="BN25" s="762">
        <f>+IF(AND($B25&lt;BN$2, $E25&gt;BN$2), $A25/$D$4, 0)</f>
        <v/>
      </c>
      <c r="BO25" s="762">
        <f>+IF(AND($B25&lt;BO$2, $E25&gt;BO$2), $A25/$D$4, 0)</f>
        <v/>
      </c>
      <c r="BP25" s="762">
        <f>+IF(AND($B25&lt;BP$2, $E25&gt;BP$2), $A25/$D$4, 0)</f>
        <v/>
      </c>
      <c r="BQ25" s="762">
        <f>+IF(AND($B25&lt;BQ$2, $E25&gt;BQ$2), $A25/$D$4, 0)</f>
        <v/>
      </c>
      <c r="BR25" s="762">
        <f>+IF(AND($B25&lt;BR$2, $E25&gt;BR$2), $A25/$D$4, 0)</f>
        <v/>
      </c>
      <c r="BS25" s="762">
        <f>+IF(AND($B25&lt;BS$2, $E25&gt;BS$2), $A25/$D$4, 0)</f>
        <v/>
      </c>
      <c r="BT25" s="762">
        <f>+IF(AND($B25&lt;BT$2, $E25&gt;BT$2), $A25/$D$4, 0)</f>
        <v/>
      </c>
      <c r="BU25" s="762">
        <f>+IF(AND($B25&lt;BU$2, $E25&gt;BU$2), $A25/$D$4, 0)</f>
        <v/>
      </c>
      <c r="BV25" s="762">
        <f>+IF(AND($B25&lt;BV$2, $E25&gt;BV$2), $A25/$D$4, 0)</f>
        <v/>
      </c>
      <c r="BW25" s="762">
        <f>+IF(AND($B25&lt;BW$2, $E25&gt;BW$2), $A25/$D$4, 0)</f>
        <v/>
      </c>
      <c r="BX25" s="762">
        <f>+IF(AND($B25&lt;BX$2, $E25&gt;BX$2), $A25/$D$4, 0)</f>
        <v/>
      </c>
      <c r="BY25" s="762">
        <f>+IF(AND($B25&lt;BY$2, $E25&gt;BY$2), $A25/$D$4, 0)</f>
        <v/>
      </c>
      <c r="BZ25" s="762">
        <f>+IF(AND($B25&lt;BZ$2, $E25&gt;BZ$2), $A25/$D$4, 0)</f>
        <v/>
      </c>
      <c r="CA25" s="762">
        <f>+IF(AND($B25&lt;CA$2, $E25&gt;CA$2), $A25/$D$4, 0)</f>
        <v/>
      </c>
      <c r="CB25" s="762">
        <f>+IF(AND($B25&lt;CB$2, $E25&gt;CB$2), $A25/$D$4, 0)</f>
        <v/>
      </c>
      <c r="CC25" s="762">
        <f>+IF(AND($B25&lt;CC$2, $E25&gt;CC$2), $A25/$D$4, 0)</f>
        <v/>
      </c>
      <c r="CD25" s="762">
        <f>+IF(AND($B25&lt;CD$2, $E25&gt;CD$2), $A25/$D$4, 0)</f>
        <v/>
      </c>
      <c r="CE25" s="762">
        <f>+IF(AND($B25&lt;CE$2, $E25&gt;CE$2), $A25/$D$4, 0)</f>
        <v/>
      </c>
      <c r="CF25" s="762">
        <f>+IF(AND($B25&lt;CF$2, $E25&gt;CF$2), $A25/$D$4, 0)</f>
        <v/>
      </c>
      <c r="CG25" s="762">
        <f>+IF(AND($B25&lt;CG$2, $E25&gt;CG$2), $A25/$D$4, 0)</f>
        <v/>
      </c>
      <c r="CH25" s="762">
        <f>+IF(AND($B25&lt;CH$2, $E25&gt;CH$2), $A25/$D$4, 0)</f>
        <v/>
      </c>
      <c r="CI25" s="762">
        <f>+IF(AND($B25&lt;CI$2, $E25&gt;CI$2), $A25/$D$4, 0)</f>
        <v/>
      </c>
      <c r="CJ25" s="762">
        <f>+IF(AND($B25&lt;CJ$2, $E25&gt;CJ$2), $A25/$D$4, 0)</f>
        <v/>
      </c>
      <c r="CK25" s="762">
        <f>+IF(AND($B25&lt;CK$2, $E25&gt;CK$2), $A25/$D$4, 0)</f>
        <v/>
      </c>
    </row>
    <row r="26" hidden="1" outlineLevel="1">
      <c r="A26" s="243" t="n"/>
      <c r="B26" s="262" t="n">
        <v>0</v>
      </c>
      <c r="C26" s="269">
        <f>+EOMONTH(B26,0)</f>
        <v/>
      </c>
      <c r="D26" t="inlineStr">
        <is>
          <t>Audit SOW #15</t>
        </is>
      </c>
      <c r="E26" s="467">
        <f>+EOMONTH(B26, $D$4)</f>
        <v/>
      </c>
      <c r="F26" s="762">
        <f>+IF(AND($B26&lt;F$2, $E26&gt;F$2), $A26/$D$4, 0)</f>
        <v/>
      </c>
      <c r="G26" s="762">
        <f>+IF(AND($B26&lt;G$2, $E26&gt;G$2), $A26/$D$4, 0)</f>
        <v/>
      </c>
      <c r="H26" s="762">
        <f>+IF(AND($B26&lt;H$2, $E26&gt;H$2), $A26/$D$4, 0)</f>
        <v/>
      </c>
      <c r="I26" s="762">
        <f>+IF(AND($B26&lt;I$2, $E26&gt;I$2), $A26/$D$4, 0)</f>
        <v/>
      </c>
      <c r="J26" s="762">
        <f>+IF(AND($B26&lt;J$2, $E26&gt;J$2), $A26/$D$4, 0)</f>
        <v/>
      </c>
      <c r="K26" s="763">
        <f>+IF(AND($B26&lt;K$2, $E26&gt;K$2), $A26/$D$4, 0)</f>
        <v/>
      </c>
      <c r="L26" s="762">
        <f>+IF(AND($B26&lt;L$2, $E26&gt;L$2), $A26/$D$4, 0)</f>
        <v/>
      </c>
      <c r="M26" s="762">
        <f>+IF(AND($B26&lt;M$2, $E26&gt;M$2), $A26/$D$4, 0)</f>
        <v/>
      </c>
      <c r="N26" s="762">
        <f>+IF(AND($B26&lt;N$2, $E26&gt;N$2), $A26/$D$4, 0)</f>
        <v/>
      </c>
      <c r="O26" s="762">
        <f>+IF(AND($B26&lt;O$2, $E26&gt;O$2), $A26/$D$4, 0)</f>
        <v/>
      </c>
      <c r="P26" s="762">
        <f>+IF(AND($B26&lt;P$2, $E26&gt;P$2), $A26/$D$4, 0)</f>
        <v/>
      </c>
      <c r="Q26" s="762">
        <f>+IF(AND($B26&lt;Q$2, $E26&gt;Q$2), $A26/$D$4, 0)</f>
        <v/>
      </c>
      <c r="R26" s="762">
        <f>+IF(AND($B26&lt;R$2, $E26&gt;R$2), $A26/$D$4, 0)</f>
        <v/>
      </c>
      <c r="S26" s="762">
        <f>+IF(AND($B26&lt;S$2, $E26&gt;S$2), $A26/$D$4, 0)</f>
        <v/>
      </c>
      <c r="T26" s="762">
        <f>+IF(AND($B26&lt;T$2, $E26&gt;T$2), $A26/$D$4, 0)</f>
        <v/>
      </c>
      <c r="U26" s="762">
        <f>+IF(AND($B26&lt;U$2, $E26&gt;U$2), $A26/$D$4, 0)</f>
        <v/>
      </c>
      <c r="V26" s="762">
        <f>+IF(AND($B26&lt;V$2, $E26&gt;V$2), $A26/$D$4, 0)</f>
        <v/>
      </c>
      <c r="W26" s="762">
        <f>+IF(AND($B26&lt;W$2, $E26&gt;W$2), $A26/$D$4, 0)</f>
        <v/>
      </c>
      <c r="X26" s="762">
        <f>+IF(AND($B26&lt;X$2, $E26&gt;X$2), $A26/$D$4, 0)</f>
        <v/>
      </c>
      <c r="Y26" s="762">
        <f>+IF(AND($B26&lt;Y$2, $E26&gt;Y$2), $A26/$D$4, 0)</f>
        <v/>
      </c>
      <c r="Z26" s="762">
        <f>+IF(AND($B26&lt;Z$2, $E26&gt;Z$2), $A26/$D$4, 0)</f>
        <v/>
      </c>
      <c r="AA26" s="762">
        <f>+IF(AND($B26&lt;AA$2, $E26&gt;AA$2), $A26/$D$4, 0)</f>
        <v/>
      </c>
      <c r="AB26" s="762">
        <f>+IF(AND($B26&lt;AB$2, $E26&gt;AB$2), $A26/$D$4, 0)</f>
        <v/>
      </c>
      <c r="AC26" s="762">
        <f>+IF(AND($B26&lt;AC$2, $E26&gt;AC$2), $A26/$D$4, 0)</f>
        <v/>
      </c>
      <c r="AD26" s="762">
        <f>+IF(AND($B26&lt;AD$2, $E26&gt;AD$2), $A26/$D$4, 0)</f>
        <v/>
      </c>
      <c r="AE26" s="762">
        <f>+IF(AND($B26&lt;AE$2, $E26&gt;AE$2), $A26/$D$4, 0)</f>
        <v/>
      </c>
      <c r="AF26" s="762">
        <f>+IF(AND($B26&lt;AF$2, $E26&gt;AF$2), $A26/$D$4, 0)</f>
        <v/>
      </c>
      <c r="AG26" s="762">
        <f>+IF(AND($B26&lt;AG$2, $E26&gt;AG$2), $A26/$D$4, 0)</f>
        <v/>
      </c>
      <c r="AH26" s="762">
        <f>+IF(AND($B26&lt;AH$2, $E26&gt;AH$2), $A26/$D$4, 0)</f>
        <v/>
      </c>
      <c r="AI26" s="762">
        <f>+IF(AND($B26&lt;AI$2, $E26&gt;AI$2), $A26/$D$4, 0)</f>
        <v/>
      </c>
      <c r="AJ26" s="762">
        <f>+IF(AND($B26&lt;AJ$2, $E26&gt;AJ$2), $A26/$D$4, 0)</f>
        <v/>
      </c>
      <c r="AK26" s="762">
        <f>+IF(AND($B26&lt;AK$2, $E26&gt;AK$2), $A26/$D$4, 0)</f>
        <v/>
      </c>
      <c r="AL26" s="762">
        <f>+IF(AND($B26&lt;AL$2, $E26&gt;AL$2), $A26/$D$4, 0)</f>
        <v/>
      </c>
      <c r="AM26" s="762">
        <f>+IF(AND($B26&lt;AM$2, $E26&gt;AM$2), $A26/$D$4, 0)</f>
        <v/>
      </c>
      <c r="AN26" s="762">
        <f>+IF(AND($B26&lt;AN$2, $E26&gt;AN$2), $A26/$D$4, 0)</f>
        <v/>
      </c>
      <c r="AO26" s="762">
        <f>+IF(AND($B26&lt;AO$2, $E26&gt;AO$2), $A26/$D$4, 0)</f>
        <v/>
      </c>
      <c r="AP26" s="762">
        <f>+IF(AND($B26&lt;AP$2, $E26&gt;AP$2), $A26/$D$4, 0)</f>
        <v/>
      </c>
      <c r="AQ26" s="762">
        <f>+IF(AND($B26&lt;AQ$2, $E26&gt;AQ$2), $A26/$D$4, 0)</f>
        <v/>
      </c>
      <c r="AR26" s="762">
        <f>+IF(AND($B26&lt;AR$2, $E26&gt;AR$2), $A26/$D$4, 0)</f>
        <v/>
      </c>
      <c r="AS26" s="762">
        <f>+IF(AND($B26&lt;AS$2, $E26&gt;AS$2), $A26/$D$4, 0)</f>
        <v/>
      </c>
      <c r="AT26" s="762">
        <f>+IF(AND($B26&lt;AT$2, $E26&gt;AT$2), $A26/$D$4, 0)</f>
        <v/>
      </c>
      <c r="AU26" s="762">
        <f>+IF(AND($B26&lt;AU$2, $E26&gt;AU$2), $A26/$D$4, 0)</f>
        <v/>
      </c>
      <c r="AV26" s="762">
        <f>+IF(AND($B26&lt;AV$2, $E26&gt;AV$2), $A26/$D$4, 0)</f>
        <v/>
      </c>
      <c r="AW26" s="762">
        <f>+IF(AND($B26&lt;AW$2, $E26&gt;AW$2), $A26/$D$4, 0)</f>
        <v/>
      </c>
      <c r="AX26" s="762">
        <f>+IF(AND($B26&lt;AX$2, $E26&gt;AX$2), $A26/$D$4, 0)</f>
        <v/>
      </c>
      <c r="AY26" s="762">
        <f>+IF(AND($B26&lt;AY$2, $E26&gt;AY$2), $A26/$D$4, 0)</f>
        <v/>
      </c>
      <c r="AZ26" s="762">
        <f>+IF(AND($B26&lt;AZ$2, $E26&gt;AZ$2), $A26/$D$4, 0)</f>
        <v/>
      </c>
      <c r="BA26" s="762">
        <f>+IF(AND($B26&lt;BA$2, $E26&gt;BA$2), $A26/$D$4, 0)</f>
        <v/>
      </c>
      <c r="BB26" s="762">
        <f>+IF(AND($B26&lt;BB$2, $E26&gt;BB$2), $A26/$D$4, 0)</f>
        <v/>
      </c>
      <c r="BC26" s="762">
        <f>+IF(AND($B26&lt;BC$2, $E26&gt;BC$2), $A26/$D$4, 0)</f>
        <v/>
      </c>
      <c r="BD26" s="762">
        <f>+IF(AND($B26&lt;BD$2, $E26&gt;BD$2), $A26/$D$4, 0)</f>
        <v/>
      </c>
      <c r="BE26" s="762">
        <f>+IF(AND($B26&lt;BE$2, $E26&gt;BE$2), $A26/$D$4, 0)</f>
        <v/>
      </c>
      <c r="BF26" s="762">
        <f>+IF(AND($B26&lt;BF$2, $E26&gt;BF$2), $A26/$D$4, 0)</f>
        <v/>
      </c>
      <c r="BG26" s="762">
        <f>+IF(AND($B26&lt;BG$2, $E26&gt;BG$2), $A26/$D$4, 0)</f>
        <v/>
      </c>
      <c r="BH26" s="762">
        <f>+IF(AND($B26&lt;BH$2, $E26&gt;BH$2), $A26/$D$4, 0)</f>
        <v/>
      </c>
      <c r="BI26" s="762">
        <f>+IF(AND($B26&lt;BI$2, $E26&gt;BI$2), $A26/$D$4, 0)</f>
        <v/>
      </c>
      <c r="BJ26" s="762">
        <f>+IF(AND($B26&lt;BJ$2, $E26&gt;BJ$2), $A26/$D$4, 0)</f>
        <v/>
      </c>
      <c r="BK26" s="762">
        <f>+IF(AND($B26&lt;BK$2, $E26&gt;BK$2), $A26/$D$4, 0)</f>
        <v/>
      </c>
      <c r="BL26" s="762">
        <f>+IF(AND($B26&lt;BL$2, $E26&gt;BL$2), $A26/$D$4, 0)</f>
        <v/>
      </c>
      <c r="BM26" s="762">
        <f>+IF(AND($B26&lt;BM$2, $E26&gt;BM$2), $A26/$D$4, 0)</f>
        <v/>
      </c>
      <c r="BN26" s="762">
        <f>+IF(AND($B26&lt;BN$2, $E26&gt;BN$2), $A26/$D$4, 0)</f>
        <v/>
      </c>
      <c r="BO26" s="762">
        <f>+IF(AND($B26&lt;BO$2, $E26&gt;BO$2), $A26/$D$4, 0)</f>
        <v/>
      </c>
      <c r="BP26" s="762">
        <f>+IF(AND($B26&lt;BP$2, $E26&gt;BP$2), $A26/$D$4, 0)</f>
        <v/>
      </c>
      <c r="BQ26" s="762">
        <f>+IF(AND($B26&lt;BQ$2, $E26&gt;BQ$2), $A26/$D$4, 0)</f>
        <v/>
      </c>
      <c r="BR26" s="762">
        <f>+IF(AND($B26&lt;BR$2, $E26&gt;BR$2), $A26/$D$4, 0)</f>
        <v/>
      </c>
      <c r="BS26" s="762">
        <f>+IF(AND($B26&lt;BS$2, $E26&gt;BS$2), $A26/$D$4, 0)</f>
        <v/>
      </c>
      <c r="BT26" s="762">
        <f>+IF(AND($B26&lt;BT$2, $E26&gt;BT$2), $A26/$D$4, 0)</f>
        <v/>
      </c>
      <c r="BU26" s="762">
        <f>+IF(AND($B26&lt;BU$2, $E26&gt;BU$2), $A26/$D$4, 0)</f>
        <v/>
      </c>
      <c r="BV26" s="762">
        <f>+IF(AND($B26&lt;BV$2, $E26&gt;BV$2), $A26/$D$4, 0)</f>
        <v/>
      </c>
      <c r="BW26" s="762">
        <f>+IF(AND($B26&lt;BW$2, $E26&gt;BW$2), $A26/$D$4, 0)</f>
        <v/>
      </c>
      <c r="BX26" s="762">
        <f>+IF(AND($B26&lt;BX$2, $E26&gt;BX$2), $A26/$D$4, 0)</f>
        <v/>
      </c>
      <c r="BY26" s="762">
        <f>+IF(AND($B26&lt;BY$2, $E26&gt;BY$2), $A26/$D$4, 0)</f>
        <v/>
      </c>
      <c r="BZ26" s="762">
        <f>+IF(AND($B26&lt;BZ$2, $E26&gt;BZ$2), $A26/$D$4, 0)</f>
        <v/>
      </c>
      <c r="CA26" s="762">
        <f>+IF(AND($B26&lt;CA$2, $E26&gt;CA$2), $A26/$D$4, 0)</f>
        <v/>
      </c>
      <c r="CB26" s="762">
        <f>+IF(AND($B26&lt;CB$2, $E26&gt;CB$2), $A26/$D$4, 0)</f>
        <v/>
      </c>
      <c r="CC26" s="762">
        <f>+IF(AND($B26&lt;CC$2, $E26&gt;CC$2), $A26/$D$4, 0)</f>
        <v/>
      </c>
      <c r="CD26" s="762">
        <f>+IF(AND($B26&lt;CD$2, $E26&gt;CD$2), $A26/$D$4, 0)</f>
        <v/>
      </c>
      <c r="CE26" s="762">
        <f>+IF(AND($B26&lt;CE$2, $E26&gt;CE$2), $A26/$D$4, 0)</f>
        <v/>
      </c>
      <c r="CF26" s="762">
        <f>+IF(AND($B26&lt;CF$2, $E26&gt;CF$2), $A26/$D$4, 0)</f>
        <v/>
      </c>
      <c r="CG26" s="762">
        <f>+IF(AND($B26&lt;CG$2, $E26&gt;CG$2), $A26/$D$4, 0)</f>
        <v/>
      </c>
      <c r="CH26" s="762">
        <f>+IF(AND($B26&lt;CH$2, $E26&gt;CH$2), $A26/$D$4, 0)</f>
        <v/>
      </c>
      <c r="CI26" s="762">
        <f>+IF(AND($B26&lt;CI$2, $E26&gt;CI$2), $A26/$D$4, 0)</f>
        <v/>
      </c>
      <c r="CJ26" s="762">
        <f>+IF(AND($B26&lt;CJ$2, $E26&gt;CJ$2), $A26/$D$4, 0)</f>
        <v/>
      </c>
      <c r="CK26" s="762">
        <f>+IF(AND($B26&lt;CK$2, $E26&gt;CK$2), $A26/$D$4, 0)</f>
        <v/>
      </c>
    </row>
    <row r="27" hidden="1" outlineLevel="1">
      <c r="A27" s="243" t="n"/>
      <c r="B27" s="262" t="n">
        <v>0</v>
      </c>
      <c r="C27" s="269">
        <f>+EOMONTH(B27,0)</f>
        <v/>
      </c>
      <c r="D27" t="inlineStr">
        <is>
          <t>Audit SOW #16</t>
        </is>
      </c>
      <c r="E27" s="467">
        <f>+EOMONTH(B27, $D$4)</f>
        <v/>
      </c>
      <c r="F27" s="762">
        <f>+IF(AND($B27&lt;F$2, $E27&gt;F$2), $A27/$D$4, 0)</f>
        <v/>
      </c>
      <c r="G27" s="762">
        <f>+IF(AND($B27&lt;G$2, $E27&gt;G$2), $A27/$D$4, 0)</f>
        <v/>
      </c>
      <c r="H27" s="762">
        <f>+IF(AND($B27&lt;H$2, $E27&gt;H$2), $A27/$D$4, 0)</f>
        <v/>
      </c>
      <c r="I27" s="762">
        <f>+IF(AND($B27&lt;I$2, $E27&gt;I$2), $A27/$D$4, 0)</f>
        <v/>
      </c>
      <c r="J27" s="762">
        <f>+IF(AND($B27&lt;J$2, $E27&gt;J$2), $A27/$D$4, 0)</f>
        <v/>
      </c>
      <c r="K27" s="763">
        <f>+IF(AND($B27&lt;K$2, $E27&gt;K$2), $A27/$D$4, 0)</f>
        <v/>
      </c>
      <c r="L27" s="762">
        <f>+IF(AND($B27&lt;L$2, $E27&gt;L$2), $A27/$D$4, 0)</f>
        <v/>
      </c>
      <c r="M27" s="762">
        <f>+IF(AND($B27&lt;M$2, $E27&gt;M$2), $A27/$D$4, 0)</f>
        <v/>
      </c>
      <c r="N27" s="762">
        <f>+IF(AND($B27&lt;N$2, $E27&gt;N$2), $A27/$D$4, 0)</f>
        <v/>
      </c>
      <c r="O27" s="762">
        <f>+IF(AND($B27&lt;O$2, $E27&gt;O$2), $A27/$D$4, 0)</f>
        <v/>
      </c>
      <c r="P27" s="762">
        <f>+IF(AND($B27&lt;P$2, $E27&gt;P$2), $A27/$D$4, 0)</f>
        <v/>
      </c>
      <c r="Q27" s="762">
        <f>+IF(AND($B27&lt;Q$2, $E27&gt;Q$2), $A27/$D$4, 0)</f>
        <v/>
      </c>
      <c r="R27" s="762">
        <f>+IF(AND($B27&lt;R$2, $E27&gt;R$2), $A27/$D$4, 0)</f>
        <v/>
      </c>
      <c r="S27" s="762">
        <f>+IF(AND($B27&lt;S$2, $E27&gt;S$2), $A27/$D$4, 0)</f>
        <v/>
      </c>
      <c r="T27" s="762">
        <f>+IF(AND($B27&lt;T$2, $E27&gt;T$2), $A27/$D$4, 0)</f>
        <v/>
      </c>
      <c r="U27" s="762">
        <f>+IF(AND($B27&lt;U$2, $E27&gt;U$2), $A27/$D$4, 0)</f>
        <v/>
      </c>
      <c r="V27" s="762">
        <f>+IF(AND($B27&lt;V$2, $E27&gt;V$2), $A27/$D$4, 0)</f>
        <v/>
      </c>
      <c r="W27" s="762">
        <f>+IF(AND($B27&lt;W$2, $E27&gt;W$2), $A27/$D$4, 0)</f>
        <v/>
      </c>
      <c r="X27" s="762">
        <f>+IF(AND($B27&lt;X$2, $E27&gt;X$2), $A27/$D$4, 0)</f>
        <v/>
      </c>
      <c r="Y27" s="762">
        <f>+IF(AND($B27&lt;Y$2, $E27&gt;Y$2), $A27/$D$4, 0)</f>
        <v/>
      </c>
      <c r="Z27" s="762">
        <f>+IF(AND($B27&lt;Z$2, $E27&gt;Z$2), $A27/$D$4, 0)</f>
        <v/>
      </c>
      <c r="AA27" s="762">
        <f>+IF(AND($B27&lt;AA$2, $E27&gt;AA$2), $A27/$D$4, 0)</f>
        <v/>
      </c>
      <c r="AB27" s="762">
        <f>+IF(AND($B27&lt;AB$2, $E27&gt;AB$2), $A27/$D$4, 0)</f>
        <v/>
      </c>
      <c r="AC27" s="762">
        <f>+IF(AND($B27&lt;AC$2, $E27&gt;AC$2), $A27/$D$4, 0)</f>
        <v/>
      </c>
      <c r="AD27" s="762">
        <f>+IF(AND($B27&lt;AD$2, $E27&gt;AD$2), $A27/$D$4, 0)</f>
        <v/>
      </c>
      <c r="AE27" s="762">
        <f>+IF(AND($B27&lt;AE$2, $E27&gt;AE$2), $A27/$D$4, 0)</f>
        <v/>
      </c>
      <c r="AF27" s="762">
        <f>+IF(AND($B27&lt;AF$2, $E27&gt;AF$2), $A27/$D$4, 0)</f>
        <v/>
      </c>
      <c r="AG27" s="762">
        <f>+IF(AND($B27&lt;AG$2, $E27&gt;AG$2), $A27/$D$4, 0)</f>
        <v/>
      </c>
      <c r="AH27" s="762">
        <f>+IF(AND($B27&lt;AH$2, $E27&gt;AH$2), $A27/$D$4, 0)</f>
        <v/>
      </c>
      <c r="AI27" s="762">
        <f>+IF(AND($B27&lt;AI$2, $E27&gt;AI$2), $A27/$D$4, 0)</f>
        <v/>
      </c>
      <c r="AJ27" s="762">
        <f>+IF(AND($B27&lt;AJ$2, $E27&gt;AJ$2), $A27/$D$4, 0)</f>
        <v/>
      </c>
      <c r="AK27" s="762">
        <f>+IF(AND($B27&lt;AK$2, $E27&gt;AK$2), $A27/$D$4, 0)</f>
        <v/>
      </c>
      <c r="AL27" s="762">
        <f>+IF(AND($B27&lt;AL$2, $E27&gt;AL$2), $A27/$D$4, 0)</f>
        <v/>
      </c>
      <c r="AM27" s="762">
        <f>+IF(AND($B27&lt;AM$2, $E27&gt;AM$2), $A27/$D$4, 0)</f>
        <v/>
      </c>
      <c r="AN27" s="762">
        <f>+IF(AND($B27&lt;AN$2, $E27&gt;AN$2), $A27/$D$4, 0)</f>
        <v/>
      </c>
      <c r="AO27" s="762">
        <f>+IF(AND($B27&lt;AO$2, $E27&gt;AO$2), $A27/$D$4, 0)</f>
        <v/>
      </c>
      <c r="AP27" s="762">
        <f>+IF(AND($B27&lt;AP$2, $E27&gt;AP$2), $A27/$D$4, 0)</f>
        <v/>
      </c>
      <c r="AQ27" s="762">
        <f>+IF(AND($B27&lt;AQ$2, $E27&gt;AQ$2), $A27/$D$4, 0)</f>
        <v/>
      </c>
      <c r="AR27" s="762">
        <f>+IF(AND($B27&lt;AR$2, $E27&gt;AR$2), $A27/$D$4, 0)</f>
        <v/>
      </c>
      <c r="AS27" s="762">
        <f>+IF(AND($B27&lt;AS$2, $E27&gt;AS$2), $A27/$D$4, 0)</f>
        <v/>
      </c>
      <c r="AT27" s="762">
        <f>+IF(AND($B27&lt;AT$2, $E27&gt;AT$2), $A27/$D$4, 0)</f>
        <v/>
      </c>
      <c r="AU27" s="762">
        <f>+IF(AND($B27&lt;AU$2, $E27&gt;AU$2), $A27/$D$4, 0)</f>
        <v/>
      </c>
      <c r="AV27" s="762">
        <f>+IF(AND($B27&lt;AV$2, $E27&gt;AV$2), $A27/$D$4, 0)</f>
        <v/>
      </c>
      <c r="AW27" s="762">
        <f>+IF(AND($B27&lt;AW$2, $E27&gt;AW$2), $A27/$D$4, 0)</f>
        <v/>
      </c>
      <c r="AX27" s="762">
        <f>+IF(AND($B27&lt;AX$2, $E27&gt;AX$2), $A27/$D$4, 0)</f>
        <v/>
      </c>
      <c r="AY27" s="762">
        <f>+IF(AND($B27&lt;AY$2, $E27&gt;AY$2), $A27/$D$4, 0)</f>
        <v/>
      </c>
      <c r="AZ27" s="762">
        <f>+IF(AND($B27&lt;AZ$2, $E27&gt;AZ$2), $A27/$D$4, 0)</f>
        <v/>
      </c>
      <c r="BA27" s="762">
        <f>+IF(AND($B27&lt;BA$2, $E27&gt;BA$2), $A27/$D$4, 0)</f>
        <v/>
      </c>
      <c r="BB27" s="762">
        <f>+IF(AND($B27&lt;BB$2, $E27&gt;BB$2), $A27/$D$4, 0)</f>
        <v/>
      </c>
      <c r="BC27" s="762">
        <f>+IF(AND($B27&lt;BC$2, $E27&gt;BC$2), $A27/$D$4, 0)</f>
        <v/>
      </c>
      <c r="BD27" s="762">
        <f>+IF(AND($B27&lt;BD$2, $E27&gt;BD$2), $A27/$D$4, 0)</f>
        <v/>
      </c>
      <c r="BE27" s="762">
        <f>+IF(AND($B27&lt;BE$2, $E27&gt;BE$2), $A27/$D$4, 0)</f>
        <v/>
      </c>
      <c r="BF27" s="762">
        <f>+IF(AND($B27&lt;BF$2, $E27&gt;BF$2), $A27/$D$4, 0)</f>
        <v/>
      </c>
      <c r="BG27" s="762">
        <f>+IF(AND($B27&lt;BG$2, $E27&gt;BG$2), $A27/$D$4, 0)</f>
        <v/>
      </c>
      <c r="BH27" s="762">
        <f>+IF(AND($B27&lt;BH$2, $E27&gt;BH$2), $A27/$D$4, 0)</f>
        <v/>
      </c>
      <c r="BI27" s="762">
        <f>+IF(AND($B27&lt;BI$2, $E27&gt;BI$2), $A27/$D$4, 0)</f>
        <v/>
      </c>
      <c r="BJ27" s="762">
        <f>+IF(AND($B27&lt;BJ$2, $E27&gt;BJ$2), $A27/$D$4, 0)</f>
        <v/>
      </c>
      <c r="BK27" s="762">
        <f>+IF(AND($B27&lt;BK$2, $E27&gt;BK$2), $A27/$D$4, 0)</f>
        <v/>
      </c>
      <c r="BL27" s="762">
        <f>+IF(AND($B27&lt;BL$2, $E27&gt;BL$2), $A27/$D$4, 0)</f>
        <v/>
      </c>
      <c r="BM27" s="762">
        <f>+IF(AND($B27&lt;BM$2, $E27&gt;BM$2), $A27/$D$4, 0)</f>
        <v/>
      </c>
      <c r="BN27" s="762">
        <f>+IF(AND($B27&lt;BN$2, $E27&gt;BN$2), $A27/$D$4, 0)</f>
        <v/>
      </c>
      <c r="BO27" s="762">
        <f>+IF(AND($B27&lt;BO$2, $E27&gt;BO$2), $A27/$D$4, 0)</f>
        <v/>
      </c>
      <c r="BP27" s="762">
        <f>+IF(AND($B27&lt;BP$2, $E27&gt;BP$2), $A27/$D$4, 0)</f>
        <v/>
      </c>
      <c r="BQ27" s="762">
        <f>+IF(AND($B27&lt;BQ$2, $E27&gt;BQ$2), $A27/$D$4, 0)</f>
        <v/>
      </c>
      <c r="BR27" s="762">
        <f>+IF(AND($B27&lt;BR$2, $E27&gt;BR$2), $A27/$D$4, 0)</f>
        <v/>
      </c>
      <c r="BS27" s="762">
        <f>+IF(AND($B27&lt;BS$2, $E27&gt;BS$2), $A27/$D$4, 0)</f>
        <v/>
      </c>
      <c r="BT27" s="762">
        <f>+IF(AND($B27&lt;BT$2, $E27&gt;BT$2), $A27/$D$4, 0)</f>
        <v/>
      </c>
      <c r="BU27" s="762">
        <f>+IF(AND($B27&lt;BU$2, $E27&gt;BU$2), $A27/$D$4, 0)</f>
        <v/>
      </c>
      <c r="BV27" s="762">
        <f>+IF(AND($B27&lt;BV$2, $E27&gt;BV$2), $A27/$D$4, 0)</f>
        <v/>
      </c>
      <c r="BW27" s="762">
        <f>+IF(AND($B27&lt;BW$2, $E27&gt;BW$2), $A27/$D$4, 0)</f>
        <v/>
      </c>
      <c r="BX27" s="762">
        <f>+IF(AND($B27&lt;BX$2, $E27&gt;BX$2), $A27/$D$4, 0)</f>
        <v/>
      </c>
      <c r="BY27" s="762">
        <f>+IF(AND($B27&lt;BY$2, $E27&gt;BY$2), $A27/$D$4, 0)</f>
        <v/>
      </c>
      <c r="BZ27" s="762">
        <f>+IF(AND($B27&lt;BZ$2, $E27&gt;BZ$2), $A27/$D$4, 0)</f>
        <v/>
      </c>
      <c r="CA27" s="762">
        <f>+IF(AND($B27&lt;CA$2, $E27&gt;CA$2), $A27/$D$4, 0)</f>
        <v/>
      </c>
      <c r="CB27" s="762">
        <f>+IF(AND($B27&lt;CB$2, $E27&gt;CB$2), $A27/$D$4, 0)</f>
        <v/>
      </c>
      <c r="CC27" s="762">
        <f>+IF(AND($B27&lt;CC$2, $E27&gt;CC$2), $A27/$D$4, 0)</f>
        <v/>
      </c>
      <c r="CD27" s="762">
        <f>+IF(AND($B27&lt;CD$2, $E27&gt;CD$2), $A27/$D$4, 0)</f>
        <v/>
      </c>
      <c r="CE27" s="762">
        <f>+IF(AND($B27&lt;CE$2, $E27&gt;CE$2), $A27/$D$4, 0)</f>
        <v/>
      </c>
      <c r="CF27" s="762">
        <f>+IF(AND($B27&lt;CF$2, $E27&gt;CF$2), $A27/$D$4, 0)</f>
        <v/>
      </c>
      <c r="CG27" s="762">
        <f>+IF(AND($B27&lt;CG$2, $E27&gt;CG$2), $A27/$D$4, 0)</f>
        <v/>
      </c>
      <c r="CH27" s="762">
        <f>+IF(AND($B27&lt;CH$2, $E27&gt;CH$2), $A27/$D$4, 0)</f>
        <v/>
      </c>
      <c r="CI27" s="762">
        <f>+IF(AND($B27&lt;CI$2, $E27&gt;CI$2), $A27/$D$4, 0)</f>
        <v/>
      </c>
      <c r="CJ27" s="762">
        <f>+IF(AND($B27&lt;CJ$2, $E27&gt;CJ$2), $A27/$D$4, 0)</f>
        <v/>
      </c>
      <c r="CK27" s="762">
        <f>+IF(AND($B27&lt;CK$2, $E27&gt;CK$2), $A27/$D$4, 0)</f>
        <v/>
      </c>
    </row>
    <row r="28" hidden="1" outlineLevel="1">
      <c r="A28" s="243" t="n"/>
      <c r="B28" s="262" t="n">
        <v>0</v>
      </c>
      <c r="C28" s="269">
        <f>+EOMONTH(B28,0)</f>
        <v/>
      </c>
      <c r="D28" t="inlineStr">
        <is>
          <t>Audit SOW #17</t>
        </is>
      </c>
      <c r="E28" s="467">
        <f>+EOMONTH(B28, $D$4)</f>
        <v/>
      </c>
      <c r="F28" s="762">
        <f>+IF(AND($B28&lt;F$2, $E28&gt;F$2), $A28/$D$4, 0)</f>
        <v/>
      </c>
      <c r="G28" s="762">
        <f>+IF(AND($B28&lt;G$2, $E28&gt;G$2), $A28/$D$4, 0)</f>
        <v/>
      </c>
      <c r="H28" s="762">
        <f>+IF(AND($B28&lt;H$2, $E28&gt;H$2), $A28/$D$4, 0)</f>
        <v/>
      </c>
      <c r="I28" s="762">
        <f>+IF(AND($B28&lt;I$2, $E28&gt;I$2), $A28/$D$4, 0)</f>
        <v/>
      </c>
      <c r="J28" s="762">
        <f>+IF(AND($B28&lt;J$2, $E28&gt;J$2), $A28/$D$4, 0)</f>
        <v/>
      </c>
      <c r="K28" s="763">
        <f>+IF(AND($B28&lt;K$2, $E28&gt;K$2), $A28/$D$4, 0)</f>
        <v/>
      </c>
      <c r="L28" s="762">
        <f>+IF(AND($B28&lt;L$2, $E28&gt;L$2), $A28/$D$4, 0)</f>
        <v/>
      </c>
      <c r="M28" s="762">
        <f>+IF(AND($B28&lt;M$2, $E28&gt;M$2), $A28/$D$4, 0)</f>
        <v/>
      </c>
      <c r="N28" s="762">
        <f>+IF(AND($B28&lt;N$2, $E28&gt;N$2), $A28/$D$4, 0)</f>
        <v/>
      </c>
      <c r="O28" s="762">
        <f>+IF(AND($B28&lt;O$2, $E28&gt;O$2), $A28/$D$4, 0)</f>
        <v/>
      </c>
      <c r="P28" s="762">
        <f>+IF(AND($B28&lt;P$2, $E28&gt;P$2), $A28/$D$4, 0)</f>
        <v/>
      </c>
      <c r="Q28" s="762">
        <f>+IF(AND($B28&lt;Q$2, $E28&gt;Q$2), $A28/$D$4, 0)</f>
        <v/>
      </c>
      <c r="R28" s="762">
        <f>+IF(AND($B28&lt;R$2, $E28&gt;R$2), $A28/$D$4, 0)</f>
        <v/>
      </c>
      <c r="S28" s="762">
        <f>+IF(AND($B28&lt;S$2, $E28&gt;S$2), $A28/$D$4, 0)</f>
        <v/>
      </c>
      <c r="T28" s="762">
        <f>+IF(AND($B28&lt;T$2, $E28&gt;T$2), $A28/$D$4, 0)</f>
        <v/>
      </c>
      <c r="U28" s="762">
        <f>+IF(AND($B28&lt;U$2, $E28&gt;U$2), $A28/$D$4, 0)</f>
        <v/>
      </c>
      <c r="V28" s="762">
        <f>+IF(AND($B28&lt;V$2, $E28&gt;V$2), $A28/$D$4, 0)</f>
        <v/>
      </c>
      <c r="W28" s="762">
        <f>+IF(AND($B28&lt;W$2, $E28&gt;W$2), $A28/$D$4, 0)</f>
        <v/>
      </c>
      <c r="X28" s="762">
        <f>+IF(AND($B28&lt;X$2, $E28&gt;X$2), $A28/$D$4, 0)</f>
        <v/>
      </c>
      <c r="Y28" s="762">
        <f>+IF(AND($B28&lt;Y$2, $E28&gt;Y$2), $A28/$D$4, 0)</f>
        <v/>
      </c>
      <c r="Z28" s="762">
        <f>+IF(AND($B28&lt;Z$2, $E28&gt;Z$2), $A28/$D$4, 0)</f>
        <v/>
      </c>
      <c r="AA28" s="762">
        <f>+IF(AND($B28&lt;AA$2, $E28&gt;AA$2), $A28/$D$4, 0)</f>
        <v/>
      </c>
      <c r="AB28" s="762">
        <f>+IF(AND($B28&lt;AB$2, $E28&gt;AB$2), $A28/$D$4, 0)</f>
        <v/>
      </c>
      <c r="AC28" s="762">
        <f>+IF(AND($B28&lt;AC$2, $E28&gt;AC$2), $A28/$D$4, 0)</f>
        <v/>
      </c>
      <c r="AD28" s="762">
        <f>+IF(AND($B28&lt;AD$2, $E28&gt;AD$2), $A28/$D$4, 0)</f>
        <v/>
      </c>
      <c r="AE28" s="762">
        <f>+IF(AND($B28&lt;AE$2, $E28&gt;AE$2), $A28/$D$4, 0)</f>
        <v/>
      </c>
      <c r="AF28" s="762">
        <f>+IF(AND($B28&lt;AF$2, $E28&gt;AF$2), $A28/$D$4, 0)</f>
        <v/>
      </c>
      <c r="AG28" s="762">
        <f>+IF(AND($B28&lt;AG$2, $E28&gt;AG$2), $A28/$D$4, 0)</f>
        <v/>
      </c>
      <c r="AH28" s="762">
        <f>+IF(AND($B28&lt;AH$2, $E28&gt;AH$2), $A28/$D$4, 0)</f>
        <v/>
      </c>
      <c r="AI28" s="762">
        <f>+IF(AND($B28&lt;AI$2, $E28&gt;AI$2), $A28/$D$4, 0)</f>
        <v/>
      </c>
      <c r="AJ28" s="762">
        <f>+IF(AND($B28&lt;AJ$2, $E28&gt;AJ$2), $A28/$D$4, 0)</f>
        <v/>
      </c>
      <c r="AK28" s="762">
        <f>+IF(AND($B28&lt;AK$2, $E28&gt;AK$2), $A28/$D$4, 0)</f>
        <v/>
      </c>
      <c r="AL28" s="762">
        <f>+IF(AND($B28&lt;AL$2, $E28&gt;AL$2), $A28/$D$4, 0)</f>
        <v/>
      </c>
      <c r="AM28" s="762">
        <f>+IF(AND($B28&lt;AM$2, $E28&gt;AM$2), $A28/$D$4, 0)</f>
        <v/>
      </c>
      <c r="AN28" s="762">
        <f>+IF(AND($B28&lt;AN$2, $E28&gt;AN$2), $A28/$D$4, 0)</f>
        <v/>
      </c>
      <c r="AO28" s="762">
        <f>+IF(AND($B28&lt;AO$2, $E28&gt;AO$2), $A28/$D$4, 0)</f>
        <v/>
      </c>
      <c r="AP28" s="762">
        <f>+IF(AND($B28&lt;AP$2, $E28&gt;AP$2), $A28/$D$4, 0)</f>
        <v/>
      </c>
      <c r="AQ28" s="762">
        <f>+IF(AND($B28&lt;AQ$2, $E28&gt;AQ$2), $A28/$D$4, 0)</f>
        <v/>
      </c>
      <c r="AR28" s="762">
        <f>+IF(AND($B28&lt;AR$2, $E28&gt;AR$2), $A28/$D$4, 0)</f>
        <v/>
      </c>
      <c r="AS28" s="762">
        <f>+IF(AND($B28&lt;AS$2, $E28&gt;AS$2), $A28/$D$4, 0)</f>
        <v/>
      </c>
      <c r="AT28" s="762">
        <f>+IF(AND($B28&lt;AT$2, $E28&gt;AT$2), $A28/$D$4, 0)</f>
        <v/>
      </c>
      <c r="AU28" s="762">
        <f>+IF(AND($B28&lt;AU$2, $E28&gt;AU$2), $A28/$D$4, 0)</f>
        <v/>
      </c>
      <c r="AV28" s="762">
        <f>+IF(AND($B28&lt;AV$2, $E28&gt;AV$2), $A28/$D$4, 0)</f>
        <v/>
      </c>
      <c r="AW28" s="762">
        <f>+IF(AND($B28&lt;AW$2, $E28&gt;AW$2), $A28/$D$4, 0)</f>
        <v/>
      </c>
      <c r="AX28" s="762">
        <f>+IF(AND($B28&lt;AX$2, $E28&gt;AX$2), $A28/$D$4, 0)</f>
        <v/>
      </c>
      <c r="AY28" s="762">
        <f>+IF(AND($B28&lt;AY$2, $E28&gt;AY$2), $A28/$D$4, 0)</f>
        <v/>
      </c>
      <c r="AZ28" s="762">
        <f>+IF(AND($B28&lt;AZ$2, $E28&gt;AZ$2), $A28/$D$4, 0)</f>
        <v/>
      </c>
      <c r="BA28" s="762">
        <f>+IF(AND($B28&lt;BA$2, $E28&gt;BA$2), $A28/$D$4, 0)</f>
        <v/>
      </c>
      <c r="BB28" s="762">
        <f>+IF(AND($B28&lt;BB$2, $E28&gt;BB$2), $A28/$D$4, 0)</f>
        <v/>
      </c>
      <c r="BC28" s="762">
        <f>+IF(AND($B28&lt;BC$2, $E28&gt;BC$2), $A28/$D$4, 0)</f>
        <v/>
      </c>
      <c r="BD28" s="762">
        <f>+IF(AND($B28&lt;BD$2, $E28&gt;BD$2), $A28/$D$4, 0)</f>
        <v/>
      </c>
      <c r="BE28" s="762">
        <f>+IF(AND($B28&lt;BE$2, $E28&gt;BE$2), $A28/$D$4, 0)</f>
        <v/>
      </c>
      <c r="BF28" s="762">
        <f>+IF(AND($B28&lt;BF$2, $E28&gt;BF$2), $A28/$D$4, 0)</f>
        <v/>
      </c>
      <c r="BG28" s="762">
        <f>+IF(AND($B28&lt;BG$2, $E28&gt;BG$2), $A28/$D$4, 0)</f>
        <v/>
      </c>
      <c r="BH28" s="762">
        <f>+IF(AND($B28&lt;BH$2, $E28&gt;BH$2), $A28/$D$4, 0)</f>
        <v/>
      </c>
      <c r="BI28" s="762">
        <f>+IF(AND($B28&lt;BI$2, $E28&gt;BI$2), $A28/$D$4, 0)</f>
        <v/>
      </c>
      <c r="BJ28" s="762">
        <f>+IF(AND($B28&lt;BJ$2, $E28&gt;BJ$2), $A28/$D$4, 0)</f>
        <v/>
      </c>
      <c r="BK28" s="762">
        <f>+IF(AND($B28&lt;BK$2, $E28&gt;BK$2), $A28/$D$4, 0)</f>
        <v/>
      </c>
      <c r="BL28" s="762">
        <f>+IF(AND($B28&lt;BL$2, $E28&gt;BL$2), $A28/$D$4, 0)</f>
        <v/>
      </c>
      <c r="BM28" s="762">
        <f>+IF(AND($B28&lt;BM$2, $E28&gt;BM$2), $A28/$D$4, 0)</f>
        <v/>
      </c>
      <c r="BN28" s="762">
        <f>+IF(AND($B28&lt;BN$2, $E28&gt;BN$2), $A28/$D$4, 0)</f>
        <v/>
      </c>
      <c r="BO28" s="762">
        <f>+IF(AND($B28&lt;BO$2, $E28&gt;BO$2), $A28/$D$4, 0)</f>
        <v/>
      </c>
      <c r="BP28" s="762">
        <f>+IF(AND($B28&lt;BP$2, $E28&gt;BP$2), $A28/$D$4, 0)</f>
        <v/>
      </c>
      <c r="BQ28" s="762">
        <f>+IF(AND($B28&lt;BQ$2, $E28&gt;BQ$2), $A28/$D$4, 0)</f>
        <v/>
      </c>
      <c r="BR28" s="762">
        <f>+IF(AND($B28&lt;BR$2, $E28&gt;BR$2), $A28/$D$4, 0)</f>
        <v/>
      </c>
      <c r="BS28" s="762">
        <f>+IF(AND($B28&lt;BS$2, $E28&gt;BS$2), $A28/$D$4, 0)</f>
        <v/>
      </c>
      <c r="BT28" s="762">
        <f>+IF(AND($B28&lt;BT$2, $E28&gt;BT$2), $A28/$D$4, 0)</f>
        <v/>
      </c>
      <c r="BU28" s="762">
        <f>+IF(AND($B28&lt;BU$2, $E28&gt;BU$2), $A28/$D$4, 0)</f>
        <v/>
      </c>
      <c r="BV28" s="762">
        <f>+IF(AND($B28&lt;BV$2, $E28&gt;BV$2), $A28/$D$4, 0)</f>
        <v/>
      </c>
      <c r="BW28" s="762">
        <f>+IF(AND($B28&lt;BW$2, $E28&gt;BW$2), $A28/$D$4, 0)</f>
        <v/>
      </c>
      <c r="BX28" s="762">
        <f>+IF(AND($B28&lt;BX$2, $E28&gt;BX$2), $A28/$D$4, 0)</f>
        <v/>
      </c>
      <c r="BY28" s="762">
        <f>+IF(AND($B28&lt;BY$2, $E28&gt;BY$2), $A28/$D$4, 0)</f>
        <v/>
      </c>
      <c r="BZ28" s="762">
        <f>+IF(AND($B28&lt;BZ$2, $E28&gt;BZ$2), $A28/$D$4, 0)</f>
        <v/>
      </c>
      <c r="CA28" s="762">
        <f>+IF(AND($B28&lt;CA$2, $E28&gt;CA$2), $A28/$D$4, 0)</f>
        <v/>
      </c>
      <c r="CB28" s="762">
        <f>+IF(AND($B28&lt;CB$2, $E28&gt;CB$2), $A28/$D$4, 0)</f>
        <v/>
      </c>
      <c r="CC28" s="762">
        <f>+IF(AND($B28&lt;CC$2, $E28&gt;CC$2), $A28/$D$4, 0)</f>
        <v/>
      </c>
      <c r="CD28" s="762">
        <f>+IF(AND($B28&lt;CD$2, $E28&gt;CD$2), $A28/$D$4, 0)</f>
        <v/>
      </c>
      <c r="CE28" s="762">
        <f>+IF(AND($B28&lt;CE$2, $E28&gt;CE$2), $A28/$D$4, 0)</f>
        <v/>
      </c>
      <c r="CF28" s="762">
        <f>+IF(AND($B28&lt;CF$2, $E28&gt;CF$2), $A28/$D$4, 0)</f>
        <v/>
      </c>
      <c r="CG28" s="762">
        <f>+IF(AND($B28&lt;CG$2, $E28&gt;CG$2), $A28/$D$4, 0)</f>
        <v/>
      </c>
      <c r="CH28" s="762">
        <f>+IF(AND($B28&lt;CH$2, $E28&gt;CH$2), $A28/$D$4, 0)</f>
        <v/>
      </c>
      <c r="CI28" s="762">
        <f>+IF(AND($B28&lt;CI$2, $E28&gt;CI$2), $A28/$D$4, 0)</f>
        <v/>
      </c>
      <c r="CJ28" s="762">
        <f>+IF(AND($B28&lt;CJ$2, $E28&gt;CJ$2), $A28/$D$4, 0)</f>
        <v/>
      </c>
      <c r="CK28" s="762">
        <f>+IF(AND($B28&lt;CK$2, $E28&gt;CK$2), $A28/$D$4, 0)</f>
        <v/>
      </c>
    </row>
    <row r="29" hidden="1" outlineLevel="1">
      <c r="A29" s="243" t="n"/>
      <c r="B29" s="262" t="n">
        <v>0</v>
      </c>
      <c r="C29" s="269">
        <f>+EOMONTH(B29,0)</f>
        <v/>
      </c>
      <c r="D29" t="inlineStr">
        <is>
          <t>Audit SOW #18</t>
        </is>
      </c>
      <c r="E29" s="467">
        <f>+EOMONTH(B29, $D$4)</f>
        <v/>
      </c>
      <c r="F29" s="762">
        <f>+IF(AND($B29&lt;F$2, $E29&gt;F$2), $A29/$D$4, 0)</f>
        <v/>
      </c>
      <c r="G29" s="762">
        <f>+IF(AND($B29&lt;G$2, $E29&gt;G$2), $A29/$D$4, 0)</f>
        <v/>
      </c>
      <c r="H29" s="762">
        <f>+IF(AND($B29&lt;H$2, $E29&gt;H$2), $A29/$D$4, 0)</f>
        <v/>
      </c>
      <c r="I29" s="762">
        <f>+IF(AND($B29&lt;I$2, $E29&gt;I$2), $A29/$D$4, 0)</f>
        <v/>
      </c>
      <c r="J29" s="762">
        <f>+IF(AND($B29&lt;J$2, $E29&gt;J$2), $A29/$D$4, 0)</f>
        <v/>
      </c>
      <c r="K29" s="763">
        <f>+IF(AND($B29&lt;K$2, $E29&gt;K$2), $A29/$D$4, 0)</f>
        <v/>
      </c>
      <c r="L29" s="762">
        <f>+IF(AND($B29&lt;L$2, $E29&gt;L$2), $A29/$D$4, 0)</f>
        <v/>
      </c>
      <c r="M29" s="762">
        <f>+IF(AND($B29&lt;M$2, $E29&gt;M$2), $A29/$D$4, 0)</f>
        <v/>
      </c>
      <c r="N29" s="762">
        <f>+IF(AND($B29&lt;N$2, $E29&gt;N$2), $A29/$D$4, 0)</f>
        <v/>
      </c>
      <c r="O29" s="762">
        <f>+IF(AND($B29&lt;O$2, $E29&gt;O$2), $A29/$D$4, 0)</f>
        <v/>
      </c>
      <c r="P29" s="762">
        <f>+IF(AND($B29&lt;P$2, $E29&gt;P$2), $A29/$D$4, 0)</f>
        <v/>
      </c>
      <c r="Q29" s="762">
        <f>+IF(AND($B29&lt;Q$2, $E29&gt;Q$2), $A29/$D$4, 0)</f>
        <v/>
      </c>
      <c r="R29" s="762">
        <f>+IF(AND($B29&lt;R$2, $E29&gt;R$2), $A29/$D$4, 0)</f>
        <v/>
      </c>
      <c r="S29" s="762">
        <f>+IF(AND($B29&lt;S$2, $E29&gt;S$2), $A29/$D$4, 0)</f>
        <v/>
      </c>
      <c r="T29" s="762">
        <f>+IF(AND($B29&lt;T$2, $E29&gt;T$2), $A29/$D$4, 0)</f>
        <v/>
      </c>
      <c r="U29" s="762">
        <f>+IF(AND($B29&lt;U$2, $E29&gt;U$2), $A29/$D$4, 0)</f>
        <v/>
      </c>
      <c r="V29" s="762">
        <f>+IF(AND($B29&lt;V$2, $E29&gt;V$2), $A29/$D$4, 0)</f>
        <v/>
      </c>
      <c r="W29" s="762">
        <f>+IF(AND($B29&lt;W$2, $E29&gt;W$2), $A29/$D$4, 0)</f>
        <v/>
      </c>
      <c r="X29" s="762">
        <f>+IF(AND($B29&lt;X$2, $E29&gt;X$2), $A29/$D$4, 0)</f>
        <v/>
      </c>
      <c r="Y29" s="762">
        <f>+IF(AND($B29&lt;Y$2, $E29&gt;Y$2), $A29/$D$4, 0)</f>
        <v/>
      </c>
      <c r="Z29" s="762">
        <f>+IF(AND($B29&lt;Z$2, $E29&gt;Z$2), $A29/$D$4, 0)</f>
        <v/>
      </c>
      <c r="AA29" s="762">
        <f>+IF(AND($B29&lt;AA$2, $E29&gt;AA$2), $A29/$D$4, 0)</f>
        <v/>
      </c>
      <c r="AB29" s="762">
        <f>+IF(AND($B29&lt;AB$2, $E29&gt;AB$2), $A29/$D$4, 0)</f>
        <v/>
      </c>
      <c r="AC29" s="762">
        <f>+IF(AND($B29&lt;AC$2, $E29&gt;AC$2), $A29/$D$4, 0)</f>
        <v/>
      </c>
      <c r="AD29" s="762">
        <f>+IF(AND($B29&lt;AD$2, $E29&gt;AD$2), $A29/$D$4, 0)</f>
        <v/>
      </c>
      <c r="AE29" s="762">
        <f>+IF(AND($B29&lt;AE$2, $E29&gt;AE$2), $A29/$D$4, 0)</f>
        <v/>
      </c>
      <c r="AF29" s="762">
        <f>+IF(AND($B29&lt;AF$2, $E29&gt;AF$2), $A29/$D$4, 0)</f>
        <v/>
      </c>
      <c r="AG29" s="762">
        <f>+IF(AND($B29&lt;AG$2, $E29&gt;AG$2), $A29/$D$4, 0)</f>
        <v/>
      </c>
      <c r="AH29" s="762">
        <f>+IF(AND($B29&lt;AH$2, $E29&gt;AH$2), $A29/$D$4, 0)</f>
        <v/>
      </c>
      <c r="AI29" s="762">
        <f>+IF(AND($B29&lt;AI$2, $E29&gt;AI$2), $A29/$D$4, 0)</f>
        <v/>
      </c>
      <c r="AJ29" s="762">
        <f>+IF(AND($B29&lt;AJ$2, $E29&gt;AJ$2), $A29/$D$4, 0)</f>
        <v/>
      </c>
      <c r="AK29" s="762">
        <f>+IF(AND($B29&lt;AK$2, $E29&gt;AK$2), $A29/$D$4, 0)</f>
        <v/>
      </c>
      <c r="AL29" s="762">
        <f>+IF(AND($B29&lt;AL$2, $E29&gt;AL$2), $A29/$D$4, 0)</f>
        <v/>
      </c>
      <c r="AM29" s="762">
        <f>+IF(AND($B29&lt;AM$2, $E29&gt;AM$2), $A29/$D$4, 0)</f>
        <v/>
      </c>
      <c r="AN29" s="762">
        <f>+IF(AND($B29&lt;AN$2, $E29&gt;AN$2), $A29/$D$4, 0)</f>
        <v/>
      </c>
      <c r="AO29" s="762">
        <f>+IF(AND($B29&lt;AO$2, $E29&gt;AO$2), $A29/$D$4, 0)</f>
        <v/>
      </c>
      <c r="AP29" s="762">
        <f>+IF(AND($B29&lt;AP$2, $E29&gt;AP$2), $A29/$D$4, 0)</f>
        <v/>
      </c>
      <c r="AQ29" s="762">
        <f>+IF(AND($B29&lt;AQ$2, $E29&gt;AQ$2), $A29/$D$4, 0)</f>
        <v/>
      </c>
      <c r="AR29" s="762">
        <f>+IF(AND($B29&lt;AR$2, $E29&gt;AR$2), $A29/$D$4, 0)</f>
        <v/>
      </c>
      <c r="AS29" s="762">
        <f>+IF(AND($B29&lt;AS$2, $E29&gt;AS$2), $A29/$D$4, 0)</f>
        <v/>
      </c>
      <c r="AT29" s="762">
        <f>+IF(AND($B29&lt;AT$2, $E29&gt;AT$2), $A29/$D$4, 0)</f>
        <v/>
      </c>
      <c r="AU29" s="762">
        <f>+IF(AND($B29&lt;AU$2, $E29&gt;AU$2), $A29/$D$4, 0)</f>
        <v/>
      </c>
      <c r="AV29" s="762">
        <f>+IF(AND($B29&lt;AV$2, $E29&gt;AV$2), $A29/$D$4, 0)</f>
        <v/>
      </c>
      <c r="AW29" s="762">
        <f>+IF(AND($B29&lt;AW$2, $E29&gt;AW$2), $A29/$D$4, 0)</f>
        <v/>
      </c>
      <c r="AX29" s="762">
        <f>+IF(AND($B29&lt;AX$2, $E29&gt;AX$2), $A29/$D$4, 0)</f>
        <v/>
      </c>
      <c r="AY29" s="762">
        <f>+IF(AND($B29&lt;AY$2, $E29&gt;AY$2), $A29/$D$4, 0)</f>
        <v/>
      </c>
      <c r="AZ29" s="762">
        <f>+IF(AND($B29&lt;AZ$2, $E29&gt;AZ$2), $A29/$D$4, 0)</f>
        <v/>
      </c>
      <c r="BA29" s="762">
        <f>+IF(AND($B29&lt;BA$2, $E29&gt;BA$2), $A29/$D$4, 0)</f>
        <v/>
      </c>
      <c r="BB29" s="762">
        <f>+IF(AND($B29&lt;BB$2, $E29&gt;BB$2), $A29/$D$4, 0)</f>
        <v/>
      </c>
      <c r="BC29" s="762">
        <f>+IF(AND($B29&lt;BC$2, $E29&gt;BC$2), $A29/$D$4, 0)</f>
        <v/>
      </c>
      <c r="BD29" s="762">
        <f>+IF(AND($B29&lt;BD$2, $E29&gt;BD$2), $A29/$D$4, 0)</f>
        <v/>
      </c>
      <c r="BE29" s="762">
        <f>+IF(AND($B29&lt;BE$2, $E29&gt;BE$2), $A29/$D$4, 0)</f>
        <v/>
      </c>
      <c r="BF29" s="762">
        <f>+IF(AND($B29&lt;BF$2, $E29&gt;BF$2), $A29/$D$4, 0)</f>
        <v/>
      </c>
      <c r="BG29" s="762">
        <f>+IF(AND($B29&lt;BG$2, $E29&gt;BG$2), $A29/$D$4, 0)</f>
        <v/>
      </c>
      <c r="BH29" s="762">
        <f>+IF(AND($B29&lt;BH$2, $E29&gt;BH$2), $A29/$D$4, 0)</f>
        <v/>
      </c>
      <c r="BI29" s="762">
        <f>+IF(AND($B29&lt;BI$2, $E29&gt;BI$2), $A29/$D$4, 0)</f>
        <v/>
      </c>
      <c r="BJ29" s="762">
        <f>+IF(AND($B29&lt;BJ$2, $E29&gt;BJ$2), $A29/$D$4, 0)</f>
        <v/>
      </c>
      <c r="BK29" s="762">
        <f>+IF(AND($B29&lt;BK$2, $E29&gt;BK$2), $A29/$D$4, 0)</f>
        <v/>
      </c>
      <c r="BL29" s="762">
        <f>+IF(AND($B29&lt;BL$2, $E29&gt;BL$2), $A29/$D$4, 0)</f>
        <v/>
      </c>
      <c r="BM29" s="762">
        <f>+IF(AND($B29&lt;BM$2, $E29&gt;BM$2), $A29/$D$4, 0)</f>
        <v/>
      </c>
      <c r="BN29" s="762">
        <f>+IF(AND($B29&lt;BN$2, $E29&gt;BN$2), $A29/$D$4, 0)</f>
        <v/>
      </c>
      <c r="BO29" s="762">
        <f>+IF(AND($B29&lt;BO$2, $E29&gt;BO$2), $A29/$D$4, 0)</f>
        <v/>
      </c>
      <c r="BP29" s="762">
        <f>+IF(AND($B29&lt;BP$2, $E29&gt;BP$2), $A29/$D$4, 0)</f>
        <v/>
      </c>
      <c r="BQ29" s="762">
        <f>+IF(AND($B29&lt;BQ$2, $E29&gt;BQ$2), $A29/$D$4, 0)</f>
        <v/>
      </c>
      <c r="BR29" s="762">
        <f>+IF(AND($B29&lt;BR$2, $E29&gt;BR$2), $A29/$D$4, 0)</f>
        <v/>
      </c>
      <c r="BS29" s="762">
        <f>+IF(AND($B29&lt;BS$2, $E29&gt;BS$2), $A29/$D$4, 0)</f>
        <v/>
      </c>
      <c r="BT29" s="762">
        <f>+IF(AND($B29&lt;BT$2, $E29&gt;BT$2), $A29/$D$4, 0)</f>
        <v/>
      </c>
      <c r="BU29" s="762">
        <f>+IF(AND($B29&lt;BU$2, $E29&gt;BU$2), $A29/$D$4, 0)</f>
        <v/>
      </c>
      <c r="BV29" s="762">
        <f>+IF(AND($B29&lt;BV$2, $E29&gt;BV$2), $A29/$D$4, 0)</f>
        <v/>
      </c>
      <c r="BW29" s="762">
        <f>+IF(AND($B29&lt;BW$2, $E29&gt;BW$2), $A29/$D$4, 0)</f>
        <v/>
      </c>
      <c r="BX29" s="762">
        <f>+IF(AND($B29&lt;BX$2, $E29&gt;BX$2), $A29/$D$4, 0)</f>
        <v/>
      </c>
      <c r="BY29" s="762">
        <f>+IF(AND($B29&lt;BY$2, $E29&gt;BY$2), $A29/$D$4, 0)</f>
        <v/>
      </c>
      <c r="BZ29" s="762">
        <f>+IF(AND($B29&lt;BZ$2, $E29&gt;BZ$2), $A29/$D$4, 0)</f>
        <v/>
      </c>
      <c r="CA29" s="762">
        <f>+IF(AND($B29&lt;CA$2, $E29&gt;CA$2), $A29/$D$4, 0)</f>
        <v/>
      </c>
      <c r="CB29" s="762">
        <f>+IF(AND($B29&lt;CB$2, $E29&gt;CB$2), $A29/$D$4, 0)</f>
        <v/>
      </c>
      <c r="CC29" s="762">
        <f>+IF(AND($B29&lt;CC$2, $E29&gt;CC$2), $A29/$D$4, 0)</f>
        <v/>
      </c>
      <c r="CD29" s="762">
        <f>+IF(AND($B29&lt;CD$2, $E29&gt;CD$2), $A29/$D$4, 0)</f>
        <v/>
      </c>
      <c r="CE29" s="762">
        <f>+IF(AND($B29&lt;CE$2, $E29&gt;CE$2), $A29/$D$4, 0)</f>
        <v/>
      </c>
      <c r="CF29" s="762">
        <f>+IF(AND($B29&lt;CF$2, $E29&gt;CF$2), $A29/$D$4, 0)</f>
        <v/>
      </c>
      <c r="CG29" s="762">
        <f>+IF(AND($B29&lt;CG$2, $E29&gt;CG$2), $A29/$D$4, 0)</f>
        <v/>
      </c>
      <c r="CH29" s="762">
        <f>+IF(AND($B29&lt;CH$2, $E29&gt;CH$2), $A29/$D$4, 0)</f>
        <v/>
      </c>
      <c r="CI29" s="762">
        <f>+IF(AND($B29&lt;CI$2, $E29&gt;CI$2), $A29/$D$4, 0)</f>
        <v/>
      </c>
      <c r="CJ29" s="762">
        <f>+IF(AND($B29&lt;CJ$2, $E29&gt;CJ$2), $A29/$D$4, 0)</f>
        <v/>
      </c>
      <c r="CK29" s="762">
        <f>+IF(AND($B29&lt;CK$2, $E29&gt;CK$2), $A29/$D$4, 0)</f>
        <v/>
      </c>
    </row>
    <row r="30" hidden="1" outlineLevel="1">
      <c r="A30" s="243" t="n"/>
      <c r="B30" s="262" t="n">
        <v>0</v>
      </c>
      <c r="C30" s="269">
        <f>+EOMONTH(B30,0)</f>
        <v/>
      </c>
      <c r="D30" t="inlineStr">
        <is>
          <t>Audit SOW #19</t>
        </is>
      </c>
      <c r="E30" s="467">
        <f>+EOMONTH(B30, $D$4)</f>
        <v/>
      </c>
      <c r="F30" s="762">
        <f>+IF(AND($B30&lt;F$2, $E30&gt;F$2), $A30/$D$4, 0)</f>
        <v/>
      </c>
      <c r="G30" s="762">
        <f>+IF(AND($B30&lt;G$2, $E30&gt;G$2), $A30/$D$4, 0)</f>
        <v/>
      </c>
      <c r="H30" s="762">
        <f>+IF(AND($B30&lt;H$2, $E30&gt;H$2), $A30/$D$4, 0)</f>
        <v/>
      </c>
      <c r="I30" s="762">
        <f>+IF(AND($B30&lt;I$2, $E30&gt;I$2), $A30/$D$4, 0)</f>
        <v/>
      </c>
      <c r="J30" s="762">
        <f>+IF(AND($B30&lt;J$2, $E30&gt;J$2), $A30/$D$4, 0)</f>
        <v/>
      </c>
      <c r="K30" s="763">
        <f>+IF(AND($B30&lt;K$2, $E30&gt;K$2), $A30/$D$4, 0)</f>
        <v/>
      </c>
      <c r="L30" s="762">
        <f>+IF(AND($B30&lt;L$2, $E30&gt;L$2), $A30/$D$4, 0)</f>
        <v/>
      </c>
      <c r="M30" s="762">
        <f>+IF(AND($B30&lt;M$2, $E30&gt;M$2), $A30/$D$4, 0)</f>
        <v/>
      </c>
      <c r="N30" s="762">
        <f>+IF(AND($B30&lt;N$2, $E30&gt;N$2), $A30/$D$4, 0)</f>
        <v/>
      </c>
      <c r="O30" s="762">
        <f>+IF(AND($B30&lt;O$2, $E30&gt;O$2), $A30/$D$4, 0)</f>
        <v/>
      </c>
      <c r="P30" s="762">
        <f>+IF(AND($B30&lt;P$2, $E30&gt;P$2), $A30/$D$4, 0)</f>
        <v/>
      </c>
      <c r="Q30" s="762">
        <f>+IF(AND($B30&lt;Q$2, $E30&gt;Q$2), $A30/$D$4, 0)</f>
        <v/>
      </c>
      <c r="R30" s="762">
        <f>+IF(AND($B30&lt;R$2, $E30&gt;R$2), $A30/$D$4, 0)</f>
        <v/>
      </c>
      <c r="S30" s="762">
        <f>+IF(AND($B30&lt;S$2, $E30&gt;S$2), $A30/$D$4, 0)</f>
        <v/>
      </c>
      <c r="T30" s="762">
        <f>+IF(AND($B30&lt;T$2, $E30&gt;T$2), $A30/$D$4, 0)</f>
        <v/>
      </c>
      <c r="U30" s="762">
        <f>+IF(AND($B30&lt;U$2, $E30&gt;U$2), $A30/$D$4, 0)</f>
        <v/>
      </c>
      <c r="V30" s="762">
        <f>+IF(AND($B30&lt;V$2, $E30&gt;V$2), $A30/$D$4, 0)</f>
        <v/>
      </c>
      <c r="W30" s="762">
        <f>+IF(AND($B30&lt;W$2, $E30&gt;W$2), $A30/$D$4, 0)</f>
        <v/>
      </c>
      <c r="X30" s="762">
        <f>+IF(AND($B30&lt;X$2, $E30&gt;X$2), $A30/$D$4, 0)</f>
        <v/>
      </c>
      <c r="Y30" s="762">
        <f>+IF(AND($B30&lt;Y$2, $E30&gt;Y$2), $A30/$D$4, 0)</f>
        <v/>
      </c>
      <c r="Z30" s="762">
        <f>+IF(AND($B30&lt;Z$2, $E30&gt;Z$2), $A30/$D$4, 0)</f>
        <v/>
      </c>
      <c r="AA30" s="762">
        <f>+IF(AND($B30&lt;AA$2, $E30&gt;AA$2), $A30/$D$4, 0)</f>
        <v/>
      </c>
      <c r="AB30" s="762">
        <f>+IF(AND($B30&lt;AB$2, $E30&gt;AB$2), $A30/$D$4, 0)</f>
        <v/>
      </c>
      <c r="AC30" s="762">
        <f>+IF(AND($B30&lt;AC$2, $E30&gt;AC$2), $A30/$D$4, 0)</f>
        <v/>
      </c>
      <c r="AD30" s="762">
        <f>+IF(AND($B30&lt;AD$2, $E30&gt;AD$2), $A30/$D$4, 0)</f>
        <v/>
      </c>
      <c r="AE30" s="762">
        <f>+IF(AND($B30&lt;AE$2, $E30&gt;AE$2), $A30/$D$4, 0)</f>
        <v/>
      </c>
      <c r="AF30" s="762">
        <f>+IF(AND($B30&lt;AF$2, $E30&gt;AF$2), $A30/$D$4, 0)</f>
        <v/>
      </c>
      <c r="AG30" s="762">
        <f>+IF(AND($B30&lt;AG$2, $E30&gt;AG$2), $A30/$D$4, 0)</f>
        <v/>
      </c>
      <c r="AH30" s="762">
        <f>+IF(AND($B30&lt;AH$2, $E30&gt;AH$2), $A30/$D$4, 0)</f>
        <v/>
      </c>
      <c r="AI30" s="762">
        <f>+IF(AND($B30&lt;AI$2, $E30&gt;AI$2), $A30/$D$4, 0)</f>
        <v/>
      </c>
      <c r="AJ30" s="762">
        <f>+IF(AND($B30&lt;AJ$2, $E30&gt;AJ$2), $A30/$D$4, 0)</f>
        <v/>
      </c>
      <c r="AK30" s="762">
        <f>+IF(AND($B30&lt;AK$2, $E30&gt;AK$2), $A30/$D$4, 0)</f>
        <v/>
      </c>
      <c r="AL30" s="762">
        <f>+IF(AND($B30&lt;AL$2, $E30&gt;AL$2), $A30/$D$4, 0)</f>
        <v/>
      </c>
      <c r="AM30" s="762">
        <f>+IF(AND($B30&lt;AM$2, $E30&gt;AM$2), $A30/$D$4, 0)</f>
        <v/>
      </c>
      <c r="AN30" s="762">
        <f>+IF(AND($B30&lt;AN$2, $E30&gt;AN$2), $A30/$D$4, 0)</f>
        <v/>
      </c>
      <c r="AO30" s="762">
        <f>+IF(AND($B30&lt;AO$2, $E30&gt;AO$2), $A30/$D$4, 0)</f>
        <v/>
      </c>
      <c r="AP30" s="762">
        <f>+IF(AND($B30&lt;AP$2, $E30&gt;AP$2), $A30/$D$4, 0)</f>
        <v/>
      </c>
      <c r="AQ30" s="762">
        <f>+IF(AND($B30&lt;AQ$2, $E30&gt;AQ$2), $A30/$D$4, 0)</f>
        <v/>
      </c>
      <c r="AR30" s="762">
        <f>+IF(AND($B30&lt;AR$2, $E30&gt;AR$2), $A30/$D$4, 0)</f>
        <v/>
      </c>
      <c r="AS30" s="762">
        <f>+IF(AND($B30&lt;AS$2, $E30&gt;AS$2), $A30/$D$4, 0)</f>
        <v/>
      </c>
      <c r="AT30" s="762">
        <f>+IF(AND($B30&lt;AT$2, $E30&gt;AT$2), $A30/$D$4, 0)</f>
        <v/>
      </c>
      <c r="AU30" s="762">
        <f>+IF(AND($B30&lt;AU$2, $E30&gt;AU$2), $A30/$D$4, 0)</f>
        <v/>
      </c>
      <c r="AV30" s="762">
        <f>+IF(AND($B30&lt;AV$2, $E30&gt;AV$2), $A30/$D$4, 0)</f>
        <v/>
      </c>
      <c r="AW30" s="762">
        <f>+IF(AND($B30&lt;AW$2, $E30&gt;AW$2), $A30/$D$4, 0)</f>
        <v/>
      </c>
      <c r="AX30" s="762">
        <f>+IF(AND($B30&lt;AX$2, $E30&gt;AX$2), $A30/$D$4, 0)</f>
        <v/>
      </c>
      <c r="AY30" s="762">
        <f>+IF(AND($B30&lt;AY$2, $E30&gt;AY$2), $A30/$D$4, 0)</f>
        <v/>
      </c>
      <c r="AZ30" s="762">
        <f>+IF(AND($B30&lt;AZ$2, $E30&gt;AZ$2), $A30/$D$4, 0)</f>
        <v/>
      </c>
      <c r="BA30" s="762">
        <f>+IF(AND($B30&lt;BA$2, $E30&gt;BA$2), $A30/$D$4, 0)</f>
        <v/>
      </c>
      <c r="BB30" s="762">
        <f>+IF(AND($B30&lt;BB$2, $E30&gt;BB$2), $A30/$D$4, 0)</f>
        <v/>
      </c>
      <c r="BC30" s="762">
        <f>+IF(AND($B30&lt;BC$2, $E30&gt;BC$2), $A30/$D$4, 0)</f>
        <v/>
      </c>
      <c r="BD30" s="762">
        <f>+IF(AND($B30&lt;BD$2, $E30&gt;BD$2), $A30/$D$4, 0)</f>
        <v/>
      </c>
      <c r="BE30" s="762">
        <f>+IF(AND($B30&lt;BE$2, $E30&gt;BE$2), $A30/$D$4, 0)</f>
        <v/>
      </c>
      <c r="BF30" s="762">
        <f>+IF(AND($B30&lt;BF$2, $E30&gt;BF$2), $A30/$D$4, 0)</f>
        <v/>
      </c>
      <c r="BG30" s="762">
        <f>+IF(AND($B30&lt;BG$2, $E30&gt;BG$2), $A30/$D$4, 0)</f>
        <v/>
      </c>
      <c r="BH30" s="762">
        <f>+IF(AND($B30&lt;BH$2, $E30&gt;BH$2), $A30/$D$4, 0)</f>
        <v/>
      </c>
      <c r="BI30" s="762">
        <f>+IF(AND($B30&lt;BI$2, $E30&gt;BI$2), $A30/$D$4, 0)</f>
        <v/>
      </c>
      <c r="BJ30" s="762">
        <f>+IF(AND($B30&lt;BJ$2, $E30&gt;BJ$2), $A30/$D$4, 0)</f>
        <v/>
      </c>
      <c r="BK30" s="762">
        <f>+IF(AND($B30&lt;BK$2, $E30&gt;BK$2), $A30/$D$4, 0)</f>
        <v/>
      </c>
      <c r="BL30" s="762">
        <f>+IF(AND($B30&lt;BL$2, $E30&gt;BL$2), $A30/$D$4, 0)</f>
        <v/>
      </c>
      <c r="BM30" s="762">
        <f>+IF(AND($B30&lt;BM$2, $E30&gt;BM$2), $A30/$D$4, 0)</f>
        <v/>
      </c>
      <c r="BN30" s="762">
        <f>+IF(AND($B30&lt;BN$2, $E30&gt;BN$2), $A30/$D$4, 0)</f>
        <v/>
      </c>
      <c r="BO30" s="762">
        <f>+IF(AND($B30&lt;BO$2, $E30&gt;BO$2), $A30/$D$4, 0)</f>
        <v/>
      </c>
      <c r="BP30" s="762">
        <f>+IF(AND($B30&lt;BP$2, $E30&gt;BP$2), $A30/$D$4, 0)</f>
        <v/>
      </c>
      <c r="BQ30" s="762">
        <f>+IF(AND($B30&lt;BQ$2, $E30&gt;BQ$2), $A30/$D$4, 0)</f>
        <v/>
      </c>
      <c r="BR30" s="762">
        <f>+IF(AND($B30&lt;BR$2, $E30&gt;BR$2), $A30/$D$4, 0)</f>
        <v/>
      </c>
      <c r="BS30" s="762">
        <f>+IF(AND($B30&lt;BS$2, $E30&gt;BS$2), $A30/$D$4, 0)</f>
        <v/>
      </c>
      <c r="BT30" s="762">
        <f>+IF(AND($B30&lt;BT$2, $E30&gt;BT$2), $A30/$D$4, 0)</f>
        <v/>
      </c>
      <c r="BU30" s="762">
        <f>+IF(AND($B30&lt;BU$2, $E30&gt;BU$2), $A30/$D$4, 0)</f>
        <v/>
      </c>
      <c r="BV30" s="762">
        <f>+IF(AND($B30&lt;BV$2, $E30&gt;BV$2), $A30/$D$4, 0)</f>
        <v/>
      </c>
      <c r="BW30" s="762">
        <f>+IF(AND($B30&lt;BW$2, $E30&gt;BW$2), $A30/$D$4, 0)</f>
        <v/>
      </c>
      <c r="BX30" s="762">
        <f>+IF(AND($B30&lt;BX$2, $E30&gt;BX$2), $A30/$D$4, 0)</f>
        <v/>
      </c>
      <c r="BY30" s="762">
        <f>+IF(AND($B30&lt;BY$2, $E30&gt;BY$2), $A30/$D$4, 0)</f>
        <v/>
      </c>
      <c r="BZ30" s="762">
        <f>+IF(AND($B30&lt;BZ$2, $E30&gt;BZ$2), $A30/$D$4, 0)</f>
        <v/>
      </c>
      <c r="CA30" s="762">
        <f>+IF(AND($B30&lt;CA$2, $E30&gt;CA$2), $A30/$D$4, 0)</f>
        <v/>
      </c>
      <c r="CB30" s="762">
        <f>+IF(AND($B30&lt;CB$2, $E30&gt;CB$2), $A30/$D$4, 0)</f>
        <v/>
      </c>
      <c r="CC30" s="762">
        <f>+IF(AND($B30&lt;CC$2, $E30&gt;CC$2), $A30/$D$4, 0)</f>
        <v/>
      </c>
      <c r="CD30" s="762">
        <f>+IF(AND($B30&lt;CD$2, $E30&gt;CD$2), $A30/$D$4, 0)</f>
        <v/>
      </c>
      <c r="CE30" s="762">
        <f>+IF(AND($B30&lt;CE$2, $E30&gt;CE$2), $A30/$D$4, 0)</f>
        <v/>
      </c>
      <c r="CF30" s="762">
        <f>+IF(AND($B30&lt;CF$2, $E30&gt;CF$2), $A30/$D$4, 0)</f>
        <v/>
      </c>
      <c r="CG30" s="762">
        <f>+IF(AND($B30&lt;CG$2, $E30&gt;CG$2), $A30/$D$4, 0)</f>
        <v/>
      </c>
      <c r="CH30" s="762">
        <f>+IF(AND($B30&lt;CH$2, $E30&gt;CH$2), $A30/$D$4, 0)</f>
        <v/>
      </c>
      <c r="CI30" s="762">
        <f>+IF(AND($B30&lt;CI$2, $E30&gt;CI$2), $A30/$D$4, 0)</f>
        <v/>
      </c>
      <c r="CJ30" s="762">
        <f>+IF(AND($B30&lt;CJ$2, $E30&gt;CJ$2), $A30/$D$4, 0)</f>
        <v/>
      </c>
      <c r="CK30" s="762">
        <f>+IF(AND($B30&lt;CK$2, $E30&gt;CK$2), $A30/$D$4, 0)</f>
        <v/>
      </c>
    </row>
    <row r="31" hidden="1" outlineLevel="1">
      <c r="A31" s="243" t="n"/>
      <c r="B31" s="262" t="n">
        <v>0</v>
      </c>
      <c r="C31" s="269">
        <f>+EOMONTH(B31,0)</f>
        <v/>
      </c>
      <c r="D31" t="inlineStr">
        <is>
          <t>Audit SOW #20</t>
        </is>
      </c>
      <c r="E31" s="467">
        <f>+EOMONTH(B31, $D$4)</f>
        <v/>
      </c>
      <c r="F31" s="762">
        <f>+IF(AND($B31&lt;F$2, $E31&gt;F$2), $A31/$D$4, 0)</f>
        <v/>
      </c>
      <c r="G31" s="762">
        <f>+IF(AND($B31&lt;G$2, $E31&gt;G$2), $A31/$D$4, 0)</f>
        <v/>
      </c>
      <c r="H31" s="762">
        <f>+IF(AND($B31&lt;H$2, $E31&gt;H$2), $A31/$D$4, 0)</f>
        <v/>
      </c>
      <c r="I31" s="762">
        <f>+IF(AND($B31&lt;I$2, $E31&gt;I$2), $A31/$D$4, 0)</f>
        <v/>
      </c>
      <c r="J31" s="762">
        <f>+IF(AND($B31&lt;J$2, $E31&gt;J$2), $A31/$D$4, 0)</f>
        <v/>
      </c>
      <c r="K31" s="763">
        <f>+IF(AND($B31&lt;K$2, $E31&gt;K$2), $A31/$D$4, 0)</f>
        <v/>
      </c>
      <c r="L31" s="762">
        <f>+IF(AND($B31&lt;L$2, $E31&gt;L$2), $A31/$D$4, 0)</f>
        <v/>
      </c>
      <c r="M31" s="762">
        <f>+IF(AND($B31&lt;M$2, $E31&gt;M$2), $A31/$D$4, 0)</f>
        <v/>
      </c>
      <c r="N31" s="762">
        <f>+IF(AND($B31&lt;N$2, $E31&gt;N$2), $A31/$D$4, 0)</f>
        <v/>
      </c>
      <c r="O31" s="762">
        <f>+IF(AND($B31&lt;O$2, $E31&gt;O$2), $A31/$D$4, 0)</f>
        <v/>
      </c>
      <c r="P31" s="762">
        <f>+IF(AND($B31&lt;P$2, $E31&gt;P$2), $A31/$D$4, 0)</f>
        <v/>
      </c>
      <c r="Q31" s="762">
        <f>+IF(AND($B31&lt;Q$2, $E31&gt;Q$2), $A31/$D$4, 0)</f>
        <v/>
      </c>
      <c r="R31" s="762">
        <f>+IF(AND($B31&lt;R$2, $E31&gt;R$2), $A31/$D$4, 0)</f>
        <v/>
      </c>
      <c r="S31" s="762">
        <f>+IF(AND($B31&lt;S$2, $E31&gt;S$2), $A31/$D$4, 0)</f>
        <v/>
      </c>
      <c r="T31" s="762">
        <f>+IF(AND($B31&lt;T$2, $E31&gt;T$2), $A31/$D$4, 0)</f>
        <v/>
      </c>
      <c r="U31" s="762">
        <f>+IF(AND($B31&lt;U$2, $E31&gt;U$2), $A31/$D$4, 0)</f>
        <v/>
      </c>
      <c r="V31" s="762">
        <f>+IF(AND($B31&lt;V$2, $E31&gt;V$2), $A31/$D$4, 0)</f>
        <v/>
      </c>
      <c r="W31" s="762">
        <f>+IF(AND($B31&lt;W$2, $E31&gt;W$2), $A31/$D$4, 0)</f>
        <v/>
      </c>
      <c r="X31" s="762">
        <f>+IF(AND($B31&lt;X$2, $E31&gt;X$2), $A31/$D$4, 0)</f>
        <v/>
      </c>
      <c r="Y31" s="762">
        <f>+IF(AND($B31&lt;Y$2, $E31&gt;Y$2), $A31/$D$4, 0)</f>
        <v/>
      </c>
      <c r="Z31" s="762">
        <f>+IF(AND($B31&lt;Z$2, $E31&gt;Z$2), $A31/$D$4, 0)</f>
        <v/>
      </c>
      <c r="AA31" s="762">
        <f>+IF(AND($B31&lt;AA$2, $E31&gt;AA$2), $A31/$D$4, 0)</f>
        <v/>
      </c>
      <c r="AB31" s="762">
        <f>+IF(AND($B31&lt;AB$2, $E31&gt;AB$2), $A31/$D$4, 0)</f>
        <v/>
      </c>
      <c r="AC31" s="762">
        <f>+IF(AND($B31&lt;AC$2, $E31&gt;AC$2), $A31/$D$4, 0)</f>
        <v/>
      </c>
      <c r="AD31" s="762">
        <f>+IF(AND($B31&lt;AD$2, $E31&gt;AD$2), $A31/$D$4, 0)</f>
        <v/>
      </c>
      <c r="AE31" s="762">
        <f>+IF(AND($B31&lt;AE$2, $E31&gt;AE$2), $A31/$D$4, 0)</f>
        <v/>
      </c>
      <c r="AF31" s="762">
        <f>+IF(AND($B31&lt;AF$2, $E31&gt;AF$2), $A31/$D$4, 0)</f>
        <v/>
      </c>
      <c r="AG31" s="762">
        <f>+IF(AND($B31&lt;AG$2, $E31&gt;AG$2), $A31/$D$4, 0)</f>
        <v/>
      </c>
      <c r="AH31" s="762">
        <f>+IF(AND($B31&lt;AH$2, $E31&gt;AH$2), $A31/$D$4, 0)</f>
        <v/>
      </c>
      <c r="AI31" s="762">
        <f>+IF(AND($B31&lt;AI$2, $E31&gt;AI$2), $A31/$D$4, 0)</f>
        <v/>
      </c>
      <c r="AJ31" s="762">
        <f>+IF(AND($B31&lt;AJ$2, $E31&gt;AJ$2), $A31/$D$4, 0)</f>
        <v/>
      </c>
      <c r="AK31" s="762">
        <f>+IF(AND($B31&lt;AK$2, $E31&gt;AK$2), $A31/$D$4, 0)</f>
        <v/>
      </c>
      <c r="AL31" s="762">
        <f>+IF(AND($B31&lt;AL$2, $E31&gt;AL$2), $A31/$D$4, 0)</f>
        <v/>
      </c>
      <c r="AM31" s="762">
        <f>+IF(AND($B31&lt;AM$2, $E31&gt;AM$2), $A31/$D$4, 0)</f>
        <v/>
      </c>
      <c r="AN31" s="762">
        <f>+IF(AND($B31&lt;AN$2, $E31&gt;AN$2), $A31/$D$4, 0)</f>
        <v/>
      </c>
      <c r="AO31" s="762">
        <f>+IF(AND($B31&lt;AO$2, $E31&gt;AO$2), $A31/$D$4, 0)</f>
        <v/>
      </c>
      <c r="AP31" s="762">
        <f>+IF(AND($B31&lt;AP$2, $E31&gt;AP$2), $A31/$D$4, 0)</f>
        <v/>
      </c>
      <c r="AQ31" s="762">
        <f>+IF(AND($B31&lt;AQ$2, $E31&gt;AQ$2), $A31/$D$4, 0)</f>
        <v/>
      </c>
      <c r="AR31" s="762">
        <f>+IF(AND($B31&lt;AR$2, $E31&gt;AR$2), $A31/$D$4, 0)</f>
        <v/>
      </c>
      <c r="AS31" s="762">
        <f>+IF(AND($B31&lt;AS$2, $E31&gt;AS$2), $A31/$D$4, 0)</f>
        <v/>
      </c>
      <c r="AT31" s="762">
        <f>+IF(AND($B31&lt;AT$2, $E31&gt;AT$2), $A31/$D$4, 0)</f>
        <v/>
      </c>
      <c r="AU31" s="762">
        <f>+IF(AND($B31&lt;AU$2, $E31&gt;AU$2), $A31/$D$4, 0)</f>
        <v/>
      </c>
      <c r="AV31" s="762">
        <f>+IF(AND($B31&lt;AV$2, $E31&gt;AV$2), $A31/$D$4, 0)</f>
        <v/>
      </c>
      <c r="AW31" s="762">
        <f>+IF(AND($B31&lt;AW$2, $E31&gt;AW$2), $A31/$D$4, 0)</f>
        <v/>
      </c>
      <c r="AX31" s="762">
        <f>+IF(AND($B31&lt;AX$2, $E31&gt;AX$2), $A31/$D$4, 0)</f>
        <v/>
      </c>
      <c r="AY31" s="762">
        <f>+IF(AND($B31&lt;AY$2, $E31&gt;AY$2), $A31/$D$4, 0)</f>
        <v/>
      </c>
      <c r="AZ31" s="762">
        <f>+IF(AND($B31&lt;AZ$2, $E31&gt;AZ$2), $A31/$D$4, 0)</f>
        <v/>
      </c>
      <c r="BA31" s="762">
        <f>+IF(AND($B31&lt;BA$2, $E31&gt;BA$2), $A31/$D$4, 0)</f>
        <v/>
      </c>
      <c r="BB31" s="762">
        <f>+IF(AND($B31&lt;BB$2, $E31&gt;BB$2), $A31/$D$4, 0)</f>
        <v/>
      </c>
      <c r="BC31" s="762">
        <f>+IF(AND($B31&lt;BC$2, $E31&gt;BC$2), $A31/$D$4, 0)</f>
        <v/>
      </c>
      <c r="BD31" s="762">
        <f>+IF(AND($B31&lt;BD$2, $E31&gt;BD$2), $A31/$D$4, 0)</f>
        <v/>
      </c>
      <c r="BE31" s="762">
        <f>+IF(AND($B31&lt;BE$2, $E31&gt;BE$2), $A31/$D$4, 0)</f>
        <v/>
      </c>
      <c r="BF31" s="762">
        <f>+IF(AND($B31&lt;BF$2, $E31&gt;BF$2), $A31/$D$4, 0)</f>
        <v/>
      </c>
      <c r="BG31" s="762">
        <f>+IF(AND($B31&lt;BG$2, $E31&gt;BG$2), $A31/$D$4, 0)</f>
        <v/>
      </c>
      <c r="BH31" s="762">
        <f>+IF(AND($B31&lt;BH$2, $E31&gt;BH$2), $A31/$D$4, 0)</f>
        <v/>
      </c>
      <c r="BI31" s="762">
        <f>+IF(AND($B31&lt;BI$2, $E31&gt;BI$2), $A31/$D$4, 0)</f>
        <v/>
      </c>
      <c r="BJ31" s="762">
        <f>+IF(AND($B31&lt;BJ$2, $E31&gt;BJ$2), $A31/$D$4, 0)</f>
        <v/>
      </c>
      <c r="BK31" s="762">
        <f>+IF(AND($B31&lt;BK$2, $E31&gt;BK$2), $A31/$D$4, 0)</f>
        <v/>
      </c>
      <c r="BL31" s="762">
        <f>+IF(AND($B31&lt;BL$2, $E31&gt;BL$2), $A31/$D$4, 0)</f>
        <v/>
      </c>
      <c r="BM31" s="762">
        <f>+IF(AND($B31&lt;BM$2, $E31&gt;BM$2), $A31/$D$4, 0)</f>
        <v/>
      </c>
      <c r="BN31" s="762">
        <f>+IF(AND($B31&lt;BN$2, $E31&gt;BN$2), $A31/$D$4, 0)</f>
        <v/>
      </c>
      <c r="BO31" s="762">
        <f>+IF(AND($B31&lt;BO$2, $E31&gt;BO$2), $A31/$D$4, 0)</f>
        <v/>
      </c>
      <c r="BP31" s="762">
        <f>+IF(AND($B31&lt;BP$2, $E31&gt;BP$2), $A31/$D$4, 0)</f>
        <v/>
      </c>
      <c r="BQ31" s="762">
        <f>+IF(AND($B31&lt;BQ$2, $E31&gt;BQ$2), $A31/$D$4, 0)</f>
        <v/>
      </c>
      <c r="BR31" s="762">
        <f>+IF(AND($B31&lt;BR$2, $E31&gt;BR$2), $A31/$D$4, 0)</f>
        <v/>
      </c>
      <c r="BS31" s="762">
        <f>+IF(AND($B31&lt;BS$2, $E31&gt;BS$2), $A31/$D$4, 0)</f>
        <v/>
      </c>
      <c r="BT31" s="762">
        <f>+IF(AND($B31&lt;BT$2, $E31&gt;BT$2), $A31/$D$4, 0)</f>
        <v/>
      </c>
      <c r="BU31" s="762">
        <f>+IF(AND($B31&lt;BU$2, $E31&gt;BU$2), $A31/$D$4, 0)</f>
        <v/>
      </c>
      <c r="BV31" s="762">
        <f>+IF(AND($B31&lt;BV$2, $E31&gt;BV$2), $A31/$D$4, 0)</f>
        <v/>
      </c>
      <c r="BW31" s="762">
        <f>+IF(AND($B31&lt;BW$2, $E31&gt;BW$2), $A31/$D$4, 0)</f>
        <v/>
      </c>
      <c r="BX31" s="762">
        <f>+IF(AND($B31&lt;BX$2, $E31&gt;BX$2), $A31/$D$4, 0)</f>
        <v/>
      </c>
      <c r="BY31" s="762">
        <f>+IF(AND($B31&lt;BY$2, $E31&gt;BY$2), $A31/$D$4, 0)</f>
        <v/>
      </c>
      <c r="BZ31" s="762">
        <f>+IF(AND($B31&lt;BZ$2, $E31&gt;BZ$2), $A31/$D$4, 0)</f>
        <v/>
      </c>
      <c r="CA31" s="762">
        <f>+IF(AND($B31&lt;CA$2, $E31&gt;CA$2), $A31/$D$4, 0)</f>
        <v/>
      </c>
      <c r="CB31" s="762">
        <f>+IF(AND($B31&lt;CB$2, $E31&gt;CB$2), $A31/$D$4, 0)</f>
        <v/>
      </c>
      <c r="CC31" s="762">
        <f>+IF(AND($B31&lt;CC$2, $E31&gt;CC$2), $A31/$D$4, 0)</f>
        <v/>
      </c>
      <c r="CD31" s="762">
        <f>+IF(AND($B31&lt;CD$2, $E31&gt;CD$2), $A31/$D$4, 0)</f>
        <v/>
      </c>
      <c r="CE31" s="762">
        <f>+IF(AND($B31&lt;CE$2, $E31&gt;CE$2), $A31/$D$4, 0)</f>
        <v/>
      </c>
      <c r="CF31" s="762">
        <f>+IF(AND($B31&lt;CF$2, $E31&gt;CF$2), $A31/$D$4, 0)</f>
        <v/>
      </c>
      <c r="CG31" s="762">
        <f>+IF(AND($B31&lt;CG$2, $E31&gt;CG$2), $A31/$D$4, 0)</f>
        <v/>
      </c>
      <c r="CH31" s="762">
        <f>+IF(AND($B31&lt;CH$2, $E31&gt;CH$2), $A31/$D$4, 0)</f>
        <v/>
      </c>
      <c r="CI31" s="762">
        <f>+IF(AND($B31&lt;CI$2, $E31&gt;CI$2), $A31/$D$4, 0)</f>
        <v/>
      </c>
      <c r="CJ31" s="762">
        <f>+IF(AND($B31&lt;CJ$2, $E31&gt;CJ$2), $A31/$D$4, 0)</f>
        <v/>
      </c>
      <c r="CK31" s="762">
        <f>+IF(AND($B31&lt;CK$2, $E31&gt;CK$2), $A31/$D$4, 0)</f>
        <v/>
      </c>
    </row>
    <row r="32" hidden="1" outlineLevel="1">
      <c r="A32" s="243" t="n"/>
      <c r="B32" s="262" t="n">
        <v>0</v>
      </c>
      <c r="C32" s="269">
        <f>+EOMONTH(B32,0)</f>
        <v/>
      </c>
      <c r="D32" t="inlineStr">
        <is>
          <t>Audit SOW #21</t>
        </is>
      </c>
      <c r="E32" s="467">
        <f>+EOMONTH(B32, $D$4)</f>
        <v/>
      </c>
      <c r="F32" s="762">
        <f>+IF(AND($B32&lt;F$2, $E32&gt;F$2), $A32/$D$4, 0)</f>
        <v/>
      </c>
      <c r="G32" s="762">
        <f>+IF(AND($B32&lt;G$2, $E32&gt;G$2), $A32/$D$4, 0)</f>
        <v/>
      </c>
      <c r="H32" s="762">
        <f>+IF(AND($B32&lt;H$2, $E32&gt;H$2), $A32/$D$4, 0)</f>
        <v/>
      </c>
      <c r="I32" s="762">
        <f>+IF(AND($B32&lt;I$2, $E32&gt;I$2), $A32/$D$4, 0)</f>
        <v/>
      </c>
      <c r="J32" s="762">
        <f>+IF(AND($B32&lt;J$2, $E32&gt;J$2), $A32/$D$4, 0)</f>
        <v/>
      </c>
      <c r="K32" s="763">
        <f>+IF(AND($B32&lt;K$2, $E32&gt;K$2), $A32/$D$4, 0)</f>
        <v/>
      </c>
      <c r="L32" s="762">
        <f>+IF(AND($B32&lt;L$2, $E32&gt;L$2), $A32/$D$4, 0)</f>
        <v/>
      </c>
      <c r="M32" s="762">
        <f>+IF(AND($B32&lt;M$2, $E32&gt;M$2), $A32/$D$4, 0)</f>
        <v/>
      </c>
      <c r="N32" s="762">
        <f>+IF(AND($B32&lt;N$2, $E32&gt;N$2), $A32/$D$4, 0)</f>
        <v/>
      </c>
      <c r="O32" s="762">
        <f>+IF(AND($B32&lt;O$2, $E32&gt;O$2), $A32/$D$4, 0)</f>
        <v/>
      </c>
      <c r="P32" s="762">
        <f>+IF(AND($B32&lt;P$2, $E32&gt;P$2), $A32/$D$4, 0)</f>
        <v/>
      </c>
      <c r="Q32" s="762">
        <f>+IF(AND($B32&lt;Q$2, $E32&gt;Q$2), $A32/$D$4, 0)</f>
        <v/>
      </c>
      <c r="R32" s="762">
        <f>+IF(AND($B32&lt;R$2, $E32&gt;R$2), $A32/$D$4, 0)</f>
        <v/>
      </c>
      <c r="S32" s="762">
        <f>+IF(AND($B32&lt;S$2, $E32&gt;S$2), $A32/$D$4, 0)</f>
        <v/>
      </c>
      <c r="T32" s="762">
        <f>+IF(AND($B32&lt;T$2, $E32&gt;T$2), $A32/$D$4, 0)</f>
        <v/>
      </c>
      <c r="U32" s="762">
        <f>+IF(AND($B32&lt;U$2, $E32&gt;U$2), $A32/$D$4, 0)</f>
        <v/>
      </c>
      <c r="V32" s="762">
        <f>+IF(AND($B32&lt;V$2, $E32&gt;V$2), $A32/$D$4, 0)</f>
        <v/>
      </c>
      <c r="W32" s="762">
        <f>+IF(AND($B32&lt;W$2, $E32&gt;W$2), $A32/$D$4, 0)</f>
        <v/>
      </c>
      <c r="X32" s="762">
        <f>+IF(AND($B32&lt;X$2, $E32&gt;X$2), $A32/$D$4, 0)</f>
        <v/>
      </c>
      <c r="Y32" s="762">
        <f>+IF(AND($B32&lt;Y$2, $E32&gt;Y$2), $A32/$D$4, 0)</f>
        <v/>
      </c>
      <c r="Z32" s="762">
        <f>+IF(AND($B32&lt;Z$2, $E32&gt;Z$2), $A32/$D$4, 0)</f>
        <v/>
      </c>
      <c r="AA32" s="762">
        <f>+IF(AND($B32&lt;AA$2, $E32&gt;AA$2), $A32/$D$4, 0)</f>
        <v/>
      </c>
      <c r="AB32" s="762">
        <f>+IF(AND($B32&lt;AB$2, $E32&gt;AB$2), $A32/$D$4, 0)</f>
        <v/>
      </c>
      <c r="AC32" s="762">
        <f>+IF(AND($B32&lt;AC$2, $E32&gt;AC$2), $A32/$D$4, 0)</f>
        <v/>
      </c>
      <c r="AD32" s="762">
        <f>+IF(AND($B32&lt;AD$2, $E32&gt;AD$2), $A32/$D$4, 0)</f>
        <v/>
      </c>
      <c r="AE32" s="762">
        <f>+IF(AND($B32&lt;AE$2, $E32&gt;AE$2), $A32/$D$4, 0)</f>
        <v/>
      </c>
      <c r="AF32" s="762">
        <f>+IF(AND($B32&lt;AF$2, $E32&gt;AF$2), $A32/$D$4, 0)</f>
        <v/>
      </c>
      <c r="AG32" s="762">
        <f>+IF(AND($B32&lt;AG$2, $E32&gt;AG$2), $A32/$D$4, 0)</f>
        <v/>
      </c>
      <c r="AH32" s="762">
        <f>+IF(AND($B32&lt;AH$2, $E32&gt;AH$2), $A32/$D$4, 0)</f>
        <v/>
      </c>
      <c r="AI32" s="762">
        <f>+IF(AND($B32&lt;AI$2, $E32&gt;AI$2), $A32/$D$4, 0)</f>
        <v/>
      </c>
      <c r="AJ32" s="762">
        <f>+IF(AND($B32&lt;AJ$2, $E32&gt;AJ$2), $A32/$D$4, 0)</f>
        <v/>
      </c>
      <c r="AK32" s="762">
        <f>+IF(AND($B32&lt;AK$2, $E32&gt;AK$2), $A32/$D$4, 0)</f>
        <v/>
      </c>
      <c r="AL32" s="762">
        <f>+IF(AND($B32&lt;AL$2, $E32&gt;AL$2), $A32/$D$4, 0)</f>
        <v/>
      </c>
      <c r="AM32" s="762">
        <f>+IF(AND($B32&lt;AM$2, $E32&gt;AM$2), $A32/$D$4, 0)</f>
        <v/>
      </c>
      <c r="AN32" s="762">
        <f>+IF(AND($B32&lt;AN$2, $E32&gt;AN$2), $A32/$D$4, 0)</f>
        <v/>
      </c>
      <c r="AO32" s="762">
        <f>+IF(AND($B32&lt;AO$2, $E32&gt;AO$2), $A32/$D$4, 0)</f>
        <v/>
      </c>
      <c r="AP32" s="762">
        <f>+IF(AND($B32&lt;AP$2, $E32&gt;AP$2), $A32/$D$4, 0)</f>
        <v/>
      </c>
      <c r="AQ32" s="762">
        <f>+IF(AND($B32&lt;AQ$2, $E32&gt;AQ$2), $A32/$D$4, 0)</f>
        <v/>
      </c>
      <c r="AR32" s="762">
        <f>+IF(AND($B32&lt;AR$2, $E32&gt;AR$2), $A32/$D$4, 0)</f>
        <v/>
      </c>
      <c r="AS32" s="762">
        <f>+IF(AND($B32&lt;AS$2, $E32&gt;AS$2), $A32/$D$4, 0)</f>
        <v/>
      </c>
      <c r="AT32" s="762">
        <f>+IF(AND($B32&lt;AT$2, $E32&gt;AT$2), $A32/$D$4, 0)</f>
        <v/>
      </c>
      <c r="AU32" s="762">
        <f>+IF(AND($B32&lt;AU$2, $E32&gt;AU$2), $A32/$D$4, 0)</f>
        <v/>
      </c>
      <c r="AV32" s="762">
        <f>+IF(AND($B32&lt;AV$2, $E32&gt;AV$2), $A32/$D$4, 0)</f>
        <v/>
      </c>
      <c r="AW32" s="762">
        <f>+IF(AND($B32&lt;AW$2, $E32&gt;AW$2), $A32/$D$4, 0)</f>
        <v/>
      </c>
      <c r="AX32" s="762">
        <f>+IF(AND($B32&lt;AX$2, $E32&gt;AX$2), $A32/$D$4, 0)</f>
        <v/>
      </c>
      <c r="AY32" s="762">
        <f>+IF(AND($B32&lt;AY$2, $E32&gt;AY$2), $A32/$D$4, 0)</f>
        <v/>
      </c>
      <c r="AZ32" s="762">
        <f>+IF(AND($B32&lt;AZ$2, $E32&gt;AZ$2), $A32/$D$4, 0)</f>
        <v/>
      </c>
      <c r="BA32" s="762">
        <f>+IF(AND($B32&lt;BA$2, $E32&gt;BA$2), $A32/$D$4, 0)</f>
        <v/>
      </c>
      <c r="BB32" s="762">
        <f>+IF(AND($B32&lt;BB$2, $E32&gt;BB$2), $A32/$D$4, 0)</f>
        <v/>
      </c>
      <c r="BC32" s="762">
        <f>+IF(AND($B32&lt;BC$2, $E32&gt;BC$2), $A32/$D$4, 0)</f>
        <v/>
      </c>
      <c r="BD32" s="762">
        <f>+IF(AND($B32&lt;BD$2, $E32&gt;BD$2), $A32/$D$4, 0)</f>
        <v/>
      </c>
      <c r="BE32" s="762">
        <f>+IF(AND($B32&lt;BE$2, $E32&gt;BE$2), $A32/$D$4, 0)</f>
        <v/>
      </c>
      <c r="BF32" s="762">
        <f>+IF(AND($B32&lt;BF$2, $E32&gt;BF$2), $A32/$D$4, 0)</f>
        <v/>
      </c>
      <c r="BG32" s="762">
        <f>+IF(AND($B32&lt;BG$2, $E32&gt;BG$2), $A32/$D$4, 0)</f>
        <v/>
      </c>
      <c r="BH32" s="762">
        <f>+IF(AND($B32&lt;BH$2, $E32&gt;BH$2), $A32/$D$4, 0)</f>
        <v/>
      </c>
      <c r="BI32" s="762">
        <f>+IF(AND($B32&lt;BI$2, $E32&gt;BI$2), $A32/$D$4, 0)</f>
        <v/>
      </c>
      <c r="BJ32" s="762">
        <f>+IF(AND($B32&lt;BJ$2, $E32&gt;BJ$2), $A32/$D$4, 0)</f>
        <v/>
      </c>
      <c r="BK32" s="762">
        <f>+IF(AND($B32&lt;BK$2, $E32&gt;BK$2), $A32/$D$4, 0)</f>
        <v/>
      </c>
      <c r="BL32" s="762">
        <f>+IF(AND($B32&lt;BL$2, $E32&gt;BL$2), $A32/$D$4, 0)</f>
        <v/>
      </c>
      <c r="BM32" s="762">
        <f>+IF(AND($B32&lt;BM$2, $E32&gt;BM$2), $A32/$D$4, 0)</f>
        <v/>
      </c>
      <c r="BN32" s="762">
        <f>+IF(AND($B32&lt;BN$2, $E32&gt;BN$2), $A32/$D$4, 0)</f>
        <v/>
      </c>
      <c r="BO32" s="762">
        <f>+IF(AND($B32&lt;BO$2, $E32&gt;BO$2), $A32/$D$4, 0)</f>
        <v/>
      </c>
      <c r="BP32" s="762">
        <f>+IF(AND($B32&lt;BP$2, $E32&gt;BP$2), $A32/$D$4, 0)</f>
        <v/>
      </c>
      <c r="BQ32" s="762">
        <f>+IF(AND($B32&lt;BQ$2, $E32&gt;BQ$2), $A32/$D$4, 0)</f>
        <v/>
      </c>
      <c r="BR32" s="762">
        <f>+IF(AND($B32&lt;BR$2, $E32&gt;BR$2), $A32/$D$4, 0)</f>
        <v/>
      </c>
      <c r="BS32" s="762">
        <f>+IF(AND($B32&lt;BS$2, $E32&gt;BS$2), $A32/$D$4, 0)</f>
        <v/>
      </c>
      <c r="BT32" s="762">
        <f>+IF(AND($B32&lt;BT$2, $E32&gt;BT$2), $A32/$D$4, 0)</f>
        <v/>
      </c>
      <c r="BU32" s="762">
        <f>+IF(AND($B32&lt;BU$2, $E32&gt;BU$2), $A32/$D$4, 0)</f>
        <v/>
      </c>
      <c r="BV32" s="762">
        <f>+IF(AND($B32&lt;BV$2, $E32&gt;BV$2), $A32/$D$4, 0)</f>
        <v/>
      </c>
      <c r="BW32" s="762">
        <f>+IF(AND($B32&lt;BW$2, $E32&gt;BW$2), $A32/$D$4, 0)</f>
        <v/>
      </c>
      <c r="BX32" s="762">
        <f>+IF(AND($B32&lt;BX$2, $E32&gt;BX$2), $A32/$D$4, 0)</f>
        <v/>
      </c>
      <c r="BY32" s="762">
        <f>+IF(AND($B32&lt;BY$2, $E32&gt;BY$2), $A32/$D$4, 0)</f>
        <v/>
      </c>
      <c r="BZ32" s="762">
        <f>+IF(AND($B32&lt;BZ$2, $E32&gt;BZ$2), $A32/$D$4, 0)</f>
        <v/>
      </c>
      <c r="CA32" s="762">
        <f>+IF(AND($B32&lt;CA$2, $E32&gt;CA$2), $A32/$D$4, 0)</f>
        <v/>
      </c>
      <c r="CB32" s="762">
        <f>+IF(AND($B32&lt;CB$2, $E32&gt;CB$2), $A32/$D$4, 0)</f>
        <v/>
      </c>
      <c r="CC32" s="762">
        <f>+IF(AND($B32&lt;CC$2, $E32&gt;CC$2), $A32/$D$4, 0)</f>
        <v/>
      </c>
      <c r="CD32" s="762">
        <f>+IF(AND($B32&lt;CD$2, $E32&gt;CD$2), $A32/$D$4, 0)</f>
        <v/>
      </c>
      <c r="CE32" s="762">
        <f>+IF(AND($B32&lt;CE$2, $E32&gt;CE$2), $A32/$D$4, 0)</f>
        <v/>
      </c>
      <c r="CF32" s="762">
        <f>+IF(AND($B32&lt;CF$2, $E32&gt;CF$2), $A32/$D$4, 0)</f>
        <v/>
      </c>
      <c r="CG32" s="762">
        <f>+IF(AND($B32&lt;CG$2, $E32&gt;CG$2), $A32/$D$4, 0)</f>
        <v/>
      </c>
      <c r="CH32" s="762">
        <f>+IF(AND($B32&lt;CH$2, $E32&gt;CH$2), $A32/$D$4, 0)</f>
        <v/>
      </c>
      <c r="CI32" s="762">
        <f>+IF(AND($B32&lt;CI$2, $E32&gt;CI$2), $A32/$D$4, 0)</f>
        <v/>
      </c>
      <c r="CJ32" s="762">
        <f>+IF(AND($B32&lt;CJ$2, $E32&gt;CJ$2), $A32/$D$4, 0)</f>
        <v/>
      </c>
      <c r="CK32" s="762">
        <f>+IF(AND($B32&lt;CK$2, $E32&gt;CK$2), $A32/$D$4, 0)</f>
        <v/>
      </c>
    </row>
    <row r="33" hidden="1" outlineLevel="1">
      <c r="A33" s="243" t="n"/>
      <c r="B33" s="262" t="n">
        <v>0</v>
      </c>
      <c r="C33" s="269">
        <f>+EOMONTH(B33,0)</f>
        <v/>
      </c>
      <c r="D33" t="inlineStr">
        <is>
          <t>Audit SOW #22</t>
        </is>
      </c>
      <c r="E33" s="467">
        <f>+EOMONTH(B33, $D$4)</f>
        <v/>
      </c>
      <c r="F33" s="762">
        <f>+IF(AND($B33&lt;F$2, $E33&gt;F$2), $A33/$D$4, 0)</f>
        <v/>
      </c>
      <c r="G33" s="762">
        <f>+IF(AND($B33&lt;G$2, $E33&gt;G$2), $A33/$D$4, 0)</f>
        <v/>
      </c>
      <c r="H33" s="762">
        <f>+IF(AND($B33&lt;H$2, $E33&gt;H$2), $A33/$D$4, 0)</f>
        <v/>
      </c>
      <c r="I33" s="762">
        <f>+IF(AND($B33&lt;I$2, $E33&gt;I$2), $A33/$D$4, 0)</f>
        <v/>
      </c>
      <c r="J33" s="762">
        <f>+IF(AND($B33&lt;J$2, $E33&gt;J$2), $A33/$D$4, 0)</f>
        <v/>
      </c>
      <c r="K33" s="763">
        <f>+IF(AND($B33&lt;K$2, $E33&gt;K$2), $A33/$D$4, 0)</f>
        <v/>
      </c>
      <c r="L33" s="762">
        <f>+IF(AND($B33&lt;L$2, $E33&gt;L$2), $A33/$D$4, 0)</f>
        <v/>
      </c>
      <c r="M33" s="762">
        <f>+IF(AND($B33&lt;M$2, $E33&gt;M$2), $A33/$D$4, 0)</f>
        <v/>
      </c>
      <c r="N33" s="762">
        <f>+IF(AND($B33&lt;N$2, $E33&gt;N$2), $A33/$D$4, 0)</f>
        <v/>
      </c>
      <c r="O33" s="762">
        <f>+IF(AND($B33&lt;O$2, $E33&gt;O$2), $A33/$D$4, 0)</f>
        <v/>
      </c>
      <c r="P33" s="762">
        <f>+IF(AND($B33&lt;P$2, $E33&gt;P$2), $A33/$D$4, 0)</f>
        <v/>
      </c>
      <c r="Q33" s="762">
        <f>+IF(AND($B33&lt;Q$2, $E33&gt;Q$2), $A33/$D$4, 0)</f>
        <v/>
      </c>
      <c r="R33" s="762">
        <f>+IF(AND($B33&lt;R$2, $E33&gt;R$2), $A33/$D$4, 0)</f>
        <v/>
      </c>
      <c r="S33" s="762">
        <f>+IF(AND($B33&lt;S$2, $E33&gt;S$2), $A33/$D$4, 0)</f>
        <v/>
      </c>
      <c r="T33" s="762">
        <f>+IF(AND($B33&lt;T$2, $E33&gt;T$2), $A33/$D$4, 0)</f>
        <v/>
      </c>
      <c r="U33" s="762">
        <f>+IF(AND($B33&lt;U$2, $E33&gt;U$2), $A33/$D$4, 0)</f>
        <v/>
      </c>
      <c r="V33" s="762">
        <f>+IF(AND($B33&lt;V$2, $E33&gt;V$2), $A33/$D$4, 0)</f>
        <v/>
      </c>
      <c r="W33" s="762">
        <f>+IF(AND($B33&lt;W$2, $E33&gt;W$2), $A33/$D$4, 0)</f>
        <v/>
      </c>
      <c r="X33" s="762">
        <f>+IF(AND($B33&lt;X$2, $E33&gt;X$2), $A33/$D$4, 0)</f>
        <v/>
      </c>
      <c r="Y33" s="762">
        <f>+IF(AND($B33&lt;Y$2, $E33&gt;Y$2), $A33/$D$4, 0)</f>
        <v/>
      </c>
      <c r="Z33" s="762">
        <f>+IF(AND($B33&lt;Z$2, $E33&gt;Z$2), $A33/$D$4, 0)</f>
        <v/>
      </c>
      <c r="AA33" s="762">
        <f>+IF(AND($B33&lt;AA$2, $E33&gt;AA$2), $A33/$D$4, 0)</f>
        <v/>
      </c>
      <c r="AB33" s="762">
        <f>+IF(AND($B33&lt;AB$2, $E33&gt;AB$2), $A33/$D$4, 0)</f>
        <v/>
      </c>
      <c r="AC33" s="762">
        <f>+IF(AND($B33&lt;AC$2, $E33&gt;AC$2), $A33/$D$4, 0)</f>
        <v/>
      </c>
      <c r="AD33" s="762">
        <f>+IF(AND($B33&lt;AD$2, $E33&gt;AD$2), $A33/$D$4, 0)</f>
        <v/>
      </c>
      <c r="AE33" s="762">
        <f>+IF(AND($B33&lt;AE$2, $E33&gt;AE$2), $A33/$D$4, 0)</f>
        <v/>
      </c>
      <c r="AF33" s="762">
        <f>+IF(AND($B33&lt;AF$2, $E33&gt;AF$2), $A33/$D$4, 0)</f>
        <v/>
      </c>
      <c r="AG33" s="762">
        <f>+IF(AND($B33&lt;AG$2, $E33&gt;AG$2), $A33/$D$4, 0)</f>
        <v/>
      </c>
      <c r="AH33" s="762">
        <f>+IF(AND($B33&lt;AH$2, $E33&gt;AH$2), $A33/$D$4, 0)</f>
        <v/>
      </c>
      <c r="AI33" s="762">
        <f>+IF(AND($B33&lt;AI$2, $E33&gt;AI$2), $A33/$D$4, 0)</f>
        <v/>
      </c>
      <c r="AJ33" s="762">
        <f>+IF(AND($B33&lt;AJ$2, $E33&gt;AJ$2), $A33/$D$4, 0)</f>
        <v/>
      </c>
      <c r="AK33" s="762">
        <f>+IF(AND($B33&lt;AK$2, $E33&gt;AK$2), $A33/$D$4, 0)</f>
        <v/>
      </c>
      <c r="AL33" s="762">
        <f>+IF(AND($B33&lt;AL$2, $E33&gt;AL$2), $A33/$D$4, 0)</f>
        <v/>
      </c>
      <c r="AM33" s="762">
        <f>+IF(AND($B33&lt;AM$2, $E33&gt;AM$2), $A33/$D$4, 0)</f>
        <v/>
      </c>
      <c r="AN33" s="762">
        <f>+IF(AND($B33&lt;AN$2, $E33&gt;AN$2), $A33/$D$4, 0)</f>
        <v/>
      </c>
      <c r="AO33" s="762">
        <f>+IF(AND($B33&lt;AO$2, $E33&gt;AO$2), $A33/$D$4, 0)</f>
        <v/>
      </c>
      <c r="AP33" s="762">
        <f>+IF(AND($B33&lt;AP$2, $E33&gt;AP$2), $A33/$D$4, 0)</f>
        <v/>
      </c>
      <c r="AQ33" s="762">
        <f>+IF(AND($B33&lt;AQ$2, $E33&gt;AQ$2), $A33/$D$4, 0)</f>
        <v/>
      </c>
      <c r="AR33" s="762">
        <f>+IF(AND($B33&lt;AR$2, $E33&gt;AR$2), $A33/$D$4, 0)</f>
        <v/>
      </c>
      <c r="AS33" s="762">
        <f>+IF(AND($B33&lt;AS$2, $E33&gt;AS$2), $A33/$D$4, 0)</f>
        <v/>
      </c>
      <c r="AT33" s="762">
        <f>+IF(AND($B33&lt;AT$2, $E33&gt;AT$2), $A33/$D$4, 0)</f>
        <v/>
      </c>
      <c r="AU33" s="762">
        <f>+IF(AND($B33&lt;AU$2, $E33&gt;AU$2), $A33/$D$4, 0)</f>
        <v/>
      </c>
      <c r="AV33" s="762">
        <f>+IF(AND($B33&lt;AV$2, $E33&gt;AV$2), $A33/$D$4, 0)</f>
        <v/>
      </c>
      <c r="AW33" s="762">
        <f>+IF(AND($B33&lt;AW$2, $E33&gt;AW$2), $A33/$D$4, 0)</f>
        <v/>
      </c>
      <c r="AX33" s="762">
        <f>+IF(AND($B33&lt;AX$2, $E33&gt;AX$2), $A33/$D$4, 0)</f>
        <v/>
      </c>
      <c r="AY33" s="762">
        <f>+IF(AND($B33&lt;AY$2, $E33&gt;AY$2), $A33/$D$4, 0)</f>
        <v/>
      </c>
      <c r="AZ33" s="762">
        <f>+IF(AND($B33&lt;AZ$2, $E33&gt;AZ$2), $A33/$D$4, 0)</f>
        <v/>
      </c>
      <c r="BA33" s="762">
        <f>+IF(AND($B33&lt;BA$2, $E33&gt;BA$2), $A33/$D$4, 0)</f>
        <v/>
      </c>
      <c r="BB33" s="762">
        <f>+IF(AND($B33&lt;BB$2, $E33&gt;BB$2), $A33/$D$4, 0)</f>
        <v/>
      </c>
      <c r="BC33" s="762">
        <f>+IF(AND($B33&lt;BC$2, $E33&gt;BC$2), $A33/$D$4, 0)</f>
        <v/>
      </c>
      <c r="BD33" s="762">
        <f>+IF(AND($B33&lt;BD$2, $E33&gt;BD$2), $A33/$D$4, 0)</f>
        <v/>
      </c>
      <c r="BE33" s="762">
        <f>+IF(AND($B33&lt;BE$2, $E33&gt;BE$2), $A33/$D$4, 0)</f>
        <v/>
      </c>
      <c r="BF33" s="762">
        <f>+IF(AND($B33&lt;BF$2, $E33&gt;BF$2), $A33/$D$4, 0)</f>
        <v/>
      </c>
      <c r="BG33" s="762">
        <f>+IF(AND($B33&lt;BG$2, $E33&gt;BG$2), $A33/$D$4, 0)</f>
        <v/>
      </c>
      <c r="BH33" s="762">
        <f>+IF(AND($B33&lt;BH$2, $E33&gt;BH$2), $A33/$D$4, 0)</f>
        <v/>
      </c>
      <c r="BI33" s="762">
        <f>+IF(AND($B33&lt;BI$2, $E33&gt;BI$2), $A33/$D$4, 0)</f>
        <v/>
      </c>
      <c r="BJ33" s="762">
        <f>+IF(AND($B33&lt;BJ$2, $E33&gt;BJ$2), $A33/$D$4, 0)</f>
        <v/>
      </c>
      <c r="BK33" s="762">
        <f>+IF(AND($B33&lt;BK$2, $E33&gt;BK$2), $A33/$D$4, 0)</f>
        <v/>
      </c>
      <c r="BL33" s="762">
        <f>+IF(AND($B33&lt;BL$2, $E33&gt;BL$2), $A33/$D$4, 0)</f>
        <v/>
      </c>
      <c r="BM33" s="762">
        <f>+IF(AND($B33&lt;BM$2, $E33&gt;BM$2), $A33/$D$4, 0)</f>
        <v/>
      </c>
      <c r="BN33" s="762">
        <f>+IF(AND($B33&lt;BN$2, $E33&gt;BN$2), $A33/$D$4, 0)</f>
        <v/>
      </c>
      <c r="BO33" s="762">
        <f>+IF(AND($B33&lt;BO$2, $E33&gt;BO$2), $A33/$D$4, 0)</f>
        <v/>
      </c>
      <c r="BP33" s="762">
        <f>+IF(AND($B33&lt;BP$2, $E33&gt;BP$2), $A33/$D$4, 0)</f>
        <v/>
      </c>
      <c r="BQ33" s="762">
        <f>+IF(AND($B33&lt;BQ$2, $E33&gt;BQ$2), $A33/$D$4, 0)</f>
        <v/>
      </c>
      <c r="BR33" s="762">
        <f>+IF(AND($B33&lt;BR$2, $E33&gt;BR$2), $A33/$D$4, 0)</f>
        <v/>
      </c>
      <c r="BS33" s="762">
        <f>+IF(AND($B33&lt;BS$2, $E33&gt;BS$2), $A33/$D$4, 0)</f>
        <v/>
      </c>
      <c r="BT33" s="762">
        <f>+IF(AND($B33&lt;BT$2, $E33&gt;BT$2), $A33/$D$4, 0)</f>
        <v/>
      </c>
      <c r="BU33" s="762">
        <f>+IF(AND($B33&lt;BU$2, $E33&gt;BU$2), $A33/$D$4, 0)</f>
        <v/>
      </c>
      <c r="BV33" s="762">
        <f>+IF(AND($B33&lt;BV$2, $E33&gt;BV$2), $A33/$D$4, 0)</f>
        <v/>
      </c>
      <c r="BW33" s="762">
        <f>+IF(AND($B33&lt;BW$2, $E33&gt;BW$2), $A33/$D$4, 0)</f>
        <v/>
      </c>
      <c r="BX33" s="762">
        <f>+IF(AND($B33&lt;BX$2, $E33&gt;BX$2), $A33/$D$4, 0)</f>
        <v/>
      </c>
      <c r="BY33" s="762">
        <f>+IF(AND($B33&lt;BY$2, $E33&gt;BY$2), $A33/$D$4, 0)</f>
        <v/>
      </c>
      <c r="BZ33" s="762">
        <f>+IF(AND($B33&lt;BZ$2, $E33&gt;BZ$2), $A33/$D$4, 0)</f>
        <v/>
      </c>
      <c r="CA33" s="762">
        <f>+IF(AND($B33&lt;CA$2, $E33&gt;CA$2), $A33/$D$4, 0)</f>
        <v/>
      </c>
      <c r="CB33" s="762">
        <f>+IF(AND($B33&lt;CB$2, $E33&gt;CB$2), $A33/$D$4, 0)</f>
        <v/>
      </c>
      <c r="CC33" s="762">
        <f>+IF(AND($B33&lt;CC$2, $E33&gt;CC$2), $A33/$D$4, 0)</f>
        <v/>
      </c>
      <c r="CD33" s="762">
        <f>+IF(AND($B33&lt;CD$2, $E33&gt;CD$2), $A33/$D$4, 0)</f>
        <v/>
      </c>
      <c r="CE33" s="762">
        <f>+IF(AND($B33&lt;CE$2, $E33&gt;CE$2), $A33/$D$4, 0)</f>
        <v/>
      </c>
      <c r="CF33" s="762">
        <f>+IF(AND($B33&lt;CF$2, $E33&gt;CF$2), $A33/$D$4, 0)</f>
        <v/>
      </c>
      <c r="CG33" s="762">
        <f>+IF(AND($B33&lt;CG$2, $E33&gt;CG$2), $A33/$D$4, 0)</f>
        <v/>
      </c>
      <c r="CH33" s="762">
        <f>+IF(AND($B33&lt;CH$2, $E33&gt;CH$2), $A33/$D$4, 0)</f>
        <v/>
      </c>
      <c r="CI33" s="762">
        <f>+IF(AND($B33&lt;CI$2, $E33&gt;CI$2), $A33/$D$4, 0)</f>
        <v/>
      </c>
      <c r="CJ33" s="762">
        <f>+IF(AND($B33&lt;CJ$2, $E33&gt;CJ$2), $A33/$D$4, 0)</f>
        <v/>
      </c>
      <c r="CK33" s="762">
        <f>+IF(AND($B33&lt;CK$2, $E33&gt;CK$2), $A33/$D$4, 0)</f>
        <v/>
      </c>
    </row>
    <row r="34" hidden="1" outlineLevel="1">
      <c r="A34" s="243" t="n"/>
      <c r="B34" s="262" t="n">
        <v>0</v>
      </c>
      <c r="C34" s="269">
        <f>+EOMONTH(B34,0)</f>
        <v/>
      </c>
      <c r="D34" t="inlineStr">
        <is>
          <t>Audit SOW #23</t>
        </is>
      </c>
      <c r="E34" s="467">
        <f>+EOMONTH(B34, $D$4)</f>
        <v/>
      </c>
      <c r="F34" s="762">
        <f>+IF(AND($B34&lt;F$2, $E34&gt;F$2), $A34/$D$4, 0)</f>
        <v/>
      </c>
      <c r="G34" s="762">
        <f>+IF(AND($B34&lt;G$2, $E34&gt;G$2), $A34/$D$4, 0)</f>
        <v/>
      </c>
      <c r="H34" s="762">
        <f>+IF(AND($B34&lt;H$2, $E34&gt;H$2), $A34/$D$4, 0)</f>
        <v/>
      </c>
      <c r="I34" s="762">
        <f>+IF(AND($B34&lt;I$2, $E34&gt;I$2), $A34/$D$4, 0)</f>
        <v/>
      </c>
      <c r="J34" s="762">
        <f>+IF(AND($B34&lt;J$2, $E34&gt;J$2), $A34/$D$4, 0)</f>
        <v/>
      </c>
      <c r="K34" s="763">
        <f>+IF(AND($B34&lt;K$2, $E34&gt;K$2), $A34/$D$4, 0)</f>
        <v/>
      </c>
      <c r="L34" s="762">
        <f>+IF(AND($B34&lt;L$2, $E34&gt;L$2), $A34/$D$4, 0)</f>
        <v/>
      </c>
      <c r="M34" s="762">
        <f>+IF(AND($B34&lt;M$2, $E34&gt;M$2), $A34/$D$4, 0)</f>
        <v/>
      </c>
      <c r="N34" s="762">
        <f>+IF(AND($B34&lt;N$2, $E34&gt;N$2), $A34/$D$4, 0)</f>
        <v/>
      </c>
      <c r="O34" s="762">
        <f>+IF(AND($B34&lt;O$2, $E34&gt;O$2), $A34/$D$4, 0)</f>
        <v/>
      </c>
      <c r="P34" s="762">
        <f>+IF(AND($B34&lt;P$2, $E34&gt;P$2), $A34/$D$4, 0)</f>
        <v/>
      </c>
      <c r="Q34" s="762">
        <f>+IF(AND($B34&lt;Q$2, $E34&gt;Q$2), $A34/$D$4, 0)</f>
        <v/>
      </c>
      <c r="R34" s="762">
        <f>+IF(AND($B34&lt;R$2, $E34&gt;R$2), $A34/$D$4, 0)</f>
        <v/>
      </c>
      <c r="S34" s="762">
        <f>+IF(AND($B34&lt;S$2, $E34&gt;S$2), $A34/$D$4, 0)</f>
        <v/>
      </c>
      <c r="T34" s="762">
        <f>+IF(AND($B34&lt;T$2, $E34&gt;T$2), $A34/$D$4, 0)</f>
        <v/>
      </c>
      <c r="U34" s="762">
        <f>+IF(AND($B34&lt;U$2, $E34&gt;U$2), $A34/$D$4, 0)</f>
        <v/>
      </c>
      <c r="V34" s="762">
        <f>+IF(AND($B34&lt;V$2, $E34&gt;V$2), $A34/$D$4, 0)</f>
        <v/>
      </c>
      <c r="W34" s="762">
        <f>+IF(AND($B34&lt;W$2, $E34&gt;W$2), $A34/$D$4, 0)</f>
        <v/>
      </c>
      <c r="X34" s="762">
        <f>+IF(AND($B34&lt;X$2, $E34&gt;X$2), $A34/$D$4, 0)</f>
        <v/>
      </c>
      <c r="Y34" s="762">
        <f>+IF(AND($B34&lt;Y$2, $E34&gt;Y$2), $A34/$D$4, 0)</f>
        <v/>
      </c>
      <c r="Z34" s="762">
        <f>+IF(AND($B34&lt;Z$2, $E34&gt;Z$2), $A34/$D$4, 0)</f>
        <v/>
      </c>
      <c r="AA34" s="762">
        <f>+IF(AND($B34&lt;AA$2, $E34&gt;AA$2), $A34/$D$4, 0)</f>
        <v/>
      </c>
      <c r="AB34" s="762">
        <f>+IF(AND($B34&lt;AB$2, $E34&gt;AB$2), $A34/$D$4, 0)</f>
        <v/>
      </c>
      <c r="AC34" s="762">
        <f>+IF(AND($B34&lt;AC$2, $E34&gt;AC$2), $A34/$D$4, 0)</f>
        <v/>
      </c>
      <c r="AD34" s="762">
        <f>+IF(AND($B34&lt;AD$2, $E34&gt;AD$2), $A34/$D$4, 0)</f>
        <v/>
      </c>
      <c r="AE34" s="762">
        <f>+IF(AND($B34&lt;AE$2, $E34&gt;AE$2), $A34/$D$4, 0)</f>
        <v/>
      </c>
      <c r="AF34" s="762">
        <f>+IF(AND($B34&lt;AF$2, $E34&gt;AF$2), $A34/$D$4, 0)</f>
        <v/>
      </c>
      <c r="AG34" s="762">
        <f>+IF(AND($B34&lt;AG$2, $E34&gt;AG$2), $A34/$D$4, 0)</f>
        <v/>
      </c>
      <c r="AH34" s="762">
        <f>+IF(AND($B34&lt;AH$2, $E34&gt;AH$2), $A34/$D$4, 0)</f>
        <v/>
      </c>
      <c r="AI34" s="762">
        <f>+IF(AND($B34&lt;AI$2, $E34&gt;AI$2), $A34/$D$4, 0)</f>
        <v/>
      </c>
      <c r="AJ34" s="762">
        <f>+IF(AND($B34&lt;AJ$2, $E34&gt;AJ$2), $A34/$D$4, 0)</f>
        <v/>
      </c>
      <c r="AK34" s="762">
        <f>+IF(AND($B34&lt;AK$2, $E34&gt;AK$2), $A34/$D$4, 0)</f>
        <v/>
      </c>
      <c r="AL34" s="762">
        <f>+IF(AND($B34&lt;AL$2, $E34&gt;AL$2), $A34/$D$4, 0)</f>
        <v/>
      </c>
      <c r="AM34" s="762">
        <f>+IF(AND($B34&lt;AM$2, $E34&gt;AM$2), $A34/$D$4, 0)</f>
        <v/>
      </c>
      <c r="AN34" s="762">
        <f>+IF(AND($B34&lt;AN$2, $E34&gt;AN$2), $A34/$D$4, 0)</f>
        <v/>
      </c>
      <c r="AO34" s="762">
        <f>+IF(AND($B34&lt;AO$2, $E34&gt;AO$2), $A34/$D$4, 0)</f>
        <v/>
      </c>
      <c r="AP34" s="762">
        <f>+IF(AND($B34&lt;AP$2, $E34&gt;AP$2), $A34/$D$4, 0)</f>
        <v/>
      </c>
      <c r="AQ34" s="762">
        <f>+IF(AND($B34&lt;AQ$2, $E34&gt;AQ$2), $A34/$D$4, 0)</f>
        <v/>
      </c>
      <c r="AR34" s="762">
        <f>+IF(AND($B34&lt;AR$2, $E34&gt;AR$2), $A34/$D$4, 0)</f>
        <v/>
      </c>
      <c r="AS34" s="762">
        <f>+IF(AND($B34&lt;AS$2, $E34&gt;AS$2), $A34/$D$4, 0)</f>
        <v/>
      </c>
      <c r="AT34" s="762">
        <f>+IF(AND($B34&lt;AT$2, $E34&gt;AT$2), $A34/$D$4, 0)</f>
        <v/>
      </c>
      <c r="AU34" s="762">
        <f>+IF(AND($B34&lt;AU$2, $E34&gt;AU$2), $A34/$D$4, 0)</f>
        <v/>
      </c>
      <c r="AV34" s="762">
        <f>+IF(AND($B34&lt;AV$2, $E34&gt;AV$2), $A34/$D$4, 0)</f>
        <v/>
      </c>
      <c r="AW34" s="762">
        <f>+IF(AND($B34&lt;AW$2, $E34&gt;AW$2), $A34/$D$4, 0)</f>
        <v/>
      </c>
      <c r="AX34" s="762">
        <f>+IF(AND($B34&lt;AX$2, $E34&gt;AX$2), $A34/$D$4, 0)</f>
        <v/>
      </c>
      <c r="AY34" s="762">
        <f>+IF(AND($B34&lt;AY$2, $E34&gt;AY$2), $A34/$D$4, 0)</f>
        <v/>
      </c>
      <c r="AZ34" s="762">
        <f>+IF(AND($B34&lt;AZ$2, $E34&gt;AZ$2), $A34/$D$4, 0)</f>
        <v/>
      </c>
      <c r="BA34" s="762">
        <f>+IF(AND($B34&lt;BA$2, $E34&gt;BA$2), $A34/$D$4, 0)</f>
        <v/>
      </c>
      <c r="BB34" s="762">
        <f>+IF(AND($B34&lt;BB$2, $E34&gt;BB$2), $A34/$D$4, 0)</f>
        <v/>
      </c>
      <c r="BC34" s="762">
        <f>+IF(AND($B34&lt;BC$2, $E34&gt;BC$2), $A34/$D$4, 0)</f>
        <v/>
      </c>
      <c r="BD34" s="762">
        <f>+IF(AND($B34&lt;BD$2, $E34&gt;BD$2), $A34/$D$4, 0)</f>
        <v/>
      </c>
      <c r="BE34" s="762">
        <f>+IF(AND($B34&lt;BE$2, $E34&gt;BE$2), $A34/$D$4, 0)</f>
        <v/>
      </c>
      <c r="BF34" s="762">
        <f>+IF(AND($B34&lt;BF$2, $E34&gt;BF$2), $A34/$D$4, 0)</f>
        <v/>
      </c>
      <c r="BG34" s="762">
        <f>+IF(AND($B34&lt;BG$2, $E34&gt;BG$2), $A34/$D$4, 0)</f>
        <v/>
      </c>
      <c r="BH34" s="762">
        <f>+IF(AND($B34&lt;BH$2, $E34&gt;BH$2), $A34/$D$4, 0)</f>
        <v/>
      </c>
      <c r="BI34" s="762">
        <f>+IF(AND($B34&lt;BI$2, $E34&gt;BI$2), $A34/$D$4, 0)</f>
        <v/>
      </c>
      <c r="BJ34" s="762">
        <f>+IF(AND($B34&lt;BJ$2, $E34&gt;BJ$2), $A34/$D$4, 0)</f>
        <v/>
      </c>
      <c r="BK34" s="762">
        <f>+IF(AND($B34&lt;BK$2, $E34&gt;BK$2), $A34/$D$4, 0)</f>
        <v/>
      </c>
      <c r="BL34" s="762">
        <f>+IF(AND($B34&lt;BL$2, $E34&gt;BL$2), $A34/$D$4, 0)</f>
        <v/>
      </c>
      <c r="BM34" s="762">
        <f>+IF(AND($B34&lt;BM$2, $E34&gt;BM$2), $A34/$D$4, 0)</f>
        <v/>
      </c>
      <c r="BN34" s="762">
        <f>+IF(AND($B34&lt;BN$2, $E34&gt;BN$2), $A34/$D$4, 0)</f>
        <v/>
      </c>
      <c r="BO34" s="762">
        <f>+IF(AND($B34&lt;BO$2, $E34&gt;BO$2), $A34/$D$4, 0)</f>
        <v/>
      </c>
      <c r="BP34" s="762">
        <f>+IF(AND($B34&lt;BP$2, $E34&gt;BP$2), $A34/$D$4, 0)</f>
        <v/>
      </c>
      <c r="BQ34" s="762">
        <f>+IF(AND($B34&lt;BQ$2, $E34&gt;BQ$2), $A34/$D$4, 0)</f>
        <v/>
      </c>
      <c r="BR34" s="762">
        <f>+IF(AND($B34&lt;BR$2, $E34&gt;BR$2), $A34/$D$4, 0)</f>
        <v/>
      </c>
      <c r="BS34" s="762">
        <f>+IF(AND($B34&lt;BS$2, $E34&gt;BS$2), $A34/$D$4, 0)</f>
        <v/>
      </c>
      <c r="BT34" s="762">
        <f>+IF(AND($B34&lt;BT$2, $E34&gt;BT$2), $A34/$D$4, 0)</f>
        <v/>
      </c>
      <c r="BU34" s="762">
        <f>+IF(AND($B34&lt;BU$2, $E34&gt;BU$2), $A34/$D$4, 0)</f>
        <v/>
      </c>
      <c r="BV34" s="762">
        <f>+IF(AND($B34&lt;BV$2, $E34&gt;BV$2), $A34/$D$4, 0)</f>
        <v/>
      </c>
      <c r="BW34" s="762">
        <f>+IF(AND($B34&lt;BW$2, $E34&gt;BW$2), $A34/$D$4, 0)</f>
        <v/>
      </c>
      <c r="BX34" s="762">
        <f>+IF(AND($B34&lt;BX$2, $E34&gt;BX$2), $A34/$D$4, 0)</f>
        <v/>
      </c>
      <c r="BY34" s="762">
        <f>+IF(AND($B34&lt;BY$2, $E34&gt;BY$2), $A34/$D$4, 0)</f>
        <v/>
      </c>
      <c r="BZ34" s="762">
        <f>+IF(AND($B34&lt;BZ$2, $E34&gt;BZ$2), $A34/$D$4, 0)</f>
        <v/>
      </c>
      <c r="CA34" s="762">
        <f>+IF(AND($B34&lt;CA$2, $E34&gt;CA$2), $A34/$D$4, 0)</f>
        <v/>
      </c>
      <c r="CB34" s="762">
        <f>+IF(AND($B34&lt;CB$2, $E34&gt;CB$2), $A34/$D$4, 0)</f>
        <v/>
      </c>
      <c r="CC34" s="762">
        <f>+IF(AND($B34&lt;CC$2, $E34&gt;CC$2), $A34/$D$4, 0)</f>
        <v/>
      </c>
      <c r="CD34" s="762">
        <f>+IF(AND($B34&lt;CD$2, $E34&gt;CD$2), $A34/$D$4, 0)</f>
        <v/>
      </c>
      <c r="CE34" s="762">
        <f>+IF(AND($B34&lt;CE$2, $E34&gt;CE$2), $A34/$D$4, 0)</f>
        <v/>
      </c>
      <c r="CF34" s="762">
        <f>+IF(AND($B34&lt;CF$2, $E34&gt;CF$2), $A34/$D$4, 0)</f>
        <v/>
      </c>
      <c r="CG34" s="762">
        <f>+IF(AND($B34&lt;CG$2, $E34&gt;CG$2), $A34/$D$4, 0)</f>
        <v/>
      </c>
      <c r="CH34" s="762">
        <f>+IF(AND($B34&lt;CH$2, $E34&gt;CH$2), $A34/$D$4, 0)</f>
        <v/>
      </c>
      <c r="CI34" s="762">
        <f>+IF(AND($B34&lt;CI$2, $E34&gt;CI$2), $A34/$D$4, 0)</f>
        <v/>
      </c>
      <c r="CJ34" s="762">
        <f>+IF(AND($B34&lt;CJ$2, $E34&gt;CJ$2), $A34/$D$4, 0)</f>
        <v/>
      </c>
      <c r="CK34" s="762">
        <f>+IF(AND($B34&lt;CK$2, $E34&gt;CK$2), $A34/$D$4, 0)</f>
        <v/>
      </c>
    </row>
    <row r="35" hidden="1" outlineLevel="1">
      <c r="A35" s="243" t="n"/>
      <c r="B35" s="262" t="n">
        <v>0</v>
      </c>
      <c r="C35" s="269">
        <f>+EOMONTH(B35,0)</f>
        <v/>
      </c>
      <c r="D35" t="inlineStr">
        <is>
          <t>Audit SOW #24</t>
        </is>
      </c>
      <c r="E35" s="467">
        <f>+EOMONTH(B35, $D$4)</f>
        <v/>
      </c>
      <c r="F35" s="762">
        <f>+IF(AND($B35&lt;F$2, $E35&gt;F$2), $A35/$D$4, 0)</f>
        <v/>
      </c>
      <c r="G35" s="762">
        <f>+IF(AND($B35&lt;G$2, $E35&gt;G$2), $A35/$D$4, 0)</f>
        <v/>
      </c>
      <c r="H35" s="762">
        <f>+IF(AND($B35&lt;H$2, $E35&gt;H$2), $A35/$D$4, 0)</f>
        <v/>
      </c>
      <c r="I35" s="762">
        <f>+IF(AND($B35&lt;I$2, $E35&gt;I$2), $A35/$D$4, 0)</f>
        <v/>
      </c>
      <c r="J35" s="762">
        <f>+IF(AND($B35&lt;J$2, $E35&gt;J$2), $A35/$D$4, 0)</f>
        <v/>
      </c>
      <c r="K35" s="763">
        <f>+IF(AND($B35&lt;K$2, $E35&gt;K$2), $A35/$D$4, 0)</f>
        <v/>
      </c>
      <c r="L35" s="762">
        <f>+IF(AND($B35&lt;L$2, $E35&gt;L$2), $A35/$D$4, 0)</f>
        <v/>
      </c>
      <c r="M35" s="762">
        <f>+IF(AND($B35&lt;M$2, $E35&gt;M$2), $A35/$D$4, 0)</f>
        <v/>
      </c>
      <c r="N35" s="762">
        <f>+IF(AND($B35&lt;N$2, $E35&gt;N$2), $A35/$D$4, 0)</f>
        <v/>
      </c>
      <c r="O35" s="762">
        <f>+IF(AND($B35&lt;O$2, $E35&gt;O$2), $A35/$D$4, 0)</f>
        <v/>
      </c>
      <c r="P35" s="762">
        <f>+IF(AND($B35&lt;P$2, $E35&gt;P$2), $A35/$D$4, 0)</f>
        <v/>
      </c>
      <c r="Q35" s="762">
        <f>+IF(AND($B35&lt;Q$2, $E35&gt;Q$2), $A35/$D$4, 0)</f>
        <v/>
      </c>
      <c r="R35" s="762">
        <f>+IF(AND($B35&lt;R$2, $E35&gt;R$2), $A35/$D$4, 0)</f>
        <v/>
      </c>
      <c r="S35" s="762">
        <f>+IF(AND($B35&lt;S$2, $E35&gt;S$2), $A35/$D$4, 0)</f>
        <v/>
      </c>
      <c r="T35" s="762">
        <f>+IF(AND($B35&lt;T$2, $E35&gt;T$2), $A35/$D$4, 0)</f>
        <v/>
      </c>
      <c r="U35" s="762">
        <f>+IF(AND($B35&lt;U$2, $E35&gt;U$2), $A35/$D$4, 0)</f>
        <v/>
      </c>
      <c r="V35" s="762">
        <f>+IF(AND($B35&lt;V$2, $E35&gt;V$2), $A35/$D$4, 0)</f>
        <v/>
      </c>
      <c r="W35" s="762">
        <f>+IF(AND($B35&lt;W$2, $E35&gt;W$2), $A35/$D$4, 0)</f>
        <v/>
      </c>
      <c r="X35" s="762">
        <f>+IF(AND($B35&lt;X$2, $E35&gt;X$2), $A35/$D$4, 0)</f>
        <v/>
      </c>
      <c r="Y35" s="762">
        <f>+IF(AND($B35&lt;Y$2, $E35&gt;Y$2), $A35/$D$4, 0)</f>
        <v/>
      </c>
      <c r="Z35" s="762">
        <f>+IF(AND($B35&lt;Z$2, $E35&gt;Z$2), $A35/$D$4, 0)</f>
        <v/>
      </c>
      <c r="AA35" s="762">
        <f>+IF(AND($B35&lt;AA$2, $E35&gt;AA$2), $A35/$D$4, 0)</f>
        <v/>
      </c>
      <c r="AB35" s="762">
        <f>+IF(AND($B35&lt;AB$2, $E35&gt;AB$2), $A35/$D$4, 0)</f>
        <v/>
      </c>
      <c r="AC35" s="762">
        <f>+IF(AND($B35&lt;AC$2, $E35&gt;AC$2), $A35/$D$4, 0)</f>
        <v/>
      </c>
      <c r="AD35" s="762">
        <f>+IF(AND($B35&lt;AD$2, $E35&gt;AD$2), $A35/$D$4, 0)</f>
        <v/>
      </c>
      <c r="AE35" s="762">
        <f>+IF(AND($B35&lt;AE$2, $E35&gt;AE$2), $A35/$D$4, 0)</f>
        <v/>
      </c>
      <c r="AF35" s="762">
        <f>+IF(AND($B35&lt;AF$2, $E35&gt;AF$2), $A35/$D$4, 0)</f>
        <v/>
      </c>
      <c r="AG35" s="762">
        <f>+IF(AND($B35&lt;AG$2, $E35&gt;AG$2), $A35/$D$4, 0)</f>
        <v/>
      </c>
      <c r="AH35" s="762">
        <f>+IF(AND($B35&lt;AH$2, $E35&gt;AH$2), $A35/$D$4, 0)</f>
        <v/>
      </c>
      <c r="AI35" s="762">
        <f>+IF(AND($B35&lt;AI$2, $E35&gt;AI$2), $A35/$D$4, 0)</f>
        <v/>
      </c>
      <c r="AJ35" s="762">
        <f>+IF(AND($B35&lt;AJ$2, $E35&gt;AJ$2), $A35/$D$4, 0)</f>
        <v/>
      </c>
      <c r="AK35" s="762">
        <f>+IF(AND($B35&lt;AK$2, $E35&gt;AK$2), $A35/$D$4, 0)</f>
        <v/>
      </c>
      <c r="AL35" s="762">
        <f>+IF(AND($B35&lt;AL$2, $E35&gt;AL$2), $A35/$D$4, 0)</f>
        <v/>
      </c>
      <c r="AM35" s="762">
        <f>+IF(AND($B35&lt;AM$2, $E35&gt;AM$2), $A35/$D$4, 0)</f>
        <v/>
      </c>
      <c r="AN35" s="762">
        <f>+IF(AND($B35&lt;AN$2, $E35&gt;AN$2), $A35/$D$4, 0)</f>
        <v/>
      </c>
      <c r="AO35" s="762">
        <f>+IF(AND($B35&lt;AO$2, $E35&gt;AO$2), $A35/$D$4, 0)</f>
        <v/>
      </c>
      <c r="AP35" s="762">
        <f>+IF(AND($B35&lt;AP$2, $E35&gt;AP$2), $A35/$D$4, 0)</f>
        <v/>
      </c>
      <c r="AQ35" s="762">
        <f>+IF(AND($B35&lt;AQ$2, $E35&gt;AQ$2), $A35/$D$4, 0)</f>
        <v/>
      </c>
      <c r="AR35" s="762">
        <f>+IF(AND($B35&lt;AR$2, $E35&gt;AR$2), $A35/$D$4, 0)</f>
        <v/>
      </c>
      <c r="AS35" s="762">
        <f>+IF(AND($B35&lt;AS$2, $E35&gt;AS$2), $A35/$D$4, 0)</f>
        <v/>
      </c>
      <c r="AT35" s="762">
        <f>+IF(AND($B35&lt;AT$2, $E35&gt;AT$2), $A35/$D$4, 0)</f>
        <v/>
      </c>
      <c r="AU35" s="762">
        <f>+IF(AND($B35&lt;AU$2, $E35&gt;AU$2), $A35/$D$4, 0)</f>
        <v/>
      </c>
      <c r="AV35" s="762">
        <f>+IF(AND($B35&lt;AV$2, $E35&gt;AV$2), $A35/$D$4, 0)</f>
        <v/>
      </c>
      <c r="AW35" s="762">
        <f>+IF(AND($B35&lt;AW$2, $E35&gt;AW$2), $A35/$D$4, 0)</f>
        <v/>
      </c>
      <c r="AX35" s="762">
        <f>+IF(AND($B35&lt;AX$2, $E35&gt;AX$2), $A35/$D$4, 0)</f>
        <v/>
      </c>
      <c r="AY35" s="762">
        <f>+IF(AND($B35&lt;AY$2, $E35&gt;AY$2), $A35/$D$4, 0)</f>
        <v/>
      </c>
      <c r="AZ35" s="762">
        <f>+IF(AND($B35&lt;AZ$2, $E35&gt;AZ$2), $A35/$D$4, 0)</f>
        <v/>
      </c>
      <c r="BA35" s="762">
        <f>+IF(AND($B35&lt;BA$2, $E35&gt;BA$2), $A35/$D$4, 0)</f>
        <v/>
      </c>
      <c r="BB35" s="762">
        <f>+IF(AND($B35&lt;BB$2, $E35&gt;BB$2), $A35/$D$4, 0)</f>
        <v/>
      </c>
      <c r="BC35" s="762">
        <f>+IF(AND($B35&lt;BC$2, $E35&gt;BC$2), $A35/$D$4, 0)</f>
        <v/>
      </c>
      <c r="BD35" s="762">
        <f>+IF(AND($B35&lt;BD$2, $E35&gt;BD$2), $A35/$D$4, 0)</f>
        <v/>
      </c>
      <c r="BE35" s="762">
        <f>+IF(AND($B35&lt;BE$2, $E35&gt;BE$2), $A35/$D$4, 0)</f>
        <v/>
      </c>
      <c r="BF35" s="762">
        <f>+IF(AND($B35&lt;BF$2, $E35&gt;BF$2), $A35/$D$4, 0)</f>
        <v/>
      </c>
      <c r="BG35" s="762">
        <f>+IF(AND($B35&lt;BG$2, $E35&gt;BG$2), $A35/$D$4, 0)</f>
        <v/>
      </c>
      <c r="BH35" s="762">
        <f>+IF(AND($B35&lt;BH$2, $E35&gt;BH$2), $A35/$D$4, 0)</f>
        <v/>
      </c>
      <c r="BI35" s="762">
        <f>+IF(AND($B35&lt;BI$2, $E35&gt;BI$2), $A35/$D$4, 0)</f>
        <v/>
      </c>
      <c r="BJ35" s="762">
        <f>+IF(AND($B35&lt;BJ$2, $E35&gt;BJ$2), $A35/$D$4, 0)</f>
        <v/>
      </c>
      <c r="BK35" s="762">
        <f>+IF(AND($B35&lt;BK$2, $E35&gt;BK$2), $A35/$D$4, 0)</f>
        <v/>
      </c>
      <c r="BL35" s="762">
        <f>+IF(AND($B35&lt;BL$2, $E35&gt;BL$2), $A35/$D$4, 0)</f>
        <v/>
      </c>
      <c r="BM35" s="762">
        <f>+IF(AND($B35&lt;BM$2, $E35&gt;BM$2), $A35/$D$4, 0)</f>
        <v/>
      </c>
      <c r="BN35" s="762">
        <f>+IF(AND($B35&lt;BN$2, $E35&gt;BN$2), $A35/$D$4, 0)</f>
        <v/>
      </c>
      <c r="BO35" s="762">
        <f>+IF(AND($B35&lt;BO$2, $E35&gt;BO$2), $A35/$D$4, 0)</f>
        <v/>
      </c>
      <c r="BP35" s="762">
        <f>+IF(AND($B35&lt;BP$2, $E35&gt;BP$2), $A35/$D$4, 0)</f>
        <v/>
      </c>
      <c r="BQ35" s="762">
        <f>+IF(AND($B35&lt;BQ$2, $E35&gt;BQ$2), $A35/$D$4, 0)</f>
        <v/>
      </c>
      <c r="BR35" s="762">
        <f>+IF(AND($B35&lt;BR$2, $E35&gt;BR$2), $A35/$D$4, 0)</f>
        <v/>
      </c>
      <c r="BS35" s="762">
        <f>+IF(AND($B35&lt;BS$2, $E35&gt;BS$2), $A35/$D$4, 0)</f>
        <v/>
      </c>
      <c r="BT35" s="762">
        <f>+IF(AND($B35&lt;BT$2, $E35&gt;BT$2), $A35/$D$4, 0)</f>
        <v/>
      </c>
      <c r="BU35" s="762">
        <f>+IF(AND($B35&lt;BU$2, $E35&gt;BU$2), $A35/$D$4, 0)</f>
        <v/>
      </c>
      <c r="BV35" s="762">
        <f>+IF(AND($B35&lt;BV$2, $E35&gt;BV$2), $A35/$D$4, 0)</f>
        <v/>
      </c>
      <c r="BW35" s="762">
        <f>+IF(AND($B35&lt;BW$2, $E35&gt;BW$2), $A35/$D$4, 0)</f>
        <v/>
      </c>
      <c r="BX35" s="762">
        <f>+IF(AND($B35&lt;BX$2, $E35&gt;BX$2), $A35/$D$4, 0)</f>
        <v/>
      </c>
      <c r="BY35" s="762">
        <f>+IF(AND($B35&lt;BY$2, $E35&gt;BY$2), $A35/$D$4, 0)</f>
        <v/>
      </c>
      <c r="BZ35" s="762">
        <f>+IF(AND($B35&lt;BZ$2, $E35&gt;BZ$2), $A35/$D$4, 0)</f>
        <v/>
      </c>
      <c r="CA35" s="762">
        <f>+IF(AND($B35&lt;CA$2, $E35&gt;CA$2), $A35/$D$4, 0)</f>
        <v/>
      </c>
      <c r="CB35" s="762">
        <f>+IF(AND($B35&lt;CB$2, $E35&gt;CB$2), $A35/$D$4, 0)</f>
        <v/>
      </c>
      <c r="CC35" s="762">
        <f>+IF(AND($B35&lt;CC$2, $E35&gt;CC$2), $A35/$D$4, 0)</f>
        <v/>
      </c>
      <c r="CD35" s="762">
        <f>+IF(AND($B35&lt;CD$2, $E35&gt;CD$2), $A35/$D$4, 0)</f>
        <v/>
      </c>
      <c r="CE35" s="762">
        <f>+IF(AND($B35&lt;CE$2, $E35&gt;CE$2), $A35/$D$4, 0)</f>
        <v/>
      </c>
      <c r="CF35" s="762">
        <f>+IF(AND($B35&lt;CF$2, $E35&gt;CF$2), $A35/$D$4, 0)</f>
        <v/>
      </c>
      <c r="CG35" s="762">
        <f>+IF(AND($B35&lt;CG$2, $E35&gt;CG$2), $A35/$D$4, 0)</f>
        <v/>
      </c>
      <c r="CH35" s="762">
        <f>+IF(AND($B35&lt;CH$2, $E35&gt;CH$2), $A35/$D$4, 0)</f>
        <v/>
      </c>
      <c r="CI35" s="762">
        <f>+IF(AND($B35&lt;CI$2, $E35&gt;CI$2), $A35/$D$4, 0)</f>
        <v/>
      </c>
      <c r="CJ35" s="762">
        <f>+IF(AND($B35&lt;CJ$2, $E35&gt;CJ$2), $A35/$D$4, 0)</f>
        <v/>
      </c>
      <c r="CK35" s="762">
        <f>+IF(AND($B35&lt;CK$2, $E35&gt;CK$2), $A35/$D$4, 0)</f>
        <v/>
      </c>
    </row>
    <row r="36" hidden="1" outlineLevel="1">
      <c r="A36" s="243" t="n"/>
      <c r="B36" s="262" t="n">
        <v>0</v>
      </c>
      <c r="C36" s="269">
        <f>+EOMONTH(B36,0)</f>
        <v/>
      </c>
      <c r="D36" t="inlineStr">
        <is>
          <t>Audit SOW #25</t>
        </is>
      </c>
      <c r="E36" s="467">
        <f>+EOMONTH(B36, $D$4)</f>
        <v/>
      </c>
      <c r="F36" s="762">
        <f>+IF(AND($B36&lt;F$2, $E36&gt;F$2), $A36/$D$4, 0)</f>
        <v/>
      </c>
      <c r="G36" s="762">
        <f>+IF(AND($B36&lt;G$2, $E36&gt;G$2), $A36/$D$4, 0)</f>
        <v/>
      </c>
      <c r="H36" s="762">
        <f>+IF(AND($B36&lt;H$2, $E36&gt;H$2), $A36/$D$4, 0)</f>
        <v/>
      </c>
      <c r="I36" s="762">
        <f>+IF(AND($B36&lt;I$2, $E36&gt;I$2), $A36/$D$4, 0)</f>
        <v/>
      </c>
      <c r="J36" s="762">
        <f>+IF(AND($B36&lt;J$2, $E36&gt;J$2), $A36/$D$4, 0)</f>
        <v/>
      </c>
      <c r="K36" s="763">
        <f>+IF(AND($B36&lt;K$2, $E36&gt;K$2), $A36/$D$4, 0)</f>
        <v/>
      </c>
      <c r="L36" s="762">
        <f>+IF(AND($B36&lt;L$2, $E36&gt;L$2), $A36/$D$4, 0)</f>
        <v/>
      </c>
      <c r="M36" s="762">
        <f>+IF(AND($B36&lt;M$2, $E36&gt;M$2), $A36/$D$4, 0)</f>
        <v/>
      </c>
      <c r="N36" s="762">
        <f>+IF(AND($B36&lt;N$2, $E36&gt;N$2), $A36/$D$4, 0)</f>
        <v/>
      </c>
      <c r="O36" s="762">
        <f>+IF(AND($B36&lt;O$2, $E36&gt;O$2), $A36/$D$4, 0)</f>
        <v/>
      </c>
      <c r="P36" s="762">
        <f>+IF(AND($B36&lt;P$2, $E36&gt;P$2), $A36/$D$4, 0)</f>
        <v/>
      </c>
      <c r="Q36" s="762">
        <f>+IF(AND($B36&lt;Q$2, $E36&gt;Q$2), $A36/$D$4, 0)</f>
        <v/>
      </c>
      <c r="R36" s="762">
        <f>+IF(AND($B36&lt;R$2, $E36&gt;R$2), $A36/$D$4, 0)</f>
        <v/>
      </c>
      <c r="S36" s="762">
        <f>+IF(AND($B36&lt;S$2, $E36&gt;S$2), $A36/$D$4, 0)</f>
        <v/>
      </c>
      <c r="T36" s="762">
        <f>+IF(AND($B36&lt;T$2, $E36&gt;T$2), $A36/$D$4, 0)</f>
        <v/>
      </c>
      <c r="U36" s="762">
        <f>+IF(AND($B36&lt;U$2, $E36&gt;U$2), $A36/$D$4, 0)</f>
        <v/>
      </c>
      <c r="V36" s="762">
        <f>+IF(AND($B36&lt;V$2, $E36&gt;V$2), $A36/$D$4, 0)</f>
        <v/>
      </c>
      <c r="W36" s="762">
        <f>+IF(AND($B36&lt;W$2, $E36&gt;W$2), $A36/$D$4, 0)</f>
        <v/>
      </c>
      <c r="X36" s="762">
        <f>+IF(AND($B36&lt;X$2, $E36&gt;X$2), $A36/$D$4, 0)</f>
        <v/>
      </c>
      <c r="Y36" s="762">
        <f>+IF(AND($B36&lt;Y$2, $E36&gt;Y$2), $A36/$D$4, 0)</f>
        <v/>
      </c>
      <c r="Z36" s="762">
        <f>+IF(AND($B36&lt;Z$2, $E36&gt;Z$2), $A36/$D$4, 0)</f>
        <v/>
      </c>
      <c r="AA36" s="762">
        <f>+IF(AND($B36&lt;AA$2, $E36&gt;AA$2), $A36/$D$4, 0)</f>
        <v/>
      </c>
      <c r="AB36" s="762">
        <f>+IF(AND($B36&lt;AB$2, $E36&gt;AB$2), $A36/$D$4, 0)</f>
        <v/>
      </c>
      <c r="AC36" s="762">
        <f>+IF(AND($B36&lt;AC$2, $E36&gt;AC$2), $A36/$D$4, 0)</f>
        <v/>
      </c>
      <c r="AD36" s="762">
        <f>+IF(AND($B36&lt;AD$2, $E36&gt;AD$2), $A36/$D$4, 0)</f>
        <v/>
      </c>
      <c r="AE36" s="762">
        <f>+IF(AND($B36&lt;AE$2, $E36&gt;AE$2), $A36/$D$4, 0)</f>
        <v/>
      </c>
      <c r="AF36" s="762">
        <f>+IF(AND($B36&lt;AF$2, $E36&gt;AF$2), $A36/$D$4, 0)</f>
        <v/>
      </c>
      <c r="AG36" s="762">
        <f>+IF(AND($B36&lt;AG$2, $E36&gt;AG$2), $A36/$D$4, 0)</f>
        <v/>
      </c>
      <c r="AH36" s="762">
        <f>+IF(AND($B36&lt;AH$2, $E36&gt;AH$2), $A36/$D$4, 0)</f>
        <v/>
      </c>
      <c r="AI36" s="762">
        <f>+IF(AND($B36&lt;AI$2, $E36&gt;AI$2), $A36/$D$4, 0)</f>
        <v/>
      </c>
      <c r="AJ36" s="762">
        <f>+IF(AND($B36&lt;AJ$2, $E36&gt;AJ$2), $A36/$D$4, 0)</f>
        <v/>
      </c>
      <c r="AK36" s="762">
        <f>+IF(AND($B36&lt;AK$2, $E36&gt;AK$2), $A36/$D$4, 0)</f>
        <v/>
      </c>
      <c r="AL36" s="762">
        <f>+IF(AND($B36&lt;AL$2, $E36&gt;AL$2), $A36/$D$4, 0)</f>
        <v/>
      </c>
      <c r="AM36" s="762">
        <f>+IF(AND($B36&lt;AM$2, $E36&gt;AM$2), $A36/$D$4, 0)</f>
        <v/>
      </c>
      <c r="AN36" s="762">
        <f>+IF(AND($B36&lt;AN$2, $E36&gt;AN$2), $A36/$D$4, 0)</f>
        <v/>
      </c>
      <c r="AO36" s="762">
        <f>+IF(AND($B36&lt;AO$2, $E36&gt;AO$2), $A36/$D$4, 0)</f>
        <v/>
      </c>
      <c r="AP36" s="762">
        <f>+IF(AND($B36&lt;AP$2, $E36&gt;AP$2), $A36/$D$4, 0)</f>
        <v/>
      </c>
      <c r="AQ36" s="762">
        <f>+IF(AND($B36&lt;AQ$2, $E36&gt;AQ$2), $A36/$D$4, 0)</f>
        <v/>
      </c>
      <c r="AR36" s="762">
        <f>+IF(AND($B36&lt;AR$2, $E36&gt;AR$2), $A36/$D$4, 0)</f>
        <v/>
      </c>
      <c r="AS36" s="762">
        <f>+IF(AND($B36&lt;AS$2, $E36&gt;AS$2), $A36/$D$4, 0)</f>
        <v/>
      </c>
      <c r="AT36" s="762">
        <f>+IF(AND($B36&lt;AT$2, $E36&gt;AT$2), $A36/$D$4, 0)</f>
        <v/>
      </c>
      <c r="AU36" s="762">
        <f>+IF(AND($B36&lt;AU$2, $E36&gt;AU$2), $A36/$D$4, 0)</f>
        <v/>
      </c>
      <c r="AV36" s="762">
        <f>+IF(AND($B36&lt;AV$2, $E36&gt;AV$2), $A36/$D$4, 0)</f>
        <v/>
      </c>
      <c r="AW36" s="762">
        <f>+IF(AND($B36&lt;AW$2, $E36&gt;AW$2), $A36/$D$4, 0)</f>
        <v/>
      </c>
      <c r="AX36" s="762">
        <f>+IF(AND($B36&lt;AX$2, $E36&gt;AX$2), $A36/$D$4, 0)</f>
        <v/>
      </c>
      <c r="AY36" s="762">
        <f>+IF(AND($B36&lt;AY$2, $E36&gt;AY$2), $A36/$D$4, 0)</f>
        <v/>
      </c>
      <c r="AZ36" s="762">
        <f>+IF(AND($B36&lt;AZ$2, $E36&gt;AZ$2), $A36/$D$4, 0)</f>
        <v/>
      </c>
      <c r="BA36" s="762">
        <f>+IF(AND($B36&lt;BA$2, $E36&gt;BA$2), $A36/$D$4, 0)</f>
        <v/>
      </c>
      <c r="BB36" s="762">
        <f>+IF(AND($B36&lt;BB$2, $E36&gt;BB$2), $A36/$D$4, 0)</f>
        <v/>
      </c>
      <c r="BC36" s="762">
        <f>+IF(AND($B36&lt;BC$2, $E36&gt;BC$2), $A36/$D$4, 0)</f>
        <v/>
      </c>
      <c r="BD36" s="762">
        <f>+IF(AND($B36&lt;BD$2, $E36&gt;BD$2), $A36/$D$4, 0)</f>
        <v/>
      </c>
      <c r="BE36" s="762">
        <f>+IF(AND($B36&lt;BE$2, $E36&gt;BE$2), $A36/$D$4, 0)</f>
        <v/>
      </c>
      <c r="BF36" s="762">
        <f>+IF(AND($B36&lt;BF$2, $E36&gt;BF$2), $A36/$D$4, 0)</f>
        <v/>
      </c>
      <c r="BG36" s="762">
        <f>+IF(AND($B36&lt;BG$2, $E36&gt;BG$2), $A36/$D$4, 0)</f>
        <v/>
      </c>
      <c r="BH36" s="762">
        <f>+IF(AND($B36&lt;BH$2, $E36&gt;BH$2), $A36/$D$4, 0)</f>
        <v/>
      </c>
      <c r="BI36" s="762">
        <f>+IF(AND($B36&lt;BI$2, $E36&gt;BI$2), $A36/$D$4, 0)</f>
        <v/>
      </c>
      <c r="BJ36" s="762">
        <f>+IF(AND($B36&lt;BJ$2, $E36&gt;BJ$2), $A36/$D$4, 0)</f>
        <v/>
      </c>
      <c r="BK36" s="762">
        <f>+IF(AND($B36&lt;BK$2, $E36&gt;BK$2), $A36/$D$4, 0)</f>
        <v/>
      </c>
      <c r="BL36" s="762">
        <f>+IF(AND($B36&lt;BL$2, $E36&gt;BL$2), $A36/$D$4, 0)</f>
        <v/>
      </c>
      <c r="BM36" s="762">
        <f>+IF(AND($B36&lt;BM$2, $E36&gt;BM$2), $A36/$D$4, 0)</f>
        <v/>
      </c>
      <c r="BN36" s="762">
        <f>+IF(AND($B36&lt;BN$2, $E36&gt;BN$2), $A36/$D$4, 0)</f>
        <v/>
      </c>
      <c r="BO36" s="762">
        <f>+IF(AND($B36&lt;BO$2, $E36&gt;BO$2), $A36/$D$4, 0)</f>
        <v/>
      </c>
      <c r="BP36" s="762">
        <f>+IF(AND($B36&lt;BP$2, $E36&gt;BP$2), $A36/$D$4, 0)</f>
        <v/>
      </c>
      <c r="BQ36" s="762">
        <f>+IF(AND($B36&lt;BQ$2, $E36&gt;BQ$2), $A36/$D$4, 0)</f>
        <v/>
      </c>
      <c r="BR36" s="762">
        <f>+IF(AND($B36&lt;BR$2, $E36&gt;BR$2), $A36/$D$4, 0)</f>
        <v/>
      </c>
      <c r="BS36" s="762">
        <f>+IF(AND($B36&lt;BS$2, $E36&gt;BS$2), $A36/$D$4, 0)</f>
        <v/>
      </c>
      <c r="BT36" s="762">
        <f>+IF(AND($B36&lt;BT$2, $E36&gt;BT$2), $A36/$D$4, 0)</f>
        <v/>
      </c>
      <c r="BU36" s="762">
        <f>+IF(AND($B36&lt;BU$2, $E36&gt;BU$2), $A36/$D$4, 0)</f>
        <v/>
      </c>
      <c r="BV36" s="762">
        <f>+IF(AND($B36&lt;BV$2, $E36&gt;BV$2), $A36/$D$4, 0)</f>
        <v/>
      </c>
      <c r="BW36" s="762">
        <f>+IF(AND($B36&lt;BW$2, $E36&gt;BW$2), $A36/$D$4, 0)</f>
        <v/>
      </c>
      <c r="BX36" s="762">
        <f>+IF(AND($B36&lt;BX$2, $E36&gt;BX$2), $A36/$D$4, 0)</f>
        <v/>
      </c>
      <c r="BY36" s="762">
        <f>+IF(AND($B36&lt;BY$2, $E36&gt;BY$2), $A36/$D$4, 0)</f>
        <v/>
      </c>
      <c r="BZ36" s="762">
        <f>+IF(AND($B36&lt;BZ$2, $E36&gt;BZ$2), $A36/$D$4, 0)</f>
        <v/>
      </c>
      <c r="CA36" s="762">
        <f>+IF(AND($B36&lt;CA$2, $E36&gt;CA$2), $A36/$D$4, 0)</f>
        <v/>
      </c>
      <c r="CB36" s="762">
        <f>+IF(AND($B36&lt;CB$2, $E36&gt;CB$2), $A36/$D$4, 0)</f>
        <v/>
      </c>
      <c r="CC36" s="762">
        <f>+IF(AND($B36&lt;CC$2, $E36&gt;CC$2), $A36/$D$4, 0)</f>
        <v/>
      </c>
      <c r="CD36" s="762">
        <f>+IF(AND($B36&lt;CD$2, $E36&gt;CD$2), $A36/$D$4, 0)</f>
        <v/>
      </c>
      <c r="CE36" s="762">
        <f>+IF(AND($B36&lt;CE$2, $E36&gt;CE$2), $A36/$D$4, 0)</f>
        <v/>
      </c>
      <c r="CF36" s="762">
        <f>+IF(AND($B36&lt;CF$2, $E36&gt;CF$2), $A36/$D$4, 0)</f>
        <v/>
      </c>
      <c r="CG36" s="762">
        <f>+IF(AND($B36&lt;CG$2, $E36&gt;CG$2), $A36/$D$4, 0)</f>
        <v/>
      </c>
      <c r="CH36" s="762">
        <f>+IF(AND($B36&lt;CH$2, $E36&gt;CH$2), $A36/$D$4, 0)</f>
        <v/>
      </c>
      <c r="CI36" s="762">
        <f>+IF(AND($B36&lt;CI$2, $E36&gt;CI$2), $A36/$D$4, 0)</f>
        <v/>
      </c>
      <c r="CJ36" s="762">
        <f>+IF(AND($B36&lt;CJ$2, $E36&gt;CJ$2), $A36/$D$4, 0)</f>
        <v/>
      </c>
      <c r="CK36" s="762">
        <f>+IF(AND($B36&lt;CK$2, $E36&gt;CK$2), $A36/$D$4, 0)</f>
        <v/>
      </c>
    </row>
    <row r="37" hidden="1" outlineLevel="1">
      <c r="A37" s="243" t="n"/>
      <c r="B37" s="262" t="n">
        <v>0</v>
      </c>
      <c r="C37" s="269">
        <f>+EOMONTH(B37,0)</f>
        <v/>
      </c>
      <c r="D37" t="inlineStr">
        <is>
          <t>Audit SOW #26</t>
        </is>
      </c>
      <c r="E37" s="467">
        <f>+EOMONTH(B37, $D$4)</f>
        <v/>
      </c>
      <c r="F37" s="762">
        <f>+IF(AND($B37&lt;F$2, $E37&gt;F$2), $A37/$D$4, 0)</f>
        <v/>
      </c>
      <c r="G37" s="762">
        <f>+IF(AND($B37&lt;G$2, $E37&gt;G$2), $A37/$D$4, 0)</f>
        <v/>
      </c>
      <c r="H37" s="762">
        <f>+IF(AND($B37&lt;H$2, $E37&gt;H$2), $A37/$D$4, 0)</f>
        <v/>
      </c>
      <c r="I37" s="762">
        <f>+IF(AND($B37&lt;I$2, $E37&gt;I$2), $A37/$D$4, 0)</f>
        <v/>
      </c>
      <c r="J37" s="762">
        <f>+IF(AND($B37&lt;J$2, $E37&gt;J$2), $A37/$D$4, 0)</f>
        <v/>
      </c>
      <c r="K37" s="763">
        <f>+IF(AND($B37&lt;K$2, $E37&gt;K$2), $A37/$D$4, 0)</f>
        <v/>
      </c>
      <c r="L37" s="762">
        <f>+IF(AND($B37&lt;L$2, $E37&gt;L$2), $A37/$D$4, 0)</f>
        <v/>
      </c>
      <c r="M37" s="762">
        <f>+IF(AND($B37&lt;M$2, $E37&gt;M$2), $A37/$D$4, 0)</f>
        <v/>
      </c>
      <c r="N37" s="762">
        <f>+IF(AND($B37&lt;N$2, $E37&gt;N$2), $A37/$D$4, 0)</f>
        <v/>
      </c>
      <c r="O37" s="762">
        <f>+IF(AND($B37&lt;O$2, $E37&gt;O$2), $A37/$D$4, 0)</f>
        <v/>
      </c>
      <c r="P37" s="762">
        <f>+IF(AND($B37&lt;P$2, $E37&gt;P$2), $A37/$D$4, 0)</f>
        <v/>
      </c>
      <c r="Q37" s="762">
        <f>+IF(AND($B37&lt;Q$2, $E37&gt;Q$2), $A37/$D$4, 0)</f>
        <v/>
      </c>
      <c r="R37" s="762">
        <f>+IF(AND($B37&lt;R$2, $E37&gt;R$2), $A37/$D$4, 0)</f>
        <v/>
      </c>
      <c r="S37" s="762">
        <f>+IF(AND($B37&lt;S$2, $E37&gt;S$2), $A37/$D$4, 0)</f>
        <v/>
      </c>
      <c r="T37" s="762">
        <f>+IF(AND($B37&lt;T$2, $E37&gt;T$2), $A37/$D$4, 0)</f>
        <v/>
      </c>
      <c r="U37" s="762">
        <f>+IF(AND($B37&lt;U$2, $E37&gt;U$2), $A37/$D$4, 0)</f>
        <v/>
      </c>
      <c r="V37" s="762">
        <f>+IF(AND($B37&lt;V$2, $E37&gt;V$2), $A37/$D$4, 0)</f>
        <v/>
      </c>
      <c r="W37" s="762">
        <f>+IF(AND($B37&lt;W$2, $E37&gt;W$2), $A37/$D$4, 0)</f>
        <v/>
      </c>
      <c r="X37" s="762">
        <f>+IF(AND($B37&lt;X$2, $E37&gt;X$2), $A37/$D$4, 0)</f>
        <v/>
      </c>
      <c r="Y37" s="762">
        <f>+IF(AND($B37&lt;Y$2, $E37&gt;Y$2), $A37/$D$4, 0)</f>
        <v/>
      </c>
      <c r="Z37" s="762">
        <f>+IF(AND($B37&lt;Z$2, $E37&gt;Z$2), $A37/$D$4, 0)</f>
        <v/>
      </c>
      <c r="AA37" s="762">
        <f>+IF(AND($B37&lt;AA$2, $E37&gt;AA$2), $A37/$D$4, 0)</f>
        <v/>
      </c>
      <c r="AB37" s="762">
        <f>+IF(AND($B37&lt;AB$2, $E37&gt;AB$2), $A37/$D$4, 0)</f>
        <v/>
      </c>
      <c r="AC37" s="762">
        <f>+IF(AND($B37&lt;AC$2, $E37&gt;AC$2), $A37/$D$4, 0)</f>
        <v/>
      </c>
      <c r="AD37" s="762">
        <f>+IF(AND($B37&lt;AD$2, $E37&gt;AD$2), $A37/$D$4, 0)</f>
        <v/>
      </c>
      <c r="AE37" s="762">
        <f>+IF(AND($B37&lt;AE$2, $E37&gt;AE$2), $A37/$D$4, 0)</f>
        <v/>
      </c>
      <c r="AF37" s="762">
        <f>+IF(AND($B37&lt;AF$2, $E37&gt;AF$2), $A37/$D$4, 0)</f>
        <v/>
      </c>
      <c r="AG37" s="762">
        <f>+IF(AND($B37&lt;AG$2, $E37&gt;AG$2), $A37/$D$4, 0)</f>
        <v/>
      </c>
      <c r="AH37" s="762">
        <f>+IF(AND($B37&lt;AH$2, $E37&gt;AH$2), $A37/$D$4, 0)</f>
        <v/>
      </c>
      <c r="AI37" s="762">
        <f>+IF(AND($B37&lt;AI$2, $E37&gt;AI$2), $A37/$D$4, 0)</f>
        <v/>
      </c>
      <c r="AJ37" s="762">
        <f>+IF(AND($B37&lt;AJ$2, $E37&gt;AJ$2), $A37/$D$4, 0)</f>
        <v/>
      </c>
      <c r="AK37" s="762">
        <f>+IF(AND($B37&lt;AK$2, $E37&gt;AK$2), $A37/$D$4, 0)</f>
        <v/>
      </c>
      <c r="AL37" s="762">
        <f>+IF(AND($B37&lt;AL$2, $E37&gt;AL$2), $A37/$D$4, 0)</f>
        <v/>
      </c>
      <c r="AM37" s="762">
        <f>+IF(AND($B37&lt;AM$2, $E37&gt;AM$2), $A37/$D$4, 0)</f>
        <v/>
      </c>
      <c r="AN37" s="762">
        <f>+IF(AND($B37&lt;AN$2, $E37&gt;AN$2), $A37/$D$4, 0)</f>
        <v/>
      </c>
      <c r="AO37" s="762">
        <f>+IF(AND($B37&lt;AO$2, $E37&gt;AO$2), $A37/$D$4, 0)</f>
        <v/>
      </c>
      <c r="AP37" s="762">
        <f>+IF(AND($B37&lt;AP$2, $E37&gt;AP$2), $A37/$D$4, 0)</f>
        <v/>
      </c>
      <c r="AQ37" s="762">
        <f>+IF(AND($B37&lt;AQ$2, $E37&gt;AQ$2), $A37/$D$4, 0)</f>
        <v/>
      </c>
      <c r="AR37" s="762">
        <f>+IF(AND($B37&lt;AR$2, $E37&gt;AR$2), $A37/$D$4, 0)</f>
        <v/>
      </c>
      <c r="AS37" s="762">
        <f>+IF(AND($B37&lt;AS$2, $E37&gt;AS$2), $A37/$D$4, 0)</f>
        <v/>
      </c>
      <c r="AT37" s="762">
        <f>+IF(AND($B37&lt;AT$2, $E37&gt;AT$2), $A37/$D$4, 0)</f>
        <v/>
      </c>
      <c r="AU37" s="762">
        <f>+IF(AND($B37&lt;AU$2, $E37&gt;AU$2), $A37/$D$4, 0)</f>
        <v/>
      </c>
      <c r="AV37" s="762">
        <f>+IF(AND($B37&lt;AV$2, $E37&gt;AV$2), $A37/$D$4, 0)</f>
        <v/>
      </c>
      <c r="AW37" s="762">
        <f>+IF(AND($B37&lt;AW$2, $E37&gt;AW$2), $A37/$D$4, 0)</f>
        <v/>
      </c>
      <c r="AX37" s="762">
        <f>+IF(AND($B37&lt;AX$2, $E37&gt;AX$2), $A37/$D$4, 0)</f>
        <v/>
      </c>
      <c r="AY37" s="762">
        <f>+IF(AND($B37&lt;AY$2, $E37&gt;AY$2), $A37/$D$4, 0)</f>
        <v/>
      </c>
      <c r="AZ37" s="762">
        <f>+IF(AND($B37&lt;AZ$2, $E37&gt;AZ$2), $A37/$D$4, 0)</f>
        <v/>
      </c>
      <c r="BA37" s="762">
        <f>+IF(AND($B37&lt;BA$2, $E37&gt;BA$2), $A37/$D$4, 0)</f>
        <v/>
      </c>
      <c r="BB37" s="762">
        <f>+IF(AND($B37&lt;BB$2, $E37&gt;BB$2), $A37/$D$4, 0)</f>
        <v/>
      </c>
      <c r="BC37" s="762">
        <f>+IF(AND($B37&lt;BC$2, $E37&gt;BC$2), $A37/$D$4, 0)</f>
        <v/>
      </c>
      <c r="BD37" s="762">
        <f>+IF(AND($B37&lt;BD$2, $E37&gt;BD$2), $A37/$D$4, 0)</f>
        <v/>
      </c>
      <c r="BE37" s="762">
        <f>+IF(AND($B37&lt;BE$2, $E37&gt;BE$2), $A37/$D$4, 0)</f>
        <v/>
      </c>
      <c r="BF37" s="762">
        <f>+IF(AND($B37&lt;BF$2, $E37&gt;BF$2), $A37/$D$4, 0)</f>
        <v/>
      </c>
      <c r="BG37" s="762">
        <f>+IF(AND($B37&lt;BG$2, $E37&gt;BG$2), $A37/$D$4, 0)</f>
        <v/>
      </c>
      <c r="BH37" s="762">
        <f>+IF(AND($B37&lt;BH$2, $E37&gt;BH$2), $A37/$D$4, 0)</f>
        <v/>
      </c>
      <c r="BI37" s="762">
        <f>+IF(AND($B37&lt;BI$2, $E37&gt;BI$2), $A37/$D$4, 0)</f>
        <v/>
      </c>
      <c r="BJ37" s="762">
        <f>+IF(AND($B37&lt;BJ$2, $E37&gt;BJ$2), $A37/$D$4, 0)</f>
        <v/>
      </c>
      <c r="BK37" s="762">
        <f>+IF(AND($B37&lt;BK$2, $E37&gt;BK$2), $A37/$D$4, 0)</f>
        <v/>
      </c>
      <c r="BL37" s="762">
        <f>+IF(AND($B37&lt;BL$2, $E37&gt;BL$2), $A37/$D$4, 0)</f>
        <v/>
      </c>
      <c r="BM37" s="762">
        <f>+IF(AND($B37&lt;BM$2, $E37&gt;BM$2), $A37/$D$4, 0)</f>
        <v/>
      </c>
      <c r="BN37" s="762">
        <f>+IF(AND($B37&lt;BN$2, $E37&gt;BN$2), $A37/$D$4, 0)</f>
        <v/>
      </c>
      <c r="BO37" s="762">
        <f>+IF(AND($B37&lt;BO$2, $E37&gt;BO$2), $A37/$D$4, 0)</f>
        <v/>
      </c>
      <c r="BP37" s="762">
        <f>+IF(AND($B37&lt;BP$2, $E37&gt;BP$2), $A37/$D$4, 0)</f>
        <v/>
      </c>
      <c r="BQ37" s="762">
        <f>+IF(AND($B37&lt;BQ$2, $E37&gt;BQ$2), $A37/$D$4, 0)</f>
        <v/>
      </c>
      <c r="BR37" s="762">
        <f>+IF(AND($B37&lt;BR$2, $E37&gt;BR$2), $A37/$D$4, 0)</f>
        <v/>
      </c>
      <c r="BS37" s="762">
        <f>+IF(AND($B37&lt;BS$2, $E37&gt;BS$2), $A37/$D$4, 0)</f>
        <v/>
      </c>
      <c r="BT37" s="762">
        <f>+IF(AND($B37&lt;BT$2, $E37&gt;BT$2), $A37/$D$4, 0)</f>
        <v/>
      </c>
      <c r="BU37" s="762">
        <f>+IF(AND($B37&lt;BU$2, $E37&gt;BU$2), $A37/$D$4, 0)</f>
        <v/>
      </c>
      <c r="BV37" s="762">
        <f>+IF(AND($B37&lt;BV$2, $E37&gt;BV$2), $A37/$D$4, 0)</f>
        <v/>
      </c>
      <c r="BW37" s="762">
        <f>+IF(AND($B37&lt;BW$2, $E37&gt;BW$2), $A37/$D$4, 0)</f>
        <v/>
      </c>
      <c r="BX37" s="762">
        <f>+IF(AND($B37&lt;BX$2, $E37&gt;BX$2), $A37/$D$4, 0)</f>
        <v/>
      </c>
      <c r="BY37" s="762">
        <f>+IF(AND($B37&lt;BY$2, $E37&gt;BY$2), $A37/$D$4, 0)</f>
        <v/>
      </c>
      <c r="BZ37" s="762">
        <f>+IF(AND($B37&lt;BZ$2, $E37&gt;BZ$2), $A37/$D$4, 0)</f>
        <v/>
      </c>
      <c r="CA37" s="762">
        <f>+IF(AND($B37&lt;CA$2, $E37&gt;CA$2), $A37/$D$4, 0)</f>
        <v/>
      </c>
      <c r="CB37" s="762">
        <f>+IF(AND($B37&lt;CB$2, $E37&gt;CB$2), $A37/$D$4, 0)</f>
        <v/>
      </c>
      <c r="CC37" s="762">
        <f>+IF(AND($B37&lt;CC$2, $E37&gt;CC$2), $A37/$D$4, 0)</f>
        <v/>
      </c>
      <c r="CD37" s="762">
        <f>+IF(AND($B37&lt;CD$2, $E37&gt;CD$2), $A37/$D$4, 0)</f>
        <v/>
      </c>
      <c r="CE37" s="762">
        <f>+IF(AND($B37&lt;CE$2, $E37&gt;CE$2), $A37/$D$4, 0)</f>
        <v/>
      </c>
      <c r="CF37" s="762">
        <f>+IF(AND($B37&lt;CF$2, $E37&gt;CF$2), $A37/$D$4, 0)</f>
        <v/>
      </c>
      <c r="CG37" s="762">
        <f>+IF(AND($B37&lt;CG$2, $E37&gt;CG$2), $A37/$D$4, 0)</f>
        <v/>
      </c>
      <c r="CH37" s="762">
        <f>+IF(AND($B37&lt;CH$2, $E37&gt;CH$2), $A37/$D$4, 0)</f>
        <v/>
      </c>
      <c r="CI37" s="762">
        <f>+IF(AND($B37&lt;CI$2, $E37&gt;CI$2), $A37/$D$4, 0)</f>
        <v/>
      </c>
      <c r="CJ37" s="762">
        <f>+IF(AND($B37&lt;CJ$2, $E37&gt;CJ$2), $A37/$D$4, 0)</f>
        <v/>
      </c>
      <c r="CK37" s="762">
        <f>+IF(AND($B37&lt;CK$2, $E37&gt;CK$2), $A37/$D$4, 0)</f>
        <v/>
      </c>
    </row>
    <row r="38" hidden="1" outlineLevel="1">
      <c r="A38" s="243" t="n"/>
      <c r="B38" s="262" t="n">
        <v>0</v>
      </c>
      <c r="C38" s="269">
        <f>+EOMONTH(B38,0)</f>
        <v/>
      </c>
      <c r="D38" t="inlineStr">
        <is>
          <t>Audit SOW #27</t>
        </is>
      </c>
      <c r="E38" s="467">
        <f>+EOMONTH(B38, $D$4)</f>
        <v/>
      </c>
      <c r="F38" s="762">
        <f>+IF(AND($B38&lt;F$2, $E38&gt;F$2), $A38/$D$4, 0)</f>
        <v/>
      </c>
      <c r="G38" s="762">
        <f>+IF(AND($B38&lt;G$2, $E38&gt;G$2), $A38/$D$4, 0)</f>
        <v/>
      </c>
      <c r="H38" s="762">
        <f>+IF(AND($B38&lt;H$2, $E38&gt;H$2), $A38/$D$4, 0)</f>
        <v/>
      </c>
      <c r="I38" s="762">
        <f>+IF(AND($B38&lt;I$2, $E38&gt;I$2), $A38/$D$4, 0)</f>
        <v/>
      </c>
      <c r="J38" s="762">
        <f>+IF(AND($B38&lt;J$2, $E38&gt;J$2), $A38/$D$4, 0)</f>
        <v/>
      </c>
      <c r="K38" s="763">
        <f>+IF(AND($B38&lt;K$2, $E38&gt;K$2), $A38/$D$4, 0)</f>
        <v/>
      </c>
      <c r="L38" s="762">
        <f>+IF(AND($B38&lt;L$2, $E38&gt;L$2), $A38/$D$4, 0)</f>
        <v/>
      </c>
      <c r="M38" s="762">
        <f>+IF(AND($B38&lt;M$2, $E38&gt;M$2), $A38/$D$4, 0)</f>
        <v/>
      </c>
      <c r="N38" s="762">
        <f>+IF(AND($B38&lt;N$2, $E38&gt;N$2), $A38/$D$4, 0)</f>
        <v/>
      </c>
      <c r="O38" s="762">
        <f>+IF(AND($B38&lt;O$2, $E38&gt;O$2), $A38/$D$4, 0)</f>
        <v/>
      </c>
      <c r="P38" s="762">
        <f>+IF(AND($B38&lt;P$2, $E38&gt;P$2), $A38/$D$4, 0)</f>
        <v/>
      </c>
      <c r="Q38" s="762">
        <f>+IF(AND($B38&lt;Q$2, $E38&gt;Q$2), $A38/$D$4, 0)</f>
        <v/>
      </c>
      <c r="R38" s="762">
        <f>+IF(AND($B38&lt;R$2, $E38&gt;R$2), $A38/$D$4, 0)</f>
        <v/>
      </c>
      <c r="S38" s="762">
        <f>+IF(AND($B38&lt;S$2, $E38&gt;S$2), $A38/$D$4, 0)</f>
        <v/>
      </c>
      <c r="T38" s="762">
        <f>+IF(AND($B38&lt;T$2, $E38&gt;T$2), $A38/$D$4, 0)</f>
        <v/>
      </c>
      <c r="U38" s="762">
        <f>+IF(AND($B38&lt;U$2, $E38&gt;U$2), $A38/$D$4, 0)</f>
        <v/>
      </c>
      <c r="V38" s="762">
        <f>+IF(AND($B38&lt;V$2, $E38&gt;V$2), $A38/$D$4, 0)</f>
        <v/>
      </c>
      <c r="W38" s="762">
        <f>+IF(AND($B38&lt;W$2, $E38&gt;W$2), $A38/$D$4, 0)</f>
        <v/>
      </c>
      <c r="X38" s="762">
        <f>+IF(AND($B38&lt;X$2, $E38&gt;X$2), $A38/$D$4, 0)</f>
        <v/>
      </c>
      <c r="Y38" s="762">
        <f>+IF(AND($B38&lt;Y$2, $E38&gt;Y$2), $A38/$D$4, 0)</f>
        <v/>
      </c>
      <c r="Z38" s="762">
        <f>+IF(AND($B38&lt;Z$2, $E38&gt;Z$2), $A38/$D$4, 0)</f>
        <v/>
      </c>
      <c r="AA38" s="762">
        <f>+IF(AND($B38&lt;AA$2, $E38&gt;AA$2), $A38/$D$4, 0)</f>
        <v/>
      </c>
      <c r="AB38" s="762">
        <f>+IF(AND($B38&lt;AB$2, $E38&gt;AB$2), $A38/$D$4, 0)</f>
        <v/>
      </c>
      <c r="AC38" s="762">
        <f>+IF(AND($B38&lt;AC$2, $E38&gt;AC$2), $A38/$D$4, 0)</f>
        <v/>
      </c>
      <c r="AD38" s="762">
        <f>+IF(AND($B38&lt;AD$2, $E38&gt;AD$2), $A38/$D$4, 0)</f>
        <v/>
      </c>
      <c r="AE38" s="762">
        <f>+IF(AND($B38&lt;AE$2, $E38&gt;AE$2), $A38/$D$4, 0)</f>
        <v/>
      </c>
      <c r="AF38" s="762">
        <f>+IF(AND($B38&lt;AF$2, $E38&gt;AF$2), $A38/$D$4, 0)</f>
        <v/>
      </c>
      <c r="AG38" s="762">
        <f>+IF(AND($B38&lt;AG$2, $E38&gt;AG$2), $A38/$D$4, 0)</f>
        <v/>
      </c>
      <c r="AH38" s="762">
        <f>+IF(AND($B38&lt;AH$2, $E38&gt;AH$2), $A38/$D$4, 0)</f>
        <v/>
      </c>
      <c r="AI38" s="762">
        <f>+IF(AND($B38&lt;AI$2, $E38&gt;AI$2), $A38/$D$4, 0)</f>
        <v/>
      </c>
      <c r="AJ38" s="762">
        <f>+IF(AND($B38&lt;AJ$2, $E38&gt;AJ$2), $A38/$D$4, 0)</f>
        <v/>
      </c>
      <c r="AK38" s="762">
        <f>+IF(AND($B38&lt;AK$2, $E38&gt;AK$2), $A38/$D$4, 0)</f>
        <v/>
      </c>
      <c r="AL38" s="762">
        <f>+IF(AND($B38&lt;AL$2, $E38&gt;AL$2), $A38/$D$4, 0)</f>
        <v/>
      </c>
      <c r="AM38" s="762">
        <f>+IF(AND($B38&lt;AM$2, $E38&gt;AM$2), $A38/$D$4, 0)</f>
        <v/>
      </c>
      <c r="AN38" s="762">
        <f>+IF(AND($B38&lt;AN$2, $E38&gt;AN$2), $A38/$D$4, 0)</f>
        <v/>
      </c>
      <c r="AO38" s="762">
        <f>+IF(AND($B38&lt;AO$2, $E38&gt;AO$2), $A38/$D$4, 0)</f>
        <v/>
      </c>
      <c r="AP38" s="762">
        <f>+IF(AND($B38&lt;AP$2, $E38&gt;AP$2), $A38/$D$4, 0)</f>
        <v/>
      </c>
      <c r="AQ38" s="762">
        <f>+IF(AND($B38&lt;AQ$2, $E38&gt;AQ$2), $A38/$D$4, 0)</f>
        <v/>
      </c>
      <c r="AR38" s="762">
        <f>+IF(AND($B38&lt;AR$2, $E38&gt;AR$2), $A38/$D$4, 0)</f>
        <v/>
      </c>
      <c r="AS38" s="762">
        <f>+IF(AND($B38&lt;AS$2, $E38&gt;AS$2), $A38/$D$4, 0)</f>
        <v/>
      </c>
      <c r="AT38" s="762">
        <f>+IF(AND($B38&lt;AT$2, $E38&gt;AT$2), $A38/$D$4, 0)</f>
        <v/>
      </c>
      <c r="AU38" s="762">
        <f>+IF(AND($B38&lt;AU$2, $E38&gt;AU$2), $A38/$D$4, 0)</f>
        <v/>
      </c>
      <c r="AV38" s="762">
        <f>+IF(AND($B38&lt;AV$2, $E38&gt;AV$2), $A38/$D$4, 0)</f>
        <v/>
      </c>
      <c r="AW38" s="762">
        <f>+IF(AND($B38&lt;AW$2, $E38&gt;AW$2), $A38/$D$4, 0)</f>
        <v/>
      </c>
      <c r="AX38" s="762">
        <f>+IF(AND($B38&lt;AX$2, $E38&gt;AX$2), $A38/$D$4, 0)</f>
        <v/>
      </c>
      <c r="AY38" s="762">
        <f>+IF(AND($B38&lt;AY$2, $E38&gt;AY$2), $A38/$D$4, 0)</f>
        <v/>
      </c>
      <c r="AZ38" s="762">
        <f>+IF(AND($B38&lt;AZ$2, $E38&gt;AZ$2), $A38/$D$4, 0)</f>
        <v/>
      </c>
      <c r="BA38" s="762">
        <f>+IF(AND($B38&lt;BA$2, $E38&gt;BA$2), $A38/$D$4, 0)</f>
        <v/>
      </c>
      <c r="BB38" s="762">
        <f>+IF(AND($B38&lt;BB$2, $E38&gt;BB$2), $A38/$D$4, 0)</f>
        <v/>
      </c>
      <c r="BC38" s="762">
        <f>+IF(AND($B38&lt;BC$2, $E38&gt;BC$2), $A38/$D$4, 0)</f>
        <v/>
      </c>
      <c r="BD38" s="762">
        <f>+IF(AND($B38&lt;BD$2, $E38&gt;BD$2), $A38/$D$4, 0)</f>
        <v/>
      </c>
      <c r="BE38" s="762">
        <f>+IF(AND($B38&lt;BE$2, $E38&gt;BE$2), $A38/$D$4, 0)</f>
        <v/>
      </c>
      <c r="BF38" s="762">
        <f>+IF(AND($B38&lt;BF$2, $E38&gt;BF$2), $A38/$D$4, 0)</f>
        <v/>
      </c>
      <c r="BG38" s="762">
        <f>+IF(AND($B38&lt;BG$2, $E38&gt;BG$2), $A38/$D$4, 0)</f>
        <v/>
      </c>
      <c r="BH38" s="762">
        <f>+IF(AND($B38&lt;BH$2, $E38&gt;BH$2), $A38/$D$4, 0)</f>
        <v/>
      </c>
      <c r="BI38" s="762">
        <f>+IF(AND($B38&lt;BI$2, $E38&gt;BI$2), $A38/$D$4, 0)</f>
        <v/>
      </c>
      <c r="BJ38" s="762">
        <f>+IF(AND($B38&lt;BJ$2, $E38&gt;BJ$2), $A38/$D$4, 0)</f>
        <v/>
      </c>
      <c r="BK38" s="762">
        <f>+IF(AND($B38&lt;BK$2, $E38&gt;BK$2), $A38/$D$4, 0)</f>
        <v/>
      </c>
      <c r="BL38" s="762">
        <f>+IF(AND($B38&lt;BL$2, $E38&gt;BL$2), $A38/$D$4, 0)</f>
        <v/>
      </c>
      <c r="BM38" s="762">
        <f>+IF(AND($B38&lt;BM$2, $E38&gt;BM$2), $A38/$D$4, 0)</f>
        <v/>
      </c>
      <c r="BN38" s="762">
        <f>+IF(AND($B38&lt;BN$2, $E38&gt;BN$2), $A38/$D$4, 0)</f>
        <v/>
      </c>
      <c r="BO38" s="762">
        <f>+IF(AND($B38&lt;BO$2, $E38&gt;BO$2), $A38/$D$4, 0)</f>
        <v/>
      </c>
      <c r="BP38" s="762">
        <f>+IF(AND($B38&lt;BP$2, $E38&gt;BP$2), $A38/$D$4, 0)</f>
        <v/>
      </c>
      <c r="BQ38" s="762">
        <f>+IF(AND($B38&lt;BQ$2, $E38&gt;BQ$2), $A38/$D$4, 0)</f>
        <v/>
      </c>
      <c r="BR38" s="762">
        <f>+IF(AND($B38&lt;BR$2, $E38&gt;BR$2), $A38/$D$4, 0)</f>
        <v/>
      </c>
      <c r="BS38" s="762">
        <f>+IF(AND($B38&lt;BS$2, $E38&gt;BS$2), $A38/$D$4, 0)</f>
        <v/>
      </c>
      <c r="BT38" s="762">
        <f>+IF(AND($B38&lt;BT$2, $E38&gt;BT$2), $A38/$D$4, 0)</f>
        <v/>
      </c>
      <c r="BU38" s="762">
        <f>+IF(AND($B38&lt;BU$2, $E38&gt;BU$2), $A38/$D$4, 0)</f>
        <v/>
      </c>
      <c r="BV38" s="762">
        <f>+IF(AND($B38&lt;BV$2, $E38&gt;BV$2), $A38/$D$4, 0)</f>
        <v/>
      </c>
      <c r="BW38" s="762">
        <f>+IF(AND($B38&lt;BW$2, $E38&gt;BW$2), $A38/$D$4, 0)</f>
        <v/>
      </c>
      <c r="BX38" s="762">
        <f>+IF(AND($B38&lt;BX$2, $E38&gt;BX$2), $A38/$D$4, 0)</f>
        <v/>
      </c>
      <c r="BY38" s="762">
        <f>+IF(AND($B38&lt;BY$2, $E38&gt;BY$2), $A38/$D$4, 0)</f>
        <v/>
      </c>
      <c r="BZ38" s="762">
        <f>+IF(AND($B38&lt;BZ$2, $E38&gt;BZ$2), $A38/$D$4, 0)</f>
        <v/>
      </c>
      <c r="CA38" s="762">
        <f>+IF(AND($B38&lt;CA$2, $E38&gt;CA$2), $A38/$D$4, 0)</f>
        <v/>
      </c>
      <c r="CB38" s="762">
        <f>+IF(AND($B38&lt;CB$2, $E38&gt;CB$2), $A38/$D$4, 0)</f>
        <v/>
      </c>
      <c r="CC38" s="762">
        <f>+IF(AND($B38&lt;CC$2, $E38&gt;CC$2), $A38/$D$4, 0)</f>
        <v/>
      </c>
      <c r="CD38" s="762">
        <f>+IF(AND($B38&lt;CD$2, $E38&gt;CD$2), $A38/$D$4, 0)</f>
        <v/>
      </c>
      <c r="CE38" s="762">
        <f>+IF(AND($B38&lt;CE$2, $E38&gt;CE$2), $A38/$D$4, 0)</f>
        <v/>
      </c>
      <c r="CF38" s="762">
        <f>+IF(AND($B38&lt;CF$2, $E38&gt;CF$2), $A38/$D$4, 0)</f>
        <v/>
      </c>
      <c r="CG38" s="762">
        <f>+IF(AND($B38&lt;CG$2, $E38&gt;CG$2), $A38/$D$4, 0)</f>
        <v/>
      </c>
      <c r="CH38" s="762">
        <f>+IF(AND($B38&lt;CH$2, $E38&gt;CH$2), $A38/$D$4, 0)</f>
        <v/>
      </c>
      <c r="CI38" s="762">
        <f>+IF(AND($B38&lt;CI$2, $E38&gt;CI$2), $A38/$D$4, 0)</f>
        <v/>
      </c>
      <c r="CJ38" s="762">
        <f>+IF(AND($B38&lt;CJ$2, $E38&gt;CJ$2), $A38/$D$4, 0)</f>
        <v/>
      </c>
      <c r="CK38" s="762">
        <f>+IF(AND($B38&lt;CK$2, $E38&gt;CK$2), $A38/$D$4, 0)</f>
        <v/>
      </c>
    </row>
    <row r="39" collapsed="1">
      <c r="A39" s="243" t="n"/>
      <c r="F39" s="243" t="n"/>
      <c r="K39" s="194" t="n"/>
      <c r="CK39" s="194" t="n"/>
    </row>
    <row r="40">
      <c r="A40" s="243" t="n"/>
      <c r="D40" s="248" t="inlineStr">
        <is>
          <t>Systems Implementation Relief</t>
        </is>
      </c>
      <c r="F40" s="243" t="n"/>
      <c r="K40" s="194" t="n"/>
      <c r="CK40" s="194" t="n"/>
    </row>
    <row r="41" hidden="1" outlineLevel="1">
      <c r="A41" s="243" t="n"/>
      <c r="B41" s="262" t="n"/>
      <c r="C41" s="269">
        <f>+EOMONTH(B41,0)</f>
        <v/>
      </c>
      <c r="E41" s="171">
        <f>+EOMONTH(B41, $D$5)</f>
        <v/>
      </c>
      <c r="F41" s="761">
        <f>+IF(AND($B41&lt;F$2, $E41&gt;F$2), $A$5/$D$5, 0)</f>
        <v/>
      </c>
      <c r="G41" s="762">
        <f>+IF(AND($B41&lt;G$2, $E41&gt;G$2), $A$5/$D$5, 0)</f>
        <v/>
      </c>
      <c r="H41" s="762">
        <f>+IF(SUM(E5:H5)&gt;0, (SUM(E5:H5)*$A$5)/$D$5, 0)</f>
        <v/>
      </c>
      <c r="I41" s="762">
        <f>+IF(SUM(F5:I5)&gt;0, (SUM(F5:I5)*$A$5)/$D$5, 0)</f>
        <v/>
      </c>
      <c r="J41" s="762">
        <f>+IF(SUM(G5:J5)&gt;0, (SUM(G5:J5)*$A$5)/$D$5, 0)</f>
        <v/>
      </c>
      <c r="K41" s="763">
        <f>+IF(SUM(H5:K5)&gt;0, (SUM(H5:K5)*$A$5)/$D$5, 0)</f>
        <v/>
      </c>
      <c r="L41" s="762">
        <f>+IF(SUM(I5:L5)&gt;0, (SUM(I5:L5)*$A$5)/$D$5, 0)</f>
        <v/>
      </c>
      <c r="M41" s="762">
        <f>+IF(SUM(J5:M5)&gt;0, (SUM(J5:M5)*$A$5)/$D$5, 0)</f>
        <v/>
      </c>
      <c r="N41" s="762">
        <f>+IF(SUM(K5:N5)&gt;0, (SUM(K5:N5)*$A$5)/$D$5, 0)</f>
        <v/>
      </c>
      <c r="O41" s="762">
        <f>+IF(SUM(L5:O5)&gt;0, (SUM(L5:O5)*$A$5)/$D$5, 0)</f>
        <v/>
      </c>
      <c r="P41" s="762">
        <f>+IF(SUM(M5:P5)&gt;0, (SUM(M5:P5)*$A$5)/$D$5, 0)</f>
        <v/>
      </c>
      <c r="Q41" s="762">
        <f>+IF(SUM(N5:Q5)&gt;0, (SUM(N5:Q5)*$A$5)/$D$5, 0)</f>
        <v/>
      </c>
      <c r="R41" s="762">
        <f>+IF(SUM(O5:R5)&gt;0, (SUM(O5:R5)*$A$5)/$D$5, 0)</f>
        <v/>
      </c>
      <c r="S41" s="762">
        <f>+IF(SUM(P5:S5)&gt;0, (SUM(P5:S5)*$A$5)/$D$5, 0)</f>
        <v/>
      </c>
      <c r="T41" s="762">
        <f>+IF(SUM(Q5:T5)&gt;0, (SUM(Q5:T5)*$A$5)/$D$5, 0)</f>
        <v/>
      </c>
      <c r="U41" s="762">
        <f>+IF(SUM(R5:U5)&gt;0, (SUM(R5:U5)*$A$5)/$D$5, 0)</f>
        <v/>
      </c>
      <c r="V41" s="762">
        <f>+IF(SUM(S5:V5)&gt;0, (SUM(S5:V5)*$A$5)/$D$5, 0)</f>
        <v/>
      </c>
      <c r="W41" s="762">
        <f>+IF(SUM(T5:W5)&gt;0, (SUM(T5:W5)*$A$5)/$D$5, 0)</f>
        <v/>
      </c>
      <c r="X41" s="762">
        <f>+IF(SUM(U5:X5)&gt;0, (SUM(U5:X5)*$A$5)/$D$5, 0)</f>
        <v/>
      </c>
      <c r="Y41" s="762">
        <f>+IF(SUM(V5:Y5)&gt;0, (SUM(V5:Y5)*$A$5)/$D$5, 0)</f>
        <v/>
      </c>
      <c r="Z41" s="762">
        <f>+IF(SUM(W5:Z5)&gt;0, (SUM(W5:Z5)*$A$5)/$D$5, 0)</f>
        <v/>
      </c>
      <c r="AA41" s="762">
        <f>+IF(SUM(X5:AA5)&gt;0, (SUM(X5:AA5)*$A$5)/$D$5, 0)</f>
        <v/>
      </c>
      <c r="AB41" s="762">
        <f>+IF(SUM(Y5:AB5)&gt;0, (SUM(Y5:AB5)*$A$5)/$D$5, 0)</f>
        <v/>
      </c>
      <c r="AC41" s="762">
        <f>+IF(SUM(Z5:AC5)&gt;0, (SUM(Z5:AC5)*$A$5)/$D$5, 0)</f>
        <v/>
      </c>
      <c r="AD41" s="762">
        <f>+IF(SUM(AA5:AD5)&gt;0, (SUM(AA5:AD5)*$A$5)/$D$5, 0)</f>
        <v/>
      </c>
      <c r="AE41" s="762">
        <f>+IF(SUM(AB5:AE5)&gt;0, (SUM(AB5:AE5)*$A$5)/$D$5, 0)</f>
        <v/>
      </c>
      <c r="AF41" s="762">
        <f>+IF(SUM(AC5:AF5)&gt;0, (SUM(AC5:AF5)*$A$5)/$D$5, 0)</f>
        <v/>
      </c>
      <c r="AG41" s="762">
        <f>+IF(SUM(AD5:AG5)&gt;0, (SUM(AD5:AG5)*$A$5)/$D$5, 0)</f>
        <v/>
      </c>
      <c r="AH41" s="762">
        <f>+IF(SUM(AE5:AH5)&gt;0, (SUM(AE5:AH5)*$A$5)/$D$5, 0)</f>
        <v/>
      </c>
      <c r="AI41" s="762">
        <f>+IF(SUM(AF5:AI5)&gt;0, (SUM(AF5:AI5)*$A$5)/$D$5, 0)</f>
        <v/>
      </c>
      <c r="AJ41" s="762">
        <f>+IF(SUM(AG5:AJ5)&gt;0, (SUM(AG5:AJ5)*$A$5)/$D$5, 0)</f>
        <v/>
      </c>
      <c r="AK41" s="762">
        <f>+IF(SUM(AH5:AK5)&gt;0, (SUM(AH5:AK5)*$A$5)/$D$5, 0)</f>
        <v/>
      </c>
      <c r="AL41" s="762">
        <f>+IF(SUM(AI5:AL5)&gt;0, (SUM(AI5:AL5)*$A$5)/$D$5, 0)</f>
        <v/>
      </c>
      <c r="AM41" s="762">
        <f>+IF(SUM(AJ5:AM5)&gt;0, (SUM(AJ5:AM5)*$A$5)/$D$5, 0)</f>
        <v/>
      </c>
      <c r="AN41" s="762">
        <f>+IF(SUM(AK5:AN5)&gt;0, (SUM(AK5:AN5)*$A$5)/$D$5, 0)</f>
        <v/>
      </c>
      <c r="AO41" s="762">
        <f>+IF(SUM(AL5:AO5)&gt;0, (SUM(AL5:AO5)*$A$5)/$D$5, 0)</f>
        <v/>
      </c>
      <c r="AP41" s="762">
        <f>+IF(SUM(AM5:AP5)&gt;0, (SUM(AM5:AP5)*$A$5)/$D$5, 0)</f>
        <v/>
      </c>
      <c r="AQ41" s="762">
        <f>+IF(SUM(AN5:AQ5)&gt;0, (SUM(AN5:AQ5)*$A$5)/$D$5, 0)</f>
        <v/>
      </c>
      <c r="AR41" s="762">
        <f>+IF(SUM(AO5:AR5)&gt;0, (SUM(AO5:AR5)*$A$5)/$D$5, 0)</f>
        <v/>
      </c>
      <c r="AS41" s="762">
        <f>+IF(SUM(AP5:AS5)&gt;0, (SUM(AP5:AS5)*$A$5)/$D$5, 0)</f>
        <v/>
      </c>
      <c r="AT41" s="762">
        <f>+IF(SUM(AQ5:AT5)&gt;0, (SUM(AQ5:AT5)*$A$5)/$D$5, 0)</f>
        <v/>
      </c>
      <c r="AU41" s="762">
        <f>+IF(SUM(AR5:AU5)&gt;0, (SUM(AR5:AU5)*$A$5)/$D$5, 0)</f>
        <v/>
      </c>
      <c r="AV41" s="762">
        <f>+IF(SUM(AS5:AV5)&gt;0, (SUM(AS5:AV5)*$A$5)/$D$5, 0)</f>
        <v/>
      </c>
      <c r="AW41" s="762">
        <f>+IF(SUM(AT5:AW5)&gt;0, (SUM(AT5:AW5)*$A$5)/$D$5, 0)</f>
        <v/>
      </c>
      <c r="AX41" s="762">
        <f>+IF(SUM(AU5:AX5)&gt;0, (SUM(AU5:AX5)*$A$5)/$D$5, 0)</f>
        <v/>
      </c>
      <c r="AY41" s="762">
        <f>+IF(SUM(AV5:AY5)&gt;0, (SUM(AV5:AY5)*$A$5)/$D$5, 0)</f>
        <v/>
      </c>
      <c r="AZ41" s="762">
        <f>+IF(SUM(AW5:AZ5)&gt;0, (SUM(AW5:AZ5)*$A$5)/$D$5, 0)</f>
        <v/>
      </c>
      <c r="BA41" s="762">
        <f>+IF(SUM(AX5:BA5)&gt;0, (SUM(AX5:BA5)*$A$5)/$D$5, 0)</f>
        <v/>
      </c>
      <c r="BB41" s="762">
        <f>+IF(SUM(AY5:BB5)&gt;0, (SUM(AY5:BB5)*$A$5)/$D$5, 0)</f>
        <v/>
      </c>
      <c r="BC41" s="762">
        <f>+IF(SUM(AZ5:BC5)&gt;0, (SUM(AZ5:BC5)*$A$5)/$D$5, 0)</f>
        <v/>
      </c>
      <c r="BD41" s="762">
        <f>+IF(SUM(BA5:BD5)&gt;0, (SUM(BA5:BD5)*$A$5)/$D$5, 0)</f>
        <v/>
      </c>
      <c r="BE41" s="762">
        <f>+IF(SUM(BB5:BE5)&gt;0, (SUM(BB5:BE5)*$A$5)/$D$5, 0)</f>
        <v/>
      </c>
      <c r="BF41" s="762">
        <f>+IF(SUM(BC5:BF5)&gt;0, (SUM(BC5:BF5)*$A$5)/$D$5, 0)</f>
        <v/>
      </c>
      <c r="BG41" s="762">
        <f>+IF(SUM(BD5:BG5)&gt;0, (SUM(BD5:BG5)*$A$5)/$D$5, 0)</f>
        <v/>
      </c>
      <c r="BH41" s="762">
        <f>+IF(SUM(BE5:BH5)&gt;0, (SUM(BE5:BH5)*$A$5)/$D$5, 0)</f>
        <v/>
      </c>
      <c r="BI41" s="762">
        <f>+IF(SUM(BF5:BI5)&gt;0, (SUM(BF5:BI5)*$A$5)/$D$5, 0)</f>
        <v/>
      </c>
      <c r="BJ41" s="762">
        <f>+IF(SUM(BG5:BJ5)&gt;0, (SUM(BG5:BJ5)*$A$5)/$D$5, 0)</f>
        <v/>
      </c>
      <c r="BK41" s="762">
        <f>+IF(SUM(BH5:BK5)&gt;0, (SUM(BH5:BK5)*$A$5)/$D$5, 0)</f>
        <v/>
      </c>
      <c r="BL41" s="762">
        <f>+IF(SUM(BI5:BL5)&gt;0, (SUM(BI5:BL5)*$A$5)/$D$5, 0)</f>
        <v/>
      </c>
      <c r="BM41" s="762">
        <f>+IF(SUM(BJ5:BM5)&gt;0, (SUM(BJ5:BM5)*$A$5)/$D$5, 0)</f>
        <v/>
      </c>
      <c r="BN41" s="762">
        <f>+IF(SUM(BK5:BN5)&gt;0, (SUM(BK5:BN5)*$A$5)/$D$5, 0)</f>
        <v/>
      </c>
      <c r="BO41" s="762">
        <f>+IF(SUM(BL5:BO5)&gt;0, (SUM(BL5:BO5)*$A$5)/$D$5, 0)</f>
        <v/>
      </c>
      <c r="BP41" s="762">
        <f>+IF(SUM(BM5:BP5)&gt;0, (SUM(BM5:BP5)*$A$5)/$D$5, 0)</f>
        <v/>
      </c>
      <c r="BQ41" s="762">
        <f>+IF(SUM(BN5:BQ5)&gt;0, (SUM(BN5:BQ5)*$A$5)/$D$5, 0)</f>
        <v/>
      </c>
      <c r="BR41" s="762">
        <f>+IF(SUM(BO5:BR5)&gt;0, (SUM(BO5:BR5)*$A$5)/$D$5, 0)</f>
        <v/>
      </c>
      <c r="BS41" s="762">
        <f>+IF(SUM(BP5:BS5)&gt;0, (SUM(BP5:BS5)*$A$5)/$D$5, 0)</f>
        <v/>
      </c>
      <c r="BT41" s="762">
        <f>+IF(SUM(BQ5:BT5)&gt;0, (SUM(BQ5:BT5)*$A$5)/$D$5, 0)</f>
        <v/>
      </c>
      <c r="BU41" s="762">
        <f>+IF(SUM(BR5:BU5)&gt;0, (SUM(BR5:BU5)*$A$5)/$D$5, 0)</f>
        <v/>
      </c>
      <c r="BV41" s="762">
        <f>+IF(SUM(BS5:BV5)&gt;0, (SUM(BS5:BV5)*$A$5)/$D$5, 0)</f>
        <v/>
      </c>
      <c r="BW41" s="762">
        <f>+IF(SUM(BT5:BW5)&gt;0, (SUM(BT5:BW5)*$A$5)/$D$5, 0)</f>
        <v/>
      </c>
      <c r="BX41" s="762">
        <f>+IF(SUM(BU5:BX5)&gt;0, (SUM(BU5:BX5)*$A$5)/$D$5, 0)</f>
        <v/>
      </c>
      <c r="BY41" s="762">
        <f>+IF(SUM(BV5:BY5)&gt;0, (SUM(BV5:BY5)*$A$5)/$D$5, 0)</f>
        <v/>
      </c>
      <c r="BZ41" s="762">
        <f>+IF(SUM(BW5:BZ5)&gt;0, (SUM(BW5:BZ5)*$A$5)/$D$5, 0)</f>
        <v/>
      </c>
      <c r="CA41" s="762">
        <f>+IF(SUM(BX5:CA5)&gt;0, (SUM(BX5:CA5)*$A$5)/$D$5, 0)</f>
        <v/>
      </c>
      <c r="CB41" s="762">
        <f>+IF(SUM(BY5:CB5)&gt;0, (SUM(BY5:CB5)*$A$5)/$D$5, 0)</f>
        <v/>
      </c>
      <c r="CC41" s="762">
        <f>+IF(SUM(BZ5:CC5)&gt;0, (SUM(BZ5:CC5)*$A$5)/$D$5, 0)</f>
        <v/>
      </c>
      <c r="CD41" s="762">
        <f>+IF(SUM(CA5:CD5)&gt;0, (SUM(CA5:CD5)*$A$5)/$D$5, 0)</f>
        <v/>
      </c>
      <c r="CE41" s="762">
        <f>+IF(SUM(CB5:CE5)&gt;0, (SUM(CB5:CE5)*$A$5)/$D$5, 0)</f>
        <v/>
      </c>
      <c r="CF41" s="762">
        <f>+IF(SUM(CC5:CF5)&gt;0, (SUM(CC5:CF5)*$A$5)/$D$5, 0)</f>
        <v/>
      </c>
      <c r="CG41" s="762">
        <f>+IF(SUM(CD5:CG5)&gt;0, (SUM(CD5:CG5)*$A$5)/$D$5, 0)</f>
        <v/>
      </c>
      <c r="CH41" s="762">
        <f>+IF(SUM(CE5:CH5)&gt;0, (SUM(CE5:CH5)*$A$5)/$D$5, 0)</f>
        <v/>
      </c>
      <c r="CI41" s="762">
        <f>+IF(SUM(CF5:CI5)&gt;0, (SUM(CF5:CI5)*$A$5)/$D$5, 0)</f>
        <v/>
      </c>
      <c r="CJ41" s="762">
        <f>+IF(SUM(CG5:CJ5)&gt;0, (SUM(CG5:CJ5)*$A$5)/$D$5, 0)</f>
        <v/>
      </c>
      <c r="CK41" s="763">
        <f>+IF(SUM(CH5:CK5)&gt;0, (SUM(CH5:CK5)*$A$5)/$D$5, 0)</f>
        <v/>
      </c>
    </row>
    <row r="42" hidden="1" outlineLevel="1">
      <c r="A42" s="243" t="n"/>
      <c r="B42" s="262" t="n">
        <v>0</v>
      </c>
      <c r="C42" s="269">
        <f>+EOMONTH(B42,0)</f>
        <v/>
      </c>
      <c r="D42" t="inlineStr">
        <is>
          <t>Systems Implementation SOW #2</t>
        </is>
      </c>
      <c r="E42" s="171">
        <f>+EOMONTH(B42, $D$5)</f>
        <v/>
      </c>
      <c r="F42" s="761">
        <f>+IF(AND($B42&lt;F$2, $E42&gt;F$2), $A$5/$D$5, 0)</f>
        <v/>
      </c>
      <c r="G42" s="762">
        <f>+IF(AND($B42&lt;G$2, $E42&gt;G$2), $A$5/$D$5, 0)</f>
        <v/>
      </c>
      <c r="H42" s="762">
        <f>+IF(AND($B42&lt;H$2, $E42&gt;H$2), $A$5/$D$5, 0)</f>
        <v/>
      </c>
      <c r="I42" s="762">
        <f>+IF(AND($B42&lt;I$2, $E42&gt;I$2), $A$5/$D$5, 0)</f>
        <v/>
      </c>
      <c r="J42" s="762">
        <f>+IF(AND($B42&lt;J$2, $E42&gt;J$2), $A$5/$D$5, 0)</f>
        <v/>
      </c>
      <c r="K42" s="763">
        <f>+IF(AND($B42&lt;K$2, $E42&gt;K$2), $A$5/$D$5, 0)</f>
        <v/>
      </c>
      <c r="L42" s="762">
        <f>+IF(AND($B42&lt;L$2, $E42&gt;L$2), $A$5/$D$5, 0)</f>
        <v/>
      </c>
      <c r="M42" s="762">
        <f>+IF(AND($B42&lt;M$2, $E42&gt;M$2), $A$5/$D$5, 0)</f>
        <v/>
      </c>
      <c r="N42" s="762">
        <f>+IF(AND($B42&lt;N$2, $E42&gt;N$2), $A$5/$D$5, 0)</f>
        <v/>
      </c>
      <c r="O42" s="762">
        <f>+IF(AND($B42&lt;O$2, $E42&gt;O$2), $A$5/$D$5, 0)</f>
        <v/>
      </c>
      <c r="P42" s="762">
        <f>+IF(AND($B42&lt;P$2, $E42&gt;P$2), $A$5/$D$5, 0)</f>
        <v/>
      </c>
      <c r="Q42" s="762">
        <f>+IF(AND($B42&lt;Q$2, $E42&gt;Q$2), $A$5/$D$5, 0)</f>
        <v/>
      </c>
      <c r="R42" s="762">
        <f>+IF(AND($B42&lt;R$2, $E42&gt;R$2), $A$5/$D$5, 0)</f>
        <v/>
      </c>
      <c r="S42" s="762">
        <f>+IF(AND($B42&lt;S$2, $E42&gt;S$2), $A$5/$D$5, 0)</f>
        <v/>
      </c>
      <c r="T42" s="762">
        <f>+IF(AND($B42&lt;T$2, $E42&gt;T$2), $A$5/$D$5, 0)</f>
        <v/>
      </c>
      <c r="U42" s="762">
        <f>+IF(AND($B42&lt;U$2, $E42&gt;U$2), $A$5/$D$5, 0)</f>
        <v/>
      </c>
      <c r="V42" s="762">
        <f>+IF(AND($B42&lt;V$2, $E42&gt;V$2), $A$5/$D$5, 0)</f>
        <v/>
      </c>
      <c r="W42" s="762">
        <f>+IF(AND($B42&lt;W$2, $E42&gt;W$2), $A$5/$D$5, 0)</f>
        <v/>
      </c>
      <c r="X42" s="762">
        <f>+IF(AND($B42&lt;X$2, $E42&gt;X$2), $A$5/$D$5, 0)</f>
        <v/>
      </c>
      <c r="Y42" s="762">
        <f>+IF(AND($B42&lt;Y$2, $E42&gt;Y$2), $A$5/$D$5, 0)</f>
        <v/>
      </c>
      <c r="Z42" s="762">
        <f>+IF(AND($B42&lt;Z$2, $E42&gt;Z$2), $A$5/$D$5, 0)</f>
        <v/>
      </c>
      <c r="AA42" s="762">
        <f>+IF(AND($B42&lt;AA$2, $E42&gt;AA$2), $A$5/$D$5, 0)</f>
        <v/>
      </c>
      <c r="AB42" s="762">
        <f>+IF(AND($B42&lt;AB$2, $E42&gt;AB$2), $A$5/$D$5, 0)</f>
        <v/>
      </c>
      <c r="AC42" s="762">
        <f>+IF(AND($B42&lt;AC$2, $E42&gt;AC$2), $A$5/$D$5, 0)</f>
        <v/>
      </c>
      <c r="AD42" s="762">
        <f>+IF(AND($B42&lt;AD$2, $E42&gt;AD$2), $A$5/$D$5, 0)</f>
        <v/>
      </c>
      <c r="AE42" s="762">
        <f>+IF(AND($B42&lt;AE$2, $E42&gt;AE$2), $A$5/$D$5, 0)</f>
        <v/>
      </c>
      <c r="AF42" s="762">
        <f>+IF(AND($B42&lt;AF$2, $E42&gt;AF$2), $A$5/$D$5, 0)</f>
        <v/>
      </c>
      <c r="AG42" s="762">
        <f>+IF(AND($B42&lt;AG$2, $E42&gt;AG$2), $A$5/$D$5, 0)</f>
        <v/>
      </c>
      <c r="AH42" s="762">
        <f>+IF(AND($B42&lt;AH$2, $E42&gt;AH$2), $A$5/$D$5, 0)</f>
        <v/>
      </c>
      <c r="AI42" s="762">
        <f>+IF(AND($B42&lt;AI$2, $E42&gt;AI$2), $A$5/$D$5, 0)</f>
        <v/>
      </c>
      <c r="AJ42" s="762">
        <f>+IF(AND($B42&lt;AJ$2, $E42&gt;AJ$2), $A$5/$D$5, 0)</f>
        <v/>
      </c>
      <c r="AK42" s="762">
        <f>+IF(AND($B42&lt;AK$2, $E42&gt;AK$2), $A$5/$D$5, 0)</f>
        <v/>
      </c>
      <c r="AL42" s="762">
        <f>+IF(AND($B42&lt;AL$2, $E42&gt;AL$2), $A$5/$D$5, 0)</f>
        <v/>
      </c>
      <c r="AM42" s="762">
        <f>+IF(AND($B42&lt;AM$2, $E42&gt;AM$2), $A$5/$D$5, 0)</f>
        <v/>
      </c>
      <c r="AN42" s="762">
        <f>+IF(AND($B42&lt;AN$2, $E42&gt;AN$2), $A$5/$D$5, 0)</f>
        <v/>
      </c>
      <c r="AO42" s="762">
        <f>+IF(AND($B42&lt;AO$2, $E42&gt;AO$2), $A$5/$D$5, 0)</f>
        <v/>
      </c>
      <c r="AP42" s="762">
        <f>+IF(AND($B42&lt;AP$2, $E42&gt;AP$2), $A$5/$D$5, 0)</f>
        <v/>
      </c>
      <c r="AQ42" s="762">
        <f>+IF(AND($B42&lt;AQ$2, $E42&gt;AQ$2), $A$5/$D$5, 0)</f>
        <v/>
      </c>
      <c r="AR42" s="762">
        <f>+IF(AND($B42&lt;AR$2, $E42&gt;AR$2), $A$5/$D$5, 0)</f>
        <v/>
      </c>
      <c r="AS42" s="762">
        <f>+IF(AND($B42&lt;AS$2, $E42&gt;AS$2), $A$5/$D$5, 0)</f>
        <v/>
      </c>
      <c r="AT42" s="762">
        <f>+IF(AND($B42&lt;AT$2, $E42&gt;AT$2), $A$5/$D$5, 0)</f>
        <v/>
      </c>
      <c r="AU42" s="762">
        <f>+IF(AND($B42&lt;AU$2, $E42&gt;AU$2), $A$5/$D$5, 0)</f>
        <v/>
      </c>
      <c r="AV42" s="762">
        <f>+IF(AND($B42&lt;AV$2, $E42&gt;AV$2), $A$5/$D$5, 0)</f>
        <v/>
      </c>
      <c r="AW42" s="762">
        <f>+IF(AND($B42&lt;AW$2, $E42&gt;AW$2), $A$5/$D$5, 0)</f>
        <v/>
      </c>
      <c r="AX42" s="762">
        <f>+IF(AND($B42&lt;AX$2, $E42&gt;AX$2), $A$5/$D$5, 0)</f>
        <v/>
      </c>
      <c r="AY42" s="762">
        <f>+IF(AND($B42&lt;AY$2, $E42&gt;AY$2), $A$5/$D$5, 0)</f>
        <v/>
      </c>
      <c r="AZ42" s="762">
        <f>+IF(AND($B42&lt;AZ$2, $E42&gt;AZ$2), $A$5/$D$5, 0)</f>
        <v/>
      </c>
      <c r="BA42" s="762">
        <f>+IF(AND($B42&lt;BA$2, $E42&gt;BA$2), $A$5/$D$5, 0)</f>
        <v/>
      </c>
      <c r="BB42" s="762">
        <f>+IF(AND($B42&lt;BB$2, $E42&gt;BB$2), $A$5/$D$5, 0)</f>
        <v/>
      </c>
      <c r="BC42" s="762">
        <f>+IF(AND($B42&lt;BC$2, $E42&gt;BC$2), $A$5/$D$5, 0)</f>
        <v/>
      </c>
      <c r="BD42" s="762">
        <f>+IF(AND($B42&lt;BD$2, $E42&gt;BD$2), $A$5/$D$5, 0)</f>
        <v/>
      </c>
      <c r="BE42" s="762">
        <f>+IF(AND($B42&lt;BE$2, $E42&gt;BE$2), $A$5/$D$5, 0)</f>
        <v/>
      </c>
      <c r="BF42" s="762">
        <f>+IF(AND($B42&lt;BF$2, $E42&gt;BF$2), $A$5/$D$5, 0)</f>
        <v/>
      </c>
      <c r="BG42" s="762">
        <f>+IF(AND($B42&lt;BG$2, $E42&gt;BG$2), $A$5/$D$5, 0)</f>
        <v/>
      </c>
      <c r="BH42" s="762">
        <f>+IF(AND($B42&lt;BH$2, $E42&gt;BH$2), $A$5/$D$5, 0)</f>
        <v/>
      </c>
      <c r="BI42" s="762">
        <f>+IF(AND($B42&lt;BI$2, $E42&gt;BI$2), $A$5/$D$5, 0)</f>
        <v/>
      </c>
      <c r="BJ42" s="762">
        <f>+IF(AND($B42&lt;BJ$2, $E42&gt;BJ$2), $A$5/$D$5, 0)</f>
        <v/>
      </c>
      <c r="BK42" s="762">
        <f>+IF(AND($B42&lt;BK$2, $E42&gt;BK$2), $A$5/$D$5, 0)</f>
        <v/>
      </c>
      <c r="BL42" s="762">
        <f>+IF(AND($B42&lt;BL$2, $E42&gt;BL$2), $A$5/$D$5, 0)</f>
        <v/>
      </c>
      <c r="BM42" s="762">
        <f>+IF(AND($B42&lt;BM$2, $E42&gt;BM$2), $A$5/$D$5, 0)</f>
        <v/>
      </c>
      <c r="BN42" s="762">
        <f>+IF(AND($B42&lt;BN$2, $E42&gt;BN$2), $A$5/$D$5, 0)</f>
        <v/>
      </c>
      <c r="BO42" s="762">
        <f>+IF(AND($B42&lt;BO$2, $E42&gt;BO$2), $A$5/$D$5, 0)</f>
        <v/>
      </c>
      <c r="BP42" s="762">
        <f>+IF(AND($B42&lt;BP$2, $E42&gt;BP$2), $A$5/$D$5, 0)</f>
        <v/>
      </c>
      <c r="BQ42" s="762">
        <f>+IF(AND($B42&lt;BQ$2, $E42&gt;BQ$2), $A$5/$D$5, 0)</f>
        <v/>
      </c>
      <c r="BR42" s="762">
        <f>+IF(AND($B42&lt;BR$2, $E42&gt;BR$2), $A$5/$D$5, 0)</f>
        <v/>
      </c>
      <c r="BS42" s="762">
        <f>+IF(AND($B42&lt;BS$2, $E42&gt;BS$2), $A$5/$D$5, 0)</f>
        <v/>
      </c>
      <c r="BT42" s="762">
        <f>+IF(AND($B42&lt;BT$2, $E42&gt;BT$2), $A$5/$D$5, 0)</f>
        <v/>
      </c>
      <c r="BU42" s="762">
        <f>+IF(AND($B42&lt;BU$2, $E42&gt;BU$2), $A$5/$D$5, 0)</f>
        <v/>
      </c>
      <c r="BV42" s="762">
        <f>+IF(AND($B42&lt;BV$2, $E42&gt;BV$2), $A$5/$D$5, 0)</f>
        <v/>
      </c>
      <c r="BW42" s="762">
        <f>+IF(AND($B42&lt;BW$2, $E42&gt;BW$2), $A$5/$D$5, 0)</f>
        <v/>
      </c>
      <c r="BX42" s="762">
        <f>+IF(AND($B42&lt;BX$2, $E42&gt;BX$2), $A$5/$D$5, 0)</f>
        <v/>
      </c>
      <c r="BY42" s="762">
        <f>+IF(AND($B42&lt;BY$2, $E42&gt;BY$2), $A$5/$D$5, 0)</f>
        <v/>
      </c>
      <c r="BZ42" s="762">
        <f>+IF(AND($B42&lt;BZ$2, $E42&gt;BZ$2), $A$5/$D$5, 0)</f>
        <v/>
      </c>
      <c r="CA42" s="762">
        <f>+IF(AND($B42&lt;CA$2, $E42&gt;CA$2), $A$5/$D$5, 0)</f>
        <v/>
      </c>
      <c r="CB42" s="762">
        <f>+IF(AND($B42&lt;CB$2, $E42&gt;CB$2), $A$5/$D$5, 0)</f>
        <v/>
      </c>
      <c r="CC42" s="762">
        <f>+IF(AND($B42&lt;CC$2, $E42&gt;CC$2), $A$5/$D$5, 0)</f>
        <v/>
      </c>
      <c r="CD42" s="762">
        <f>+IF(AND($B42&lt;CD$2, $E42&gt;CD$2), $A$5/$D$5, 0)</f>
        <v/>
      </c>
      <c r="CE42" s="762">
        <f>+IF(AND($B42&lt;CE$2, $E42&gt;CE$2), $A$5/$D$5, 0)</f>
        <v/>
      </c>
      <c r="CF42" s="762">
        <f>+IF(AND($B42&lt;CF$2, $E42&gt;CF$2), $A$5/$D$5, 0)</f>
        <v/>
      </c>
      <c r="CG42" s="762">
        <f>+IF(AND($B42&lt;CG$2, $E42&gt;CG$2), $A$5/$D$5, 0)</f>
        <v/>
      </c>
      <c r="CH42" s="762">
        <f>+IF(AND($B42&lt;CH$2, $E42&gt;CH$2), $A$5/$D$5, 0)</f>
        <v/>
      </c>
      <c r="CI42" s="762">
        <f>+IF(AND($B42&lt;CI$2, $E42&gt;CI$2), $A$5/$D$5, 0)</f>
        <v/>
      </c>
      <c r="CJ42" s="762">
        <f>+IF(AND($B42&lt;CJ$2, $E42&gt;CJ$2), $A$5/$D$5, 0)</f>
        <v/>
      </c>
      <c r="CK42" s="763">
        <f>+IF(AND($B42&lt;CK$2, $E42&gt;CK$2), $A$5/$D$5, 0)</f>
        <v/>
      </c>
    </row>
    <row r="43" hidden="1" outlineLevel="1">
      <c r="A43" s="243" t="n"/>
      <c r="B43" s="262" t="n">
        <v>0</v>
      </c>
      <c r="C43" s="269">
        <f>+EOMONTH(B43,0)</f>
        <v/>
      </c>
      <c r="D43" t="inlineStr">
        <is>
          <t>Systems Implementation SOW #3</t>
        </is>
      </c>
      <c r="E43" s="171">
        <f>+EOMONTH(B43, $D$5)</f>
        <v/>
      </c>
      <c r="F43" s="761">
        <f>+IF(AND($B43&lt;F$2, $E43&gt;F$2), $A$5/$D$5, 0)</f>
        <v/>
      </c>
      <c r="G43" s="762">
        <f>+IF(AND($B43&lt;G$2, $E43&gt;G$2), $A$5/$D$5, 0)</f>
        <v/>
      </c>
      <c r="H43" s="762">
        <f>+IF(AND($B43&lt;H$2, $E43&gt;H$2), $A$5/$D$5, 0)</f>
        <v/>
      </c>
      <c r="I43" s="762">
        <f>+IF(AND($B43&lt;I$2, $E43&gt;I$2), $A$5/$D$5, 0)</f>
        <v/>
      </c>
      <c r="J43" s="762">
        <f>+IF(AND($B43&lt;J$2, $E43&gt;J$2), $A$5/$D$5, 0)</f>
        <v/>
      </c>
      <c r="K43" s="763">
        <f>+IF(AND($B43&lt;K$2, $E43&gt;K$2), $A$5/$D$5, 0)</f>
        <v/>
      </c>
      <c r="L43" s="762">
        <f>+IF(AND($B43&lt;L$2, $E43&gt;L$2), $A$5/$D$5, 0)</f>
        <v/>
      </c>
      <c r="M43" s="762">
        <f>+IF(AND($B43&lt;M$2, $E43&gt;M$2), $A$5/$D$5, 0)</f>
        <v/>
      </c>
      <c r="N43" s="762">
        <f>+IF(AND($B43&lt;N$2, $E43&gt;N$2), $A$5/$D$5, 0)</f>
        <v/>
      </c>
      <c r="O43" s="762">
        <f>+IF(AND($B43&lt;O$2, $E43&gt;O$2), $A$5/$D$5, 0)</f>
        <v/>
      </c>
      <c r="P43" s="762">
        <f>+IF(AND($B43&lt;P$2, $E43&gt;P$2), $A$5/$D$5, 0)</f>
        <v/>
      </c>
      <c r="Q43" s="762">
        <f>+IF(AND($B43&lt;Q$2, $E43&gt;Q$2), $A$5/$D$5, 0)</f>
        <v/>
      </c>
      <c r="R43" s="762">
        <f>+IF(AND($B43&lt;R$2, $E43&gt;R$2), $A$5/$D$5, 0)</f>
        <v/>
      </c>
      <c r="S43" s="762">
        <f>+IF(AND($B43&lt;S$2, $E43&gt;S$2), $A$5/$D$5, 0)</f>
        <v/>
      </c>
      <c r="T43" s="762">
        <f>+IF(AND($B43&lt;T$2, $E43&gt;T$2), $A$5/$D$5, 0)</f>
        <v/>
      </c>
      <c r="U43" s="762">
        <f>+IF(AND($B43&lt;U$2, $E43&gt;U$2), $A$5/$D$5, 0)</f>
        <v/>
      </c>
      <c r="V43" s="762">
        <f>+IF(AND($B43&lt;V$2, $E43&gt;V$2), $A$5/$D$5, 0)</f>
        <v/>
      </c>
      <c r="W43" s="762">
        <f>+IF(AND($B43&lt;W$2, $E43&gt;W$2), $A$5/$D$5, 0)</f>
        <v/>
      </c>
      <c r="X43" s="762">
        <f>+IF(AND($B43&lt;X$2, $E43&gt;X$2), $A$5/$D$5, 0)</f>
        <v/>
      </c>
      <c r="Y43" s="762">
        <f>+IF(AND($B43&lt;Y$2, $E43&gt;Y$2), $A$5/$D$5, 0)</f>
        <v/>
      </c>
      <c r="Z43" s="762">
        <f>+IF(AND($B43&lt;Z$2, $E43&gt;Z$2), $A$5/$D$5, 0)</f>
        <v/>
      </c>
      <c r="AA43" s="762">
        <f>+IF(AND($B43&lt;AA$2, $E43&gt;AA$2), $A$5/$D$5, 0)</f>
        <v/>
      </c>
      <c r="AB43" s="762">
        <f>+IF(AND($B43&lt;AB$2, $E43&gt;AB$2), $A$5/$D$5, 0)</f>
        <v/>
      </c>
      <c r="AC43" s="762">
        <f>+IF(AND($B43&lt;AC$2, $E43&gt;AC$2), $A$5/$D$5, 0)</f>
        <v/>
      </c>
      <c r="AD43" s="762">
        <f>+IF(AND($B43&lt;AD$2, $E43&gt;AD$2), $A$5/$D$5, 0)</f>
        <v/>
      </c>
      <c r="AE43" s="762">
        <f>+IF(AND($B43&lt;AE$2, $E43&gt;AE$2), $A$5/$D$5, 0)</f>
        <v/>
      </c>
      <c r="AF43" s="762">
        <f>+IF(AND($B43&lt;AF$2, $E43&gt;AF$2), $A$5/$D$5, 0)</f>
        <v/>
      </c>
      <c r="AG43" s="762">
        <f>+IF(AND($B43&lt;AG$2, $E43&gt;AG$2), $A$5/$D$5, 0)</f>
        <v/>
      </c>
      <c r="AH43" s="762">
        <f>+IF(AND($B43&lt;AH$2, $E43&gt;AH$2), $A$5/$D$5, 0)</f>
        <v/>
      </c>
      <c r="AI43" s="762">
        <f>+IF(AND($B43&lt;AI$2, $E43&gt;AI$2), $A$5/$D$5, 0)</f>
        <v/>
      </c>
      <c r="AJ43" s="762">
        <f>+IF(AND($B43&lt;AJ$2, $E43&gt;AJ$2), $A$5/$D$5, 0)</f>
        <v/>
      </c>
      <c r="AK43" s="762">
        <f>+IF(AND($B43&lt;AK$2, $E43&gt;AK$2), $A$5/$D$5, 0)</f>
        <v/>
      </c>
      <c r="AL43" s="762">
        <f>+IF(AND($B43&lt;AL$2, $E43&gt;AL$2), $A$5/$D$5, 0)</f>
        <v/>
      </c>
      <c r="AM43" s="762">
        <f>+IF(AND($B43&lt;AM$2, $E43&gt;AM$2), $A$5/$D$5, 0)</f>
        <v/>
      </c>
      <c r="AN43" s="762">
        <f>+IF(AND($B43&lt;AN$2, $E43&gt;AN$2), $A$5/$D$5, 0)</f>
        <v/>
      </c>
      <c r="AO43" s="762">
        <f>+IF(AND($B43&lt;AO$2, $E43&gt;AO$2), $A$5/$D$5, 0)</f>
        <v/>
      </c>
      <c r="AP43" s="762">
        <f>+IF(AND($B43&lt;AP$2, $E43&gt;AP$2), $A$5/$D$5, 0)</f>
        <v/>
      </c>
      <c r="AQ43" s="762">
        <f>+IF(AND($B43&lt;AQ$2, $E43&gt;AQ$2), $A$5/$D$5, 0)</f>
        <v/>
      </c>
      <c r="AR43" s="762">
        <f>+IF(AND($B43&lt;AR$2, $E43&gt;AR$2), $A$5/$D$5, 0)</f>
        <v/>
      </c>
      <c r="AS43" s="762">
        <f>+IF(AND($B43&lt;AS$2, $E43&gt;AS$2), $A$5/$D$5, 0)</f>
        <v/>
      </c>
      <c r="AT43" s="762">
        <f>+IF(AND($B43&lt;AT$2, $E43&gt;AT$2), $A$5/$D$5, 0)</f>
        <v/>
      </c>
      <c r="AU43" s="762">
        <f>+IF(AND($B43&lt;AU$2, $E43&gt;AU$2), $A$5/$D$5, 0)</f>
        <v/>
      </c>
      <c r="AV43" s="762">
        <f>+IF(AND($B43&lt;AV$2, $E43&gt;AV$2), $A$5/$D$5, 0)</f>
        <v/>
      </c>
      <c r="AW43" s="762">
        <f>+IF(AND($B43&lt;AW$2, $E43&gt;AW$2), $A$5/$D$5, 0)</f>
        <v/>
      </c>
      <c r="AX43" s="762">
        <f>+IF(AND($B43&lt;AX$2, $E43&gt;AX$2), $A$5/$D$5, 0)</f>
        <v/>
      </c>
      <c r="AY43" s="762">
        <f>+IF(AND($B43&lt;AY$2, $E43&gt;AY$2), $A$5/$D$5, 0)</f>
        <v/>
      </c>
      <c r="AZ43" s="762">
        <f>+IF(AND($B43&lt;AZ$2, $E43&gt;AZ$2), $A$5/$D$5, 0)</f>
        <v/>
      </c>
      <c r="BA43" s="762">
        <f>+IF(AND($B43&lt;BA$2, $E43&gt;BA$2), $A$5/$D$5, 0)</f>
        <v/>
      </c>
      <c r="BB43" s="762">
        <f>+IF(AND($B43&lt;BB$2, $E43&gt;BB$2), $A$5/$D$5, 0)</f>
        <v/>
      </c>
      <c r="BC43" s="762">
        <f>+IF(AND($B43&lt;BC$2, $E43&gt;BC$2), $A$5/$D$5, 0)</f>
        <v/>
      </c>
      <c r="BD43" s="762">
        <f>+IF(AND($B43&lt;BD$2, $E43&gt;BD$2), $A$5/$D$5, 0)</f>
        <v/>
      </c>
      <c r="BE43" s="762">
        <f>+IF(AND($B43&lt;BE$2, $E43&gt;BE$2), $A$5/$D$5, 0)</f>
        <v/>
      </c>
      <c r="BF43" s="762">
        <f>+IF(AND($B43&lt;BF$2, $E43&gt;BF$2), $A$5/$D$5, 0)</f>
        <v/>
      </c>
      <c r="BG43" s="762">
        <f>+IF(AND($B43&lt;BG$2, $E43&gt;BG$2), $A$5/$D$5, 0)</f>
        <v/>
      </c>
      <c r="BH43" s="762">
        <f>+IF(AND($B43&lt;BH$2, $E43&gt;BH$2), $A$5/$D$5, 0)</f>
        <v/>
      </c>
      <c r="BI43" s="762">
        <f>+IF(AND($B43&lt;BI$2, $E43&gt;BI$2), $A$5/$D$5, 0)</f>
        <v/>
      </c>
      <c r="BJ43" s="762">
        <f>+IF(AND($B43&lt;BJ$2, $E43&gt;BJ$2), $A$5/$D$5, 0)</f>
        <v/>
      </c>
      <c r="BK43" s="762">
        <f>+IF(AND($B43&lt;BK$2, $E43&gt;BK$2), $A$5/$D$5, 0)</f>
        <v/>
      </c>
      <c r="BL43" s="762">
        <f>+IF(AND($B43&lt;BL$2, $E43&gt;BL$2), $A$5/$D$5, 0)</f>
        <v/>
      </c>
      <c r="BM43" s="762">
        <f>+IF(AND($B43&lt;BM$2, $E43&gt;BM$2), $A$5/$D$5, 0)</f>
        <v/>
      </c>
      <c r="BN43" s="762">
        <f>+IF(AND($B43&lt;BN$2, $E43&gt;BN$2), $A$5/$D$5, 0)</f>
        <v/>
      </c>
      <c r="BO43" s="762">
        <f>+IF(AND($B43&lt;BO$2, $E43&gt;BO$2), $A$5/$D$5, 0)</f>
        <v/>
      </c>
      <c r="BP43" s="762">
        <f>+IF(AND($B43&lt;BP$2, $E43&gt;BP$2), $A$5/$D$5, 0)</f>
        <v/>
      </c>
      <c r="BQ43" s="762">
        <f>+IF(AND($B43&lt;BQ$2, $E43&gt;BQ$2), $A$5/$D$5, 0)</f>
        <v/>
      </c>
      <c r="BR43" s="762">
        <f>+IF(AND($B43&lt;BR$2, $E43&gt;BR$2), $A$5/$D$5, 0)</f>
        <v/>
      </c>
      <c r="BS43" s="762">
        <f>+IF(AND($B43&lt;BS$2, $E43&gt;BS$2), $A$5/$D$5, 0)</f>
        <v/>
      </c>
      <c r="BT43" s="762">
        <f>+IF(AND($B43&lt;BT$2, $E43&gt;BT$2), $A$5/$D$5, 0)</f>
        <v/>
      </c>
      <c r="BU43" s="762">
        <f>+IF(AND($B43&lt;BU$2, $E43&gt;BU$2), $A$5/$D$5, 0)</f>
        <v/>
      </c>
      <c r="BV43" s="762">
        <f>+IF(AND($B43&lt;BV$2, $E43&gt;BV$2), $A$5/$D$5, 0)</f>
        <v/>
      </c>
      <c r="BW43" s="762">
        <f>+IF(AND($B43&lt;BW$2, $E43&gt;BW$2), $A$5/$D$5, 0)</f>
        <v/>
      </c>
      <c r="BX43" s="762">
        <f>+IF(AND($B43&lt;BX$2, $E43&gt;BX$2), $A$5/$D$5, 0)</f>
        <v/>
      </c>
      <c r="BY43" s="762">
        <f>+IF(AND($B43&lt;BY$2, $E43&gt;BY$2), $A$5/$D$5, 0)</f>
        <v/>
      </c>
      <c r="BZ43" s="762">
        <f>+IF(AND($B43&lt;BZ$2, $E43&gt;BZ$2), $A$5/$D$5, 0)</f>
        <v/>
      </c>
      <c r="CA43" s="762">
        <f>+IF(AND($B43&lt;CA$2, $E43&gt;CA$2), $A$5/$D$5, 0)</f>
        <v/>
      </c>
      <c r="CB43" s="762">
        <f>+IF(AND($B43&lt;CB$2, $E43&gt;CB$2), $A$5/$D$5, 0)</f>
        <v/>
      </c>
      <c r="CC43" s="762">
        <f>+IF(AND($B43&lt;CC$2, $E43&gt;CC$2), $A$5/$D$5, 0)</f>
        <v/>
      </c>
      <c r="CD43" s="762">
        <f>+IF(AND($B43&lt;CD$2, $E43&gt;CD$2), $A$5/$D$5, 0)</f>
        <v/>
      </c>
      <c r="CE43" s="762">
        <f>+IF(AND($B43&lt;CE$2, $E43&gt;CE$2), $A$5/$D$5, 0)</f>
        <v/>
      </c>
      <c r="CF43" s="762">
        <f>+IF(AND($B43&lt;CF$2, $E43&gt;CF$2), $A$5/$D$5, 0)</f>
        <v/>
      </c>
      <c r="CG43" s="762">
        <f>+IF(AND($B43&lt;CG$2, $E43&gt;CG$2), $A$5/$D$5, 0)</f>
        <v/>
      </c>
      <c r="CH43" s="762">
        <f>+IF(AND($B43&lt;CH$2, $E43&gt;CH$2), $A$5/$D$5, 0)</f>
        <v/>
      </c>
      <c r="CI43" s="762">
        <f>+IF(AND($B43&lt;CI$2, $E43&gt;CI$2), $A$5/$D$5, 0)</f>
        <v/>
      </c>
      <c r="CJ43" s="762">
        <f>+IF(AND($B43&lt;CJ$2, $E43&gt;CJ$2), $A$5/$D$5, 0)</f>
        <v/>
      </c>
      <c r="CK43" s="763">
        <f>+IF(AND($B43&lt;CK$2, $E43&gt;CK$2), $A$5/$D$5, 0)</f>
        <v/>
      </c>
    </row>
    <row r="44" hidden="1" outlineLevel="1">
      <c r="A44" s="243" t="n"/>
      <c r="B44" s="262" t="n">
        <v>0</v>
      </c>
      <c r="C44" s="269">
        <f>+EOMONTH(B44,0)</f>
        <v/>
      </c>
      <c r="D44" t="inlineStr">
        <is>
          <t>Systems Implementation SOW #4</t>
        </is>
      </c>
      <c r="E44" s="171">
        <f>+EOMONTH(B44, $D$5)</f>
        <v/>
      </c>
      <c r="F44" s="761">
        <f>+IF(AND($B44&lt;F$2, $E44&gt;F$2), $A$5/$D$5, 0)</f>
        <v/>
      </c>
      <c r="G44" s="762">
        <f>+IF(AND($B44&lt;G$2, $E44&gt;G$2), $A$5/$D$5, 0)</f>
        <v/>
      </c>
      <c r="H44" s="762">
        <f>+IF(AND($B44&lt;H$2, $E44&gt;H$2), $A$5/$D$5, 0)</f>
        <v/>
      </c>
      <c r="I44" s="762">
        <f>+IF(AND($B44&lt;I$2, $E44&gt;I$2), $A$5/$D$5, 0)</f>
        <v/>
      </c>
      <c r="J44" s="762">
        <f>+IF(AND($B44&lt;J$2, $E44&gt;J$2), $A$5/$D$5, 0)</f>
        <v/>
      </c>
      <c r="K44" s="763">
        <f>+IF(AND($B44&lt;K$2, $E44&gt;K$2), $A$5/$D$5, 0)</f>
        <v/>
      </c>
      <c r="L44" s="762">
        <f>+IF(AND($B44&lt;L$2, $E44&gt;L$2), $A$5/$D$5, 0)</f>
        <v/>
      </c>
      <c r="M44" s="762">
        <f>+IF(AND($B44&lt;M$2, $E44&gt;M$2), $A$5/$D$5, 0)</f>
        <v/>
      </c>
      <c r="N44" s="762">
        <f>+IF(AND($B44&lt;N$2, $E44&gt;N$2), $A$5/$D$5, 0)</f>
        <v/>
      </c>
      <c r="O44" s="762">
        <f>+IF(AND($B44&lt;O$2, $E44&gt;O$2), $A$5/$D$5, 0)</f>
        <v/>
      </c>
      <c r="P44" s="762">
        <f>+IF(AND($B44&lt;P$2, $E44&gt;P$2), $A$5/$D$5, 0)</f>
        <v/>
      </c>
      <c r="Q44" s="762">
        <f>+IF(AND($B44&lt;Q$2, $E44&gt;Q$2), $A$5/$D$5, 0)</f>
        <v/>
      </c>
      <c r="R44" s="762">
        <f>+IF(AND($B44&lt;R$2, $E44&gt;R$2), $A$5/$D$5, 0)</f>
        <v/>
      </c>
      <c r="S44" s="762">
        <f>+IF(AND($B44&lt;S$2, $E44&gt;S$2), $A$5/$D$5, 0)</f>
        <v/>
      </c>
      <c r="T44" s="762">
        <f>+IF(AND($B44&lt;T$2, $E44&gt;T$2), $A$5/$D$5, 0)</f>
        <v/>
      </c>
      <c r="U44" s="762">
        <f>+IF(AND($B44&lt;U$2, $E44&gt;U$2), $A$5/$D$5, 0)</f>
        <v/>
      </c>
      <c r="V44" s="762">
        <f>+IF(AND($B44&lt;V$2, $E44&gt;V$2), $A$5/$D$5, 0)</f>
        <v/>
      </c>
      <c r="W44" s="762">
        <f>+IF(AND($B44&lt;W$2, $E44&gt;W$2), $A$5/$D$5, 0)</f>
        <v/>
      </c>
      <c r="X44" s="762">
        <f>+IF(AND($B44&lt;X$2, $E44&gt;X$2), $A$5/$D$5, 0)</f>
        <v/>
      </c>
      <c r="Y44" s="762">
        <f>+IF(AND($B44&lt;Y$2, $E44&gt;Y$2), $A$5/$D$5, 0)</f>
        <v/>
      </c>
      <c r="Z44" s="762">
        <f>+IF(AND($B44&lt;Z$2, $E44&gt;Z$2), $A$5/$D$5, 0)</f>
        <v/>
      </c>
      <c r="AA44" s="762">
        <f>+IF(AND($B44&lt;AA$2, $E44&gt;AA$2), $A$5/$D$5, 0)</f>
        <v/>
      </c>
      <c r="AB44" s="762">
        <f>+IF(AND($B44&lt;AB$2, $E44&gt;AB$2), $A$5/$D$5, 0)</f>
        <v/>
      </c>
      <c r="AC44" s="762">
        <f>+IF(AND($B44&lt;AC$2, $E44&gt;AC$2), $A$5/$D$5, 0)</f>
        <v/>
      </c>
      <c r="AD44" s="762">
        <f>+IF(AND($B44&lt;AD$2, $E44&gt;AD$2), $A$5/$D$5, 0)</f>
        <v/>
      </c>
      <c r="AE44" s="762">
        <f>+IF(AND($B44&lt;AE$2, $E44&gt;AE$2), $A$5/$D$5, 0)</f>
        <v/>
      </c>
      <c r="AF44" s="762">
        <f>+IF(AND($B44&lt;AF$2, $E44&gt;AF$2), $A$5/$D$5, 0)</f>
        <v/>
      </c>
      <c r="AG44" s="762">
        <f>+IF(AND($B44&lt;AG$2, $E44&gt;AG$2), $A$5/$D$5, 0)</f>
        <v/>
      </c>
      <c r="AH44" s="762">
        <f>+IF(AND($B44&lt;AH$2, $E44&gt;AH$2), $A$5/$D$5, 0)</f>
        <v/>
      </c>
      <c r="AI44" s="762">
        <f>+IF(AND($B44&lt;AI$2, $E44&gt;AI$2), $A$5/$D$5, 0)</f>
        <v/>
      </c>
      <c r="AJ44" s="762">
        <f>+IF(AND($B44&lt;AJ$2, $E44&gt;AJ$2), $A$5/$D$5, 0)</f>
        <v/>
      </c>
      <c r="AK44" s="762">
        <f>+IF(AND($B44&lt;AK$2, $E44&gt;AK$2), $A$5/$D$5, 0)</f>
        <v/>
      </c>
      <c r="AL44" s="762">
        <f>+IF(AND($B44&lt;AL$2, $E44&gt;AL$2), $A$5/$D$5, 0)</f>
        <v/>
      </c>
      <c r="AM44" s="762">
        <f>+IF(AND($B44&lt;AM$2, $E44&gt;AM$2), $A$5/$D$5, 0)</f>
        <v/>
      </c>
      <c r="AN44" s="762">
        <f>+IF(AND($B44&lt;AN$2, $E44&gt;AN$2), $A$5/$D$5, 0)</f>
        <v/>
      </c>
      <c r="AO44" s="762">
        <f>+IF(AND($B44&lt;AO$2, $E44&gt;AO$2), $A$5/$D$5, 0)</f>
        <v/>
      </c>
      <c r="AP44" s="762">
        <f>+IF(AND($B44&lt;AP$2, $E44&gt;AP$2), $A$5/$D$5, 0)</f>
        <v/>
      </c>
      <c r="AQ44" s="762">
        <f>+IF(AND($B44&lt;AQ$2, $E44&gt;AQ$2), $A$5/$D$5, 0)</f>
        <v/>
      </c>
      <c r="AR44" s="762">
        <f>+IF(AND($B44&lt;AR$2, $E44&gt;AR$2), $A$5/$D$5, 0)</f>
        <v/>
      </c>
      <c r="AS44" s="762">
        <f>+IF(AND($B44&lt;AS$2, $E44&gt;AS$2), $A$5/$D$5, 0)</f>
        <v/>
      </c>
      <c r="AT44" s="762">
        <f>+IF(AND($B44&lt;AT$2, $E44&gt;AT$2), $A$5/$D$5, 0)</f>
        <v/>
      </c>
      <c r="AU44" s="762">
        <f>+IF(AND($B44&lt;AU$2, $E44&gt;AU$2), $A$5/$D$5, 0)</f>
        <v/>
      </c>
      <c r="AV44" s="762">
        <f>+IF(AND($B44&lt;AV$2, $E44&gt;AV$2), $A$5/$D$5, 0)</f>
        <v/>
      </c>
      <c r="AW44" s="762">
        <f>+IF(AND($B44&lt;AW$2, $E44&gt;AW$2), $A$5/$D$5, 0)</f>
        <v/>
      </c>
      <c r="AX44" s="762">
        <f>+IF(AND($B44&lt;AX$2, $E44&gt;AX$2), $A$5/$D$5, 0)</f>
        <v/>
      </c>
      <c r="AY44" s="762">
        <f>+IF(AND($B44&lt;AY$2, $E44&gt;AY$2), $A$5/$D$5, 0)</f>
        <v/>
      </c>
      <c r="AZ44" s="762">
        <f>+IF(AND($B44&lt;AZ$2, $E44&gt;AZ$2), $A$5/$D$5, 0)</f>
        <v/>
      </c>
      <c r="BA44" s="762">
        <f>+IF(AND($B44&lt;BA$2, $E44&gt;BA$2), $A$5/$D$5, 0)</f>
        <v/>
      </c>
      <c r="BB44" s="762">
        <f>+IF(AND($B44&lt;BB$2, $E44&gt;BB$2), $A$5/$D$5, 0)</f>
        <v/>
      </c>
      <c r="BC44" s="762">
        <f>+IF(AND($B44&lt;BC$2, $E44&gt;BC$2), $A$5/$D$5, 0)</f>
        <v/>
      </c>
      <c r="BD44" s="762">
        <f>+IF(AND($B44&lt;BD$2, $E44&gt;BD$2), $A$5/$D$5, 0)</f>
        <v/>
      </c>
      <c r="BE44" s="762">
        <f>+IF(AND($B44&lt;BE$2, $E44&gt;BE$2), $A$5/$D$5, 0)</f>
        <v/>
      </c>
      <c r="BF44" s="762">
        <f>+IF(AND($B44&lt;BF$2, $E44&gt;BF$2), $A$5/$D$5, 0)</f>
        <v/>
      </c>
      <c r="BG44" s="762">
        <f>+IF(AND($B44&lt;BG$2, $E44&gt;BG$2), $A$5/$D$5, 0)</f>
        <v/>
      </c>
      <c r="BH44" s="762">
        <f>+IF(AND($B44&lt;BH$2, $E44&gt;BH$2), $A$5/$D$5, 0)</f>
        <v/>
      </c>
      <c r="BI44" s="762">
        <f>+IF(AND($B44&lt;BI$2, $E44&gt;BI$2), $A$5/$D$5, 0)</f>
        <v/>
      </c>
      <c r="BJ44" s="762">
        <f>+IF(AND($B44&lt;BJ$2, $E44&gt;BJ$2), $A$5/$D$5, 0)</f>
        <v/>
      </c>
      <c r="BK44" s="762">
        <f>+IF(AND($B44&lt;BK$2, $E44&gt;BK$2), $A$5/$D$5, 0)</f>
        <v/>
      </c>
      <c r="BL44" s="762">
        <f>+IF(AND($B44&lt;BL$2, $E44&gt;BL$2), $A$5/$D$5, 0)</f>
        <v/>
      </c>
      <c r="BM44" s="762">
        <f>+IF(AND($B44&lt;BM$2, $E44&gt;BM$2), $A$5/$D$5, 0)</f>
        <v/>
      </c>
      <c r="BN44" s="762">
        <f>+IF(AND($B44&lt;BN$2, $E44&gt;BN$2), $A$5/$D$5, 0)</f>
        <v/>
      </c>
      <c r="BO44" s="762">
        <f>+IF(AND($B44&lt;BO$2, $E44&gt;BO$2), $A$5/$D$5, 0)</f>
        <v/>
      </c>
      <c r="BP44" s="762">
        <f>+IF(AND($B44&lt;BP$2, $E44&gt;BP$2), $A$5/$D$5, 0)</f>
        <v/>
      </c>
      <c r="BQ44" s="762">
        <f>+IF(AND($B44&lt;BQ$2, $E44&gt;BQ$2), $A$5/$D$5, 0)</f>
        <v/>
      </c>
      <c r="BR44" s="762">
        <f>+IF(AND($B44&lt;BR$2, $E44&gt;BR$2), $A$5/$D$5, 0)</f>
        <v/>
      </c>
      <c r="BS44" s="762">
        <f>+IF(AND($B44&lt;BS$2, $E44&gt;BS$2), $A$5/$D$5, 0)</f>
        <v/>
      </c>
      <c r="BT44" s="762">
        <f>+IF(AND($B44&lt;BT$2, $E44&gt;BT$2), $A$5/$D$5, 0)</f>
        <v/>
      </c>
      <c r="BU44" s="762">
        <f>+IF(AND($B44&lt;BU$2, $E44&gt;BU$2), $A$5/$D$5, 0)</f>
        <v/>
      </c>
      <c r="BV44" s="762">
        <f>+IF(AND($B44&lt;BV$2, $E44&gt;BV$2), $A$5/$D$5, 0)</f>
        <v/>
      </c>
      <c r="BW44" s="762">
        <f>+IF(AND($B44&lt;BW$2, $E44&gt;BW$2), $A$5/$D$5, 0)</f>
        <v/>
      </c>
      <c r="BX44" s="762">
        <f>+IF(AND($B44&lt;BX$2, $E44&gt;BX$2), $A$5/$D$5, 0)</f>
        <v/>
      </c>
      <c r="BY44" s="762">
        <f>+IF(AND($B44&lt;BY$2, $E44&gt;BY$2), $A$5/$D$5, 0)</f>
        <v/>
      </c>
      <c r="BZ44" s="762">
        <f>+IF(AND($B44&lt;BZ$2, $E44&gt;BZ$2), $A$5/$D$5, 0)</f>
        <v/>
      </c>
      <c r="CA44" s="762">
        <f>+IF(AND($B44&lt;CA$2, $E44&gt;CA$2), $A$5/$D$5, 0)</f>
        <v/>
      </c>
      <c r="CB44" s="762">
        <f>+IF(AND($B44&lt;CB$2, $E44&gt;CB$2), $A$5/$D$5, 0)</f>
        <v/>
      </c>
      <c r="CC44" s="762">
        <f>+IF(AND($B44&lt;CC$2, $E44&gt;CC$2), $A$5/$D$5, 0)</f>
        <v/>
      </c>
      <c r="CD44" s="762">
        <f>+IF(AND($B44&lt;CD$2, $E44&gt;CD$2), $A$5/$D$5, 0)</f>
        <v/>
      </c>
      <c r="CE44" s="762">
        <f>+IF(AND($B44&lt;CE$2, $E44&gt;CE$2), $A$5/$D$5, 0)</f>
        <v/>
      </c>
      <c r="CF44" s="762">
        <f>+IF(AND($B44&lt;CF$2, $E44&gt;CF$2), $A$5/$D$5, 0)</f>
        <v/>
      </c>
      <c r="CG44" s="762">
        <f>+IF(AND($B44&lt;CG$2, $E44&gt;CG$2), $A$5/$D$5, 0)</f>
        <v/>
      </c>
      <c r="CH44" s="762">
        <f>+IF(AND($B44&lt;CH$2, $E44&gt;CH$2), $A$5/$D$5, 0)</f>
        <v/>
      </c>
      <c r="CI44" s="762">
        <f>+IF(AND($B44&lt;CI$2, $E44&gt;CI$2), $A$5/$D$5, 0)</f>
        <v/>
      </c>
      <c r="CJ44" s="762">
        <f>+IF(AND($B44&lt;CJ$2, $E44&gt;CJ$2), $A$5/$D$5, 0)</f>
        <v/>
      </c>
      <c r="CK44" s="763">
        <f>+IF(AND($B44&lt;CK$2, $E44&gt;CK$2), $A$5/$D$5, 0)</f>
        <v/>
      </c>
    </row>
    <row r="45" hidden="1" outlineLevel="1">
      <c r="A45" s="243" t="n"/>
      <c r="B45" s="262" t="n">
        <v>0</v>
      </c>
      <c r="C45" s="269">
        <f>+EOMONTH(B45,0)</f>
        <v/>
      </c>
      <c r="D45" t="inlineStr">
        <is>
          <t>Systems Implementation SOW #5</t>
        </is>
      </c>
      <c r="E45" s="171">
        <f>+EOMONTH(B45, $D$5)</f>
        <v/>
      </c>
      <c r="F45" s="761">
        <f>+IF(AND($B45&lt;F$2, $E45&gt;F$2), $A$5/$D$5, 0)</f>
        <v/>
      </c>
      <c r="G45" s="762">
        <f>+IF(AND($B45&lt;G$2, $E45&gt;G$2), $A$5/$D$5, 0)</f>
        <v/>
      </c>
      <c r="H45" s="762">
        <f>+IF(AND($B45&lt;H$2, $E45&gt;H$2), $A$5/$D$5, 0)</f>
        <v/>
      </c>
      <c r="I45" s="762">
        <f>+IF(AND($B45&lt;I$2, $E45&gt;I$2), $A$5/$D$5, 0)</f>
        <v/>
      </c>
      <c r="J45" s="762">
        <f>+IF(AND($B45&lt;J$2, $E45&gt;J$2), $A$5/$D$5, 0)</f>
        <v/>
      </c>
      <c r="K45" s="763">
        <f>+IF(AND($B45&lt;K$2, $E45&gt;K$2), $A$5/$D$5, 0)</f>
        <v/>
      </c>
      <c r="L45" s="762">
        <f>+IF(AND($B45&lt;L$2, $E45&gt;L$2), $A$5/$D$5, 0)</f>
        <v/>
      </c>
      <c r="M45" s="762">
        <f>+IF(AND($B45&lt;M$2, $E45&gt;M$2), $A$5/$D$5, 0)</f>
        <v/>
      </c>
      <c r="N45" s="762">
        <f>+IF(AND($B45&lt;N$2, $E45&gt;N$2), $A$5/$D$5, 0)</f>
        <v/>
      </c>
      <c r="O45" s="762">
        <f>+IF(AND($B45&lt;O$2, $E45&gt;O$2), $A$5/$D$5, 0)</f>
        <v/>
      </c>
      <c r="P45" s="762">
        <f>+IF(AND($B45&lt;P$2, $E45&gt;P$2), $A$5/$D$5, 0)</f>
        <v/>
      </c>
      <c r="Q45" s="762">
        <f>+IF(AND($B45&lt;Q$2, $E45&gt;Q$2), $A$5/$D$5, 0)</f>
        <v/>
      </c>
      <c r="R45" s="762">
        <f>+IF(AND($B45&lt;R$2, $E45&gt;R$2), $A$5/$D$5, 0)</f>
        <v/>
      </c>
      <c r="S45" s="762">
        <f>+IF(AND($B45&lt;S$2, $E45&gt;S$2), $A$5/$D$5, 0)</f>
        <v/>
      </c>
      <c r="T45" s="762">
        <f>+IF(AND($B45&lt;T$2, $E45&gt;T$2), $A$5/$D$5, 0)</f>
        <v/>
      </c>
      <c r="U45" s="762">
        <f>+IF(AND($B45&lt;U$2, $E45&gt;U$2), $A$5/$D$5, 0)</f>
        <v/>
      </c>
      <c r="V45" s="762">
        <f>+IF(AND($B45&lt;V$2, $E45&gt;V$2), $A$5/$D$5, 0)</f>
        <v/>
      </c>
      <c r="W45" s="762">
        <f>+IF(AND($B45&lt;W$2, $E45&gt;W$2), $A$5/$D$5, 0)</f>
        <v/>
      </c>
      <c r="X45" s="762">
        <f>+IF(AND($B45&lt;X$2, $E45&gt;X$2), $A$5/$D$5, 0)</f>
        <v/>
      </c>
      <c r="Y45" s="762">
        <f>+IF(AND($B45&lt;Y$2, $E45&gt;Y$2), $A$5/$D$5, 0)</f>
        <v/>
      </c>
      <c r="Z45" s="762">
        <f>+IF(AND($B45&lt;Z$2, $E45&gt;Z$2), $A$5/$D$5, 0)</f>
        <v/>
      </c>
      <c r="AA45" s="762">
        <f>+IF(AND($B45&lt;AA$2, $E45&gt;AA$2), $A$5/$D$5, 0)</f>
        <v/>
      </c>
      <c r="AB45" s="762">
        <f>+IF(AND($B45&lt;AB$2, $E45&gt;AB$2), $A$5/$D$5, 0)</f>
        <v/>
      </c>
      <c r="AC45" s="762">
        <f>+IF(AND($B45&lt;AC$2, $E45&gt;AC$2), $A$5/$D$5, 0)</f>
        <v/>
      </c>
      <c r="AD45" s="762">
        <f>+IF(AND($B45&lt;AD$2, $E45&gt;AD$2), $A$5/$D$5, 0)</f>
        <v/>
      </c>
      <c r="AE45" s="762">
        <f>+IF(AND($B45&lt;AE$2, $E45&gt;AE$2), $A$5/$D$5, 0)</f>
        <v/>
      </c>
      <c r="AF45" s="762">
        <f>+IF(AND($B45&lt;AF$2, $E45&gt;AF$2), $A$5/$D$5, 0)</f>
        <v/>
      </c>
      <c r="AG45" s="762">
        <f>+IF(AND($B45&lt;AG$2, $E45&gt;AG$2), $A$5/$D$5, 0)</f>
        <v/>
      </c>
      <c r="AH45" s="762">
        <f>+IF(AND($B45&lt;AH$2, $E45&gt;AH$2), $A$5/$D$5, 0)</f>
        <v/>
      </c>
      <c r="AI45" s="762">
        <f>+IF(AND($B45&lt;AI$2, $E45&gt;AI$2), $A$5/$D$5, 0)</f>
        <v/>
      </c>
      <c r="AJ45" s="762">
        <f>+IF(AND($B45&lt;AJ$2, $E45&gt;AJ$2), $A$5/$D$5, 0)</f>
        <v/>
      </c>
      <c r="AK45" s="762">
        <f>+IF(AND($B45&lt;AK$2, $E45&gt;AK$2), $A$5/$D$5, 0)</f>
        <v/>
      </c>
      <c r="AL45" s="762">
        <f>+IF(AND($B45&lt;AL$2, $E45&gt;AL$2), $A$5/$D$5, 0)</f>
        <v/>
      </c>
      <c r="AM45" s="762">
        <f>+IF(AND($B45&lt;AM$2, $E45&gt;AM$2), $A$5/$D$5, 0)</f>
        <v/>
      </c>
      <c r="AN45" s="762">
        <f>+IF(AND($B45&lt;AN$2, $E45&gt;AN$2), $A$5/$D$5, 0)</f>
        <v/>
      </c>
      <c r="AO45" s="762">
        <f>+IF(AND($B45&lt;AO$2, $E45&gt;AO$2), $A$5/$D$5, 0)</f>
        <v/>
      </c>
      <c r="AP45" s="762">
        <f>+IF(AND($B45&lt;AP$2, $E45&gt;AP$2), $A$5/$D$5, 0)</f>
        <v/>
      </c>
      <c r="AQ45" s="762">
        <f>+IF(AND($B45&lt;AQ$2, $E45&gt;AQ$2), $A$5/$D$5, 0)</f>
        <v/>
      </c>
      <c r="AR45" s="762">
        <f>+IF(AND($B45&lt;AR$2, $E45&gt;AR$2), $A$5/$D$5, 0)</f>
        <v/>
      </c>
      <c r="AS45" s="762">
        <f>+IF(AND($B45&lt;AS$2, $E45&gt;AS$2), $A$5/$D$5, 0)</f>
        <v/>
      </c>
      <c r="AT45" s="762">
        <f>+IF(AND($B45&lt;AT$2, $E45&gt;AT$2), $A$5/$D$5, 0)</f>
        <v/>
      </c>
      <c r="AU45" s="762">
        <f>+IF(AND($B45&lt;AU$2, $E45&gt;AU$2), $A$5/$D$5, 0)</f>
        <v/>
      </c>
      <c r="AV45" s="762">
        <f>+IF(AND($B45&lt;AV$2, $E45&gt;AV$2), $A$5/$D$5, 0)</f>
        <v/>
      </c>
      <c r="AW45" s="762">
        <f>+IF(AND($B45&lt;AW$2, $E45&gt;AW$2), $A$5/$D$5, 0)</f>
        <v/>
      </c>
      <c r="AX45" s="762">
        <f>+IF(AND($B45&lt;AX$2, $E45&gt;AX$2), $A$5/$D$5, 0)</f>
        <v/>
      </c>
      <c r="AY45" s="762">
        <f>+IF(AND($B45&lt;AY$2, $E45&gt;AY$2), $A$5/$D$5, 0)</f>
        <v/>
      </c>
      <c r="AZ45" s="762">
        <f>+IF(AND($B45&lt;AZ$2, $E45&gt;AZ$2), $A$5/$D$5, 0)</f>
        <v/>
      </c>
      <c r="BA45" s="762">
        <f>+IF(AND($B45&lt;BA$2, $E45&gt;BA$2), $A$5/$D$5, 0)</f>
        <v/>
      </c>
      <c r="BB45" s="762">
        <f>+IF(AND($B45&lt;BB$2, $E45&gt;BB$2), $A$5/$D$5, 0)</f>
        <v/>
      </c>
      <c r="BC45" s="762">
        <f>+IF(AND($B45&lt;BC$2, $E45&gt;BC$2), $A$5/$D$5, 0)</f>
        <v/>
      </c>
      <c r="BD45" s="762">
        <f>+IF(AND($B45&lt;BD$2, $E45&gt;BD$2), $A$5/$D$5, 0)</f>
        <v/>
      </c>
      <c r="BE45" s="762">
        <f>+IF(AND($B45&lt;BE$2, $E45&gt;BE$2), $A$5/$D$5, 0)</f>
        <v/>
      </c>
      <c r="BF45" s="762">
        <f>+IF(AND($B45&lt;BF$2, $E45&gt;BF$2), $A$5/$D$5, 0)</f>
        <v/>
      </c>
      <c r="BG45" s="762">
        <f>+IF(AND($B45&lt;BG$2, $E45&gt;BG$2), $A$5/$D$5, 0)</f>
        <v/>
      </c>
      <c r="BH45" s="762">
        <f>+IF(AND($B45&lt;BH$2, $E45&gt;BH$2), $A$5/$D$5, 0)</f>
        <v/>
      </c>
      <c r="BI45" s="762">
        <f>+IF(AND($B45&lt;BI$2, $E45&gt;BI$2), $A$5/$D$5, 0)</f>
        <v/>
      </c>
      <c r="BJ45" s="762">
        <f>+IF(AND($B45&lt;BJ$2, $E45&gt;BJ$2), $A$5/$D$5, 0)</f>
        <v/>
      </c>
      <c r="BK45" s="762">
        <f>+IF(AND($B45&lt;BK$2, $E45&gt;BK$2), $A$5/$D$5, 0)</f>
        <v/>
      </c>
      <c r="BL45" s="762">
        <f>+IF(AND($B45&lt;BL$2, $E45&gt;BL$2), $A$5/$D$5, 0)</f>
        <v/>
      </c>
      <c r="BM45" s="762">
        <f>+IF(AND($B45&lt;BM$2, $E45&gt;BM$2), $A$5/$D$5, 0)</f>
        <v/>
      </c>
      <c r="BN45" s="762">
        <f>+IF(AND($B45&lt;BN$2, $E45&gt;BN$2), $A$5/$D$5, 0)</f>
        <v/>
      </c>
      <c r="BO45" s="762">
        <f>+IF(AND($B45&lt;BO$2, $E45&gt;BO$2), $A$5/$D$5, 0)</f>
        <v/>
      </c>
      <c r="BP45" s="762">
        <f>+IF(AND($B45&lt;BP$2, $E45&gt;BP$2), $A$5/$D$5, 0)</f>
        <v/>
      </c>
      <c r="BQ45" s="762">
        <f>+IF(AND($B45&lt;BQ$2, $E45&gt;BQ$2), $A$5/$D$5, 0)</f>
        <v/>
      </c>
      <c r="BR45" s="762">
        <f>+IF(AND($B45&lt;BR$2, $E45&gt;BR$2), $A$5/$D$5, 0)</f>
        <v/>
      </c>
      <c r="BS45" s="762">
        <f>+IF(AND($B45&lt;BS$2, $E45&gt;BS$2), $A$5/$D$5, 0)</f>
        <v/>
      </c>
      <c r="BT45" s="762">
        <f>+IF(AND($B45&lt;BT$2, $E45&gt;BT$2), $A$5/$D$5, 0)</f>
        <v/>
      </c>
      <c r="BU45" s="762">
        <f>+IF(AND($B45&lt;BU$2, $E45&gt;BU$2), $A$5/$D$5, 0)</f>
        <v/>
      </c>
      <c r="BV45" s="762">
        <f>+IF(AND($B45&lt;BV$2, $E45&gt;BV$2), $A$5/$D$5, 0)</f>
        <v/>
      </c>
      <c r="BW45" s="762">
        <f>+IF(AND($B45&lt;BW$2, $E45&gt;BW$2), $A$5/$D$5, 0)</f>
        <v/>
      </c>
      <c r="BX45" s="762">
        <f>+IF(AND($B45&lt;BX$2, $E45&gt;BX$2), $A$5/$D$5, 0)</f>
        <v/>
      </c>
      <c r="BY45" s="762">
        <f>+IF(AND($B45&lt;BY$2, $E45&gt;BY$2), $A$5/$D$5, 0)</f>
        <v/>
      </c>
      <c r="BZ45" s="762">
        <f>+IF(AND($B45&lt;BZ$2, $E45&gt;BZ$2), $A$5/$D$5, 0)</f>
        <v/>
      </c>
      <c r="CA45" s="762">
        <f>+IF(AND($B45&lt;CA$2, $E45&gt;CA$2), $A$5/$D$5, 0)</f>
        <v/>
      </c>
      <c r="CB45" s="762">
        <f>+IF(AND($B45&lt;CB$2, $E45&gt;CB$2), $A$5/$D$5, 0)</f>
        <v/>
      </c>
      <c r="CC45" s="762">
        <f>+IF(AND($B45&lt;CC$2, $E45&gt;CC$2), $A$5/$D$5, 0)</f>
        <v/>
      </c>
      <c r="CD45" s="762">
        <f>+IF(AND($B45&lt;CD$2, $E45&gt;CD$2), $A$5/$D$5, 0)</f>
        <v/>
      </c>
      <c r="CE45" s="762">
        <f>+IF(AND($B45&lt;CE$2, $E45&gt;CE$2), $A$5/$D$5, 0)</f>
        <v/>
      </c>
      <c r="CF45" s="762">
        <f>+IF(AND($B45&lt;CF$2, $E45&gt;CF$2), $A$5/$D$5, 0)</f>
        <v/>
      </c>
      <c r="CG45" s="762">
        <f>+IF(AND($B45&lt;CG$2, $E45&gt;CG$2), $A$5/$D$5, 0)</f>
        <v/>
      </c>
      <c r="CH45" s="762">
        <f>+IF(AND($B45&lt;CH$2, $E45&gt;CH$2), $A$5/$D$5, 0)</f>
        <v/>
      </c>
      <c r="CI45" s="762">
        <f>+IF(AND($B45&lt;CI$2, $E45&gt;CI$2), $A$5/$D$5, 0)</f>
        <v/>
      </c>
      <c r="CJ45" s="762">
        <f>+IF(AND($B45&lt;CJ$2, $E45&gt;CJ$2), $A$5/$D$5, 0)</f>
        <v/>
      </c>
      <c r="CK45" s="763">
        <f>+IF(AND($B45&lt;CK$2, $E45&gt;CK$2), $A$5/$D$5, 0)</f>
        <v/>
      </c>
    </row>
    <row r="46" hidden="1" outlineLevel="1">
      <c r="A46" s="243" t="n"/>
      <c r="B46" s="262" t="n">
        <v>0</v>
      </c>
      <c r="C46" s="269">
        <f>+EOMONTH(B46,0)</f>
        <v/>
      </c>
      <c r="D46" t="inlineStr">
        <is>
          <t>Systems Implementation SOW #6</t>
        </is>
      </c>
      <c r="E46" s="171">
        <f>+EOMONTH(B46, $D$5)</f>
        <v/>
      </c>
      <c r="F46" s="761">
        <f>+IF(AND($B46&lt;F$2, $E46&gt;F$2), $A$5/$D$5, 0)</f>
        <v/>
      </c>
      <c r="G46" s="762">
        <f>+IF(AND($B46&lt;G$2, $E46&gt;G$2), $A$5/$D$5, 0)</f>
        <v/>
      </c>
      <c r="H46" s="762">
        <f>+IF(AND($B46&lt;H$2, $E46&gt;H$2), $A$5/$D$5, 0)</f>
        <v/>
      </c>
      <c r="I46" s="762">
        <f>+IF(AND($B46&lt;I$2, $E46&gt;I$2), $A$5/$D$5, 0)</f>
        <v/>
      </c>
      <c r="J46" s="762">
        <f>+IF(AND($B46&lt;J$2, $E46&gt;J$2), $A$5/$D$5, 0)</f>
        <v/>
      </c>
      <c r="K46" s="763">
        <f>+IF(AND($B46&lt;K$2, $E46&gt;K$2), $A$5/$D$5, 0)</f>
        <v/>
      </c>
      <c r="L46" s="762">
        <f>+IF(AND($B46&lt;L$2, $E46&gt;L$2), $A$5/$D$5, 0)</f>
        <v/>
      </c>
      <c r="M46" s="762">
        <f>+IF(AND($B46&lt;M$2, $E46&gt;M$2), $A$5/$D$5, 0)</f>
        <v/>
      </c>
      <c r="N46" s="762">
        <f>+IF(AND($B46&lt;N$2, $E46&gt;N$2), $A$5/$D$5, 0)</f>
        <v/>
      </c>
      <c r="O46" s="762">
        <f>+IF(AND($B46&lt;O$2, $E46&gt;O$2), $A$5/$D$5, 0)</f>
        <v/>
      </c>
      <c r="P46" s="762">
        <f>+IF(AND($B46&lt;P$2, $E46&gt;P$2), $A$5/$D$5, 0)</f>
        <v/>
      </c>
      <c r="Q46" s="762">
        <f>+IF(AND($B46&lt;Q$2, $E46&gt;Q$2), $A$5/$D$5, 0)</f>
        <v/>
      </c>
      <c r="R46" s="762">
        <f>+IF(AND($B46&lt;R$2, $E46&gt;R$2), $A$5/$D$5, 0)</f>
        <v/>
      </c>
      <c r="S46" s="762">
        <f>+IF(AND($B46&lt;S$2, $E46&gt;S$2), $A$5/$D$5, 0)</f>
        <v/>
      </c>
      <c r="T46" s="762">
        <f>+IF(AND($B46&lt;T$2, $E46&gt;T$2), $A$5/$D$5, 0)</f>
        <v/>
      </c>
      <c r="U46" s="762">
        <f>+IF(AND($B46&lt;U$2, $E46&gt;U$2), $A$5/$D$5, 0)</f>
        <v/>
      </c>
      <c r="V46" s="762">
        <f>+IF(AND($B46&lt;V$2, $E46&gt;V$2), $A$5/$D$5, 0)</f>
        <v/>
      </c>
      <c r="W46" s="762">
        <f>+IF(AND($B46&lt;W$2, $E46&gt;W$2), $A$5/$D$5, 0)</f>
        <v/>
      </c>
      <c r="X46" s="762">
        <f>+IF(AND($B46&lt;X$2, $E46&gt;X$2), $A$5/$D$5, 0)</f>
        <v/>
      </c>
      <c r="Y46" s="762">
        <f>+IF(AND($B46&lt;Y$2, $E46&gt;Y$2), $A$5/$D$5, 0)</f>
        <v/>
      </c>
      <c r="Z46" s="762">
        <f>+IF(AND($B46&lt;Z$2, $E46&gt;Z$2), $A$5/$D$5, 0)</f>
        <v/>
      </c>
      <c r="AA46" s="762">
        <f>+IF(AND($B46&lt;AA$2, $E46&gt;AA$2), $A$5/$D$5, 0)</f>
        <v/>
      </c>
      <c r="AB46" s="762">
        <f>+IF(AND($B46&lt;AB$2, $E46&gt;AB$2), $A$5/$D$5, 0)</f>
        <v/>
      </c>
      <c r="AC46" s="762">
        <f>+IF(AND($B46&lt;AC$2, $E46&gt;AC$2), $A$5/$D$5, 0)</f>
        <v/>
      </c>
      <c r="AD46" s="762">
        <f>+IF(AND($B46&lt;AD$2, $E46&gt;AD$2), $A$5/$D$5, 0)</f>
        <v/>
      </c>
      <c r="AE46" s="762">
        <f>+IF(AND($B46&lt;AE$2, $E46&gt;AE$2), $A$5/$D$5, 0)</f>
        <v/>
      </c>
      <c r="AF46" s="762">
        <f>+IF(AND($B46&lt;AF$2, $E46&gt;AF$2), $A$5/$D$5, 0)</f>
        <v/>
      </c>
      <c r="AG46" s="762">
        <f>+IF(AND($B46&lt;AG$2, $E46&gt;AG$2), $A$5/$D$5, 0)</f>
        <v/>
      </c>
      <c r="AH46" s="762">
        <f>+IF(AND($B46&lt;AH$2, $E46&gt;AH$2), $A$5/$D$5, 0)</f>
        <v/>
      </c>
      <c r="AI46" s="762">
        <f>+IF(AND($B46&lt;AI$2, $E46&gt;AI$2), $A$5/$D$5, 0)</f>
        <v/>
      </c>
      <c r="AJ46" s="762">
        <f>+IF(AND($B46&lt;AJ$2, $E46&gt;AJ$2), $A$5/$D$5, 0)</f>
        <v/>
      </c>
      <c r="AK46" s="762">
        <f>+IF(AND($B46&lt;AK$2, $E46&gt;AK$2), $A$5/$D$5, 0)</f>
        <v/>
      </c>
      <c r="AL46" s="762">
        <f>+IF(AND($B46&lt;AL$2, $E46&gt;AL$2), $A$5/$D$5, 0)</f>
        <v/>
      </c>
      <c r="AM46" s="762">
        <f>+IF(AND($B46&lt;AM$2, $E46&gt;AM$2), $A$5/$D$5, 0)</f>
        <v/>
      </c>
      <c r="AN46" s="762">
        <f>+IF(AND($B46&lt;AN$2, $E46&gt;AN$2), $A$5/$D$5, 0)</f>
        <v/>
      </c>
      <c r="AO46" s="762">
        <f>+IF(AND($B46&lt;AO$2, $E46&gt;AO$2), $A$5/$D$5, 0)</f>
        <v/>
      </c>
      <c r="AP46" s="762">
        <f>+IF(AND($B46&lt;AP$2, $E46&gt;AP$2), $A$5/$D$5, 0)</f>
        <v/>
      </c>
      <c r="AQ46" s="762">
        <f>+IF(AND($B46&lt;AQ$2, $E46&gt;AQ$2), $A$5/$D$5, 0)</f>
        <v/>
      </c>
      <c r="AR46" s="762">
        <f>+IF(AND($B46&lt;AR$2, $E46&gt;AR$2), $A$5/$D$5, 0)</f>
        <v/>
      </c>
      <c r="AS46" s="762">
        <f>+IF(AND($B46&lt;AS$2, $E46&gt;AS$2), $A$5/$D$5, 0)</f>
        <v/>
      </c>
      <c r="AT46" s="762">
        <f>+IF(AND($B46&lt;AT$2, $E46&gt;AT$2), $A$5/$D$5, 0)</f>
        <v/>
      </c>
      <c r="AU46" s="762">
        <f>+IF(AND($B46&lt;AU$2, $E46&gt;AU$2), $A$5/$D$5, 0)</f>
        <v/>
      </c>
      <c r="AV46" s="762">
        <f>+IF(AND($B46&lt;AV$2, $E46&gt;AV$2), $A$5/$D$5, 0)</f>
        <v/>
      </c>
      <c r="AW46" s="762">
        <f>+IF(AND($B46&lt;AW$2, $E46&gt;AW$2), $A$5/$D$5, 0)</f>
        <v/>
      </c>
      <c r="AX46" s="762">
        <f>+IF(AND($B46&lt;AX$2, $E46&gt;AX$2), $A$5/$D$5, 0)</f>
        <v/>
      </c>
      <c r="AY46" s="762">
        <f>+IF(AND($B46&lt;AY$2, $E46&gt;AY$2), $A$5/$D$5, 0)</f>
        <v/>
      </c>
      <c r="AZ46" s="762">
        <f>+IF(AND($B46&lt;AZ$2, $E46&gt;AZ$2), $A$5/$D$5, 0)</f>
        <v/>
      </c>
      <c r="BA46" s="762">
        <f>+IF(AND($B46&lt;BA$2, $E46&gt;BA$2), $A$5/$D$5, 0)</f>
        <v/>
      </c>
      <c r="BB46" s="762">
        <f>+IF(AND($B46&lt;BB$2, $E46&gt;BB$2), $A$5/$D$5, 0)</f>
        <v/>
      </c>
      <c r="BC46" s="762">
        <f>+IF(AND($B46&lt;BC$2, $E46&gt;BC$2), $A$5/$D$5, 0)</f>
        <v/>
      </c>
      <c r="BD46" s="762">
        <f>+IF(AND($B46&lt;BD$2, $E46&gt;BD$2), $A$5/$D$5, 0)</f>
        <v/>
      </c>
      <c r="BE46" s="762">
        <f>+IF(AND($B46&lt;BE$2, $E46&gt;BE$2), $A$5/$D$5, 0)</f>
        <v/>
      </c>
      <c r="BF46" s="762">
        <f>+IF(AND($B46&lt;BF$2, $E46&gt;BF$2), $A$5/$D$5, 0)</f>
        <v/>
      </c>
      <c r="BG46" s="762">
        <f>+IF(AND($B46&lt;BG$2, $E46&gt;BG$2), $A$5/$D$5, 0)</f>
        <v/>
      </c>
      <c r="BH46" s="762">
        <f>+IF(AND($B46&lt;BH$2, $E46&gt;BH$2), $A$5/$D$5, 0)</f>
        <v/>
      </c>
      <c r="BI46" s="762">
        <f>+IF(AND($B46&lt;BI$2, $E46&gt;BI$2), $A$5/$D$5, 0)</f>
        <v/>
      </c>
      <c r="BJ46" s="762">
        <f>+IF(AND($B46&lt;BJ$2, $E46&gt;BJ$2), $A$5/$D$5, 0)</f>
        <v/>
      </c>
      <c r="BK46" s="762">
        <f>+IF(AND($B46&lt;BK$2, $E46&gt;BK$2), $A$5/$D$5, 0)</f>
        <v/>
      </c>
      <c r="BL46" s="762">
        <f>+IF(AND($B46&lt;BL$2, $E46&gt;BL$2), $A$5/$D$5, 0)</f>
        <v/>
      </c>
      <c r="BM46" s="762">
        <f>+IF(AND($B46&lt;BM$2, $E46&gt;BM$2), $A$5/$D$5, 0)</f>
        <v/>
      </c>
      <c r="BN46" s="762">
        <f>+IF(AND($B46&lt;BN$2, $E46&gt;BN$2), $A$5/$D$5, 0)</f>
        <v/>
      </c>
      <c r="BO46" s="762">
        <f>+IF(AND($B46&lt;BO$2, $E46&gt;BO$2), $A$5/$D$5, 0)</f>
        <v/>
      </c>
      <c r="BP46" s="762">
        <f>+IF(AND($B46&lt;BP$2, $E46&gt;BP$2), $A$5/$D$5, 0)</f>
        <v/>
      </c>
      <c r="BQ46" s="762">
        <f>+IF(AND($B46&lt;BQ$2, $E46&gt;BQ$2), $A$5/$D$5, 0)</f>
        <v/>
      </c>
      <c r="BR46" s="762">
        <f>+IF(AND($B46&lt;BR$2, $E46&gt;BR$2), $A$5/$D$5, 0)</f>
        <v/>
      </c>
      <c r="BS46" s="762">
        <f>+IF(AND($B46&lt;BS$2, $E46&gt;BS$2), $A$5/$D$5, 0)</f>
        <v/>
      </c>
      <c r="BT46" s="762">
        <f>+IF(AND($B46&lt;BT$2, $E46&gt;BT$2), $A$5/$D$5, 0)</f>
        <v/>
      </c>
      <c r="BU46" s="762">
        <f>+IF(AND($B46&lt;BU$2, $E46&gt;BU$2), $A$5/$D$5, 0)</f>
        <v/>
      </c>
      <c r="BV46" s="762">
        <f>+IF(AND($B46&lt;BV$2, $E46&gt;BV$2), $A$5/$D$5, 0)</f>
        <v/>
      </c>
      <c r="BW46" s="762">
        <f>+IF(AND($B46&lt;BW$2, $E46&gt;BW$2), $A$5/$D$5, 0)</f>
        <v/>
      </c>
      <c r="BX46" s="762">
        <f>+IF(AND($B46&lt;BX$2, $E46&gt;BX$2), $A$5/$D$5, 0)</f>
        <v/>
      </c>
      <c r="BY46" s="762">
        <f>+IF(AND($B46&lt;BY$2, $E46&gt;BY$2), $A$5/$D$5, 0)</f>
        <v/>
      </c>
      <c r="BZ46" s="762">
        <f>+IF(AND($B46&lt;BZ$2, $E46&gt;BZ$2), $A$5/$D$5, 0)</f>
        <v/>
      </c>
      <c r="CA46" s="762">
        <f>+IF(AND($B46&lt;CA$2, $E46&gt;CA$2), $A$5/$D$5, 0)</f>
        <v/>
      </c>
      <c r="CB46" s="762">
        <f>+IF(AND($B46&lt;CB$2, $E46&gt;CB$2), $A$5/$D$5, 0)</f>
        <v/>
      </c>
      <c r="CC46" s="762">
        <f>+IF(AND($B46&lt;CC$2, $E46&gt;CC$2), $A$5/$D$5, 0)</f>
        <v/>
      </c>
      <c r="CD46" s="762">
        <f>+IF(AND($B46&lt;CD$2, $E46&gt;CD$2), $A$5/$D$5, 0)</f>
        <v/>
      </c>
      <c r="CE46" s="762">
        <f>+IF(AND($B46&lt;CE$2, $E46&gt;CE$2), $A$5/$D$5, 0)</f>
        <v/>
      </c>
      <c r="CF46" s="762">
        <f>+IF(AND($B46&lt;CF$2, $E46&gt;CF$2), $A$5/$D$5, 0)</f>
        <v/>
      </c>
      <c r="CG46" s="762">
        <f>+IF(AND($B46&lt;CG$2, $E46&gt;CG$2), $A$5/$D$5, 0)</f>
        <v/>
      </c>
      <c r="CH46" s="762">
        <f>+IF(AND($B46&lt;CH$2, $E46&gt;CH$2), $A$5/$D$5, 0)</f>
        <v/>
      </c>
      <c r="CI46" s="762">
        <f>+IF(AND($B46&lt;CI$2, $E46&gt;CI$2), $A$5/$D$5, 0)</f>
        <v/>
      </c>
      <c r="CJ46" s="762">
        <f>+IF(AND($B46&lt;CJ$2, $E46&gt;CJ$2), $A$5/$D$5, 0)</f>
        <v/>
      </c>
      <c r="CK46" s="763">
        <f>+IF(AND($B46&lt;CK$2, $E46&gt;CK$2), $A$5/$D$5, 0)</f>
        <v/>
      </c>
    </row>
    <row r="47" hidden="1" outlineLevel="1">
      <c r="A47" s="243" t="n"/>
      <c r="B47" s="262" t="n">
        <v>0</v>
      </c>
      <c r="C47" s="269">
        <f>+EOMONTH(B47,0)</f>
        <v/>
      </c>
      <c r="D47" t="inlineStr">
        <is>
          <t>Systems Implementation SOW #7</t>
        </is>
      </c>
      <c r="E47" s="171">
        <f>+EOMONTH(B47, $D$5)</f>
        <v/>
      </c>
      <c r="F47" s="761">
        <f>+IF(AND($B47&lt;F$2, $E47&gt;F$2), $A$5/$D$5, 0)</f>
        <v/>
      </c>
      <c r="G47" s="762">
        <f>+IF(AND($B47&lt;G$2, $E47&gt;G$2), $A$5/$D$5, 0)</f>
        <v/>
      </c>
      <c r="H47" s="762">
        <f>+IF(AND($B47&lt;H$2, $E47&gt;H$2), $A$5/$D$5, 0)</f>
        <v/>
      </c>
      <c r="I47" s="762">
        <f>+IF(AND($B47&lt;I$2, $E47&gt;I$2), $A$5/$D$5, 0)</f>
        <v/>
      </c>
      <c r="J47" s="762">
        <f>+IF(AND($B47&lt;J$2, $E47&gt;J$2), $A$5/$D$5, 0)</f>
        <v/>
      </c>
      <c r="K47" s="763">
        <f>+IF(AND($B47&lt;K$2, $E47&gt;K$2), $A$5/$D$5, 0)</f>
        <v/>
      </c>
      <c r="L47" s="762">
        <f>+IF(AND($B47&lt;L$2, $E47&gt;L$2), $A$5/$D$5, 0)</f>
        <v/>
      </c>
      <c r="M47" s="762">
        <f>+IF(AND($B47&lt;M$2, $E47&gt;M$2), $A$5/$D$5, 0)</f>
        <v/>
      </c>
      <c r="N47" s="762">
        <f>+IF(AND($B47&lt;N$2, $E47&gt;N$2), $A$5/$D$5, 0)</f>
        <v/>
      </c>
      <c r="O47" s="762">
        <f>+IF(AND($B47&lt;O$2, $E47&gt;O$2), $A$5/$D$5, 0)</f>
        <v/>
      </c>
      <c r="P47" s="762">
        <f>+IF(AND($B47&lt;P$2, $E47&gt;P$2), $A$5/$D$5, 0)</f>
        <v/>
      </c>
      <c r="Q47" s="762">
        <f>+IF(AND($B47&lt;Q$2, $E47&gt;Q$2), $A$5/$D$5, 0)</f>
        <v/>
      </c>
      <c r="R47" s="762">
        <f>+IF(AND($B47&lt;R$2, $E47&gt;R$2), $A$5/$D$5, 0)</f>
        <v/>
      </c>
      <c r="S47" s="762">
        <f>+IF(AND($B47&lt;S$2, $E47&gt;S$2), $A$5/$D$5, 0)</f>
        <v/>
      </c>
      <c r="T47" s="762">
        <f>+IF(AND($B47&lt;T$2, $E47&gt;T$2), $A$5/$D$5, 0)</f>
        <v/>
      </c>
      <c r="U47" s="762">
        <f>+IF(AND($B47&lt;U$2, $E47&gt;U$2), $A$5/$D$5, 0)</f>
        <v/>
      </c>
      <c r="V47" s="762">
        <f>+IF(AND($B47&lt;V$2, $E47&gt;V$2), $A$5/$D$5, 0)</f>
        <v/>
      </c>
      <c r="W47" s="762">
        <f>+IF(AND($B47&lt;W$2, $E47&gt;W$2), $A$5/$D$5, 0)</f>
        <v/>
      </c>
      <c r="X47" s="762">
        <f>+IF(AND($B47&lt;X$2, $E47&gt;X$2), $A$5/$D$5, 0)</f>
        <v/>
      </c>
      <c r="Y47" s="762">
        <f>+IF(AND($B47&lt;Y$2, $E47&gt;Y$2), $A$5/$D$5, 0)</f>
        <v/>
      </c>
      <c r="Z47" s="762">
        <f>+IF(AND($B47&lt;Z$2, $E47&gt;Z$2), $A$5/$D$5, 0)</f>
        <v/>
      </c>
      <c r="AA47" s="762">
        <f>+IF(AND($B47&lt;AA$2, $E47&gt;AA$2), $A$5/$D$5, 0)</f>
        <v/>
      </c>
      <c r="AB47" s="762">
        <f>+IF(AND($B47&lt;AB$2, $E47&gt;AB$2), $A$5/$D$5, 0)</f>
        <v/>
      </c>
      <c r="AC47" s="762">
        <f>+IF(AND($B47&lt;AC$2, $E47&gt;AC$2), $A$5/$D$5, 0)</f>
        <v/>
      </c>
      <c r="AD47" s="762">
        <f>+IF(AND($B47&lt;AD$2, $E47&gt;AD$2), $A$5/$D$5, 0)</f>
        <v/>
      </c>
      <c r="AE47" s="762">
        <f>+IF(AND($B47&lt;AE$2, $E47&gt;AE$2), $A$5/$D$5, 0)</f>
        <v/>
      </c>
      <c r="AF47" s="762">
        <f>+IF(AND($B47&lt;AF$2, $E47&gt;AF$2), $A$5/$D$5, 0)</f>
        <v/>
      </c>
      <c r="AG47" s="762">
        <f>+IF(AND($B47&lt;AG$2, $E47&gt;AG$2), $A$5/$D$5, 0)</f>
        <v/>
      </c>
      <c r="AH47" s="762">
        <f>+IF(AND($B47&lt;AH$2, $E47&gt;AH$2), $A$5/$D$5, 0)</f>
        <v/>
      </c>
      <c r="AI47" s="762">
        <f>+IF(AND($B47&lt;AI$2, $E47&gt;AI$2), $A$5/$D$5, 0)</f>
        <v/>
      </c>
      <c r="AJ47" s="762">
        <f>+IF(AND($B47&lt;AJ$2, $E47&gt;AJ$2), $A$5/$D$5, 0)</f>
        <v/>
      </c>
      <c r="AK47" s="762">
        <f>+IF(AND($B47&lt;AK$2, $E47&gt;AK$2), $A$5/$D$5, 0)</f>
        <v/>
      </c>
      <c r="AL47" s="762">
        <f>+IF(AND($B47&lt;AL$2, $E47&gt;AL$2), $A$5/$D$5, 0)</f>
        <v/>
      </c>
      <c r="AM47" s="762">
        <f>+IF(AND($B47&lt;AM$2, $E47&gt;AM$2), $A$5/$D$5, 0)</f>
        <v/>
      </c>
      <c r="AN47" s="762">
        <f>+IF(AND($B47&lt;AN$2, $E47&gt;AN$2), $A$5/$D$5, 0)</f>
        <v/>
      </c>
      <c r="AO47" s="762">
        <f>+IF(AND($B47&lt;AO$2, $E47&gt;AO$2), $A$5/$D$5, 0)</f>
        <v/>
      </c>
      <c r="AP47" s="762">
        <f>+IF(AND($B47&lt;AP$2, $E47&gt;AP$2), $A$5/$D$5, 0)</f>
        <v/>
      </c>
      <c r="AQ47" s="762">
        <f>+IF(AND($B47&lt;AQ$2, $E47&gt;AQ$2), $A$5/$D$5, 0)</f>
        <v/>
      </c>
      <c r="AR47" s="762">
        <f>+IF(AND($B47&lt;AR$2, $E47&gt;AR$2), $A$5/$D$5, 0)</f>
        <v/>
      </c>
      <c r="AS47" s="762">
        <f>+IF(AND($B47&lt;AS$2, $E47&gt;AS$2), $A$5/$D$5, 0)</f>
        <v/>
      </c>
      <c r="AT47" s="762">
        <f>+IF(AND($B47&lt;AT$2, $E47&gt;AT$2), $A$5/$D$5, 0)</f>
        <v/>
      </c>
      <c r="AU47" s="762">
        <f>+IF(AND($B47&lt;AU$2, $E47&gt;AU$2), $A$5/$D$5, 0)</f>
        <v/>
      </c>
      <c r="AV47" s="762">
        <f>+IF(AND($B47&lt;AV$2, $E47&gt;AV$2), $A$5/$D$5, 0)</f>
        <v/>
      </c>
      <c r="AW47" s="762">
        <f>+IF(AND($B47&lt;AW$2, $E47&gt;AW$2), $A$5/$D$5, 0)</f>
        <v/>
      </c>
      <c r="AX47" s="762">
        <f>+IF(AND($B47&lt;AX$2, $E47&gt;AX$2), $A$5/$D$5, 0)</f>
        <v/>
      </c>
      <c r="AY47" s="762">
        <f>+IF(AND($B47&lt;AY$2, $E47&gt;AY$2), $A$5/$D$5, 0)</f>
        <v/>
      </c>
      <c r="AZ47" s="762">
        <f>+IF(AND($B47&lt;AZ$2, $E47&gt;AZ$2), $A$5/$D$5, 0)</f>
        <v/>
      </c>
      <c r="BA47" s="762">
        <f>+IF(AND($B47&lt;BA$2, $E47&gt;BA$2), $A$5/$D$5, 0)</f>
        <v/>
      </c>
      <c r="BB47" s="762">
        <f>+IF(AND($B47&lt;BB$2, $E47&gt;BB$2), $A$5/$D$5, 0)</f>
        <v/>
      </c>
      <c r="BC47" s="762">
        <f>+IF(AND($B47&lt;BC$2, $E47&gt;BC$2), $A$5/$D$5, 0)</f>
        <v/>
      </c>
      <c r="BD47" s="762">
        <f>+IF(AND($B47&lt;BD$2, $E47&gt;BD$2), $A$5/$D$5, 0)</f>
        <v/>
      </c>
      <c r="BE47" s="762">
        <f>+IF(AND($B47&lt;BE$2, $E47&gt;BE$2), $A$5/$D$5, 0)</f>
        <v/>
      </c>
      <c r="BF47" s="762">
        <f>+IF(AND($B47&lt;BF$2, $E47&gt;BF$2), $A$5/$D$5, 0)</f>
        <v/>
      </c>
      <c r="BG47" s="762">
        <f>+IF(AND($B47&lt;BG$2, $E47&gt;BG$2), $A$5/$D$5, 0)</f>
        <v/>
      </c>
      <c r="BH47" s="762">
        <f>+IF(AND($B47&lt;BH$2, $E47&gt;BH$2), $A$5/$D$5, 0)</f>
        <v/>
      </c>
      <c r="BI47" s="762">
        <f>+IF(AND($B47&lt;BI$2, $E47&gt;BI$2), $A$5/$D$5, 0)</f>
        <v/>
      </c>
      <c r="BJ47" s="762">
        <f>+IF(AND($B47&lt;BJ$2, $E47&gt;BJ$2), $A$5/$D$5, 0)</f>
        <v/>
      </c>
      <c r="BK47" s="762">
        <f>+IF(AND($B47&lt;BK$2, $E47&gt;BK$2), $A$5/$D$5, 0)</f>
        <v/>
      </c>
      <c r="BL47" s="762">
        <f>+IF(AND($B47&lt;BL$2, $E47&gt;BL$2), $A$5/$D$5, 0)</f>
        <v/>
      </c>
      <c r="BM47" s="762">
        <f>+IF(AND($B47&lt;BM$2, $E47&gt;BM$2), $A$5/$D$5, 0)</f>
        <v/>
      </c>
      <c r="BN47" s="762">
        <f>+IF(AND($B47&lt;BN$2, $E47&gt;BN$2), $A$5/$D$5, 0)</f>
        <v/>
      </c>
      <c r="BO47" s="762">
        <f>+IF(AND($B47&lt;BO$2, $E47&gt;BO$2), $A$5/$D$5, 0)</f>
        <v/>
      </c>
      <c r="BP47" s="762">
        <f>+IF(AND($B47&lt;BP$2, $E47&gt;BP$2), $A$5/$D$5, 0)</f>
        <v/>
      </c>
      <c r="BQ47" s="762">
        <f>+IF(AND($B47&lt;BQ$2, $E47&gt;BQ$2), $A$5/$D$5, 0)</f>
        <v/>
      </c>
      <c r="BR47" s="762">
        <f>+IF(AND($B47&lt;BR$2, $E47&gt;BR$2), $A$5/$D$5, 0)</f>
        <v/>
      </c>
      <c r="BS47" s="762">
        <f>+IF(AND($B47&lt;BS$2, $E47&gt;BS$2), $A$5/$D$5, 0)</f>
        <v/>
      </c>
      <c r="BT47" s="762">
        <f>+IF(AND($B47&lt;BT$2, $E47&gt;BT$2), $A$5/$D$5, 0)</f>
        <v/>
      </c>
      <c r="BU47" s="762">
        <f>+IF(AND($B47&lt;BU$2, $E47&gt;BU$2), $A$5/$D$5, 0)</f>
        <v/>
      </c>
      <c r="BV47" s="762">
        <f>+IF(AND($B47&lt;BV$2, $E47&gt;BV$2), $A$5/$D$5, 0)</f>
        <v/>
      </c>
      <c r="BW47" s="762">
        <f>+IF(AND($B47&lt;BW$2, $E47&gt;BW$2), $A$5/$D$5, 0)</f>
        <v/>
      </c>
      <c r="BX47" s="762">
        <f>+IF(AND($B47&lt;BX$2, $E47&gt;BX$2), $A$5/$D$5, 0)</f>
        <v/>
      </c>
      <c r="BY47" s="762">
        <f>+IF(AND($B47&lt;BY$2, $E47&gt;BY$2), $A$5/$D$5, 0)</f>
        <v/>
      </c>
      <c r="BZ47" s="762">
        <f>+IF(AND($B47&lt;BZ$2, $E47&gt;BZ$2), $A$5/$D$5, 0)</f>
        <v/>
      </c>
      <c r="CA47" s="762">
        <f>+IF(AND($B47&lt;CA$2, $E47&gt;CA$2), $A$5/$D$5, 0)</f>
        <v/>
      </c>
      <c r="CB47" s="762">
        <f>+IF(AND($B47&lt;CB$2, $E47&gt;CB$2), $A$5/$D$5, 0)</f>
        <v/>
      </c>
      <c r="CC47" s="762">
        <f>+IF(AND($B47&lt;CC$2, $E47&gt;CC$2), $A$5/$D$5, 0)</f>
        <v/>
      </c>
      <c r="CD47" s="762">
        <f>+IF(AND($B47&lt;CD$2, $E47&gt;CD$2), $A$5/$D$5, 0)</f>
        <v/>
      </c>
      <c r="CE47" s="762">
        <f>+IF(AND($B47&lt;CE$2, $E47&gt;CE$2), $A$5/$D$5, 0)</f>
        <v/>
      </c>
      <c r="CF47" s="762">
        <f>+IF(AND($B47&lt;CF$2, $E47&gt;CF$2), $A$5/$D$5, 0)</f>
        <v/>
      </c>
      <c r="CG47" s="762">
        <f>+IF(AND($B47&lt;CG$2, $E47&gt;CG$2), $A$5/$D$5, 0)</f>
        <v/>
      </c>
      <c r="CH47" s="762">
        <f>+IF(AND($B47&lt;CH$2, $E47&gt;CH$2), $A$5/$D$5, 0)</f>
        <v/>
      </c>
      <c r="CI47" s="762">
        <f>+IF(AND($B47&lt;CI$2, $E47&gt;CI$2), $A$5/$D$5, 0)</f>
        <v/>
      </c>
      <c r="CJ47" s="762">
        <f>+IF(AND($B47&lt;CJ$2, $E47&gt;CJ$2), $A$5/$D$5, 0)</f>
        <v/>
      </c>
      <c r="CK47" s="763">
        <f>+IF(AND($B47&lt;CK$2, $E47&gt;CK$2), $A$5/$D$5, 0)</f>
        <v/>
      </c>
    </row>
    <row r="48" hidden="1" outlineLevel="1">
      <c r="A48" s="243" t="n"/>
      <c r="B48" s="262" t="n">
        <v>0</v>
      </c>
      <c r="C48" s="269">
        <f>+EOMONTH(B48,0)</f>
        <v/>
      </c>
      <c r="D48" t="inlineStr">
        <is>
          <t>Systems Implementation SOW #8</t>
        </is>
      </c>
      <c r="E48" s="171">
        <f>+EOMONTH(B48, $D$5)</f>
        <v/>
      </c>
      <c r="F48" s="761">
        <f>+IF(AND($B48&lt;F$2, $E48&gt;F$2), $A$5/$D$5, 0)</f>
        <v/>
      </c>
      <c r="G48" s="762">
        <f>+IF(AND($B48&lt;G$2, $E48&gt;G$2), $A$5/$D$5, 0)</f>
        <v/>
      </c>
      <c r="H48" s="762">
        <f>+IF(AND($B48&lt;H$2, $E48&gt;H$2), $A$5/$D$5, 0)</f>
        <v/>
      </c>
      <c r="I48" s="762">
        <f>+IF(AND($B48&lt;I$2, $E48&gt;I$2), $A$5/$D$5, 0)</f>
        <v/>
      </c>
      <c r="J48" s="762">
        <f>+IF(AND($B48&lt;J$2, $E48&gt;J$2), $A$5/$D$5, 0)</f>
        <v/>
      </c>
      <c r="K48" s="763">
        <f>+IF(AND($B48&lt;K$2, $E48&gt;K$2), $A$5/$D$5, 0)</f>
        <v/>
      </c>
      <c r="L48" s="762">
        <f>+IF(AND($B48&lt;L$2, $E48&gt;L$2), $A$5/$D$5, 0)</f>
        <v/>
      </c>
      <c r="M48" s="762">
        <f>+IF(AND($B48&lt;M$2, $E48&gt;M$2), $A$5/$D$5, 0)</f>
        <v/>
      </c>
      <c r="N48" s="762">
        <f>+IF(AND($B48&lt;N$2, $E48&gt;N$2), $A$5/$D$5, 0)</f>
        <v/>
      </c>
      <c r="O48" s="762">
        <f>+IF(AND($B48&lt;O$2, $E48&gt;O$2), $A$5/$D$5, 0)</f>
        <v/>
      </c>
      <c r="P48" s="762">
        <f>+IF(AND($B48&lt;P$2, $E48&gt;P$2), $A$5/$D$5, 0)</f>
        <v/>
      </c>
      <c r="Q48" s="762">
        <f>+IF(AND($B48&lt;Q$2, $E48&gt;Q$2), $A$5/$D$5, 0)</f>
        <v/>
      </c>
      <c r="R48" s="762">
        <f>+IF(AND($B48&lt;R$2, $E48&gt;R$2), $A$5/$D$5, 0)</f>
        <v/>
      </c>
      <c r="S48" s="762">
        <f>+IF(AND($B48&lt;S$2, $E48&gt;S$2), $A$5/$D$5, 0)</f>
        <v/>
      </c>
      <c r="T48" s="762">
        <f>+IF(AND($B48&lt;T$2, $E48&gt;T$2), $A$5/$D$5, 0)</f>
        <v/>
      </c>
      <c r="U48" s="762">
        <f>+IF(AND($B48&lt;U$2, $E48&gt;U$2), $A$5/$D$5, 0)</f>
        <v/>
      </c>
      <c r="V48" s="762">
        <f>+IF(AND($B48&lt;V$2, $E48&gt;V$2), $A$5/$D$5, 0)</f>
        <v/>
      </c>
      <c r="W48" s="762">
        <f>+IF(AND($B48&lt;W$2, $E48&gt;W$2), $A$5/$D$5, 0)</f>
        <v/>
      </c>
      <c r="X48" s="762">
        <f>+IF(AND($B48&lt;X$2, $E48&gt;X$2), $A$5/$D$5, 0)</f>
        <v/>
      </c>
      <c r="Y48" s="762">
        <f>+IF(AND($B48&lt;Y$2, $E48&gt;Y$2), $A$5/$D$5, 0)</f>
        <v/>
      </c>
      <c r="Z48" s="762">
        <f>+IF(AND($B48&lt;Z$2, $E48&gt;Z$2), $A$5/$D$5, 0)</f>
        <v/>
      </c>
      <c r="AA48" s="762">
        <f>+IF(AND($B48&lt;AA$2, $E48&gt;AA$2), $A$5/$D$5, 0)</f>
        <v/>
      </c>
      <c r="AB48" s="762">
        <f>+IF(AND($B48&lt;AB$2, $E48&gt;AB$2), $A$5/$D$5, 0)</f>
        <v/>
      </c>
      <c r="AC48" s="762">
        <f>+IF(AND($B48&lt;AC$2, $E48&gt;AC$2), $A$5/$D$5, 0)</f>
        <v/>
      </c>
      <c r="AD48" s="762">
        <f>+IF(AND($B48&lt;AD$2, $E48&gt;AD$2), $A$5/$D$5, 0)</f>
        <v/>
      </c>
      <c r="AE48" s="762">
        <f>+IF(AND($B48&lt;AE$2, $E48&gt;AE$2), $A$5/$D$5, 0)</f>
        <v/>
      </c>
      <c r="AF48" s="762">
        <f>+IF(AND($B48&lt;AF$2, $E48&gt;AF$2), $A$5/$D$5, 0)</f>
        <v/>
      </c>
      <c r="AG48" s="762">
        <f>+IF(AND($B48&lt;AG$2, $E48&gt;AG$2), $A$5/$D$5, 0)</f>
        <v/>
      </c>
      <c r="AH48" s="762">
        <f>+IF(AND($B48&lt;AH$2, $E48&gt;AH$2), $A$5/$D$5, 0)</f>
        <v/>
      </c>
      <c r="AI48" s="762">
        <f>+IF(AND($B48&lt;AI$2, $E48&gt;AI$2), $A$5/$D$5, 0)</f>
        <v/>
      </c>
      <c r="AJ48" s="762">
        <f>+IF(AND($B48&lt;AJ$2, $E48&gt;AJ$2), $A$5/$D$5, 0)</f>
        <v/>
      </c>
      <c r="AK48" s="762">
        <f>+IF(AND($B48&lt;AK$2, $E48&gt;AK$2), $A$5/$D$5, 0)</f>
        <v/>
      </c>
      <c r="AL48" s="762">
        <f>+IF(AND($B48&lt;AL$2, $E48&gt;AL$2), $A$5/$D$5, 0)</f>
        <v/>
      </c>
      <c r="AM48" s="762">
        <f>+IF(AND($B48&lt;AM$2, $E48&gt;AM$2), $A$5/$D$5, 0)</f>
        <v/>
      </c>
      <c r="AN48" s="762">
        <f>+IF(AND($B48&lt;AN$2, $E48&gt;AN$2), $A$5/$D$5, 0)</f>
        <v/>
      </c>
      <c r="AO48" s="762">
        <f>+IF(AND($B48&lt;AO$2, $E48&gt;AO$2), $A$5/$D$5, 0)</f>
        <v/>
      </c>
      <c r="AP48" s="762">
        <f>+IF(AND($B48&lt;AP$2, $E48&gt;AP$2), $A$5/$D$5, 0)</f>
        <v/>
      </c>
      <c r="AQ48" s="762">
        <f>+IF(AND($B48&lt;AQ$2, $E48&gt;AQ$2), $A$5/$D$5, 0)</f>
        <v/>
      </c>
      <c r="AR48" s="762">
        <f>+IF(AND($B48&lt;AR$2, $E48&gt;AR$2), $A$5/$D$5, 0)</f>
        <v/>
      </c>
      <c r="AS48" s="762">
        <f>+IF(AND($B48&lt;AS$2, $E48&gt;AS$2), $A$5/$D$5, 0)</f>
        <v/>
      </c>
      <c r="AT48" s="762">
        <f>+IF(AND($B48&lt;AT$2, $E48&gt;AT$2), $A$5/$D$5, 0)</f>
        <v/>
      </c>
      <c r="AU48" s="762">
        <f>+IF(AND($B48&lt;AU$2, $E48&gt;AU$2), $A$5/$D$5, 0)</f>
        <v/>
      </c>
      <c r="AV48" s="762">
        <f>+IF(AND($B48&lt;AV$2, $E48&gt;AV$2), $A$5/$D$5, 0)</f>
        <v/>
      </c>
      <c r="AW48" s="762">
        <f>+IF(AND($B48&lt;AW$2, $E48&gt;AW$2), $A$5/$D$5, 0)</f>
        <v/>
      </c>
      <c r="AX48" s="762">
        <f>+IF(AND($B48&lt;AX$2, $E48&gt;AX$2), $A$5/$D$5, 0)</f>
        <v/>
      </c>
      <c r="AY48" s="762">
        <f>+IF(AND($B48&lt;AY$2, $E48&gt;AY$2), $A$5/$D$5, 0)</f>
        <v/>
      </c>
      <c r="AZ48" s="762">
        <f>+IF(AND($B48&lt;AZ$2, $E48&gt;AZ$2), $A$5/$D$5, 0)</f>
        <v/>
      </c>
      <c r="BA48" s="762">
        <f>+IF(AND($B48&lt;BA$2, $E48&gt;BA$2), $A$5/$D$5, 0)</f>
        <v/>
      </c>
      <c r="BB48" s="762">
        <f>+IF(AND($B48&lt;BB$2, $E48&gt;BB$2), $A$5/$D$5, 0)</f>
        <v/>
      </c>
      <c r="BC48" s="762">
        <f>+IF(AND($B48&lt;BC$2, $E48&gt;BC$2), $A$5/$D$5, 0)</f>
        <v/>
      </c>
      <c r="BD48" s="762">
        <f>+IF(AND($B48&lt;BD$2, $E48&gt;BD$2), $A$5/$D$5, 0)</f>
        <v/>
      </c>
      <c r="BE48" s="762">
        <f>+IF(AND($B48&lt;BE$2, $E48&gt;BE$2), $A$5/$D$5, 0)</f>
        <v/>
      </c>
      <c r="BF48" s="762">
        <f>+IF(AND($B48&lt;BF$2, $E48&gt;BF$2), $A$5/$D$5, 0)</f>
        <v/>
      </c>
      <c r="BG48" s="762">
        <f>+IF(AND($B48&lt;BG$2, $E48&gt;BG$2), $A$5/$D$5, 0)</f>
        <v/>
      </c>
      <c r="BH48" s="762">
        <f>+IF(AND($B48&lt;BH$2, $E48&gt;BH$2), $A$5/$D$5, 0)</f>
        <v/>
      </c>
      <c r="BI48" s="762">
        <f>+IF(AND($B48&lt;BI$2, $E48&gt;BI$2), $A$5/$D$5, 0)</f>
        <v/>
      </c>
      <c r="BJ48" s="762">
        <f>+IF(AND($B48&lt;BJ$2, $E48&gt;BJ$2), $A$5/$D$5, 0)</f>
        <v/>
      </c>
      <c r="BK48" s="762">
        <f>+IF(AND($B48&lt;BK$2, $E48&gt;BK$2), $A$5/$D$5, 0)</f>
        <v/>
      </c>
      <c r="BL48" s="762">
        <f>+IF(AND($B48&lt;BL$2, $E48&gt;BL$2), $A$5/$D$5, 0)</f>
        <v/>
      </c>
      <c r="BM48" s="762">
        <f>+IF(AND($B48&lt;BM$2, $E48&gt;BM$2), $A$5/$D$5, 0)</f>
        <v/>
      </c>
      <c r="BN48" s="762">
        <f>+IF(AND($B48&lt;BN$2, $E48&gt;BN$2), $A$5/$D$5, 0)</f>
        <v/>
      </c>
      <c r="BO48" s="762">
        <f>+IF(AND($B48&lt;BO$2, $E48&gt;BO$2), $A$5/$D$5, 0)</f>
        <v/>
      </c>
      <c r="BP48" s="762">
        <f>+IF(AND($B48&lt;BP$2, $E48&gt;BP$2), $A$5/$D$5, 0)</f>
        <v/>
      </c>
      <c r="BQ48" s="762">
        <f>+IF(AND($B48&lt;BQ$2, $E48&gt;BQ$2), $A$5/$D$5, 0)</f>
        <v/>
      </c>
      <c r="BR48" s="762">
        <f>+IF(AND($B48&lt;BR$2, $E48&gt;BR$2), $A$5/$D$5, 0)</f>
        <v/>
      </c>
      <c r="BS48" s="762">
        <f>+IF(AND($B48&lt;BS$2, $E48&gt;BS$2), $A$5/$D$5, 0)</f>
        <v/>
      </c>
      <c r="BT48" s="762">
        <f>+IF(AND($B48&lt;BT$2, $E48&gt;BT$2), $A$5/$D$5, 0)</f>
        <v/>
      </c>
      <c r="BU48" s="762">
        <f>+IF(AND($B48&lt;BU$2, $E48&gt;BU$2), $A$5/$D$5, 0)</f>
        <v/>
      </c>
      <c r="BV48" s="762">
        <f>+IF(AND($B48&lt;BV$2, $E48&gt;BV$2), $A$5/$D$5, 0)</f>
        <v/>
      </c>
      <c r="BW48" s="762">
        <f>+IF(AND($B48&lt;BW$2, $E48&gt;BW$2), $A$5/$D$5, 0)</f>
        <v/>
      </c>
      <c r="BX48" s="762">
        <f>+IF(AND($B48&lt;BX$2, $E48&gt;BX$2), $A$5/$D$5, 0)</f>
        <v/>
      </c>
      <c r="BY48" s="762">
        <f>+IF(AND($B48&lt;BY$2, $E48&gt;BY$2), $A$5/$D$5, 0)</f>
        <v/>
      </c>
      <c r="BZ48" s="762">
        <f>+IF(AND($B48&lt;BZ$2, $E48&gt;BZ$2), $A$5/$D$5, 0)</f>
        <v/>
      </c>
      <c r="CA48" s="762">
        <f>+IF(AND($B48&lt;CA$2, $E48&gt;CA$2), $A$5/$D$5, 0)</f>
        <v/>
      </c>
      <c r="CB48" s="762">
        <f>+IF(AND($B48&lt;CB$2, $E48&gt;CB$2), $A$5/$D$5, 0)</f>
        <v/>
      </c>
      <c r="CC48" s="762">
        <f>+IF(AND($B48&lt;CC$2, $E48&gt;CC$2), $A$5/$D$5, 0)</f>
        <v/>
      </c>
      <c r="CD48" s="762">
        <f>+IF(AND($B48&lt;CD$2, $E48&gt;CD$2), $A$5/$D$5, 0)</f>
        <v/>
      </c>
      <c r="CE48" s="762">
        <f>+IF(AND($B48&lt;CE$2, $E48&gt;CE$2), $A$5/$D$5, 0)</f>
        <v/>
      </c>
      <c r="CF48" s="762">
        <f>+IF(AND($B48&lt;CF$2, $E48&gt;CF$2), $A$5/$D$5, 0)</f>
        <v/>
      </c>
      <c r="CG48" s="762">
        <f>+IF(AND($B48&lt;CG$2, $E48&gt;CG$2), $A$5/$D$5, 0)</f>
        <v/>
      </c>
      <c r="CH48" s="762">
        <f>+IF(AND($B48&lt;CH$2, $E48&gt;CH$2), $A$5/$D$5, 0)</f>
        <v/>
      </c>
      <c r="CI48" s="762">
        <f>+IF(AND($B48&lt;CI$2, $E48&gt;CI$2), $A$5/$D$5, 0)</f>
        <v/>
      </c>
      <c r="CJ48" s="762">
        <f>+IF(AND($B48&lt;CJ$2, $E48&gt;CJ$2), $A$5/$D$5, 0)</f>
        <v/>
      </c>
      <c r="CK48" s="763">
        <f>+IF(AND($B48&lt;CK$2, $E48&gt;CK$2), $A$5/$D$5, 0)</f>
        <v/>
      </c>
    </row>
    <row r="49" hidden="1" outlineLevel="1">
      <c r="A49" s="243" t="n"/>
      <c r="B49" s="262" t="n">
        <v>0</v>
      </c>
      <c r="C49" s="269">
        <f>+EOMONTH(B49,0)</f>
        <v/>
      </c>
      <c r="D49" t="inlineStr">
        <is>
          <t>Systems Implementation SOW #9</t>
        </is>
      </c>
      <c r="E49" s="171">
        <f>+EOMONTH(B49, $D$5)</f>
        <v/>
      </c>
      <c r="F49" s="761">
        <f>+IF(AND($B49&lt;F$2, $E49&gt;F$2), $A$5/$D$5, 0)</f>
        <v/>
      </c>
      <c r="G49" s="762">
        <f>+IF(AND($B49&lt;G$2, $E49&gt;G$2), $A$5/$D$5, 0)</f>
        <v/>
      </c>
      <c r="H49" s="762">
        <f>+IF(AND($B49&lt;H$2, $E49&gt;H$2), $A$5/$D$5, 0)</f>
        <v/>
      </c>
      <c r="I49" s="762">
        <f>+IF(AND($B49&lt;I$2, $E49&gt;I$2), $A$5/$D$5, 0)</f>
        <v/>
      </c>
      <c r="J49" s="762">
        <f>+IF(AND($B49&lt;J$2, $E49&gt;J$2), $A$5/$D$5, 0)</f>
        <v/>
      </c>
      <c r="K49" s="763">
        <f>+IF(AND($B49&lt;K$2, $E49&gt;K$2), $A$5/$D$5, 0)</f>
        <v/>
      </c>
      <c r="L49" s="762">
        <f>+IF(AND($B49&lt;L$2, $E49&gt;L$2), $A$5/$D$5, 0)</f>
        <v/>
      </c>
      <c r="M49" s="762">
        <f>+IF(AND($B49&lt;M$2, $E49&gt;M$2), $A$5/$D$5, 0)</f>
        <v/>
      </c>
      <c r="N49" s="762">
        <f>+IF(AND($B49&lt;N$2, $E49&gt;N$2), $A$5/$D$5, 0)</f>
        <v/>
      </c>
      <c r="O49" s="762">
        <f>+IF(AND($B49&lt;O$2, $E49&gt;O$2), $A$5/$D$5, 0)</f>
        <v/>
      </c>
      <c r="P49" s="762">
        <f>+IF(AND($B49&lt;P$2, $E49&gt;P$2), $A$5/$D$5, 0)</f>
        <v/>
      </c>
      <c r="Q49" s="762">
        <f>+IF(AND($B49&lt;Q$2, $E49&gt;Q$2), $A$5/$D$5, 0)</f>
        <v/>
      </c>
      <c r="R49" s="762">
        <f>+IF(AND($B49&lt;R$2, $E49&gt;R$2), $A$5/$D$5, 0)</f>
        <v/>
      </c>
      <c r="S49" s="762">
        <f>+IF(AND($B49&lt;S$2, $E49&gt;S$2), $A$5/$D$5, 0)</f>
        <v/>
      </c>
      <c r="T49" s="762">
        <f>+IF(AND($B49&lt;T$2, $E49&gt;T$2), $A$5/$D$5, 0)</f>
        <v/>
      </c>
      <c r="U49" s="762">
        <f>+IF(AND($B49&lt;U$2, $E49&gt;U$2), $A$5/$D$5, 0)</f>
        <v/>
      </c>
      <c r="V49" s="762">
        <f>+IF(AND($B49&lt;V$2, $E49&gt;V$2), $A$5/$D$5, 0)</f>
        <v/>
      </c>
      <c r="W49" s="762">
        <f>+IF(AND($B49&lt;W$2, $E49&gt;W$2), $A$5/$D$5, 0)</f>
        <v/>
      </c>
      <c r="X49" s="762">
        <f>+IF(AND($B49&lt;X$2, $E49&gt;X$2), $A$5/$D$5, 0)</f>
        <v/>
      </c>
      <c r="Y49" s="762">
        <f>+IF(AND($B49&lt;Y$2, $E49&gt;Y$2), $A$5/$D$5, 0)</f>
        <v/>
      </c>
      <c r="Z49" s="762">
        <f>+IF(AND($B49&lt;Z$2, $E49&gt;Z$2), $A$5/$D$5, 0)</f>
        <v/>
      </c>
      <c r="AA49" s="762">
        <f>+IF(AND($B49&lt;AA$2, $E49&gt;AA$2), $A$5/$D$5, 0)</f>
        <v/>
      </c>
      <c r="AB49" s="762">
        <f>+IF(AND($B49&lt;AB$2, $E49&gt;AB$2), $A$5/$D$5, 0)</f>
        <v/>
      </c>
      <c r="AC49" s="762">
        <f>+IF(AND($B49&lt;AC$2, $E49&gt;AC$2), $A$5/$D$5, 0)</f>
        <v/>
      </c>
      <c r="AD49" s="762">
        <f>+IF(AND($B49&lt;AD$2, $E49&gt;AD$2), $A$5/$D$5, 0)</f>
        <v/>
      </c>
      <c r="AE49" s="762">
        <f>+IF(AND($B49&lt;AE$2, $E49&gt;AE$2), $A$5/$D$5, 0)</f>
        <v/>
      </c>
      <c r="AF49" s="762">
        <f>+IF(AND($B49&lt;AF$2, $E49&gt;AF$2), $A$5/$D$5, 0)</f>
        <v/>
      </c>
      <c r="AG49" s="762">
        <f>+IF(AND($B49&lt;AG$2, $E49&gt;AG$2), $A$5/$D$5, 0)</f>
        <v/>
      </c>
      <c r="AH49" s="762">
        <f>+IF(AND($B49&lt;AH$2, $E49&gt;AH$2), $A$5/$D$5, 0)</f>
        <v/>
      </c>
      <c r="AI49" s="762">
        <f>+IF(AND($B49&lt;AI$2, $E49&gt;AI$2), $A$5/$D$5, 0)</f>
        <v/>
      </c>
      <c r="AJ49" s="762">
        <f>+IF(AND($B49&lt;AJ$2, $E49&gt;AJ$2), $A$5/$D$5, 0)</f>
        <v/>
      </c>
      <c r="AK49" s="762">
        <f>+IF(AND($B49&lt;AK$2, $E49&gt;AK$2), $A$5/$D$5, 0)</f>
        <v/>
      </c>
      <c r="AL49" s="762">
        <f>+IF(AND($B49&lt;AL$2, $E49&gt;AL$2), $A$5/$D$5, 0)</f>
        <v/>
      </c>
      <c r="AM49" s="762">
        <f>+IF(AND($B49&lt;AM$2, $E49&gt;AM$2), $A$5/$D$5, 0)</f>
        <v/>
      </c>
      <c r="AN49" s="762">
        <f>+IF(AND($B49&lt;AN$2, $E49&gt;AN$2), $A$5/$D$5, 0)</f>
        <v/>
      </c>
      <c r="AO49" s="762">
        <f>+IF(AND($B49&lt;AO$2, $E49&gt;AO$2), $A$5/$D$5, 0)</f>
        <v/>
      </c>
      <c r="AP49" s="762">
        <f>+IF(AND($B49&lt;AP$2, $E49&gt;AP$2), $A$5/$D$5, 0)</f>
        <v/>
      </c>
      <c r="AQ49" s="762">
        <f>+IF(AND($B49&lt;AQ$2, $E49&gt;AQ$2), $A$5/$D$5, 0)</f>
        <v/>
      </c>
      <c r="AR49" s="762">
        <f>+IF(AND($B49&lt;AR$2, $E49&gt;AR$2), $A$5/$D$5, 0)</f>
        <v/>
      </c>
      <c r="AS49" s="762">
        <f>+IF(AND($B49&lt;AS$2, $E49&gt;AS$2), $A$5/$D$5, 0)</f>
        <v/>
      </c>
      <c r="AT49" s="762">
        <f>+IF(AND($B49&lt;AT$2, $E49&gt;AT$2), $A$5/$D$5, 0)</f>
        <v/>
      </c>
      <c r="AU49" s="762">
        <f>+IF(AND($B49&lt;AU$2, $E49&gt;AU$2), $A$5/$D$5, 0)</f>
        <v/>
      </c>
      <c r="AV49" s="762">
        <f>+IF(AND($B49&lt;AV$2, $E49&gt;AV$2), $A$5/$D$5, 0)</f>
        <v/>
      </c>
      <c r="AW49" s="762">
        <f>+IF(AND($B49&lt;AW$2, $E49&gt;AW$2), $A$5/$D$5, 0)</f>
        <v/>
      </c>
      <c r="AX49" s="762">
        <f>+IF(AND($B49&lt;AX$2, $E49&gt;AX$2), $A$5/$D$5, 0)</f>
        <v/>
      </c>
      <c r="AY49" s="762">
        <f>+IF(AND($B49&lt;AY$2, $E49&gt;AY$2), $A$5/$D$5, 0)</f>
        <v/>
      </c>
      <c r="AZ49" s="762">
        <f>+IF(AND($B49&lt;AZ$2, $E49&gt;AZ$2), $A$5/$D$5, 0)</f>
        <v/>
      </c>
      <c r="BA49" s="762">
        <f>+IF(AND($B49&lt;BA$2, $E49&gt;BA$2), $A$5/$D$5, 0)</f>
        <v/>
      </c>
      <c r="BB49" s="762">
        <f>+IF(AND($B49&lt;BB$2, $E49&gt;BB$2), $A$5/$D$5, 0)</f>
        <v/>
      </c>
      <c r="BC49" s="762">
        <f>+IF(AND($B49&lt;BC$2, $E49&gt;BC$2), $A$5/$D$5, 0)</f>
        <v/>
      </c>
      <c r="BD49" s="762">
        <f>+IF(AND($B49&lt;BD$2, $E49&gt;BD$2), $A$5/$D$5, 0)</f>
        <v/>
      </c>
      <c r="BE49" s="762">
        <f>+IF(AND($B49&lt;BE$2, $E49&gt;BE$2), $A$5/$D$5, 0)</f>
        <v/>
      </c>
      <c r="BF49" s="762">
        <f>+IF(AND($B49&lt;BF$2, $E49&gt;BF$2), $A$5/$D$5, 0)</f>
        <v/>
      </c>
      <c r="BG49" s="762">
        <f>+IF(AND($B49&lt;BG$2, $E49&gt;BG$2), $A$5/$D$5, 0)</f>
        <v/>
      </c>
      <c r="BH49" s="762">
        <f>+IF(AND($B49&lt;BH$2, $E49&gt;BH$2), $A$5/$D$5, 0)</f>
        <v/>
      </c>
      <c r="BI49" s="762">
        <f>+IF(AND($B49&lt;BI$2, $E49&gt;BI$2), $A$5/$D$5, 0)</f>
        <v/>
      </c>
      <c r="BJ49" s="762">
        <f>+IF(AND($B49&lt;BJ$2, $E49&gt;BJ$2), $A$5/$D$5, 0)</f>
        <v/>
      </c>
      <c r="BK49" s="762">
        <f>+IF(AND($B49&lt;BK$2, $E49&gt;BK$2), $A$5/$D$5, 0)</f>
        <v/>
      </c>
      <c r="BL49" s="762">
        <f>+IF(AND($B49&lt;BL$2, $E49&gt;BL$2), $A$5/$D$5, 0)</f>
        <v/>
      </c>
      <c r="BM49" s="762">
        <f>+IF(AND($B49&lt;BM$2, $E49&gt;BM$2), $A$5/$D$5, 0)</f>
        <v/>
      </c>
      <c r="BN49" s="762">
        <f>+IF(AND($B49&lt;BN$2, $E49&gt;BN$2), $A$5/$D$5, 0)</f>
        <v/>
      </c>
      <c r="BO49" s="762">
        <f>+IF(AND($B49&lt;BO$2, $E49&gt;BO$2), $A$5/$D$5, 0)</f>
        <v/>
      </c>
      <c r="BP49" s="762">
        <f>+IF(AND($B49&lt;BP$2, $E49&gt;BP$2), $A$5/$D$5, 0)</f>
        <v/>
      </c>
      <c r="BQ49" s="762">
        <f>+IF(AND($B49&lt;BQ$2, $E49&gt;BQ$2), $A$5/$D$5, 0)</f>
        <v/>
      </c>
      <c r="BR49" s="762">
        <f>+IF(AND($B49&lt;BR$2, $E49&gt;BR$2), $A$5/$D$5, 0)</f>
        <v/>
      </c>
      <c r="BS49" s="762">
        <f>+IF(AND($B49&lt;BS$2, $E49&gt;BS$2), $A$5/$D$5, 0)</f>
        <v/>
      </c>
      <c r="BT49" s="762">
        <f>+IF(AND($B49&lt;BT$2, $E49&gt;BT$2), $A$5/$D$5, 0)</f>
        <v/>
      </c>
      <c r="BU49" s="762">
        <f>+IF(AND($B49&lt;BU$2, $E49&gt;BU$2), $A$5/$D$5, 0)</f>
        <v/>
      </c>
      <c r="BV49" s="762">
        <f>+IF(AND($B49&lt;BV$2, $E49&gt;BV$2), $A$5/$D$5, 0)</f>
        <v/>
      </c>
      <c r="BW49" s="762">
        <f>+IF(AND($B49&lt;BW$2, $E49&gt;BW$2), $A$5/$D$5, 0)</f>
        <v/>
      </c>
      <c r="BX49" s="762">
        <f>+IF(AND($B49&lt;BX$2, $E49&gt;BX$2), $A$5/$D$5, 0)</f>
        <v/>
      </c>
      <c r="BY49" s="762">
        <f>+IF(AND($B49&lt;BY$2, $E49&gt;BY$2), $A$5/$D$5, 0)</f>
        <v/>
      </c>
      <c r="BZ49" s="762">
        <f>+IF(AND($B49&lt;BZ$2, $E49&gt;BZ$2), $A$5/$D$5, 0)</f>
        <v/>
      </c>
      <c r="CA49" s="762">
        <f>+IF(AND($B49&lt;CA$2, $E49&gt;CA$2), $A$5/$D$5, 0)</f>
        <v/>
      </c>
      <c r="CB49" s="762">
        <f>+IF(AND($B49&lt;CB$2, $E49&gt;CB$2), $A$5/$D$5, 0)</f>
        <v/>
      </c>
      <c r="CC49" s="762">
        <f>+IF(AND($B49&lt;CC$2, $E49&gt;CC$2), $A$5/$D$5, 0)</f>
        <v/>
      </c>
      <c r="CD49" s="762">
        <f>+IF(AND($B49&lt;CD$2, $E49&gt;CD$2), $A$5/$D$5, 0)</f>
        <v/>
      </c>
      <c r="CE49" s="762">
        <f>+IF(AND($B49&lt;CE$2, $E49&gt;CE$2), $A$5/$D$5, 0)</f>
        <v/>
      </c>
      <c r="CF49" s="762">
        <f>+IF(AND($B49&lt;CF$2, $E49&gt;CF$2), $A$5/$D$5, 0)</f>
        <v/>
      </c>
      <c r="CG49" s="762">
        <f>+IF(AND($B49&lt;CG$2, $E49&gt;CG$2), $A$5/$D$5, 0)</f>
        <v/>
      </c>
      <c r="CH49" s="762">
        <f>+IF(AND($B49&lt;CH$2, $E49&gt;CH$2), $A$5/$D$5, 0)</f>
        <v/>
      </c>
      <c r="CI49" s="762">
        <f>+IF(AND($B49&lt;CI$2, $E49&gt;CI$2), $A$5/$D$5, 0)</f>
        <v/>
      </c>
      <c r="CJ49" s="762">
        <f>+IF(AND($B49&lt;CJ$2, $E49&gt;CJ$2), $A$5/$D$5, 0)</f>
        <v/>
      </c>
      <c r="CK49" s="763">
        <f>+IF(AND($B49&lt;CK$2, $E49&gt;CK$2), $A$5/$D$5, 0)</f>
        <v/>
      </c>
    </row>
    <row r="50" hidden="1" outlineLevel="1">
      <c r="A50" s="243" t="n"/>
      <c r="B50" s="262" t="n">
        <v>0</v>
      </c>
      <c r="C50" s="269">
        <f>+EOMONTH(B50,0)</f>
        <v/>
      </c>
      <c r="D50" t="inlineStr">
        <is>
          <t>Systems Implementation SOW #10</t>
        </is>
      </c>
      <c r="E50" s="171">
        <f>+EOMONTH(B50, $D$5)</f>
        <v/>
      </c>
      <c r="F50" s="761">
        <f>+IF(AND($B50&lt;F$2, $E50&gt;F$2), $A$5/$D$5, 0)</f>
        <v/>
      </c>
      <c r="G50" s="762">
        <f>+IF(AND($B50&lt;G$2, $E50&gt;G$2), $A$5/$D$5, 0)</f>
        <v/>
      </c>
      <c r="H50" s="762">
        <f>+IF(AND($B50&lt;H$2, $E50&gt;H$2), $A$5/$D$5, 0)</f>
        <v/>
      </c>
      <c r="I50" s="762">
        <f>+IF(AND($B50&lt;I$2, $E50&gt;I$2), $A$5/$D$5, 0)</f>
        <v/>
      </c>
      <c r="J50" s="762">
        <f>+IF(AND($B50&lt;J$2, $E50&gt;J$2), $A$5/$D$5, 0)</f>
        <v/>
      </c>
      <c r="K50" s="763">
        <f>+IF(AND($B50&lt;K$2, $E50&gt;K$2), $A$5/$D$5, 0)</f>
        <v/>
      </c>
      <c r="L50" s="762">
        <f>+IF(AND($B50&lt;L$2, $E50&gt;L$2), $A$5/$D$5, 0)</f>
        <v/>
      </c>
      <c r="M50" s="762">
        <f>+IF(AND($B50&lt;M$2, $E50&gt;M$2), $A$5/$D$5, 0)</f>
        <v/>
      </c>
      <c r="N50" s="762">
        <f>+IF(AND($B50&lt;N$2, $E50&gt;N$2), $A$5/$D$5, 0)</f>
        <v/>
      </c>
      <c r="O50" s="762">
        <f>+IF(AND($B50&lt;O$2, $E50&gt;O$2), $A$5/$D$5, 0)</f>
        <v/>
      </c>
      <c r="P50" s="762">
        <f>+IF(AND($B50&lt;P$2, $E50&gt;P$2), $A$5/$D$5, 0)</f>
        <v/>
      </c>
      <c r="Q50" s="762">
        <f>+IF(AND($B50&lt;Q$2, $E50&gt;Q$2), $A$5/$D$5, 0)</f>
        <v/>
      </c>
      <c r="R50" s="762">
        <f>+IF(AND($B50&lt;R$2, $E50&gt;R$2), $A$5/$D$5, 0)</f>
        <v/>
      </c>
      <c r="S50" s="762">
        <f>+IF(AND($B50&lt;S$2, $E50&gt;S$2), $A$5/$D$5, 0)</f>
        <v/>
      </c>
      <c r="T50" s="762">
        <f>+IF(AND($B50&lt;T$2, $E50&gt;T$2), $A$5/$D$5, 0)</f>
        <v/>
      </c>
      <c r="U50" s="762">
        <f>+IF(AND($B50&lt;U$2, $E50&gt;U$2), $A$5/$D$5, 0)</f>
        <v/>
      </c>
      <c r="V50" s="762">
        <f>+IF(AND($B50&lt;V$2, $E50&gt;V$2), $A$5/$D$5, 0)</f>
        <v/>
      </c>
      <c r="W50" s="762">
        <f>+IF(AND($B50&lt;W$2, $E50&gt;W$2), $A$5/$D$5, 0)</f>
        <v/>
      </c>
      <c r="X50" s="762">
        <f>+IF(AND($B50&lt;X$2, $E50&gt;X$2), $A$5/$D$5, 0)</f>
        <v/>
      </c>
      <c r="Y50" s="762">
        <f>+IF(AND($B50&lt;Y$2, $E50&gt;Y$2), $A$5/$D$5, 0)</f>
        <v/>
      </c>
      <c r="Z50" s="762">
        <f>+IF(AND($B50&lt;Z$2, $E50&gt;Z$2), $A$5/$D$5, 0)</f>
        <v/>
      </c>
      <c r="AA50" s="762">
        <f>+IF(AND($B50&lt;AA$2, $E50&gt;AA$2), $A$5/$D$5, 0)</f>
        <v/>
      </c>
      <c r="AB50" s="762">
        <f>+IF(AND($B50&lt;AB$2, $E50&gt;AB$2), $A$5/$D$5, 0)</f>
        <v/>
      </c>
      <c r="AC50" s="762">
        <f>+IF(AND($B50&lt;AC$2, $E50&gt;AC$2), $A$5/$D$5, 0)</f>
        <v/>
      </c>
      <c r="AD50" s="762">
        <f>+IF(AND($B50&lt;AD$2, $E50&gt;AD$2), $A$5/$D$5, 0)</f>
        <v/>
      </c>
      <c r="AE50" s="762">
        <f>+IF(AND($B50&lt;AE$2, $E50&gt;AE$2), $A$5/$D$5, 0)</f>
        <v/>
      </c>
      <c r="AF50" s="762">
        <f>+IF(AND($B50&lt;AF$2, $E50&gt;AF$2), $A$5/$D$5, 0)</f>
        <v/>
      </c>
      <c r="AG50" s="762">
        <f>+IF(AND($B50&lt;AG$2, $E50&gt;AG$2), $A$5/$D$5, 0)</f>
        <v/>
      </c>
      <c r="AH50" s="762">
        <f>+IF(AND($B50&lt;AH$2, $E50&gt;AH$2), $A$5/$D$5, 0)</f>
        <v/>
      </c>
      <c r="AI50" s="762">
        <f>+IF(AND($B50&lt;AI$2, $E50&gt;AI$2), $A$5/$D$5, 0)</f>
        <v/>
      </c>
      <c r="AJ50" s="762">
        <f>+IF(AND($B50&lt;AJ$2, $E50&gt;AJ$2), $A$5/$D$5, 0)</f>
        <v/>
      </c>
      <c r="AK50" s="762">
        <f>+IF(AND($B50&lt;AK$2, $E50&gt;AK$2), $A$5/$D$5, 0)</f>
        <v/>
      </c>
      <c r="AL50" s="762">
        <f>+IF(AND($B50&lt;AL$2, $E50&gt;AL$2), $A$5/$D$5, 0)</f>
        <v/>
      </c>
      <c r="AM50" s="762">
        <f>+IF(AND($B50&lt;AM$2, $E50&gt;AM$2), $A$5/$D$5, 0)</f>
        <v/>
      </c>
      <c r="AN50" s="762">
        <f>+IF(AND($B50&lt;AN$2, $E50&gt;AN$2), $A$5/$D$5, 0)</f>
        <v/>
      </c>
      <c r="AO50" s="762">
        <f>+IF(AND($B50&lt;AO$2, $E50&gt;AO$2), $A$5/$D$5, 0)</f>
        <v/>
      </c>
      <c r="AP50" s="762">
        <f>+IF(AND($B50&lt;AP$2, $E50&gt;AP$2), $A$5/$D$5, 0)</f>
        <v/>
      </c>
      <c r="AQ50" s="762">
        <f>+IF(AND($B50&lt;AQ$2, $E50&gt;AQ$2), $A$5/$D$5, 0)</f>
        <v/>
      </c>
      <c r="AR50" s="762">
        <f>+IF(AND($B50&lt;AR$2, $E50&gt;AR$2), $A$5/$D$5, 0)</f>
        <v/>
      </c>
      <c r="AS50" s="762">
        <f>+IF(AND($B50&lt;AS$2, $E50&gt;AS$2), $A$5/$D$5, 0)</f>
        <v/>
      </c>
      <c r="AT50" s="762">
        <f>+IF(AND($B50&lt;AT$2, $E50&gt;AT$2), $A$5/$D$5, 0)</f>
        <v/>
      </c>
      <c r="AU50" s="762">
        <f>+IF(AND($B50&lt;AU$2, $E50&gt;AU$2), $A$5/$D$5, 0)</f>
        <v/>
      </c>
      <c r="AV50" s="762">
        <f>+IF(AND($B50&lt;AV$2, $E50&gt;AV$2), $A$5/$D$5, 0)</f>
        <v/>
      </c>
      <c r="AW50" s="762">
        <f>+IF(AND($B50&lt;AW$2, $E50&gt;AW$2), $A$5/$D$5, 0)</f>
        <v/>
      </c>
      <c r="AX50" s="762">
        <f>+IF(AND($B50&lt;AX$2, $E50&gt;AX$2), $A$5/$D$5, 0)</f>
        <v/>
      </c>
      <c r="AY50" s="762">
        <f>+IF(AND($B50&lt;AY$2, $E50&gt;AY$2), $A$5/$D$5, 0)</f>
        <v/>
      </c>
      <c r="AZ50" s="762">
        <f>+IF(AND($B50&lt;AZ$2, $E50&gt;AZ$2), $A$5/$D$5, 0)</f>
        <v/>
      </c>
      <c r="BA50" s="762">
        <f>+IF(AND($B50&lt;BA$2, $E50&gt;BA$2), $A$5/$D$5, 0)</f>
        <v/>
      </c>
      <c r="BB50" s="762">
        <f>+IF(AND($B50&lt;BB$2, $E50&gt;BB$2), $A$5/$D$5, 0)</f>
        <v/>
      </c>
      <c r="BC50" s="762">
        <f>+IF(AND($B50&lt;BC$2, $E50&gt;BC$2), $A$5/$D$5, 0)</f>
        <v/>
      </c>
      <c r="BD50" s="762">
        <f>+IF(AND($B50&lt;BD$2, $E50&gt;BD$2), $A$5/$D$5, 0)</f>
        <v/>
      </c>
      <c r="BE50" s="762">
        <f>+IF(AND($B50&lt;BE$2, $E50&gt;BE$2), $A$5/$D$5, 0)</f>
        <v/>
      </c>
      <c r="BF50" s="762">
        <f>+IF(AND($B50&lt;BF$2, $E50&gt;BF$2), $A$5/$D$5, 0)</f>
        <v/>
      </c>
      <c r="BG50" s="762">
        <f>+IF(AND($B50&lt;BG$2, $E50&gt;BG$2), $A$5/$D$5, 0)</f>
        <v/>
      </c>
      <c r="BH50" s="762">
        <f>+IF(AND($B50&lt;BH$2, $E50&gt;BH$2), $A$5/$D$5, 0)</f>
        <v/>
      </c>
      <c r="BI50" s="762">
        <f>+IF(AND($B50&lt;BI$2, $E50&gt;BI$2), $A$5/$D$5, 0)</f>
        <v/>
      </c>
      <c r="BJ50" s="762">
        <f>+IF(AND($B50&lt;BJ$2, $E50&gt;BJ$2), $A$5/$D$5, 0)</f>
        <v/>
      </c>
      <c r="BK50" s="762">
        <f>+IF(AND($B50&lt;BK$2, $E50&gt;BK$2), $A$5/$D$5, 0)</f>
        <v/>
      </c>
      <c r="BL50" s="762">
        <f>+IF(AND($B50&lt;BL$2, $E50&gt;BL$2), $A$5/$D$5, 0)</f>
        <v/>
      </c>
      <c r="BM50" s="762">
        <f>+IF(AND($B50&lt;BM$2, $E50&gt;BM$2), $A$5/$D$5, 0)</f>
        <v/>
      </c>
      <c r="BN50" s="762">
        <f>+IF(AND($B50&lt;BN$2, $E50&gt;BN$2), $A$5/$D$5, 0)</f>
        <v/>
      </c>
      <c r="BO50" s="762">
        <f>+IF(AND($B50&lt;BO$2, $E50&gt;BO$2), $A$5/$D$5, 0)</f>
        <v/>
      </c>
      <c r="BP50" s="762">
        <f>+IF(AND($B50&lt;BP$2, $E50&gt;BP$2), $A$5/$D$5, 0)</f>
        <v/>
      </c>
      <c r="BQ50" s="762">
        <f>+IF(AND($B50&lt;BQ$2, $E50&gt;BQ$2), $A$5/$D$5, 0)</f>
        <v/>
      </c>
      <c r="BR50" s="762">
        <f>+IF(AND($B50&lt;BR$2, $E50&gt;BR$2), $A$5/$D$5, 0)</f>
        <v/>
      </c>
      <c r="BS50" s="762">
        <f>+IF(AND($B50&lt;BS$2, $E50&gt;BS$2), $A$5/$D$5, 0)</f>
        <v/>
      </c>
      <c r="BT50" s="762">
        <f>+IF(AND($B50&lt;BT$2, $E50&gt;BT$2), $A$5/$D$5, 0)</f>
        <v/>
      </c>
      <c r="BU50" s="762">
        <f>+IF(AND($B50&lt;BU$2, $E50&gt;BU$2), $A$5/$D$5, 0)</f>
        <v/>
      </c>
      <c r="BV50" s="762">
        <f>+IF(AND($B50&lt;BV$2, $E50&gt;BV$2), $A$5/$D$5, 0)</f>
        <v/>
      </c>
      <c r="BW50" s="762">
        <f>+IF(AND($B50&lt;BW$2, $E50&gt;BW$2), $A$5/$D$5, 0)</f>
        <v/>
      </c>
      <c r="BX50" s="762">
        <f>+IF(AND($B50&lt;BX$2, $E50&gt;BX$2), $A$5/$D$5, 0)</f>
        <v/>
      </c>
      <c r="BY50" s="762">
        <f>+IF(AND($B50&lt;BY$2, $E50&gt;BY$2), $A$5/$D$5, 0)</f>
        <v/>
      </c>
      <c r="BZ50" s="762">
        <f>+IF(AND($B50&lt;BZ$2, $E50&gt;BZ$2), $A$5/$D$5, 0)</f>
        <v/>
      </c>
      <c r="CA50" s="762">
        <f>+IF(AND($B50&lt;CA$2, $E50&gt;CA$2), $A$5/$D$5, 0)</f>
        <v/>
      </c>
      <c r="CB50" s="762">
        <f>+IF(AND($B50&lt;CB$2, $E50&gt;CB$2), $A$5/$D$5, 0)</f>
        <v/>
      </c>
      <c r="CC50" s="762">
        <f>+IF(AND($B50&lt;CC$2, $E50&gt;CC$2), $A$5/$D$5, 0)</f>
        <v/>
      </c>
      <c r="CD50" s="762">
        <f>+IF(AND($B50&lt;CD$2, $E50&gt;CD$2), $A$5/$D$5, 0)</f>
        <v/>
      </c>
      <c r="CE50" s="762">
        <f>+IF(AND($B50&lt;CE$2, $E50&gt;CE$2), $A$5/$D$5, 0)</f>
        <v/>
      </c>
      <c r="CF50" s="762">
        <f>+IF(AND($B50&lt;CF$2, $E50&gt;CF$2), $A$5/$D$5, 0)</f>
        <v/>
      </c>
      <c r="CG50" s="762">
        <f>+IF(AND($B50&lt;CG$2, $E50&gt;CG$2), $A$5/$D$5, 0)</f>
        <v/>
      </c>
      <c r="CH50" s="762">
        <f>+IF(AND($B50&lt;CH$2, $E50&gt;CH$2), $A$5/$D$5, 0)</f>
        <v/>
      </c>
      <c r="CI50" s="762">
        <f>+IF(AND($B50&lt;CI$2, $E50&gt;CI$2), $A$5/$D$5, 0)</f>
        <v/>
      </c>
      <c r="CJ50" s="762">
        <f>+IF(AND($B50&lt;CJ$2, $E50&gt;CJ$2), $A$5/$D$5, 0)</f>
        <v/>
      </c>
      <c r="CK50" s="763">
        <f>+IF(AND($B50&lt;CK$2, $E50&gt;CK$2), $A$5/$D$5, 0)</f>
        <v/>
      </c>
    </row>
    <row r="51" hidden="1" outlineLevel="1">
      <c r="A51" s="243" t="n"/>
      <c r="B51" s="262" t="n">
        <v>0</v>
      </c>
      <c r="C51" s="269">
        <f>+EOMONTH(B51,0)</f>
        <v/>
      </c>
      <c r="D51" t="inlineStr">
        <is>
          <t>Systems Implementation SOW #11</t>
        </is>
      </c>
      <c r="E51" s="171">
        <f>+EOMONTH(B51, $D$5)</f>
        <v/>
      </c>
      <c r="F51" s="761">
        <f>+IF(AND($B51&lt;F$2, $E51&gt;F$2), $A$5/$D$5, 0)</f>
        <v/>
      </c>
      <c r="G51" s="762">
        <f>+IF(AND($B51&lt;G$2, $E51&gt;G$2), $A$5/$D$5, 0)</f>
        <v/>
      </c>
      <c r="H51" s="762">
        <f>+IF(AND($B51&lt;H$2, $E51&gt;H$2), $A$5/$D$5, 0)</f>
        <v/>
      </c>
      <c r="I51" s="762">
        <f>+IF(AND($B51&lt;I$2, $E51&gt;I$2), $A$5/$D$5, 0)</f>
        <v/>
      </c>
      <c r="J51" s="762">
        <f>+IF(AND($B51&lt;J$2, $E51&gt;J$2), $A$5/$D$5, 0)</f>
        <v/>
      </c>
      <c r="K51" s="763">
        <f>+IF(AND($B51&lt;K$2, $E51&gt;K$2), $A$5/$D$5, 0)</f>
        <v/>
      </c>
      <c r="L51" s="762">
        <f>+IF(AND($B51&lt;L$2, $E51&gt;L$2), $A$5/$D$5, 0)</f>
        <v/>
      </c>
      <c r="M51" s="762">
        <f>+IF(AND($B51&lt;M$2, $E51&gt;M$2), $A$5/$D$5, 0)</f>
        <v/>
      </c>
      <c r="N51" s="762">
        <f>+IF(AND($B51&lt;N$2, $E51&gt;N$2), $A$5/$D$5, 0)</f>
        <v/>
      </c>
      <c r="O51" s="762">
        <f>+IF(AND($B51&lt;O$2, $E51&gt;O$2), $A$5/$D$5, 0)</f>
        <v/>
      </c>
      <c r="P51" s="762">
        <f>+IF(AND($B51&lt;P$2, $E51&gt;P$2), $A$5/$D$5, 0)</f>
        <v/>
      </c>
      <c r="Q51" s="762">
        <f>+IF(AND($B51&lt;Q$2, $E51&gt;Q$2), $A$5/$D$5, 0)</f>
        <v/>
      </c>
      <c r="R51" s="762">
        <f>+IF(AND($B51&lt;R$2, $E51&gt;R$2), $A$5/$D$5, 0)</f>
        <v/>
      </c>
      <c r="S51" s="762">
        <f>+IF(AND($B51&lt;S$2, $E51&gt;S$2), $A$5/$D$5, 0)</f>
        <v/>
      </c>
      <c r="T51" s="762">
        <f>+IF(AND($B51&lt;T$2, $E51&gt;T$2), $A$5/$D$5, 0)</f>
        <v/>
      </c>
      <c r="U51" s="762">
        <f>+IF(AND($B51&lt;U$2, $E51&gt;U$2), $A$5/$D$5, 0)</f>
        <v/>
      </c>
      <c r="V51" s="762">
        <f>+IF(AND($B51&lt;V$2, $E51&gt;V$2), $A$5/$D$5, 0)</f>
        <v/>
      </c>
      <c r="W51" s="762">
        <f>+IF(AND($B51&lt;W$2, $E51&gt;W$2), $A$5/$D$5, 0)</f>
        <v/>
      </c>
      <c r="X51" s="762">
        <f>+IF(AND($B51&lt;X$2, $E51&gt;X$2), $A$5/$D$5, 0)</f>
        <v/>
      </c>
      <c r="Y51" s="762">
        <f>+IF(AND($B51&lt;Y$2, $E51&gt;Y$2), $A$5/$D$5, 0)</f>
        <v/>
      </c>
      <c r="Z51" s="762">
        <f>+IF(AND($B51&lt;Z$2, $E51&gt;Z$2), $A$5/$D$5, 0)</f>
        <v/>
      </c>
      <c r="AA51" s="762">
        <f>+IF(AND($B51&lt;AA$2, $E51&gt;AA$2), $A$5/$D$5, 0)</f>
        <v/>
      </c>
      <c r="AB51" s="762">
        <f>+IF(AND($B51&lt;AB$2, $E51&gt;AB$2), $A$5/$D$5, 0)</f>
        <v/>
      </c>
      <c r="AC51" s="762">
        <f>+IF(AND($B51&lt;AC$2, $E51&gt;AC$2), $A$5/$D$5, 0)</f>
        <v/>
      </c>
      <c r="AD51" s="762">
        <f>+IF(AND($B51&lt;AD$2, $E51&gt;AD$2), $A$5/$D$5, 0)</f>
        <v/>
      </c>
      <c r="AE51" s="762">
        <f>+IF(AND($B51&lt;AE$2, $E51&gt;AE$2), $A$5/$D$5, 0)</f>
        <v/>
      </c>
      <c r="AF51" s="762">
        <f>+IF(AND($B51&lt;AF$2, $E51&gt;AF$2), $A$5/$D$5, 0)</f>
        <v/>
      </c>
      <c r="AG51" s="762">
        <f>+IF(AND($B51&lt;AG$2, $E51&gt;AG$2), $A$5/$D$5, 0)</f>
        <v/>
      </c>
      <c r="AH51" s="762">
        <f>+IF(AND($B51&lt;AH$2, $E51&gt;AH$2), $A$5/$D$5, 0)</f>
        <v/>
      </c>
      <c r="AI51" s="762">
        <f>+IF(AND($B51&lt;AI$2, $E51&gt;AI$2), $A$5/$D$5, 0)</f>
        <v/>
      </c>
      <c r="AJ51" s="762">
        <f>+IF(AND($B51&lt;AJ$2, $E51&gt;AJ$2), $A$5/$D$5, 0)</f>
        <v/>
      </c>
      <c r="AK51" s="762">
        <f>+IF(AND($B51&lt;AK$2, $E51&gt;AK$2), $A$5/$D$5, 0)</f>
        <v/>
      </c>
      <c r="AL51" s="762">
        <f>+IF(AND($B51&lt;AL$2, $E51&gt;AL$2), $A$5/$D$5, 0)</f>
        <v/>
      </c>
      <c r="AM51" s="762">
        <f>+IF(AND($B51&lt;AM$2, $E51&gt;AM$2), $A$5/$D$5, 0)</f>
        <v/>
      </c>
      <c r="AN51" s="762">
        <f>+IF(AND($B51&lt;AN$2, $E51&gt;AN$2), $A$5/$D$5, 0)</f>
        <v/>
      </c>
      <c r="AO51" s="762">
        <f>+IF(AND($B51&lt;AO$2, $E51&gt;AO$2), $A$5/$D$5, 0)</f>
        <v/>
      </c>
      <c r="AP51" s="762">
        <f>+IF(AND($B51&lt;AP$2, $E51&gt;AP$2), $A$5/$D$5, 0)</f>
        <v/>
      </c>
      <c r="AQ51" s="762">
        <f>+IF(AND($B51&lt;AQ$2, $E51&gt;AQ$2), $A$5/$D$5, 0)</f>
        <v/>
      </c>
      <c r="AR51" s="762">
        <f>+IF(AND($B51&lt;AR$2, $E51&gt;AR$2), $A$5/$D$5, 0)</f>
        <v/>
      </c>
      <c r="AS51" s="762">
        <f>+IF(AND($B51&lt;AS$2, $E51&gt;AS$2), $A$5/$D$5, 0)</f>
        <v/>
      </c>
      <c r="AT51" s="762">
        <f>+IF(AND($B51&lt;AT$2, $E51&gt;AT$2), $A$5/$D$5, 0)</f>
        <v/>
      </c>
      <c r="AU51" s="762">
        <f>+IF(AND($B51&lt;AU$2, $E51&gt;AU$2), $A$5/$D$5, 0)</f>
        <v/>
      </c>
      <c r="AV51" s="762">
        <f>+IF(AND($B51&lt;AV$2, $E51&gt;AV$2), $A$5/$D$5, 0)</f>
        <v/>
      </c>
      <c r="AW51" s="762">
        <f>+IF(AND($B51&lt;AW$2, $E51&gt;AW$2), $A$5/$D$5, 0)</f>
        <v/>
      </c>
      <c r="AX51" s="762">
        <f>+IF(AND($B51&lt;AX$2, $E51&gt;AX$2), $A$5/$D$5, 0)</f>
        <v/>
      </c>
      <c r="AY51" s="762">
        <f>+IF(AND($B51&lt;AY$2, $E51&gt;AY$2), $A$5/$D$5, 0)</f>
        <v/>
      </c>
      <c r="AZ51" s="762">
        <f>+IF(AND($B51&lt;AZ$2, $E51&gt;AZ$2), $A$5/$D$5, 0)</f>
        <v/>
      </c>
      <c r="BA51" s="762">
        <f>+IF(AND($B51&lt;BA$2, $E51&gt;BA$2), $A$5/$D$5, 0)</f>
        <v/>
      </c>
      <c r="BB51" s="762">
        <f>+IF(AND($B51&lt;BB$2, $E51&gt;BB$2), $A$5/$D$5, 0)</f>
        <v/>
      </c>
      <c r="BC51" s="762">
        <f>+IF(AND($B51&lt;BC$2, $E51&gt;BC$2), $A$5/$D$5, 0)</f>
        <v/>
      </c>
      <c r="BD51" s="762">
        <f>+IF(AND($B51&lt;BD$2, $E51&gt;BD$2), $A$5/$D$5, 0)</f>
        <v/>
      </c>
      <c r="BE51" s="762">
        <f>+IF(AND($B51&lt;BE$2, $E51&gt;BE$2), $A$5/$D$5, 0)</f>
        <v/>
      </c>
      <c r="BF51" s="762">
        <f>+IF(AND($B51&lt;BF$2, $E51&gt;BF$2), $A$5/$D$5, 0)</f>
        <v/>
      </c>
      <c r="BG51" s="762">
        <f>+IF(AND($B51&lt;BG$2, $E51&gt;BG$2), $A$5/$D$5, 0)</f>
        <v/>
      </c>
      <c r="BH51" s="762">
        <f>+IF(AND($B51&lt;BH$2, $E51&gt;BH$2), $A$5/$D$5, 0)</f>
        <v/>
      </c>
      <c r="BI51" s="762">
        <f>+IF(AND($B51&lt;BI$2, $E51&gt;BI$2), $A$5/$D$5, 0)</f>
        <v/>
      </c>
      <c r="BJ51" s="762">
        <f>+IF(AND($B51&lt;BJ$2, $E51&gt;BJ$2), $A$5/$D$5, 0)</f>
        <v/>
      </c>
      <c r="BK51" s="762">
        <f>+IF(AND($B51&lt;BK$2, $E51&gt;BK$2), $A$5/$D$5, 0)</f>
        <v/>
      </c>
      <c r="BL51" s="762">
        <f>+IF(AND($B51&lt;BL$2, $E51&gt;BL$2), $A$5/$D$5, 0)</f>
        <v/>
      </c>
      <c r="BM51" s="762">
        <f>+IF(AND($B51&lt;BM$2, $E51&gt;BM$2), $A$5/$D$5, 0)</f>
        <v/>
      </c>
      <c r="BN51" s="762">
        <f>+IF(AND($B51&lt;BN$2, $E51&gt;BN$2), $A$5/$D$5, 0)</f>
        <v/>
      </c>
      <c r="BO51" s="762">
        <f>+IF(AND($B51&lt;BO$2, $E51&gt;BO$2), $A$5/$D$5, 0)</f>
        <v/>
      </c>
      <c r="BP51" s="762">
        <f>+IF(AND($B51&lt;BP$2, $E51&gt;BP$2), $A$5/$D$5, 0)</f>
        <v/>
      </c>
      <c r="BQ51" s="762">
        <f>+IF(AND($B51&lt;BQ$2, $E51&gt;BQ$2), $A$5/$D$5, 0)</f>
        <v/>
      </c>
      <c r="BR51" s="762">
        <f>+IF(AND($B51&lt;BR$2, $E51&gt;BR$2), $A$5/$D$5, 0)</f>
        <v/>
      </c>
      <c r="BS51" s="762">
        <f>+IF(AND($B51&lt;BS$2, $E51&gt;BS$2), $A$5/$D$5, 0)</f>
        <v/>
      </c>
      <c r="BT51" s="762">
        <f>+IF(AND($B51&lt;BT$2, $E51&gt;BT$2), $A$5/$D$5, 0)</f>
        <v/>
      </c>
      <c r="BU51" s="762">
        <f>+IF(AND($B51&lt;BU$2, $E51&gt;BU$2), $A$5/$D$5, 0)</f>
        <v/>
      </c>
      <c r="BV51" s="762">
        <f>+IF(AND($B51&lt;BV$2, $E51&gt;BV$2), $A$5/$D$5, 0)</f>
        <v/>
      </c>
      <c r="BW51" s="762">
        <f>+IF(AND($B51&lt;BW$2, $E51&gt;BW$2), $A$5/$D$5, 0)</f>
        <v/>
      </c>
      <c r="BX51" s="762">
        <f>+IF(AND($B51&lt;BX$2, $E51&gt;BX$2), $A$5/$D$5, 0)</f>
        <v/>
      </c>
      <c r="BY51" s="762">
        <f>+IF(AND($B51&lt;BY$2, $E51&gt;BY$2), $A$5/$D$5, 0)</f>
        <v/>
      </c>
      <c r="BZ51" s="762">
        <f>+IF(AND($B51&lt;BZ$2, $E51&gt;BZ$2), $A$5/$D$5, 0)</f>
        <v/>
      </c>
      <c r="CA51" s="762">
        <f>+IF(AND($B51&lt;CA$2, $E51&gt;CA$2), $A$5/$D$5, 0)</f>
        <v/>
      </c>
      <c r="CB51" s="762">
        <f>+IF(AND($B51&lt;CB$2, $E51&gt;CB$2), $A$5/$D$5, 0)</f>
        <v/>
      </c>
      <c r="CC51" s="762">
        <f>+IF(AND($B51&lt;CC$2, $E51&gt;CC$2), $A$5/$D$5, 0)</f>
        <v/>
      </c>
      <c r="CD51" s="762">
        <f>+IF(AND($B51&lt;CD$2, $E51&gt;CD$2), $A$5/$D$5, 0)</f>
        <v/>
      </c>
      <c r="CE51" s="762">
        <f>+IF(AND($B51&lt;CE$2, $E51&gt;CE$2), $A$5/$D$5, 0)</f>
        <v/>
      </c>
      <c r="CF51" s="762">
        <f>+IF(AND($B51&lt;CF$2, $E51&gt;CF$2), $A$5/$D$5, 0)</f>
        <v/>
      </c>
      <c r="CG51" s="762">
        <f>+IF(AND($B51&lt;CG$2, $E51&gt;CG$2), $A$5/$D$5, 0)</f>
        <v/>
      </c>
      <c r="CH51" s="762">
        <f>+IF(AND($B51&lt;CH$2, $E51&gt;CH$2), $A$5/$D$5, 0)</f>
        <v/>
      </c>
      <c r="CI51" s="762">
        <f>+IF(AND($B51&lt;CI$2, $E51&gt;CI$2), $A$5/$D$5, 0)</f>
        <v/>
      </c>
      <c r="CJ51" s="762">
        <f>+IF(AND($B51&lt;CJ$2, $E51&gt;CJ$2), $A$5/$D$5, 0)</f>
        <v/>
      </c>
      <c r="CK51" s="763">
        <f>+IF(AND($B51&lt;CK$2, $E51&gt;CK$2), $A$5/$D$5, 0)</f>
        <v/>
      </c>
    </row>
    <row r="52" hidden="1" outlineLevel="1">
      <c r="A52" s="243" t="n"/>
      <c r="B52" s="262" t="n">
        <v>0</v>
      </c>
      <c r="C52" s="269">
        <f>+EOMONTH(B52,0)</f>
        <v/>
      </c>
      <c r="D52" t="inlineStr">
        <is>
          <t>Systems Implementation SOW #12</t>
        </is>
      </c>
      <c r="E52" s="171">
        <f>+EOMONTH(B52, $D$5)</f>
        <v/>
      </c>
      <c r="F52" s="761">
        <f>+IF(AND($B52&lt;F$2, $E52&gt;F$2), $A$5/$D$5, 0)</f>
        <v/>
      </c>
      <c r="G52" s="762">
        <f>+IF(AND($B52&lt;G$2, $E52&gt;G$2), $A$5/$D$5, 0)</f>
        <v/>
      </c>
      <c r="H52" s="762">
        <f>+IF(AND($B52&lt;H$2, $E52&gt;H$2), $A$5/$D$5, 0)</f>
        <v/>
      </c>
      <c r="I52" s="762">
        <f>+IF(AND($B52&lt;I$2, $E52&gt;I$2), $A$5/$D$5, 0)</f>
        <v/>
      </c>
      <c r="J52" s="762">
        <f>+IF(AND($B52&lt;J$2, $E52&gt;J$2), $A$5/$D$5, 0)</f>
        <v/>
      </c>
      <c r="K52" s="763">
        <f>+IF(AND($B52&lt;K$2, $E52&gt;K$2), $A$5/$D$5, 0)</f>
        <v/>
      </c>
      <c r="L52" s="762">
        <f>+IF(AND($B52&lt;L$2, $E52&gt;L$2), $A$5/$D$5, 0)</f>
        <v/>
      </c>
      <c r="M52" s="762">
        <f>+IF(AND($B52&lt;M$2, $E52&gt;M$2), $A$5/$D$5, 0)</f>
        <v/>
      </c>
      <c r="N52" s="762">
        <f>+IF(AND($B52&lt;N$2, $E52&gt;N$2), $A$5/$D$5, 0)</f>
        <v/>
      </c>
      <c r="O52" s="762">
        <f>+IF(AND($B52&lt;O$2, $E52&gt;O$2), $A$5/$D$5, 0)</f>
        <v/>
      </c>
      <c r="P52" s="762">
        <f>+IF(AND($B52&lt;P$2, $E52&gt;P$2), $A$5/$D$5, 0)</f>
        <v/>
      </c>
      <c r="Q52" s="762">
        <f>+IF(AND($B52&lt;Q$2, $E52&gt;Q$2), $A$5/$D$5, 0)</f>
        <v/>
      </c>
      <c r="R52" s="762">
        <f>+IF(AND($B52&lt;R$2, $E52&gt;R$2), $A$5/$D$5, 0)</f>
        <v/>
      </c>
      <c r="S52" s="762">
        <f>+IF(AND($B52&lt;S$2, $E52&gt;S$2), $A$5/$D$5, 0)</f>
        <v/>
      </c>
      <c r="T52" s="762">
        <f>+IF(AND($B52&lt;T$2, $E52&gt;T$2), $A$5/$D$5, 0)</f>
        <v/>
      </c>
      <c r="U52" s="762">
        <f>+IF(AND($B52&lt;U$2, $E52&gt;U$2), $A$5/$D$5, 0)</f>
        <v/>
      </c>
      <c r="V52" s="762">
        <f>+IF(AND($B52&lt;V$2, $E52&gt;V$2), $A$5/$D$5, 0)</f>
        <v/>
      </c>
      <c r="W52" s="762">
        <f>+IF(AND($B52&lt;W$2, $E52&gt;W$2), $A$5/$D$5, 0)</f>
        <v/>
      </c>
      <c r="X52" s="762">
        <f>+IF(AND($B52&lt;X$2, $E52&gt;X$2), $A$5/$D$5, 0)</f>
        <v/>
      </c>
      <c r="Y52" s="762">
        <f>+IF(AND($B52&lt;Y$2, $E52&gt;Y$2), $A$5/$D$5, 0)</f>
        <v/>
      </c>
      <c r="Z52" s="762">
        <f>+IF(AND($B52&lt;Z$2, $E52&gt;Z$2), $A$5/$D$5, 0)</f>
        <v/>
      </c>
      <c r="AA52" s="762">
        <f>+IF(AND($B52&lt;AA$2, $E52&gt;AA$2), $A$5/$D$5, 0)</f>
        <v/>
      </c>
      <c r="AB52" s="762">
        <f>+IF(AND($B52&lt;AB$2, $E52&gt;AB$2), $A$5/$D$5, 0)</f>
        <v/>
      </c>
      <c r="AC52" s="762">
        <f>+IF(AND($B52&lt;AC$2, $E52&gt;AC$2), $A$5/$D$5, 0)</f>
        <v/>
      </c>
      <c r="AD52" s="762">
        <f>+IF(AND($B52&lt;AD$2, $E52&gt;AD$2), $A$5/$D$5, 0)</f>
        <v/>
      </c>
      <c r="AE52" s="762">
        <f>+IF(AND($B52&lt;AE$2, $E52&gt;AE$2), $A$5/$D$5, 0)</f>
        <v/>
      </c>
      <c r="AF52" s="762">
        <f>+IF(AND($B52&lt;AF$2, $E52&gt;AF$2), $A$5/$D$5, 0)</f>
        <v/>
      </c>
      <c r="AG52" s="762">
        <f>+IF(AND($B52&lt;AG$2, $E52&gt;AG$2), $A$5/$D$5, 0)</f>
        <v/>
      </c>
      <c r="AH52" s="762">
        <f>+IF(AND($B52&lt;AH$2, $E52&gt;AH$2), $A$5/$D$5, 0)</f>
        <v/>
      </c>
      <c r="AI52" s="762">
        <f>+IF(AND($B52&lt;AI$2, $E52&gt;AI$2), $A$5/$D$5, 0)</f>
        <v/>
      </c>
      <c r="AJ52" s="762">
        <f>+IF(AND($B52&lt;AJ$2, $E52&gt;AJ$2), $A$5/$D$5, 0)</f>
        <v/>
      </c>
      <c r="AK52" s="762">
        <f>+IF(AND($B52&lt;AK$2, $E52&gt;AK$2), $A$5/$D$5, 0)</f>
        <v/>
      </c>
      <c r="AL52" s="762">
        <f>+IF(AND($B52&lt;AL$2, $E52&gt;AL$2), $A$5/$D$5, 0)</f>
        <v/>
      </c>
      <c r="AM52" s="762">
        <f>+IF(AND($B52&lt;AM$2, $E52&gt;AM$2), $A$5/$D$5, 0)</f>
        <v/>
      </c>
      <c r="AN52" s="762">
        <f>+IF(AND($B52&lt;AN$2, $E52&gt;AN$2), $A$5/$D$5, 0)</f>
        <v/>
      </c>
      <c r="AO52" s="762">
        <f>+IF(AND($B52&lt;AO$2, $E52&gt;AO$2), $A$5/$D$5, 0)</f>
        <v/>
      </c>
      <c r="AP52" s="762">
        <f>+IF(AND($B52&lt;AP$2, $E52&gt;AP$2), $A$5/$D$5, 0)</f>
        <v/>
      </c>
      <c r="AQ52" s="762">
        <f>+IF(AND($B52&lt;AQ$2, $E52&gt;AQ$2), $A$5/$D$5, 0)</f>
        <v/>
      </c>
      <c r="AR52" s="762">
        <f>+IF(AND($B52&lt;AR$2, $E52&gt;AR$2), $A$5/$D$5, 0)</f>
        <v/>
      </c>
      <c r="AS52" s="762">
        <f>+IF(AND($B52&lt;AS$2, $E52&gt;AS$2), $A$5/$D$5, 0)</f>
        <v/>
      </c>
      <c r="AT52" s="762">
        <f>+IF(AND($B52&lt;AT$2, $E52&gt;AT$2), $A$5/$D$5, 0)</f>
        <v/>
      </c>
      <c r="AU52" s="762">
        <f>+IF(AND($B52&lt;AU$2, $E52&gt;AU$2), $A$5/$D$5, 0)</f>
        <v/>
      </c>
      <c r="AV52" s="762">
        <f>+IF(AND($B52&lt;AV$2, $E52&gt;AV$2), $A$5/$D$5, 0)</f>
        <v/>
      </c>
      <c r="AW52" s="762">
        <f>+IF(AND($B52&lt;AW$2, $E52&gt;AW$2), $A$5/$D$5, 0)</f>
        <v/>
      </c>
      <c r="AX52" s="762">
        <f>+IF(AND($B52&lt;AX$2, $E52&gt;AX$2), $A$5/$D$5, 0)</f>
        <v/>
      </c>
      <c r="AY52" s="762">
        <f>+IF(AND($B52&lt;AY$2, $E52&gt;AY$2), $A$5/$D$5, 0)</f>
        <v/>
      </c>
      <c r="AZ52" s="762">
        <f>+IF(AND($B52&lt;AZ$2, $E52&gt;AZ$2), $A$5/$D$5, 0)</f>
        <v/>
      </c>
      <c r="BA52" s="762">
        <f>+IF(AND($B52&lt;BA$2, $E52&gt;BA$2), $A$5/$D$5, 0)</f>
        <v/>
      </c>
      <c r="BB52" s="762">
        <f>+IF(AND($B52&lt;BB$2, $E52&gt;BB$2), $A$5/$D$5, 0)</f>
        <v/>
      </c>
      <c r="BC52" s="762">
        <f>+IF(AND($B52&lt;BC$2, $E52&gt;BC$2), $A$5/$D$5, 0)</f>
        <v/>
      </c>
      <c r="BD52" s="762">
        <f>+IF(AND($B52&lt;BD$2, $E52&gt;BD$2), $A$5/$D$5, 0)</f>
        <v/>
      </c>
      <c r="BE52" s="762">
        <f>+IF(AND($B52&lt;BE$2, $E52&gt;BE$2), $A$5/$D$5, 0)</f>
        <v/>
      </c>
      <c r="BF52" s="762">
        <f>+IF(AND($B52&lt;BF$2, $E52&gt;BF$2), $A$5/$D$5, 0)</f>
        <v/>
      </c>
      <c r="BG52" s="762">
        <f>+IF(AND($B52&lt;BG$2, $E52&gt;BG$2), $A$5/$D$5, 0)</f>
        <v/>
      </c>
      <c r="BH52" s="762">
        <f>+IF(AND($B52&lt;BH$2, $E52&gt;BH$2), $A$5/$D$5, 0)</f>
        <v/>
      </c>
      <c r="BI52" s="762">
        <f>+IF(AND($B52&lt;BI$2, $E52&gt;BI$2), $A$5/$D$5, 0)</f>
        <v/>
      </c>
      <c r="BJ52" s="762">
        <f>+IF(AND($B52&lt;BJ$2, $E52&gt;BJ$2), $A$5/$D$5, 0)</f>
        <v/>
      </c>
      <c r="BK52" s="762">
        <f>+IF(AND($B52&lt;BK$2, $E52&gt;BK$2), $A$5/$D$5, 0)</f>
        <v/>
      </c>
      <c r="BL52" s="762">
        <f>+IF(AND($B52&lt;BL$2, $E52&gt;BL$2), $A$5/$D$5, 0)</f>
        <v/>
      </c>
      <c r="BM52" s="762">
        <f>+IF(AND($B52&lt;BM$2, $E52&gt;BM$2), $A$5/$D$5, 0)</f>
        <v/>
      </c>
      <c r="BN52" s="762">
        <f>+IF(AND($B52&lt;BN$2, $E52&gt;BN$2), $A$5/$D$5, 0)</f>
        <v/>
      </c>
      <c r="BO52" s="762">
        <f>+IF(AND($B52&lt;BO$2, $E52&gt;BO$2), $A$5/$D$5, 0)</f>
        <v/>
      </c>
      <c r="BP52" s="762">
        <f>+IF(AND($B52&lt;BP$2, $E52&gt;BP$2), $A$5/$D$5, 0)</f>
        <v/>
      </c>
      <c r="BQ52" s="762">
        <f>+IF(AND($B52&lt;BQ$2, $E52&gt;BQ$2), $A$5/$D$5, 0)</f>
        <v/>
      </c>
      <c r="BR52" s="762">
        <f>+IF(AND($B52&lt;BR$2, $E52&gt;BR$2), $A$5/$D$5, 0)</f>
        <v/>
      </c>
      <c r="BS52" s="762">
        <f>+IF(AND($B52&lt;BS$2, $E52&gt;BS$2), $A$5/$D$5, 0)</f>
        <v/>
      </c>
      <c r="BT52" s="762">
        <f>+IF(AND($B52&lt;BT$2, $E52&gt;BT$2), $A$5/$D$5, 0)</f>
        <v/>
      </c>
      <c r="BU52" s="762">
        <f>+IF(AND($B52&lt;BU$2, $E52&gt;BU$2), $A$5/$D$5, 0)</f>
        <v/>
      </c>
      <c r="BV52" s="762">
        <f>+IF(AND($B52&lt;BV$2, $E52&gt;BV$2), $A$5/$D$5, 0)</f>
        <v/>
      </c>
      <c r="BW52" s="762">
        <f>+IF(AND($B52&lt;BW$2, $E52&gt;BW$2), $A$5/$D$5, 0)</f>
        <v/>
      </c>
      <c r="BX52" s="762">
        <f>+IF(AND($B52&lt;BX$2, $E52&gt;BX$2), $A$5/$D$5, 0)</f>
        <v/>
      </c>
      <c r="BY52" s="762">
        <f>+IF(AND($B52&lt;BY$2, $E52&gt;BY$2), $A$5/$D$5, 0)</f>
        <v/>
      </c>
      <c r="BZ52" s="762">
        <f>+IF(AND($B52&lt;BZ$2, $E52&gt;BZ$2), $A$5/$D$5, 0)</f>
        <v/>
      </c>
      <c r="CA52" s="762">
        <f>+IF(AND($B52&lt;CA$2, $E52&gt;CA$2), $A$5/$D$5, 0)</f>
        <v/>
      </c>
      <c r="CB52" s="762">
        <f>+IF(AND($B52&lt;CB$2, $E52&gt;CB$2), $A$5/$D$5, 0)</f>
        <v/>
      </c>
      <c r="CC52" s="762">
        <f>+IF(AND($B52&lt;CC$2, $E52&gt;CC$2), $A$5/$D$5, 0)</f>
        <v/>
      </c>
      <c r="CD52" s="762">
        <f>+IF(AND($B52&lt;CD$2, $E52&gt;CD$2), $A$5/$D$5, 0)</f>
        <v/>
      </c>
      <c r="CE52" s="762">
        <f>+IF(AND($B52&lt;CE$2, $E52&gt;CE$2), $A$5/$D$5, 0)</f>
        <v/>
      </c>
      <c r="CF52" s="762">
        <f>+IF(AND($B52&lt;CF$2, $E52&gt;CF$2), $A$5/$D$5, 0)</f>
        <v/>
      </c>
      <c r="CG52" s="762">
        <f>+IF(AND($B52&lt;CG$2, $E52&gt;CG$2), $A$5/$D$5, 0)</f>
        <v/>
      </c>
      <c r="CH52" s="762">
        <f>+IF(AND($B52&lt;CH$2, $E52&gt;CH$2), $A$5/$D$5, 0)</f>
        <v/>
      </c>
      <c r="CI52" s="762">
        <f>+IF(AND($B52&lt;CI$2, $E52&gt;CI$2), $A$5/$D$5, 0)</f>
        <v/>
      </c>
      <c r="CJ52" s="762">
        <f>+IF(AND($B52&lt;CJ$2, $E52&gt;CJ$2), $A$5/$D$5, 0)</f>
        <v/>
      </c>
      <c r="CK52" s="763">
        <f>+IF(AND($B52&lt;CK$2, $E52&gt;CK$2), $A$5/$D$5, 0)</f>
        <v/>
      </c>
    </row>
    <row r="53" hidden="1" outlineLevel="1">
      <c r="A53" s="243" t="n"/>
      <c r="B53" s="262" t="n">
        <v>0</v>
      </c>
      <c r="C53" s="269">
        <f>+EOMONTH(B53,0)</f>
        <v/>
      </c>
      <c r="D53" t="inlineStr">
        <is>
          <t>Systems Implementation SOW #13</t>
        </is>
      </c>
      <c r="E53" s="171">
        <f>+EOMONTH(B53, $D$5)</f>
        <v/>
      </c>
      <c r="F53" s="761">
        <f>+IF(AND($B53&lt;F$2, $E53&gt;F$2), $A$5/$D$5, 0)</f>
        <v/>
      </c>
      <c r="G53" s="762">
        <f>+IF(AND($B53&lt;G$2, $E53&gt;G$2), $A$5/$D$5, 0)</f>
        <v/>
      </c>
      <c r="H53" s="762">
        <f>+IF(AND($B53&lt;H$2, $E53&gt;H$2), $A$5/$D$5, 0)</f>
        <v/>
      </c>
      <c r="I53" s="762">
        <f>+IF(AND($B53&lt;I$2, $E53&gt;I$2), $A$5/$D$5, 0)</f>
        <v/>
      </c>
      <c r="J53" s="762">
        <f>+IF(AND($B53&lt;J$2, $E53&gt;J$2), $A$5/$D$5, 0)</f>
        <v/>
      </c>
      <c r="K53" s="763">
        <f>+IF(AND($B53&lt;K$2, $E53&gt;K$2), $A$5/$D$5, 0)</f>
        <v/>
      </c>
      <c r="L53" s="762">
        <f>+IF(AND($B53&lt;L$2, $E53&gt;L$2), $A$5/$D$5, 0)</f>
        <v/>
      </c>
      <c r="M53" s="762">
        <f>+IF(AND($B53&lt;M$2, $E53&gt;M$2), $A$5/$D$5, 0)</f>
        <v/>
      </c>
      <c r="N53" s="762">
        <f>+IF(AND($B53&lt;N$2, $E53&gt;N$2), $A$5/$D$5, 0)</f>
        <v/>
      </c>
      <c r="O53" s="762">
        <f>+IF(AND($B53&lt;O$2, $E53&gt;O$2), $A$5/$D$5, 0)</f>
        <v/>
      </c>
      <c r="P53" s="762">
        <f>+IF(AND($B53&lt;P$2, $E53&gt;P$2), $A$5/$D$5, 0)</f>
        <v/>
      </c>
      <c r="Q53" s="762">
        <f>+IF(AND($B53&lt;Q$2, $E53&gt;Q$2), $A$5/$D$5, 0)</f>
        <v/>
      </c>
      <c r="R53" s="762">
        <f>+IF(AND($B53&lt;R$2, $E53&gt;R$2), $A$5/$D$5, 0)</f>
        <v/>
      </c>
      <c r="S53" s="762">
        <f>+IF(AND($B53&lt;S$2, $E53&gt;S$2), $A$5/$D$5, 0)</f>
        <v/>
      </c>
      <c r="T53" s="762">
        <f>+IF(AND($B53&lt;T$2, $E53&gt;T$2), $A$5/$D$5, 0)</f>
        <v/>
      </c>
      <c r="U53" s="762">
        <f>+IF(AND($B53&lt;U$2, $E53&gt;U$2), $A$5/$D$5, 0)</f>
        <v/>
      </c>
      <c r="V53" s="762">
        <f>+IF(AND($B53&lt;V$2, $E53&gt;V$2), $A$5/$D$5, 0)</f>
        <v/>
      </c>
      <c r="W53" s="762">
        <f>+IF(AND($B53&lt;W$2, $E53&gt;W$2), $A$5/$D$5, 0)</f>
        <v/>
      </c>
      <c r="X53" s="762">
        <f>+IF(AND($B53&lt;X$2, $E53&gt;X$2), $A$5/$D$5, 0)</f>
        <v/>
      </c>
      <c r="Y53" s="762">
        <f>+IF(AND($B53&lt;Y$2, $E53&gt;Y$2), $A$5/$D$5, 0)</f>
        <v/>
      </c>
      <c r="Z53" s="762">
        <f>+IF(AND($B53&lt;Z$2, $E53&gt;Z$2), $A$5/$D$5, 0)</f>
        <v/>
      </c>
      <c r="AA53" s="762">
        <f>+IF(AND($B53&lt;AA$2, $E53&gt;AA$2), $A$5/$D$5, 0)</f>
        <v/>
      </c>
      <c r="AB53" s="762">
        <f>+IF(AND($B53&lt;AB$2, $E53&gt;AB$2), $A$5/$D$5, 0)</f>
        <v/>
      </c>
      <c r="AC53" s="762">
        <f>+IF(AND($B53&lt;AC$2, $E53&gt;AC$2), $A$5/$D$5, 0)</f>
        <v/>
      </c>
      <c r="AD53" s="762">
        <f>+IF(AND($B53&lt;AD$2, $E53&gt;AD$2), $A$5/$D$5, 0)</f>
        <v/>
      </c>
      <c r="AE53" s="762">
        <f>+IF(AND($B53&lt;AE$2, $E53&gt;AE$2), $A$5/$D$5, 0)</f>
        <v/>
      </c>
      <c r="AF53" s="762">
        <f>+IF(AND($B53&lt;AF$2, $E53&gt;AF$2), $A$5/$D$5, 0)</f>
        <v/>
      </c>
      <c r="AG53" s="762">
        <f>+IF(AND($B53&lt;AG$2, $E53&gt;AG$2), $A$5/$D$5, 0)</f>
        <v/>
      </c>
      <c r="AH53" s="762">
        <f>+IF(AND($B53&lt;AH$2, $E53&gt;AH$2), $A$5/$D$5, 0)</f>
        <v/>
      </c>
      <c r="AI53" s="762">
        <f>+IF(AND($B53&lt;AI$2, $E53&gt;AI$2), $A$5/$D$5, 0)</f>
        <v/>
      </c>
      <c r="AJ53" s="762">
        <f>+IF(AND($B53&lt;AJ$2, $E53&gt;AJ$2), $A$5/$D$5, 0)</f>
        <v/>
      </c>
      <c r="AK53" s="762">
        <f>+IF(AND($B53&lt;AK$2, $E53&gt;AK$2), $A$5/$D$5, 0)</f>
        <v/>
      </c>
      <c r="AL53" s="762">
        <f>+IF(AND($B53&lt;AL$2, $E53&gt;AL$2), $A$5/$D$5, 0)</f>
        <v/>
      </c>
      <c r="AM53" s="762">
        <f>+IF(AND($B53&lt;AM$2, $E53&gt;AM$2), $A$5/$D$5, 0)</f>
        <v/>
      </c>
      <c r="AN53" s="762">
        <f>+IF(AND($B53&lt;AN$2, $E53&gt;AN$2), $A$5/$D$5, 0)</f>
        <v/>
      </c>
      <c r="AO53" s="762">
        <f>+IF(AND($B53&lt;AO$2, $E53&gt;AO$2), $A$5/$D$5, 0)</f>
        <v/>
      </c>
      <c r="AP53" s="762">
        <f>+IF(AND($B53&lt;AP$2, $E53&gt;AP$2), $A$5/$D$5, 0)</f>
        <v/>
      </c>
      <c r="AQ53" s="762">
        <f>+IF(AND($B53&lt;AQ$2, $E53&gt;AQ$2), $A$5/$D$5, 0)</f>
        <v/>
      </c>
      <c r="AR53" s="762">
        <f>+IF(AND($B53&lt;AR$2, $E53&gt;AR$2), $A$5/$D$5, 0)</f>
        <v/>
      </c>
      <c r="AS53" s="762">
        <f>+IF(AND($B53&lt;AS$2, $E53&gt;AS$2), $A$5/$D$5, 0)</f>
        <v/>
      </c>
      <c r="AT53" s="762">
        <f>+IF(AND($B53&lt;AT$2, $E53&gt;AT$2), $A$5/$D$5, 0)</f>
        <v/>
      </c>
      <c r="AU53" s="762">
        <f>+IF(AND($B53&lt;AU$2, $E53&gt;AU$2), $A$5/$D$5, 0)</f>
        <v/>
      </c>
      <c r="AV53" s="762">
        <f>+IF(AND($B53&lt;AV$2, $E53&gt;AV$2), $A$5/$D$5, 0)</f>
        <v/>
      </c>
      <c r="AW53" s="762">
        <f>+IF(AND($B53&lt;AW$2, $E53&gt;AW$2), $A$5/$D$5, 0)</f>
        <v/>
      </c>
      <c r="AX53" s="762">
        <f>+IF(AND($B53&lt;AX$2, $E53&gt;AX$2), $A$5/$D$5, 0)</f>
        <v/>
      </c>
      <c r="AY53" s="762">
        <f>+IF(AND($B53&lt;AY$2, $E53&gt;AY$2), $A$5/$D$5, 0)</f>
        <v/>
      </c>
      <c r="AZ53" s="762">
        <f>+IF(AND($B53&lt;AZ$2, $E53&gt;AZ$2), $A$5/$D$5, 0)</f>
        <v/>
      </c>
      <c r="BA53" s="762">
        <f>+IF(AND($B53&lt;BA$2, $E53&gt;BA$2), $A$5/$D$5, 0)</f>
        <v/>
      </c>
      <c r="BB53" s="762">
        <f>+IF(AND($B53&lt;BB$2, $E53&gt;BB$2), $A$5/$D$5, 0)</f>
        <v/>
      </c>
      <c r="BC53" s="762">
        <f>+IF(AND($B53&lt;BC$2, $E53&gt;BC$2), $A$5/$D$5, 0)</f>
        <v/>
      </c>
      <c r="BD53" s="762">
        <f>+IF(AND($B53&lt;BD$2, $E53&gt;BD$2), $A$5/$D$5, 0)</f>
        <v/>
      </c>
      <c r="BE53" s="762">
        <f>+IF(AND($B53&lt;BE$2, $E53&gt;BE$2), $A$5/$D$5, 0)</f>
        <v/>
      </c>
      <c r="BF53" s="762">
        <f>+IF(AND($B53&lt;BF$2, $E53&gt;BF$2), $A$5/$D$5, 0)</f>
        <v/>
      </c>
      <c r="BG53" s="762">
        <f>+IF(AND($B53&lt;BG$2, $E53&gt;BG$2), $A$5/$D$5, 0)</f>
        <v/>
      </c>
      <c r="BH53" s="762">
        <f>+IF(AND($B53&lt;BH$2, $E53&gt;BH$2), $A$5/$D$5, 0)</f>
        <v/>
      </c>
      <c r="BI53" s="762">
        <f>+IF(AND($B53&lt;BI$2, $E53&gt;BI$2), $A$5/$D$5, 0)</f>
        <v/>
      </c>
      <c r="BJ53" s="762">
        <f>+IF(AND($B53&lt;BJ$2, $E53&gt;BJ$2), $A$5/$D$5, 0)</f>
        <v/>
      </c>
      <c r="BK53" s="762">
        <f>+IF(AND($B53&lt;BK$2, $E53&gt;BK$2), $A$5/$D$5, 0)</f>
        <v/>
      </c>
      <c r="BL53" s="762">
        <f>+IF(AND($B53&lt;BL$2, $E53&gt;BL$2), $A$5/$D$5, 0)</f>
        <v/>
      </c>
      <c r="BM53" s="762">
        <f>+IF(AND($B53&lt;BM$2, $E53&gt;BM$2), $A$5/$D$5, 0)</f>
        <v/>
      </c>
      <c r="BN53" s="762">
        <f>+IF(AND($B53&lt;BN$2, $E53&gt;BN$2), $A$5/$D$5, 0)</f>
        <v/>
      </c>
      <c r="BO53" s="762">
        <f>+IF(AND($B53&lt;BO$2, $E53&gt;BO$2), $A$5/$D$5, 0)</f>
        <v/>
      </c>
      <c r="BP53" s="762">
        <f>+IF(AND($B53&lt;BP$2, $E53&gt;BP$2), $A$5/$D$5, 0)</f>
        <v/>
      </c>
      <c r="BQ53" s="762">
        <f>+IF(AND($B53&lt;BQ$2, $E53&gt;BQ$2), $A$5/$D$5, 0)</f>
        <v/>
      </c>
      <c r="BR53" s="762">
        <f>+IF(AND($B53&lt;BR$2, $E53&gt;BR$2), $A$5/$D$5, 0)</f>
        <v/>
      </c>
      <c r="BS53" s="762">
        <f>+IF(AND($B53&lt;BS$2, $E53&gt;BS$2), $A$5/$D$5, 0)</f>
        <v/>
      </c>
      <c r="BT53" s="762">
        <f>+IF(AND($B53&lt;BT$2, $E53&gt;BT$2), $A$5/$D$5, 0)</f>
        <v/>
      </c>
      <c r="BU53" s="762">
        <f>+IF(AND($B53&lt;BU$2, $E53&gt;BU$2), $A$5/$D$5, 0)</f>
        <v/>
      </c>
      <c r="BV53" s="762">
        <f>+IF(AND($B53&lt;BV$2, $E53&gt;BV$2), $A$5/$D$5, 0)</f>
        <v/>
      </c>
      <c r="BW53" s="762">
        <f>+IF(AND($B53&lt;BW$2, $E53&gt;BW$2), $A$5/$D$5, 0)</f>
        <v/>
      </c>
      <c r="BX53" s="762">
        <f>+IF(AND($B53&lt;BX$2, $E53&gt;BX$2), $A$5/$D$5, 0)</f>
        <v/>
      </c>
      <c r="BY53" s="762">
        <f>+IF(AND($B53&lt;BY$2, $E53&gt;BY$2), $A$5/$D$5, 0)</f>
        <v/>
      </c>
      <c r="BZ53" s="762">
        <f>+IF(AND($B53&lt;BZ$2, $E53&gt;BZ$2), $A$5/$D$5, 0)</f>
        <v/>
      </c>
      <c r="CA53" s="762">
        <f>+IF(AND($B53&lt;CA$2, $E53&gt;CA$2), $A$5/$D$5, 0)</f>
        <v/>
      </c>
      <c r="CB53" s="762">
        <f>+IF(AND($B53&lt;CB$2, $E53&gt;CB$2), $A$5/$D$5, 0)</f>
        <v/>
      </c>
      <c r="CC53" s="762">
        <f>+IF(AND($B53&lt;CC$2, $E53&gt;CC$2), $A$5/$D$5, 0)</f>
        <v/>
      </c>
      <c r="CD53" s="762">
        <f>+IF(AND($B53&lt;CD$2, $E53&gt;CD$2), $A$5/$D$5, 0)</f>
        <v/>
      </c>
      <c r="CE53" s="762">
        <f>+IF(AND($B53&lt;CE$2, $E53&gt;CE$2), $A$5/$D$5, 0)</f>
        <v/>
      </c>
      <c r="CF53" s="762">
        <f>+IF(AND($B53&lt;CF$2, $E53&gt;CF$2), $A$5/$D$5, 0)</f>
        <v/>
      </c>
      <c r="CG53" s="762">
        <f>+IF(AND($B53&lt;CG$2, $E53&gt;CG$2), $A$5/$D$5, 0)</f>
        <v/>
      </c>
      <c r="CH53" s="762">
        <f>+IF(AND($B53&lt;CH$2, $E53&gt;CH$2), $A$5/$D$5, 0)</f>
        <v/>
      </c>
      <c r="CI53" s="762">
        <f>+IF(AND($B53&lt;CI$2, $E53&gt;CI$2), $A$5/$D$5, 0)</f>
        <v/>
      </c>
      <c r="CJ53" s="762">
        <f>+IF(AND($B53&lt;CJ$2, $E53&gt;CJ$2), $A$5/$D$5, 0)</f>
        <v/>
      </c>
      <c r="CK53" s="763">
        <f>+IF(AND($B53&lt;CK$2, $E53&gt;CK$2), $A$5/$D$5, 0)</f>
        <v/>
      </c>
    </row>
    <row r="54" hidden="1" outlineLevel="1">
      <c r="A54" s="243" t="n"/>
      <c r="B54" s="262" t="n">
        <v>0</v>
      </c>
      <c r="C54" s="269">
        <f>+EOMONTH(B54,0)</f>
        <v/>
      </c>
      <c r="D54" t="inlineStr">
        <is>
          <t>Systems Implementation SOW #14</t>
        </is>
      </c>
      <c r="E54" s="171">
        <f>+EOMONTH(B54, $D$5)</f>
        <v/>
      </c>
      <c r="F54" s="761">
        <f>+IF(AND($B54&lt;F$2, $E54&gt;F$2), $A$5/$D$5, 0)</f>
        <v/>
      </c>
      <c r="G54" s="762">
        <f>+IF(AND($B54&lt;G$2, $E54&gt;G$2), $A$5/$D$5, 0)</f>
        <v/>
      </c>
      <c r="H54" s="762">
        <f>+IF(AND($B54&lt;H$2, $E54&gt;H$2), $A$5/$D$5, 0)</f>
        <v/>
      </c>
      <c r="I54" s="762">
        <f>+IF(AND($B54&lt;I$2, $E54&gt;I$2), $A$5/$D$5, 0)</f>
        <v/>
      </c>
      <c r="J54" s="762">
        <f>+IF(AND($B54&lt;J$2, $E54&gt;J$2), $A$5/$D$5, 0)</f>
        <v/>
      </c>
      <c r="K54" s="763">
        <f>+IF(AND($B54&lt;K$2, $E54&gt;K$2), $A$5/$D$5, 0)</f>
        <v/>
      </c>
      <c r="L54" s="762">
        <f>+IF(AND($B54&lt;L$2, $E54&gt;L$2), $A$5/$D$5, 0)</f>
        <v/>
      </c>
      <c r="M54" s="762">
        <f>+IF(AND($B54&lt;M$2, $E54&gt;M$2), $A$5/$D$5, 0)</f>
        <v/>
      </c>
      <c r="N54" s="762">
        <f>+IF(AND($B54&lt;N$2, $E54&gt;N$2), $A$5/$D$5, 0)</f>
        <v/>
      </c>
      <c r="O54" s="762">
        <f>+IF(AND($B54&lt;O$2, $E54&gt;O$2), $A$5/$D$5, 0)</f>
        <v/>
      </c>
      <c r="P54" s="762">
        <f>+IF(AND($B54&lt;P$2, $E54&gt;P$2), $A$5/$D$5, 0)</f>
        <v/>
      </c>
      <c r="Q54" s="762">
        <f>+IF(AND($B54&lt;Q$2, $E54&gt;Q$2), $A$5/$D$5, 0)</f>
        <v/>
      </c>
      <c r="R54" s="762">
        <f>+IF(AND($B54&lt;R$2, $E54&gt;R$2), $A$5/$D$5, 0)</f>
        <v/>
      </c>
      <c r="S54" s="762">
        <f>+IF(AND($B54&lt;S$2, $E54&gt;S$2), $A$5/$D$5, 0)</f>
        <v/>
      </c>
      <c r="T54" s="762">
        <f>+IF(AND($B54&lt;T$2, $E54&gt;T$2), $A$5/$D$5, 0)</f>
        <v/>
      </c>
      <c r="U54" s="762">
        <f>+IF(AND($B54&lt;U$2, $E54&gt;U$2), $A$5/$D$5, 0)</f>
        <v/>
      </c>
      <c r="V54" s="762">
        <f>+IF(AND($B54&lt;V$2, $E54&gt;V$2), $A$5/$D$5, 0)</f>
        <v/>
      </c>
      <c r="W54" s="762">
        <f>+IF(AND($B54&lt;W$2, $E54&gt;W$2), $A$5/$D$5, 0)</f>
        <v/>
      </c>
      <c r="X54" s="762">
        <f>+IF(AND($B54&lt;X$2, $E54&gt;X$2), $A$5/$D$5, 0)</f>
        <v/>
      </c>
      <c r="Y54" s="762">
        <f>+IF(AND($B54&lt;Y$2, $E54&gt;Y$2), $A$5/$D$5, 0)</f>
        <v/>
      </c>
      <c r="Z54" s="762">
        <f>+IF(AND($B54&lt;Z$2, $E54&gt;Z$2), $A$5/$D$5, 0)</f>
        <v/>
      </c>
      <c r="AA54" s="762">
        <f>+IF(AND($B54&lt;AA$2, $E54&gt;AA$2), $A$5/$D$5, 0)</f>
        <v/>
      </c>
      <c r="AB54" s="762">
        <f>+IF(AND($B54&lt;AB$2, $E54&gt;AB$2), $A$5/$D$5, 0)</f>
        <v/>
      </c>
      <c r="AC54" s="762">
        <f>+IF(AND($B54&lt;AC$2, $E54&gt;AC$2), $A$5/$D$5, 0)</f>
        <v/>
      </c>
      <c r="AD54" s="762">
        <f>+IF(AND($B54&lt;AD$2, $E54&gt;AD$2), $A$5/$D$5, 0)</f>
        <v/>
      </c>
      <c r="AE54" s="762">
        <f>+IF(AND($B54&lt;AE$2, $E54&gt;AE$2), $A$5/$D$5, 0)</f>
        <v/>
      </c>
      <c r="AF54" s="762">
        <f>+IF(AND($B54&lt;AF$2, $E54&gt;AF$2), $A$5/$D$5, 0)</f>
        <v/>
      </c>
      <c r="AG54" s="762">
        <f>+IF(AND($B54&lt;AG$2, $E54&gt;AG$2), $A$5/$D$5, 0)</f>
        <v/>
      </c>
      <c r="AH54" s="762">
        <f>+IF(AND($B54&lt;AH$2, $E54&gt;AH$2), $A$5/$D$5, 0)</f>
        <v/>
      </c>
      <c r="AI54" s="762">
        <f>+IF(AND($B54&lt;AI$2, $E54&gt;AI$2), $A$5/$D$5, 0)</f>
        <v/>
      </c>
      <c r="AJ54" s="762">
        <f>+IF(AND($B54&lt;AJ$2, $E54&gt;AJ$2), $A$5/$D$5, 0)</f>
        <v/>
      </c>
      <c r="AK54" s="762">
        <f>+IF(AND($B54&lt;AK$2, $E54&gt;AK$2), $A$5/$D$5, 0)</f>
        <v/>
      </c>
      <c r="AL54" s="762">
        <f>+IF(AND($B54&lt;AL$2, $E54&gt;AL$2), $A$5/$D$5, 0)</f>
        <v/>
      </c>
      <c r="AM54" s="762">
        <f>+IF(AND($B54&lt;AM$2, $E54&gt;AM$2), $A$5/$D$5, 0)</f>
        <v/>
      </c>
      <c r="AN54" s="762">
        <f>+IF(AND($B54&lt;AN$2, $E54&gt;AN$2), $A$5/$D$5, 0)</f>
        <v/>
      </c>
      <c r="AO54" s="762">
        <f>+IF(AND($B54&lt;AO$2, $E54&gt;AO$2), $A$5/$D$5, 0)</f>
        <v/>
      </c>
      <c r="AP54" s="762">
        <f>+IF(AND($B54&lt;AP$2, $E54&gt;AP$2), $A$5/$D$5, 0)</f>
        <v/>
      </c>
      <c r="AQ54" s="762">
        <f>+IF(AND($B54&lt;AQ$2, $E54&gt;AQ$2), $A$5/$D$5, 0)</f>
        <v/>
      </c>
      <c r="AR54" s="762">
        <f>+IF(AND($B54&lt;AR$2, $E54&gt;AR$2), $A$5/$D$5, 0)</f>
        <v/>
      </c>
      <c r="AS54" s="762">
        <f>+IF(AND($B54&lt;AS$2, $E54&gt;AS$2), $A$5/$D$5, 0)</f>
        <v/>
      </c>
      <c r="AT54" s="762">
        <f>+IF(AND($B54&lt;AT$2, $E54&gt;AT$2), $A$5/$D$5, 0)</f>
        <v/>
      </c>
      <c r="AU54" s="762">
        <f>+IF(AND($B54&lt;AU$2, $E54&gt;AU$2), $A$5/$D$5, 0)</f>
        <v/>
      </c>
      <c r="AV54" s="762">
        <f>+IF(AND($B54&lt;AV$2, $E54&gt;AV$2), $A$5/$D$5, 0)</f>
        <v/>
      </c>
      <c r="AW54" s="762">
        <f>+IF(AND($B54&lt;AW$2, $E54&gt;AW$2), $A$5/$D$5, 0)</f>
        <v/>
      </c>
      <c r="AX54" s="762">
        <f>+IF(AND($B54&lt;AX$2, $E54&gt;AX$2), $A$5/$D$5, 0)</f>
        <v/>
      </c>
      <c r="AY54" s="762">
        <f>+IF(AND($B54&lt;AY$2, $E54&gt;AY$2), $A$5/$D$5, 0)</f>
        <v/>
      </c>
      <c r="AZ54" s="762">
        <f>+IF(AND($B54&lt;AZ$2, $E54&gt;AZ$2), $A$5/$D$5, 0)</f>
        <v/>
      </c>
      <c r="BA54" s="762">
        <f>+IF(AND($B54&lt;BA$2, $E54&gt;BA$2), $A$5/$D$5, 0)</f>
        <v/>
      </c>
      <c r="BB54" s="762">
        <f>+IF(AND($B54&lt;BB$2, $E54&gt;BB$2), $A$5/$D$5, 0)</f>
        <v/>
      </c>
      <c r="BC54" s="762">
        <f>+IF(AND($B54&lt;BC$2, $E54&gt;BC$2), $A$5/$D$5, 0)</f>
        <v/>
      </c>
      <c r="BD54" s="762">
        <f>+IF(AND($B54&lt;BD$2, $E54&gt;BD$2), $A$5/$D$5, 0)</f>
        <v/>
      </c>
      <c r="BE54" s="762">
        <f>+IF(AND($B54&lt;BE$2, $E54&gt;BE$2), $A$5/$D$5, 0)</f>
        <v/>
      </c>
      <c r="BF54" s="762">
        <f>+IF(AND($B54&lt;BF$2, $E54&gt;BF$2), $A$5/$D$5, 0)</f>
        <v/>
      </c>
      <c r="BG54" s="762">
        <f>+IF(AND($B54&lt;BG$2, $E54&gt;BG$2), $A$5/$D$5, 0)</f>
        <v/>
      </c>
      <c r="BH54" s="762">
        <f>+IF(AND($B54&lt;BH$2, $E54&gt;BH$2), $A$5/$D$5, 0)</f>
        <v/>
      </c>
      <c r="BI54" s="762">
        <f>+IF(AND($B54&lt;BI$2, $E54&gt;BI$2), $A$5/$D$5, 0)</f>
        <v/>
      </c>
      <c r="BJ54" s="762">
        <f>+IF(AND($B54&lt;BJ$2, $E54&gt;BJ$2), $A$5/$D$5, 0)</f>
        <v/>
      </c>
      <c r="BK54" s="762">
        <f>+IF(AND($B54&lt;BK$2, $E54&gt;BK$2), $A$5/$D$5, 0)</f>
        <v/>
      </c>
      <c r="BL54" s="762">
        <f>+IF(AND($B54&lt;BL$2, $E54&gt;BL$2), $A$5/$D$5, 0)</f>
        <v/>
      </c>
      <c r="BM54" s="762">
        <f>+IF(AND($B54&lt;BM$2, $E54&gt;BM$2), $A$5/$D$5, 0)</f>
        <v/>
      </c>
      <c r="BN54" s="762">
        <f>+IF(AND($B54&lt;BN$2, $E54&gt;BN$2), $A$5/$D$5, 0)</f>
        <v/>
      </c>
      <c r="BO54" s="762">
        <f>+IF(AND($B54&lt;BO$2, $E54&gt;BO$2), $A$5/$D$5, 0)</f>
        <v/>
      </c>
      <c r="BP54" s="762">
        <f>+IF(AND($B54&lt;BP$2, $E54&gt;BP$2), $A$5/$D$5, 0)</f>
        <v/>
      </c>
      <c r="BQ54" s="762">
        <f>+IF(AND($B54&lt;BQ$2, $E54&gt;BQ$2), $A$5/$D$5, 0)</f>
        <v/>
      </c>
      <c r="BR54" s="762">
        <f>+IF(AND($B54&lt;BR$2, $E54&gt;BR$2), $A$5/$D$5, 0)</f>
        <v/>
      </c>
      <c r="BS54" s="762">
        <f>+IF(AND($B54&lt;BS$2, $E54&gt;BS$2), $A$5/$D$5, 0)</f>
        <v/>
      </c>
      <c r="BT54" s="762">
        <f>+IF(AND($B54&lt;BT$2, $E54&gt;BT$2), $A$5/$D$5, 0)</f>
        <v/>
      </c>
      <c r="BU54" s="762">
        <f>+IF(AND($B54&lt;BU$2, $E54&gt;BU$2), $A$5/$D$5, 0)</f>
        <v/>
      </c>
      <c r="BV54" s="762">
        <f>+IF(AND($B54&lt;BV$2, $E54&gt;BV$2), $A$5/$D$5, 0)</f>
        <v/>
      </c>
      <c r="BW54" s="762">
        <f>+IF(AND($B54&lt;BW$2, $E54&gt;BW$2), $A$5/$D$5, 0)</f>
        <v/>
      </c>
      <c r="BX54" s="762">
        <f>+IF(AND($B54&lt;BX$2, $E54&gt;BX$2), $A$5/$D$5, 0)</f>
        <v/>
      </c>
      <c r="BY54" s="762">
        <f>+IF(AND($B54&lt;BY$2, $E54&gt;BY$2), $A$5/$D$5, 0)</f>
        <v/>
      </c>
      <c r="BZ54" s="762">
        <f>+IF(AND($B54&lt;BZ$2, $E54&gt;BZ$2), $A$5/$D$5, 0)</f>
        <v/>
      </c>
      <c r="CA54" s="762">
        <f>+IF(AND($B54&lt;CA$2, $E54&gt;CA$2), $A$5/$D$5, 0)</f>
        <v/>
      </c>
      <c r="CB54" s="762">
        <f>+IF(AND($B54&lt;CB$2, $E54&gt;CB$2), $A$5/$D$5, 0)</f>
        <v/>
      </c>
      <c r="CC54" s="762">
        <f>+IF(AND($B54&lt;CC$2, $E54&gt;CC$2), $A$5/$D$5, 0)</f>
        <v/>
      </c>
      <c r="CD54" s="762">
        <f>+IF(AND($B54&lt;CD$2, $E54&gt;CD$2), $A$5/$D$5, 0)</f>
        <v/>
      </c>
      <c r="CE54" s="762">
        <f>+IF(AND($B54&lt;CE$2, $E54&gt;CE$2), $A$5/$D$5, 0)</f>
        <v/>
      </c>
      <c r="CF54" s="762">
        <f>+IF(AND($B54&lt;CF$2, $E54&gt;CF$2), $A$5/$D$5, 0)</f>
        <v/>
      </c>
      <c r="CG54" s="762">
        <f>+IF(AND($B54&lt;CG$2, $E54&gt;CG$2), $A$5/$D$5, 0)</f>
        <v/>
      </c>
      <c r="CH54" s="762">
        <f>+IF(AND($B54&lt;CH$2, $E54&gt;CH$2), $A$5/$D$5, 0)</f>
        <v/>
      </c>
      <c r="CI54" s="762">
        <f>+IF(AND($B54&lt;CI$2, $E54&gt;CI$2), $A$5/$D$5, 0)</f>
        <v/>
      </c>
      <c r="CJ54" s="762">
        <f>+IF(AND($B54&lt;CJ$2, $E54&gt;CJ$2), $A$5/$D$5, 0)</f>
        <v/>
      </c>
      <c r="CK54" s="763">
        <f>+IF(AND($B54&lt;CK$2, $E54&gt;CK$2), $A$5/$D$5, 0)</f>
        <v/>
      </c>
    </row>
    <row r="55" hidden="1" outlineLevel="1">
      <c r="A55" s="243" t="n"/>
      <c r="B55" s="262" t="n">
        <v>0</v>
      </c>
      <c r="C55" s="269">
        <f>+EOMONTH(B55,0)</f>
        <v/>
      </c>
      <c r="D55" t="inlineStr">
        <is>
          <t>Systems Implementation SOW #15</t>
        </is>
      </c>
      <c r="E55" s="171">
        <f>+EOMONTH(B55, $D$5)</f>
        <v/>
      </c>
      <c r="F55" s="761">
        <f>+IF(AND($B55&lt;F$2, $E55&gt;F$2), $A$5/$D$5, 0)</f>
        <v/>
      </c>
      <c r="G55" s="762">
        <f>+IF(AND($B55&lt;G$2, $E55&gt;G$2), $A$5/$D$5, 0)</f>
        <v/>
      </c>
      <c r="H55" s="762">
        <f>+IF(AND($B55&lt;H$2, $E55&gt;H$2), $A$5/$D$5, 0)</f>
        <v/>
      </c>
      <c r="I55" s="762">
        <f>+IF(AND($B55&lt;I$2, $E55&gt;I$2), $A$5/$D$5, 0)</f>
        <v/>
      </c>
      <c r="J55" s="762">
        <f>+IF(AND($B55&lt;J$2, $E55&gt;J$2), $A$5/$D$5, 0)</f>
        <v/>
      </c>
      <c r="K55" s="763">
        <f>+IF(AND($B55&lt;K$2, $E55&gt;K$2), $A$5/$D$5, 0)</f>
        <v/>
      </c>
      <c r="L55" s="762">
        <f>+IF(AND($B55&lt;L$2, $E55&gt;L$2), $A$5/$D$5, 0)</f>
        <v/>
      </c>
      <c r="M55" s="762">
        <f>+IF(AND($B55&lt;M$2, $E55&gt;M$2), $A$5/$D$5, 0)</f>
        <v/>
      </c>
      <c r="N55" s="762">
        <f>+IF(AND($B55&lt;N$2, $E55&gt;N$2), $A$5/$D$5, 0)</f>
        <v/>
      </c>
      <c r="O55" s="762">
        <f>+IF(AND($B55&lt;O$2, $E55&gt;O$2), $A$5/$D$5, 0)</f>
        <v/>
      </c>
      <c r="P55" s="762">
        <f>+IF(AND($B55&lt;P$2, $E55&gt;P$2), $A$5/$D$5, 0)</f>
        <v/>
      </c>
      <c r="Q55" s="762">
        <f>+IF(AND($B55&lt;Q$2, $E55&gt;Q$2), $A$5/$D$5, 0)</f>
        <v/>
      </c>
      <c r="R55" s="762">
        <f>+IF(AND($B55&lt;R$2, $E55&gt;R$2), $A$5/$D$5, 0)</f>
        <v/>
      </c>
      <c r="S55" s="762">
        <f>+IF(AND($B55&lt;S$2, $E55&gt;S$2), $A$5/$D$5, 0)</f>
        <v/>
      </c>
      <c r="T55" s="762">
        <f>+IF(AND($B55&lt;T$2, $E55&gt;T$2), $A$5/$D$5, 0)</f>
        <v/>
      </c>
      <c r="U55" s="762">
        <f>+IF(AND($B55&lt;U$2, $E55&gt;U$2), $A$5/$D$5, 0)</f>
        <v/>
      </c>
      <c r="V55" s="762">
        <f>+IF(AND($B55&lt;V$2, $E55&gt;V$2), $A$5/$D$5, 0)</f>
        <v/>
      </c>
      <c r="W55" s="762">
        <f>+IF(AND($B55&lt;W$2, $E55&gt;W$2), $A$5/$D$5, 0)</f>
        <v/>
      </c>
      <c r="X55" s="762">
        <f>+IF(AND($B55&lt;X$2, $E55&gt;X$2), $A$5/$D$5, 0)</f>
        <v/>
      </c>
      <c r="Y55" s="762">
        <f>+IF(AND($B55&lt;Y$2, $E55&gt;Y$2), $A$5/$D$5, 0)</f>
        <v/>
      </c>
      <c r="Z55" s="762">
        <f>+IF(AND($B55&lt;Z$2, $E55&gt;Z$2), $A$5/$D$5, 0)</f>
        <v/>
      </c>
      <c r="AA55" s="762">
        <f>+IF(AND($B55&lt;AA$2, $E55&gt;AA$2), $A$5/$D$5, 0)</f>
        <v/>
      </c>
      <c r="AB55" s="762">
        <f>+IF(AND($B55&lt;AB$2, $E55&gt;AB$2), $A$5/$D$5, 0)</f>
        <v/>
      </c>
      <c r="AC55" s="762">
        <f>+IF(AND($B55&lt;AC$2, $E55&gt;AC$2), $A$5/$D$5, 0)</f>
        <v/>
      </c>
      <c r="AD55" s="762">
        <f>+IF(AND($B55&lt;AD$2, $E55&gt;AD$2), $A$5/$D$5, 0)</f>
        <v/>
      </c>
      <c r="AE55" s="762">
        <f>+IF(AND($B55&lt;AE$2, $E55&gt;AE$2), $A$5/$D$5, 0)</f>
        <v/>
      </c>
      <c r="AF55" s="762">
        <f>+IF(AND($B55&lt;AF$2, $E55&gt;AF$2), $A$5/$D$5, 0)</f>
        <v/>
      </c>
      <c r="AG55" s="762">
        <f>+IF(AND($B55&lt;AG$2, $E55&gt;AG$2), $A$5/$D$5, 0)</f>
        <v/>
      </c>
      <c r="AH55" s="762">
        <f>+IF(AND($B55&lt;AH$2, $E55&gt;AH$2), $A$5/$D$5, 0)</f>
        <v/>
      </c>
      <c r="AI55" s="762">
        <f>+IF(AND($B55&lt;AI$2, $E55&gt;AI$2), $A$5/$D$5, 0)</f>
        <v/>
      </c>
      <c r="AJ55" s="762">
        <f>+IF(AND($B55&lt;AJ$2, $E55&gt;AJ$2), $A$5/$D$5, 0)</f>
        <v/>
      </c>
      <c r="AK55" s="762">
        <f>+IF(AND($B55&lt;AK$2, $E55&gt;AK$2), $A$5/$D$5, 0)</f>
        <v/>
      </c>
      <c r="AL55" s="762">
        <f>+IF(AND($B55&lt;AL$2, $E55&gt;AL$2), $A$5/$D$5, 0)</f>
        <v/>
      </c>
      <c r="AM55" s="762">
        <f>+IF(AND($B55&lt;AM$2, $E55&gt;AM$2), $A$5/$D$5, 0)</f>
        <v/>
      </c>
      <c r="AN55" s="762">
        <f>+IF(AND($B55&lt;AN$2, $E55&gt;AN$2), $A$5/$D$5, 0)</f>
        <v/>
      </c>
      <c r="AO55" s="762">
        <f>+IF(AND($B55&lt;AO$2, $E55&gt;AO$2), $A$5/$D$5, 0)</f>
        <v/>
      </c>
      <c r="AP55" s="762">
        <f>+IF(AND($B55&lt;AP$2, $E55&gt;AP$2), $A$5/$D$5, 0)</f>
        <v/>
      </c>
      <c r="AQ55" s="762">
        <f>+IF(AND($B55&lt;AQ$2, $E55&gt;AQ$2), $A$5/$D$5, 0)</f>
        <v/>
      </c>
      <c r="AR55" s="762">
        <f>+IF(AND($B55&lt;AR$2, $E55&gt;AR$2), $A$5/$D$5, 0)</f>
        <v/>
      </c>
      <c r="AS55" s="762">
        <f>+IF(AND($B55&lt;AS$2, $E55&gt;AS$2), $A$5/$D$5, 0)</f>
        <v/>
      </c>
      <c r="AT55" s="762">
        <f>+IF(AND($B55&lt;AT$2, $E55&gt;AT$2), $A$5/$D$5, 0)</f>
        <v/>
      </c>
      <c r="AU55" s="762">
        <f>+IF(AND($B55&lt;AU$2, $E55&gt;AU$2), $A$5/$D$5, 0)</f>
        <v/>
      </c>
      <c r="AV55" s="762">
        <f>+IF(AND($B55&lt;AV$2, $E55&gt;AV$2), $A$5/$D$5, 0)</f>
        <v/>
      </c>
      <c r="AW55" s="762">
        <f>+IF(AND($B55&lt;AW$2, $E55&gt;AW$2), $A$5/$D$5, 0)</f>
        <v/>
      </c>
      <c r="AX55" s="762">
        <f>+IF(AND($B55&lt;AX$2, $E55&gt;AX$2), $A$5/$D$5, 0)</f>
        <v/>
      </c>
      <c r="AY55" s="762">
        <f>+IF(AND($B55&lt;AY$2, $E55&gt;AY$2), $A$5/$D$5, 0)</f>
        <v/>
      </c>
      <c r="AZ55" s="762">
        <f>+IF(AND($B55&lt;AZ$2, $E55&gt;AZ$2), $A$5/$D$5, 0)</f>
        <v/>
      </c>
      <c r="BA55" s="762">
        <f>+IF(AND($B55&lt;BA$2, $E55&gt;BA$2), $A$5/$D$5, 0)</f>
        <v/>
      </c>
      <c r="BB55" s="762">
        <f>+IF(AND($B55&lt;BB$2, $E55&gt;BB$2), $A$5/$D$5, 0)</f>
        <v/>
      </c>
      <c r="BC55" s="762">
        <f>+IF(AND($B55&lt;BC$2, $E55&gt;BC$2), $A$5/$D$5, 0)</f>
        <v/>
      </c>
      <c r="BD55" s="762">
        <f>+IF(AND($B55&lt;BD$2, $E55&gt;BD$2), $A$5/$D$5, 0)</f>
        <v/>
      </c>
      <c r="BE55" s="762">
        <f>+IF(AND($B55&lt;BE$2, $E55&gt;BE$2), $A$5/$D$5, 0)</f>
        <v/>
      </c>
      <c r="BF55" s="762">
        <f>+IF(AND($B55&lt;BF$2, $E55&gt;BF$2), $A$5/$D$5, 0)</f>
        <v/>
      </c>
      <c r="BG55" s="762">
        <f>+IF(AND($B55&lt;BG$2, $E55&gt;BG$2), $A$5/$D$5, 0)</f>
        <v/>
      </c>
      <c r="BH55" s="762">
        <f>+IF(AND($B55&lt;BH$2, $E55&gt;BH$2), $A$5/$D$5, 0)</f>
        <v/>
      </c>
      <c r="BI55" s="762">
        <f>+IF(AND($B55&lt;BI$2, $E55&gt;BI$2), $A$5/$D$5, 0)</f>
        <v/>
      </c>
      <c r="BJ55" s="762">
        <f>+IF(AND($B55&lt;BJ$2, $E55&gt;BJ$2), $A$5/$D$5, 0)</f>
        <v/>
      </c>
      <c r="BK55" s="762">
        <f>+IF(AND($B55&lt;BK$2, $E55&gt;BK$2), $A$5/$D$5, 0)</f>
        <v/>
      </c>
      <c r="BL55" s="762">
        <f>+IF(AND($B55&lt;BL$2, $E55&gt;BL$2), $A$5/$D$5, 0)</f>
        <v/>
      </c>
      <c r="BM55" s="762">
        <f>+IF(AND($B55&lt;BM$2, $E55&gt;BM$2), $A$5/$D$5, 0)</f>
        <v/>
      </c>
      <c r="BN55" s="762">
        <f>+IF(AND($B55&lt;BN$2, $E55&gt;BN$2), $A$5/$D$5, 0)</f>
        <v/>
      </c>
      <c r="BO55" s="762">
        <f>+IF(AND($B55&lt;BO$2, $E55&gt;BO$2), $A$5/$D$5, 0)</f>
        <v/>
      </c>
      <c r="BP55" s="762">
        <f>+IF(AND($B55&lt;BP$2, $E55&gt;BP$2), $A$5/$D$5, 0)</f>
        <v/>
      </c>
      <c r="BQ55" s="762">
        <f>+IF(AND($B55&lt;BQ$2, $E55&gt;BQ$2), $A$5/$D$5, 0)</f>
        <v/>
      </c>
      <c r="BR55" s="762">
        <f>+IF(AND($B55&lt;BR$2, $E55&gt;BR$2), $A$5/$D$5, 0)</f>
        <v/>
      </c>
      <c r="BS55" s="762">
        <f>+IF(AND($B55&lt;BS$2, $E55&gt;BS$2), $A$5/$D$5, 0)</f>
        <v/>
      </c>
      <c r="BT55" s="762">
        <f>+IF(AND($B55&lt;BT$2, $E55&gt;BT$2), $A$5/$D$5, 0)</f>
        <v/>
      </c>
      <c r="BU55" s="762">
        <f>+IF(AND($B55&lt;BU$2, $E55&gt;BU$2), $A$5/$D$5, 0)</f>
        <v/>
      </c>
      <c r="BV55" s="762">
        <f>+IF(AND($B55&lt;BV$2, $E55&gt;BV$2), $A$5/$D$5, 0)</f>
        <v/>
      </c>
      <c r="BW55" s="762">
        <f>+IF(AND($B55&lt;BW$2, $E55&gt;BW$2), $A$5/$D$5, 0)</f>
        <v/>
      </c>
      <c r="BX55" s="762">
        <f>+IF(AND($B55&lt;BX$2, $E55&gt;BX$2), $A$5/$D$5, 0)</f>
        <v/>
      </c>
      <c r="BY55" s="762">
        <f>+IF(AND($B55&lt;BY$2, $E55&gt;BY$2), $A$5/$D$5, 0)</f>
        <v/>
      </c>
      <c r="BZ55" s="762">
        <f>+IF(AND($B55&lt;BZ$2, $E55&gt;BZ$2), $A$5/$D$5, 0)</f>
        <v/>
      </c>
      <c r="CA55" s="762">
        <f>+IF(AND($B55&lt;CA$2, $E55&gt;CA$2), $A$5/$D$5, 0)</f>
        <v/>
      </c>
      <c r="CB55" s="762">
        <f>+IF(AND($B55&lt;CB$2, $E55&gt;CB$2), $A$5/$D$5, 0)</f>
        <v/>
      </c>
      <c r="CC55" s="762">
        <f>+IF(AND($B55&lt;CC$2, $E55&gt;CC$2), $A$5/$D$5, 0)</f>
        <v/>
      </c>
      <c r="CD55" s="762">
        <f>+IF(AND($B55&lt;CD$2, $E55&gt;CD$2), $A$5/$D$5, 0)</f>
        <v/>
      </c>
      <c r="CE55" s="762">
        <f>+IF(AND($B55&lt;CE$2, $E55&gt;CE$2), $A$5/$D$5, 0)</f>
        <v/>
      </c>
      <c r="CF55" s="762">
        <f>+IF(AND($B55&lt;CF$2, $E55&gt;CF$2), $A$5/$D$5, 0)</f>
        <v/>
      </c>
      <c r="CG55" s="762">
        <f>+IF(AND($B55&lt;CG$2, $E55&gt;CG$2), $A$5/$D$5, 0)</f>
        <v/>
      </c>
      <c r="CH55" s="762">
        <f>+IF(AND($B55&lt;CH$2, $E55&gt;CH$2), $A$5/$D$5, 0)</f>
        <v/>
      </c>
      <c r="CI55" s="762">
        <f>+IF(AND($B55&lt;CI$2, $E55&gt;CI$2), $A$5/$D$5, 0)</f>
        <v/>
      </c>
      <c r="CJ55" s="762">
        <f>+IF(AND($B55&lt;CJ$2, $E55&gt;CJ$2), $A$5/$D$5, 0)</f>
        <v/>
      </c>
      <c r="CK55" s="763">
        <f>+IF(AND($B55&lt;CK$2, $E55&gt;CK$2), $A$5/$D$5, 0)</f>
        <v/>
      </c>
    </row>
    <row r="56" hidden="1" outlineLevel="1">
      <c r="A56" s="243" t="n"/>
      <c r="B56" s="262" t="n">
        <v>0</v>
      </c>
      <c r="C56" s="269">
        <f>+EOMONTH(B56,0)</f>
        <v/>
      </c>
      <c r="D56" t="inlineStr">
        <is>
          <t>Systems Implementation SOW #16</t>
        </is>
      </c>
      <c r="E56" s="171">
        <f>+EOMONTH(B56, $D$5)</f>
        <v/>
      </c>
      <c r="F56" s="761">
        <f>+IF(AND($B56&lt;F$2, $E56&gt;F$2), $A$5/$D$5, 0)</f>
        <v/>
      </c>
      <c r="G56" s="762">
        <f>+IF(AND($B56&lt;G$2, $E56&gt;G$2), $A$5/$D$5, 0)</f>
        <v/>
      </c>
      <c r="H56" s="762">
        <f>+IF(AND($B56&lt;H$2, $E56&gt;H$2), $A$5/$D$5, 0)</f>
        <v/>
      </c>
      <c r="I56" s="762">
        <f>+IF(AND($B56&lt;I$2, $E56&gt;I$2), $A$5/$D$5, 0)</f>
        <v/>
      </c>
      <c r="J56" s="762">
        <f>+IF(AND($B56&lt;J$2, $E56&gt;J$2), $A$5/$D$5, 0)</f>
        <v/>
      </c>
      <c r="K56" s="763">
        <f>+IF(AND($B56&lt;K$2, $E56&gt;K$2), $A$5/$D$5, 0)</f>
        <v/>
      </c>
      <c r="L56" s="762">
        <f>+IF(AND($B56&lt;L$2, $E56&gt;L$2), $A$5/$D$5, 0)</f>
        <v/>
      </c>
      <c r="M56" s="762">
        <f>+IF(AND($B56&lt;M$2, $E56&gt;M$2), $A$5/$D$5, 0)</f>
        <v/>
      </c>
      <c r="N56" s="762">
        <f>+IF(AND($B56&lt;N$2, $E56&gt;N$2), $A$5/$D$5, 0)</f>
        <v/>
      </c>
      <c r="O56" s="762">
        <f>+IF(AND($B56&lt;O$2, $E56&gt;O$2), $A$5/$D$5, 0)</f>
        <v/>
      </c>
      <c r="P56" s="762">
        <f>+IF(AND($B56&lt;P$2, $E56&gt;P$2), $A$5/$D$5, 0)</f>
        <v/>
      </c>
      <c r="Q56" s="762">
        <f>+IF(AND($B56&lt;Q$2, $E56&gt;Q$2), $A$5/$D$5, 0)</f>
        <v/>
      </c>
      <c r="R56" s="762">
        <f>+IF(AND($B56&lt;R$2, $E56&gt;R$2), $A$5/$D$5, 0)</f>
        <v/>
      </c>
      <c r="S56" s="762">
        <f>+IF(AND($B56&lt;S$2, $E56&gt;S$2), $A$5/$D$5, 0)</f>
        <v/>
      </c>
      <c r="T56" s="762">
        <f>+IF(AND($B56&lt;T$2, $E56&gt;T$2), $A$5/$D$5, 0)</f>
        <v/>
      </c>
      <c r="U56" s="762">
        <f>+IF(AND($B56&lt;U$2, $E56&gt;U$2), $A$5/$D$5, 0)</f>
        <v/>
      </c>
      <c r="V56" s="762">
        <f>+IF(AND($B56&lt;V$2, $E56&gt;V$2), $A$5/$D$5, 0)</f>
        <v/>
      </c>
      <c r="W56" s="762">
        <f>+IF(AND($B56&lt;W$2, $E56&gt;W$2), $A$5/$D$5, 0)</f>
        <v/>
      </c>
      <c r="X56" s="762">
        <f>+IF(AND($B56&lt;X$2, $E56&gt;X$2), $A$5/$D$5, 0)</f>
        <v/>
      </c>
      <c r="Y56" s="762">
        <f>+IF(AND($B56&lt;Y$2, $E56&gt;Y$2), $A$5/$D$5, 0)</f>
        <v/>
      </c>
      <c r="Z56" s="762">
        <f>+IF(AND($B56&lt;Z$2, $E56&gt;Z$2), $A$5/$D$5, 0)</f>
        <v/>
      </c>
      <c r="AA56" s="762">
        <f>+IF(AND($B56&lt;AA$2, $E56&gt;AA$2), $A$5/$D$5, 0)</f>
        <v/>
      </c>
      <c r="AB56" s="762">
        <f>+IF(AND($B56&lt;AB$2, $E56&gt;AB$2), $A$5/$D$5, 0)</f>
        <v/>
      </c>
      <c r="AC56" s="762">
        <f>+IF(AND($B56&lt;AC$2, $E56&gt;AC$2), $A$5/$D$5, 0)</f>
        <v/>
      </c>
      <c r="AD56" s="762">
        <f>+IF(AND($B56&lt;AD$2, $E56&gt;AD$2), $A$5/$D$5, 0)</f>
        <v/>
      </c>
      <c r="AE56" s="762">
        <f>+IF(AND($B56&lt;AE$2, $E56&gt;AE$2), $A$5/$D$5, 0)</f>
        <v/>
      </c>
      <c r="AF56" s="762">
        <f>+IF(AND($B56&lt;AF$2, $E56&gt;AF$2), $A$5/$D$5, 0)</f>
        <v/>
      </c>
      <c r="AG56" s="762">
        <f>+IF(AND($B56&lt;AG$2, $E56&gt;AG$2), $A$5/$D$5, 0)</f>
        <v/>
      </c>
      <c r="AH56" s="762">
        <f>+IF(AND($B56&lt;AH$2, $E56&gt;AH$2), $A$5/$D$5, 0)</f>
        <v/>
      </c>
      <c r="AI56" s="762">
        <f>+IF(AND($B56&lt;AI$2, $E56&gt;AI$2), $A$5/$D$5, 0)</f>
        <v/>
      </c>
      <c r="AJ56" s="762">
        <f>+IF(AND($B56&lt;AJ$2, $E56&gt;AJ$2), $A$5/$D$5, 0)</f>
        <v/>
      </c>
      <c r="AK56" s="762">
        <f>+IF(AND($B56&lt;AK$2, $E56&gt;AK$2), $A$5/$D$5, 0)</f>
        <v/>
      </c>
      <c r="AL56" s="762">
        <f>+IF(AND($B56&lt;AL$2, $E56&gt;AL$2), $A$5/$D$5, 0)</f>
        <v/>
      </c>
      <c r="AM56" s="762">
        <f>+IF(AND($B56&lt;AM$2, $E56&gt;AM$2), $A$5/$D$5, 0)</f>
        <v/>
      </c>
      <c r="AN56" s="762">
        <f>+IF(AND($B56&lt;AN$2, $E56&gt;AN$2), $A$5/$D$5, 0)</f>
        <v/>
      </c>
      <c r="AO56" s="762">
        <f>+IF(AND($B56&lt;AO$2, $E56&gt;AO$2), $A$5/$D$5, 0)</f>
        <v/>
      </c>
      <c r="AP56" s="762">
        <f>+IF(AND($B56&lt;AP$2, $E56&gt;AP$2), $A$5/$D$5, 0)</f>
        <v/>
      </c>
      <c r="AQ56" s="762">
        <f>+IF(AND($B56&lt;AQ$2, $E56&gt;AQ$2), $A$5/$D$5, 0)</f>
        <v/>
      </c>
      <c r="AR56" s="762">
        <f>+IF(AND($B56&lt;AR$2, $E56&gt;AR$2), $A$5/$D$5, 0)</f>
        <v/>
      </c>
      <c r="AS56" s="762">
        <f>+IF(AND($B56&lt;AS$2, $E56&gt;AS$2), $A$5/$D$5, 0)</f>
        <v/>
      </c>
      <c r="AT56" s="762">
        <f>+IF(AND($B56&lt;AT$2, $E56&gt;AT$2), $A$5/$D$5, 0)</f>
        <v/>
      </c>
      <c r="AU56" s="762">
        <f>+IF(AND($B56&lt;AU$2, $E56&gt;AU$2), $A$5/$D$5, 0)</f>
        <v/>
      </c>
      <c r="AV56" s="762">
        <f>+IF(AND($B56&lt;AV$2, $E56&gt;AV$2), $A$5/$D$5, 0)</f>
        <v/>
      </c>
      <c r="AW56" s="762">
        <f>+IF(AND($B56&lt;AW$2, $E56&gt;AW$2), $A$5/$D$5, 0)</f>
        <v/>
      </c>
      <c r="AX56" s="762">
        <f>+IF(AND($B56&lt;AX$2, $E56&gt;AX$2), $A$5/$D$5, 0)</f>
        <v/>
      </c>
      <c r="AY56" s="762">
        <f>+IF(AND($B56&lt;AY$2, $E56&gt;AY$2), $A$5/$D$5, 0)</f>
        <v/>
      </c>
      <c r="AZ56" s="762">
        <f>+IF(AND($B56&lt;AZ$2, $E56&gt;AZ$2), $A$5/$D$5, 0)</f>
        <v/>
      </c>
      <c r="BA56" s="762">
        <f>+IF(AND($B56&lt;BA$2, $E56&gt;BA$2), $A$5/$D$5, 0)</f>
        <v/>
      </c>
      <c r="BB56" s="762">
        <f>+IF(AND($B56&lt;BB$2, $E56&gt;BB$2), $A$5/$D$5, 0)</f>
        <v/>
      </c>
      <c r="BC56" s="762">
        <f>+IF(AND($B56&lt;BC$2, $E56&gt;BC$2), $A$5/$D$5, 0)</f>
        <v/>
      </c>
      <c r="BD56" s="762">
        <f>+IF(AND($B56&lt;BD$2, $E56&gt;BD$2), $A$5/$D$5, 0)</f>
        <v/>
      </c>
      <c r="BE56" s="762">
        <f>+IF(AND($B56&lt;BE$2, $E56&gt;BE$2), $A$5/$D$5, 0)</f>
        <v/>
      </c>
      <c r="BF56" s="762">
        <f>+IF(AND($B56&lt;BF$2, $E56&gt;BF$2), $A$5/$D$5, 0)</f>
        <v/>
      </c>
      <c r="BG56" s="762">
        <f>+IF(AND($B56&lt;BG$2, $E56&gt;BG$2), $A$5/$D$5, 0)</f>
        <v/>
      </c>
      <c r="BH56" s="762">
        <f>+IF(AND($B56&lt;BH$2, $E56&gt;BH$2), $A$5/$D$5, 0)</f>
        <v/>
      </c>
      <c r="BI56" s="762">
        <f>+IF(AND($B56&lt;BI$2, $E56&gt;BI$2), $A$5/$D$5, 0)</f>
        <v/>
      </c>
      <c r="BJ56" s="762">
        <f>+IF(AND($B56&lt;BJ$2, $E56&gt;BJ$2), $A$5/$D$5, 0)</f>
        <v/>
      </c>
      <c r="BK56" s="762">
        <f>+IF(AND($B56&lt;BK$2, $E56&gt;BK$2), $A$5/$D$5, 0)</f>
        <v/>
      </c>
      <c r="BL56" s="762">
        <f>+IF(AND($B56&lt;BL$2, $E56&gt;BL$2), $A$5/$D$5, 0)</f>
        <v/>
      </c>
      <c r="BM56" s="762">
        <f>+IF(AND($B56&lt;BM$2, $E56&gt;BM$2), $A$5/$D$5, 0)</f>
        <v/>
      </c>
      <c r="BN56" s="762">
        <f>+IF(AND($B56&lt;BN$2, $E56&gt;BN$2), $A$5/$D$5, 0)</f>
        <v/>
      </c>
      <c r="BO56" s="762">
        <f>+IF(AND($B56&lt;BO$2, $E56&gt;BO$2), $A$5/$D$5, 0)</f>
        <v/>
      </c>
      <c r="BP56" s="762">
        <f>+IF(AND($B56&lt;BP$2, $E56&gt;BP$2), $A$5/$D$5, 0)</f>
        <v/>
      </c>
      <c r="BQ56" s="762">
        <f>+IF(AND($B56&lt;BQ$2, $E56&gt;BQ$2), $A$5/$D$5, 0)</f>
        <v/>
      </c>
      <c r="BR56" s="762">
        <f>+IF(AND($B56&lt;BR$2, $E56&gt;BR$2), $A$5/$D$5, 0)</f>
        <v/>
      </c>
      <c r="BS56" s="762">
        <f>+IF(AND($B56&lt;BS$2, $E56&gt;BS$2), $A$5/$D$5, 0)</f>
        <v/>
      </c>
      <c r="BT56" s="762">
        <f>+IF(AND($B56&lt;BT$2, $E56&gt;BT$2), $A$5/$D$5, 0)</f>
        <v/>
      </c>
      <c r="BU56" s="762">
        <f>+IF(AND($B56&lt;BU$2, $E56&gt;BU$2), $A$5/$D$5, 0)</f>
        <v/>
      </c>
      <c r="BV56" s="762">
        <f>+IF(AND($B56&lt;BV$2, $E56&gt;BV$2), $A$5/$D$5, 0)</f>
        <v/>
      </c>
      <c r="BW56" s="762">
        <f>+IF(AND($B56&lt;BW$2, $E56&gt;BW$2), $A$5/$D$5, 0)</f>
        <v/>
      </c>
      <c r="BX56" s="762">
        <f>+IF(AND($B56&lt;BX$2, $E56&gt;BX$2), $A$5/$D$5, 0)</f>
        <v/>
      </c>
      <c r="BY56" s="762">
        <f>+IF(AND($B56&lt;BY$2, $E56&gt;BY$2), $A$5/$D$5, 0)</f>
        <v/>
      </c>
      <c r="BZ56" s="762">
        <f>+IF(AND($B56&lt;BZ$2, $E56&gt;BZ$2), $A$5/$D$5, 0)</f>
        <v/>
      </c>
      <c r="CA56" s="762">
        <f>+IF(AND($B56&lt;CA$2, $E56&gt;CA$2), $A$5/$D$5, 0)</f>
        <v/>
      </c>
      <c r="CB56" s="762">
        <f>+IF(AND($B56&lt;CB$2, $E56&gt;CB$2), $A$5/$D$5, 0)</f>
        <v/>
      </c>
      <c r="CC56" s="762">
        <f>+IF(AND($B56&lt;CC$2, $E56&gt;CC$2), $A$5/$D$5, 0)</f>
        <v/>
      </c>
      <c r="CD56" s="762">
        <f>+IF(AND($B56&lt;CD$2, $E56&gt;CD$2), $A$5/$D$5, 0)</f>
        <v/>
      </c>
      <c r="CE56" s="762">
        <f>+IF(AND($B56&lt;CE$2, $E56&gt;CE$2), $A$5/$D$5, 0)</f>
        <v/>
      </c>
      <c r="CF56" s="762">
        <f>+IF(AND($B56&lt;CF$2, $E56&gt;CF$2), $A$5/$D$5, 0)</f>
        <v/>
      </c>
      <c r="CG56" s="762">
        <f>+IF(AND($B56&lt;CG$2, $E56&gt;CG$2), $A$5/$D$5, 0)</f>
        <v/>
      </c>
      <c r="CH56" s="762">
        <f>+IF(AND($B56&lt;CH$2, $E56&gt;CH$2), $A$5/$D$5, 0)</f>
        <v/>
      </c>
      <c r="CI56" s="762">
        <f>+IF(AND($B56&lt;CI$2, $E56&gt;CI$2), $A$5/$D$5, 0)</f>
        <v/>
      </c>
      <c r="CJ56" s="762">
        <f>+IF(AND($B56&lt;CJ$2, $E56&gt;CJ$2), $A$5/$D$5, 0)</f>
        <v/>
      </c>
      <c r="CK56" s="763">
        <f>+IF(AND($B56&lt;CK$2, $E56&gt;CK$2), $A$5/$D$5, 0)</f>
        <v/>
      </c>
    </row>
    <row r="57" hidden="1" outlineLevel="1">
      <c r="A57" s="243" t="n"/>
      <c r="B57" s="262" t="n">
        <v>0</v>
      </c>
      <c r="C57" s="269">
        <f>+EOMONTH(B57,0)</f>
        <v/>
      </c>
      <c r="D57" t="inlineStr">
        <is>
          <t>Systems Implementation SOW #17</t>
        </is>
      </c>
      <c r="E57" s="171">
        <f>+EOMONTH(B57, $D$5)</f>
        <v/>
      </c>
      <c r="F57" s="761">
        <f>+IF(AND($B57&lt;F$2, $E57&gt;F$2), $A$5/$D$5, 0)</f>
        <v/>
      </c>
      <c r="G57" s="762">
        <f>+IF(AND($B57&lt;G$2, $E57&gt;G$2), $A$5/$D$5, 0)</f>
        <v/>
      </c>
      <c r="H57" s="762">
        <f>+IF(AND($B57&lt;H$2, $E57&gt;H$2), $A$5/$D$5, 0)</f>
        <v/>
      </c>
      <c r="I57" s="762">
        <f>+IF(AND($B57&lt;I$2, $E57&gt;I$2), $A$5/$D$5, 0)</f>
        <v/>
      </c>
      <c r="J57" s="762">
        <f>+IF(AND($B57&lt;J$2, $E57&gt;J$2), $A$5/$D$5, 0)</f>
        <v/>
      </c>
      <c r="K57" s="763">
        <f>+IF(AND($B57&lt;K$2, $E57&gt;K$2), $A$5/$D$5, 0)</f>
        <v/>
      </c>
      <c r="L57" s="762">
        <f>+IF(AND($B57&lt;L$2, $E57&gt;L$2), $A$5/$D$5, 0)</f>
        <v/>
      </c>
      <c r="M57" s="762">
        <f>+IF(AND($B57&lt;M$2, $E57&gt;M$2), $A$5/$D$5, 0)</f>
        <v/>
      </c>
      <c r="N57" s="762">
        <f>+IF(AND($B57&lt;N$2, $E57&gt;N$2), $A$5/$D$5, 0)</f>
        <v/>
      </c>
      <c r="O57" s="762">
        <f>+IF(AND($B57&lt;O$2, $E57&gt;O$2), $A$5/$D$5, 0)</f>
        <v/>
      </c>
      <c r="P57" s="762">
        <f>+IF(AND($B57&lt;P$2, $E57&gt;P$2), $A$5/$D$5, 0)</f>
        <v/>
      </c>
      <c r="Q57" s="762">
        <f>+IF(AND($B57&lt;Q$2, $E57&gt;Q$2), $A$5/$D$5, 0)</f>
        <v/>
      </c>
      <c r="R57" s="762">
        <f>+IF(AND($B57&lt;R$2, $E57&gt;R$2), $A$5/$D$5, 0)</f>
        <v/>
      </c>
      <c r="S57" s="762">
        <f>+IF(AND($B57&lt;S$2, $E57&gt;S$2), $A$5/$D$5, 0)</f>
        <v/>
      </c>
      <c r="T57" s="762">
        <f>+IF(AND($B57&lt;T$2, $E57&gt;T$2), $A$5/$D$5, 0)</f>
        <v/>
      </c>
      <c r="U57" s="762">
        <f>+IF(AND($B57&lt;U$2, $E57&gt;U$2), $A$5/$D$5, 0)</f>
        <v/>
      </c>
      <c r="V57" s="762">
        <f>+IF(AND($B57&lt;V$2, $E57&gt;V$2), $A$5/$D$5, 0)</f>
        <v/>
      </c>
      <c r="W57" s="762">
        <f>+IF(AND($B57&lt;W$2, $E57&gt;W$2), $A$5/$D$5, 0)</f>
        <v/>
      </c>
      <c r="X57" s="762">
        <f>+IF(AND($B57&lt;X$2, $E57&gt;X$2), $A$5/$D$5, 0)</f>
        <v/>
      </c>
      <c r="Y57" s="762">
        <f>+IF(AND($B57&lt;Y$2, $E57&gt;Y$2), $A$5/$D$5, 0)</f>
        <v/>
      </c>
      <c r="Z57" s="762">
        <f>+IF(AND($B57&lt;Z$2, $E57&gt;Z$2), $A$5/$D$5, 0)</f>
        <v/>
      </c>
      <c r="AA57" s="762">
        <f>+IF(AND($B57&lt;AA$2, $E57&gt;AA$2), $A$5/$D$5, 0)</f>
        <v/>
      </c>
      <c r="AB57" s="762">
        <f>+IF(AND($B57&lt;AB$2, $E57&gt;AB$2), $A$5/$D$5, 0)</f>
        <v/>
      </c>
      <c r="AC57" s="762">
        <f>+IF(AND($B57&lt;AC$2, $E57&gt;AC$2), $A$5/$D$5, 0)</f>
        <v/>
      </c>
      <c r="AD57" s="762">
        <f>+IF(AND($B57&lt;AD$2, $E57&gt;AD$2), $A$5/$D$5, 0)</f>
        <v/>
      </c>
      <c r="AE57" s="762">
        <f>+IF(AND($B57&lt;AE$2, $E57&gt;AE$2), $A$5/$D$5, 0)</f>
        <v/>
      </c>
      <c r="AF57" s="762">
        <f>+IF(AND($B57&lt;AF$2, $E57&gt;AF$2), $A$5/$D$5, 0)</f>
        <v/>
      </c>
      <c r="AG57" s="762">
        <f>+IF(AND($B57&lt;AG$2, $E57&gt;AG$2), $A$5/$D$5, 0)</f>
        <v/>
      </c>
      <c r="AH57" s="762">
        <f>+IF(AND($B57&lt;AH$2, $E57&gt;AH$2), $A$5/$D$5, 0)</f>
        <v/>
      </c>
      <c r="AI57" s="762">
        <f>+IF(AND($B57&lt;AI$2, $E57&gt;AI$2), $A$5/$D$5, 0)</f>
        <v/>
      </c>
      <c r="AJ57" s="762">
        <f>+IF(AND($B57&lt;AJ$2, $E57&gt;AJ$2), $A$5/$D$5, 0)</f>
        <v/>
      </c>
      <c r="AK57" s="762">
        <f>+IF(AND($B57&lt;AK$2, $E57&gt;AK$2), $A$5/$D$5, 0)</f>
        <v/>
      </c>
      <c r="AL57" s="762">
        <f>+IF(AND($B57&lt;AL$2, $E57&gt;AL$2), $A$5/$D$5, 0)</f>
        <v/>
      </c>
      <c r="AM57" s="762">
        <f>+IF(AND($B57&lt;AM$2, $E57&gt;AM$2), $A$5/$D$5, 0)</f>
        <v/>
      </c>
      <c r="AN57" s="762">
        <f>+IF(AND($B57&lt;AN$2, $E57&gt;AN$2), $A$5/$D$5, 0)</f>
        <v/>
      </c>
      <c r="AO57" s="762">
        <f>+IF(AND($B57&lt;AO$2, $E57&gt;AO$2), $A$5/$D$5, 0)</f>
        <v/>
      </c>
      <c r="AP57" s="762">
        <f>+IF(AND($B57&lt;AP$2, $E57&gt;AP$2), $A$5/$D$5, 0)</f>
        <v/>
      </c>
      <c r="AQ57" s="762">
        <f>+IF(AND($B57&lt;AQ$2, $E57&gt;AQ$2), $A$5/$D$5, 0)</f>
        <v/>
      </c>
      <c r="AR57" s="762">
        <f>+IF(AND($B57&lt;AR$2, $E57&gt;AR$2), $A$5/$D$5, 0)</f>
        <v/>
      </c>
      <c r="AS57" s="762">
        <f>+IF(AND($B57&lt;AS$2, $E57&gt;AS$2), $A$5/$D$5, 0)</f>
        <v/>
      </c>
      <c r="AT57" s="762">
        <f>+IF(AND($B57&lt;AT$2, $E57&gt;AT$2), $A$5/$D$5, 0)</f>
        <v/>
      </c>
      <c r="AU57" s="762">
        <f>+IF(AND($B57&lt;AU$2, $E57&gt;AU$2), $A$5/$D$5, 0)</f>
        <v/>
      </c>
      <c r="AV57" s="762">
        <f>+IF(AND($B57&lt;AV$2, $E57&gt;AV$2), $A$5/$D$5, 0)</f>
        <v/>
      </c>
      <c r="AW57" s="762">
        <f>+IF(AND($B57&lt;AW$2, $E57&gt;AW$2), $A$5/$D$5, 0)</f>
        <v/>
      </c>
      <c r="AX57" s="762">
        <f>+IF(AND($B57&lt;AX$2, $E57&gt;AX$2), $A$5/$D$5, 0)</f>
        <v/>
      </c>
      <c r="AY57" s="762">
        <f>+IF(AND($B57&lt;AY$2, $E57&gt;AY$2), $A$5/$D$5, 0)</f>
        <v/>
      </c>
      <c r="AZ57" s="762">
        <f>+IF(AND($B57&lt;AZ$2, $E57&gt;AZ$2), $A$5/$D$5, 0)</f>
        <v/>
      </c>
      <c r="BA57" s="762">
        <f>+IF(AND($B57&lt;BA$2, $E57&gt;BA$2), $A$5/$D$5, 0)</f>
        <v/>
      </c>
      <c r="BB57" s="762">
        <f>+IF(AND($B57&lt;BB$2, $E57&gt;BB$2), $A$5/$D$5, 0)</f>
        <v/>
      </c>
      <c r="BC57" s="762">
        <f>+IF(AND($B57&lt;BC$2, $E57&gt;BC$2), $A$5/$D$5, 0)</f>
        <v/>
      </c>
      <c r="BD57" s="762">
        <f>+IF(AND($B57&lt;BD$2, $E57&gt;BD$2), $A$5/$D$5, 0)</f>
        <v/>
      </c>
      <c r="BE57" s="762">
        <f>+IF(AND($B57&lt;BE$2, $E57&gt;BE$2), $A$5/$D$5, 0)</f>
        <v/>
      </c>
      <c r="BF57" s="762">
        <f>+IF(AND($B57&lt;BF$2, $E57&gt;BF$2), $A$5/$D$5, 0)</f>
        <v/>
      </c>
      <c r="BG57" s="762">
        <f>+IF(AND($B57&lt;BG$2, $E57&gt;BG$2), $A$5/$D$5, 0)</f>
        <v/>
      </c>
      <c r="BH57" s="762">
        <f>+IF(AND($B57&lt;BH$2, $E57&gt;BH$2), $A$5/$D$5, 0)</f>
        <v/>
      </c>
      <c r="BI57" s="762">
        <f>+IF(AND($B57&lt;BI$2, $E57&gt;BI$2), $A$5/$D$5, 0)</f>
        <v/>
      </c>
      <c r="BJ57" s="762">
        <f>+IF(AND($B57&lt;BJ$2, $E57&gt;BJ$2), $A$5/$D$5, 0)</f>
        <v/>
      </c>
      <c r="BK57" s="762">
        <f>+IF(AND($B57&lt;BK$2, $E57&gt;BK$2), $A$5/$D$5, 0)</f>
        <v/>
      </c>
      <c r="BL57" s="762">
        <f>+IF(AND($B57&lt;BL$2, $E57&gt;BL$2), $A$5/$D$5, 0)</f>
        <v/>
      </c>
      <c r="BM57" s="762">
        <f>+IF(AND($B57&lt;BM$2, $E57&gt;BM$2), $A$5/$D$5, 0)</f>
        <v/>
      </c>
      <c r="BN57" s="762">
        <f>+IF(AND($B57&lt;BN$2, $E57&gt;BN$2), $A$5/$D$5, 0)</f>
        <v/>
      </c>
      <c r="BO57" s="762">
        <f>+IF(AND($B57&lt;BO$2, $E57&gt;BO$2), $A$5/$D$5, 0)</f>
        <v/>
      </c>
      <c r="BP57" s="762">
        <f>+IF(AND($B57&lt;BP$2, $E57&gt;BP$2), $A$5/$D$5, 0)</f>
        <v/>
      </c>
      <c r="BQ57" s="762">
        <f>+IF(AND($B57&lt;BQ$2, $E57&gt;BQ$2), $A$5/$D$5, 0)</f>
        <v/>
      </c>
      <c r="BR57" s="762">
        <f>+IF(AND($B57&lt;BR$2, $E57&gt;BR$2), $A$5/$D$5, 0)</f>
        <v/>
      </c>
      <c r="BS57" s="762">
        <f>+IF(AND($B57&lt;BS$2, $E57&gt;BS$2), $A$5/$D$5, 0)</f>
        <v/>
      </c>
      <c r="BT57" s="762">
        <f>+IF(AND($B57&lt;BT$2, $E57&gt;BT$2), $A$5/$D$5, 0)</f>
        <v/>
      </c>
      <c r="BU57" s="762">
        <f>+IF(AND($B57&lt;BU$2, $E57&gt;BU$2), $A$5/$D$5, 0)</f>
        <v/>
      </c>
      <c r="BV57" s="762">
        <f>+IF(AND($B57&lt;BV$2, $E57&gt;BV$2), $A$5/$D$5, 0)</f>
        <v/>
      </c>
      <c r="BW57" s="762">
        <f>+IF(AND($B57&lt;BW$2, $E57&gt;BW$2), $A$5/$D$5, 0)</f>
        <v/>
      </c>
      <c r="BX57" s="762">
        <f>+IF(AND($B57&lt;BX$2, $E57&gt;BX$2), $A$5/$D$5, 0)</f>
        <v/>
      </c>
      <c r="BY57" s="762">
        <f>+IF(AND($B57&lt;BY$2, $E57&gt;BY$2), $A$5/$D$5, 0)</f>
        <v/>
      </c>
      <c r="BZ57" s="762">
        <f>+IF(AND($B57&lt;BZ$2, $E57&gt;BZ$2), $A$5/$D$5, 0)</f>
        <v/>
      </c>
      <c r="CA57" s="762">
        <f>+IF(AND($B57&lt;CA$2, $E57&gt;CA$2), $A$5/$D$5, 0)</f>
        <v/>
      </c>
      <c r="CB57" s="762">
        <f>+IF(AND($B57&lt;CB$2, $E57&gt;CB$2), $A$5/$D$5, 0)</f>
        <v/>
      </c>
      <c r="CC57" s="762">
        <f>+IF(AND($B57&lt;CC$2, $E57&gt;CC$2), $A$5/$D$5, 0)</f>
        <v/>
      </c>
      <c r="CD57" s="762">
        <f>+IF(AND($B57&lt;CD$2, $E57&gt;CD$2), $A$5/$D$5, 0)</f>
        <v/>
      </c>
      <c r="CE57" s="762">
        <f>+IF(AND($B57&lt;CE$2, $E57&gt;CE$2), $A$5/$D$5, 0)</f>
        <v/>
      </c>
      <c r="CF57" s="762">
        <f>+IF(AND($B57&lt;CF$2, $E57&gt;CF$2), $A$5/$D$5, 0)</f>
        <v/>
      </c>
      <c r="CG57" s="762">
        <f>+IF(AND($B57&lt;CG$2, $E57&gt;CG$2), $A$5/$D$5, 0)</f>
        <v/>
      </c>
      <c r="CH57" s="762">
        <f>+IF(AND($B57&lt;CH$2, $E57&gt;CH$2), $A$5/$D$5, 0)</f>
        <v/>
      </c>
      <c r="CI57" s="762">
        <f>+IF(AND($B57&lt;CI$2, $E57&gt;CI$2), $A$5/$D$5, 0)</f>
        <v/>
      </c>
      <c r="CJ57" s="762">
        <f>+IF(AND($B57&lt;CJ$2, $E57&gt;CJ$2), $A$5/$D$5, 0)</f>
        <v/>
      </c>
      <c r="CK57" s="763">
        <f>+IF(AND($B57&lt;CK$2, $E57&gt;CK$2), $A$5/$D$5, 0)</f>
        <v/>
      </c>
    </row>
    <row r="58" hidden="1" outlineLevel="1">
      <c r="A58" s="243" t="n"/>
      <c r="B58" s="262" t="n">
        <v>0</v>
      </c>
      <c r="C58" s="269">
        <f>+EOMONTH(B58,0)</f>
        <v/>
      </c>
      <c r="D58" t="inlineStr">
        <is>
          <t>Systems Implementation SOW #18</t>
        </is>
      </c>
      <c r="E58" s="171">
        <f>+EOMONTH(B58, $D$5)</f>
        <v/>
      </c>
      <c r="F58" s="761">
        <f>+IF(AND($B58&lt;F$2, $E58&gt;F$2), $A$5/$D$5, 0)</f>
        <v/>
      </c>
      <c r="G58" s="762">
        <f>+IF(AND($B58&lt;G$2, $E58&gt;G$2), $A$5/$D$5, 0)</f>
        <v/>
      </c>
      <c r="H58" s="762">
        <f>+IF(AND($B58&lt;H$2, $E58&gt;H$2), $A$5/$D$5, 0)</f>
        <v/>
      </c>
      <c r="I58" s="762">
        <f>+IF(AND($B58&lt;I$2, $E58&gt;I$2), $A$5/$D$5, 0)</f>
        <v/>
      </c>
      <c r="J58" s="762">
        <f>+IF(AND($B58&lt;J$2, $E58&gt;J$2), $A$5/$D$5, 0)</f>
        <v/>
      </c>
      <c r="K58" s="763">
        <f>+IF(AND($B58&lt;K$2, $E58&gt;K$2), $A$5/$D$5, 0)</f>
        <v/>
      </c>
      <c r="L58" s="762">
        <f>+IF(AND($B58&lt;L$2, $E58&gt;L$2), $A$5/$D$5, 0)</f>
        <v/>
      </c>
      <c r="M58" s="762">
        <f>+IF(AND($B58&lt;M$2, $E58&gt;M$2), $A$5/$D$5, 0)</f>
        <v/>
      </c>
      <c r="N58" s="762">
        <f>+IF(AND($B58&lt;N$2, $E58&gt;N$2), $A$5/$D$5, 0)</f>
        <v/>
      </c>
      <c r="O58" s="762">
        <f>+IF(AND($B58&lt;O$2, $E58&gt;O$2), $A$5/$D$5, 0)</f>
        <v/>
      </c>
      <c r="P58" s="762">
        <f>+IF(AND($B58&lt;P$2, $E58&gt;P$2), $A$5/$D$5, 0)</f>
        <v/>
      </c>
      <c r="Q58" s="762">
        <f>+IF(AND($B58&lt;Q$2, $E58&gt;Q$2), $A$5/$D$5, 0)</f>
        <v/>
      </c>
      <c r="R58" s="762">
        <f>+IF(AND($B58&lt;R$2, $E58&gt;R$2), $A$5/$D$5, 0)</f>
        <v/>
      </c>
      <c r="S58" s="762">
        <f>+IF(AND($B58&lt;S$2, $E58&gt;S$2), $A$5/$D$5, 0)</f>
        <v/>
      </c>
      <c r="T58" s="762">
        <f>+IF(AND($B58&lt;T$2, $E58&gt;T$2), $A$5/$D$5, 0)</f>
        <v/>
      </c>
      <c r="U58" s="762">
        <f>+IF(AND($B58&lt;U$2, $E58&gt;U$2), $A$5/$D$5, 0)</f>
        <v/>
      </c>
      <c r="V58" s="762">
        <f>+IF(AND($B58&lt;V$2, $E58&gt;V$2), $A$5/$D$5, 0)</f>
        <v/>
      </c>
      <c r="W58" s="762">
        <f>+IF(AND($B58&lt;W$2, $E58&gt;W$2), $A$5/$D$5, 0)</f>
        <v/>
      </c>
      <c r="X58" s="762">
        <f>+IF(AND($B58&lt;X$2, $E58&gt;X$2), $A$5/$D$5, 0)</f>
        <v/>
      </c>
      <c r="Y58" s="762">
        <f>+IF(AND($B58&lt;Y$2, $E58&gt;Y$2), $A$5/$D$5, 0)</f>
        <v/>
      </c>
      <c r="Z58" s="762">
        <f>+IF(AND($B58&lt;Z$2, $E58&gt;Z$2), $A$5/$D$5, 0)</f>
        <v/>
      </c>
      <c r="AA58" s="762">
        <f>+IF(AND($B58&lt;AA$2, $E58&gt;AA$2), $A$5/$D$5, 0)</f>
        <v/>
      </c>
      <c r="AB58" s="762">
        <f>+IF(AND($B58&lt;AB$2, $E58&gt;AB$2), $A$5/$D$5, 0)</f>
        <v/>
      </c>
      <c r="AC58" s="762">
        <f>+IF(AND($B58&lt;AC$2, $E58&gt;AC$2), $A$5/$D$5, 0)</f>
        <v/>
      </c>
      <c r="AD58" s="762">
        <f>+IF(AND($B58&lt;AD$2, $E58&gt;AD$2), $A$5/$D$5, 0)</f>
        <v/>
      </c>
      <c r="AE58" s="762">
        <f>+IF(AND($B58&lt;AE$2, $E58&gt;AE$2), $A$5/$D$5, 0)</f>
        <v/>
      </c>
      <c r="AF58" s="762">
        <f>+IF(AND($B58&lt;AF$2, $E58&gt;AF$2), $A$5/$D$5, 0)</f>
        <v/>
      </c>
      <c r="AG58" s="762">
        <f>+IF(AND($B58&lt;AG$2, $E58&gt;AG$2), $A$5/$D$5, 0)</f>
        <v/>
      </c>
      <c r="AH58" s="762">
        <f>+IF(AND($B58&lt;AH$2, $E58&gt;AH$2), $A$5/$D$5, 0)</f>
        <v/>
      </c>
      <c r="AI58" s="762">
        <f>+IF(AND($B58&lt;AI$2, $E58&gt;AI$2), $A$5/$D$5, 0)</f>
        <v/>
      </c>
      <c r="AJ58" s="762">
        <f>+IF(AND($B58&lt;AJ$2, $E58&gt;AJ$2), $A$5/$D$5, 0)</f>
        <v/>
      </c>
      <c r="AK58" s="762">
        <f>+IF(AND($B58&lt;AK$2, $E58&gt;AK$2), $A$5/$D$5, 0)</f>
        <v/>
      </c>
      <c r="AL58" s="762">
        <f>+IF(AND($B58&lt;AL$2, $E58&gt;AL$2), $A$5/$D$5, 0)</f>
        <v/>
      </c>
      <c r="AM58" s="762">
        <f>+IF(AND($B58&lt;AM$2, $E58&gt;AM$2), $A$5/$D$5, 0)</f>
        <v/>
      </c>
      <c r="AN58" s="762">
        <f>+IF(AND($B58&lt;AN$2, $E58&gt;AN$2), $A$5/$D$5, 0)</f>
        <v/>
      </c>
      <c r="AO58" s="762">
        <f>+IF(AND($B58&lt;AO$2, $E58&gt;AO$2), $A$5/$D$5, 0)</f>
        <v/>
      </c>
      <c r="AP58" s="762">
        <f>+IF(AND($B58&lt;AP$2, $E58&gt;AP$2), $A$5/$D$5, 0)</f>
        <v/>
      </c>
      <c r="AQ58" s="762">
        <f>+IF(AND($B58&lt;AQ$2, $E58&gt;AQ$2), $A$5/$D$5, 0)</f>
        <v/>
      </c>
      <c r="AR58" s="762">
        <f>+IF(AND($B58&lt;AR$2, $E58&gt;AR$2), $A$5/$D$5, 0)</f>
        <v/>
      </c>
      <c r="AS58" s="762">
        <f>+IF(AND($B58&lt;AS$2, $E58&gt;AS$2), $A$5/$D$5, 0)</f>
        <v/>
      </c>
      <c r="AT58" s="762">
        <f>+IF(AND($B58&lt;AT$2, $E58&gt;AT$2), $A$5/$D$5, 0)</f>
        <v/>
      </c>
      <c r="AU58" s="762">
        <f>+IF(AND($B58&lt;AU$2, $E58&gt;AU$2), $A$5/$D$5, 0)</f>
        <v/>
      </c>
      <c r="AV58" s="762">
        <f>+IF(AND($B58&lt;AV$2, $E58&gt;AV$2), $A$5/$D$5, 0)</f>
        <v/>
      </c>
      <c r="AW58" s="762">
        <f>+IF(AND($B58&lt;AW$2, $E58&gt;AW$2), $A$5/$D$5, 0)</f>
        <v/>
      </c>
      <c r="AX58" s="762">
        <f>+IF(AND($B58&lt;AX$2, $E58&gt;AX$2), $A$5/$D$5, 0)</f>
        <v/>
      </c>
      <c r="AY58" s="762">
        <f>+IF(AND($B58&lt;AY$2, $E58&gt;AY$2), $A$5/$D$5, 0)</f>
        <v/>
      </c>
      <c r="AZ58" s="762">
        <f>+IF(AND($B58&lt;AZ$2, $E58&gt;AZ$2), $A$5/$D$5, 0)</f>
        <v/>
      </c>
      <c r="BA58" s="762">
        <f>+IF(AND($B58&lt;BA$2, $E58&gt;BA$2), $A$5/$D$5, 0)</f>
        <v/>
      </c>
      <c r="BB58" s="762">
        <f>+IF(AND($B58&lt;BB$2, $E58&gt;BB$2), $A$5/$D$5, 0)</f>
        <v/>
      </c>
      <c r="BC58" s="762">
        <f>+IF(AND($B58&lt;BC$2, $E58&gt;BC$2), $A$5/$D$5, 0)</f>
        <v/>
      </c>
      <c r="BD58" s="762">
        <f>+IF(AND($B58&lt;BD$2, $E58&gt;BD$2), $A$5/$D$5, 0)</f>
        <v/>
      </c>
      <c r="BE58" s="762">
        <f>+IF(AND($B58&lt;BE$2, $E58&gt;BE$2), $A$5/$D$5, 0)</f>
        <v/>
      </c>
      <c r="BF58" s="762">
        <f>+IF(AND($B58&lt;BF$2, $E58&gt;BF$2), $A$5/$D$5, 0)</f>
        <v/>
      </c>
      <c r="BG58" s="762">
        <f>+IF(AND($B58&lt;BG$2, $E58&gt;BG$2), $A$5/$D$5, 0)</f>
        <v/>
      </c>
      <c r="BH58" s="762">
        <f>+IF(AND($B58&lt;BH$2, $E58&gt;BH$2), $A$5/$D$5, 0)</f>
        <v/>
      </c>
      <c r="BI58" s="762">
        <f>+IF(AND($B58&lt;BI$2, $E58&gt;BI$2), $A$5/$D$5, 0)</f>
        <v/>
      </c>
      <c r="BJ58" s="762">
        <f>+IF(AND($B58&lt;BJ$2, $E58&gt;BJ$2), $A$5/$D$5, 0)</f>
        <v/>
      </c>
      <c r="BK58" s="762">
        <f>+IF(AND($B58&lt;BK$2, $E58&gt;BK$2), $A$5/$D$5, 0)</f>
        <v/>
      </c>
      <c r="BL58" s="762">
        <f>+IF(AND($B58&lt;BL$2, $E58&gt;BL$2), $A$5/$D$5, 0)</f>
        <v/>
      </c>
      <c r="BM58" s="762">
        <f>+IF(AND($B58&lt;BM$2, $E58&gt;BM$2), $A$5/$D$5, 0)</f>
        <v/>
      </c>
      <c r="BN58" s="762">
        <f>+IF(AND($B58&lt;BN$2, $E58&gt;BN$2), $A$5/$D$5, 0)</f>
        <v/>
      </c>
      <c r="BO58" s="762">
        <f>+IF(AND($B58&lt;BO$2, $E58&gt;BO$2), $A$5/$D$5, 0)</f>
        <v/>
      </c>
      <c r="BP58" s="762">
        <f>+IF(AND($B58&lt;BP$2, $E58&gt;BP$2), $A$5/$D$5, 0)</f>
        <v/>
      </c>
      <c r="BQ58" s="762">
        <f>+IF(AND($B58&lt;BQ$2, $E58&gt;BQ$2), $A$5/$D$5, 0)</f>
        <v/>
      </c>
      <c r="BR58" s="762">
        <f>+IF(AND($B58&lt;BR$2, $E58&gt;BR$2), $A$5/$D$5, 0)</f>
        <v/>
      </c>
      <c r="BS58" s="762">
        <f>+IF(AND($B58&lt;BS$2, $E58&gt;BS$2), $A$5/$D$5, 0)</f>
        <v/>
      </c>
      <c r="BT58" s="762">
        <f>+IF(AND($B58&lt;BT$2, $E58&gt;BT$2), $A$5/$D$5, 0)</f>
        <v/>
      </c>
      <c r="BU58" s="762">
        <f>+IF(AND($B58&lt;BU$2, $E58&gt;BU$2), $A$5/$D$5, 0)</f>
        <v/>
      </c>
      <c r="BV58" s="762">
        <f>+IF(AND($B58&lt;BV$2, $E58&gt;BV$2), $A$5/$D$5, 0)</f>
        <v/>
      </c>
      <c r="BW58" s="762">
        <f>+IF(AND($B58&lt;BW$2, $E58&gt;BW$2), $A$5/$D$5, 0)</f>
        <v/>
      </c>
      <c r="BX58" s="762">
        <f>+IF(AND($B58&lt;BX$2, $E58&gt;BX$2), $A$5/$D$5, 0)</f>
        <v/>
      </c>
      <c r="BY58" s="762">
        <f>+IF(AND($B58&lt;BY$2, $E58&gt;BY$2), $A$5/$D$5, 0)</f>
        <v/>
      </c>
      <c r="BZ58" s="762">
        <f>+IF(AND($B58&lt;BZ$2, $E58&gt;BZ$2), $A$5/$D$5, 0)</f>
        <v/>
      </c>
      <c r="CA58" s="762">
        <f>+IF(AND($B58&lt;CA$2, $E58&gt;CA$2), $A$5/$D$5, 0)</f>
        <v/>
      </c>
      <c r="CB58" s="762">
        <f>+IF(AND($B58&lt;CB$2, $E58&gt;CB$2), $A$5/$D$5, 0)</f>
        <v/>
      </c>
      <c r="CC58" s="762">
        <f>+IF(AND($B58&lt;CC$2, $E58&gt;CC$2), $A$5/$D$5, 0)</f>
        <v/>
      </c>
      <c r="CD58" s="762">
        <f>+IF(AND($B58&lt;CD$2, $E58&gt;CD$2), $A$5/$D$5, 0)</f>
        <v/>
      </c>
      <c r="CE58" s="762">
        <f>+IF(AND($B58&lt;CE$2, $E58&gt;CE$2), $A$5/$D$5, 0)</f>
        <v/>
      </c>
      <c r="CF58" s="762">
        <f>+IF(AND($B58&lt;CF$2, $E58&gt;CF$2), $A$5/$D$5, 0)</f>
        <v/>
      </c>
      <c r="CG58" s="762">
        <f>+IF(AND($B58&lt;CG$2, $E58&gt;CG$2), $A$5/$D$5, 0)</f>
        <v/>
      </c>
      <c r="CH58" s="762">
        <f>+IF(AND($B58&lt;CH$2, $E58&gt;CH$2), $A$5/$D$5, 0)</f>
        <v/>
      </c>
      <c r="CI58" s="762">
        <f>+IF(AND($B58&lt;CI$2, $E58&gt;CI$2), $A$5/$D$5, 0)</f>
        <v/>
      </c>
      <c r="CJ58" s="762">
        <f>+IF(AND($B58&lt;CJ$2, $E58&gt;CJ$2), $A$5/$D$5, 0)</f>
        <v/>
      </c>
      <c r="CK58" s="763">
        <f>+IF(AND($B58&lt;CK$2, $E58&gt;CK$2), $A$5/$D$5, 0)</f>
        <v/>
      </c>
    </row>
    <row r="59" hidden="1" outlineLevel="1">
      <c r="A59" s="243" t="n"/>
      <c r="B59" s="262" t="n">
        <v>0</v>
      </c>
      <c r="C59" s="269">
        <f>+EOMONTH(B59,0)</f>
        <v/>
      </c>
      <c r="D59" t="inlineStr">
        <is>
          <t>Systems Implementation SOW #19</t>
        </is>
      </c>
      <c r="E59" s="171">
        <f>+EOMONTH(B59, $D$5)</f>
        <v/>
      </c>
      <c r="F59" s="761">
        <f>+IF(AND($B59&lt;F$2, $E59&gt;F$2), $A$5/$D$5, 0)</f>
        <v/>
      </c>
      <c r="G59" s="762">
        <f>+IF(AND($B59&lt;G$2, $E59&gt;G$2), $A$5/$D$5, 0)</f>
        <v/>
      </c>
      <c r="H59" s="762">
        <f>+IF(AND($B59&lt;H$2, $E59&gt;H$2), $A$5/$D$5, 0)</f>
        <v/>
      </c>
      <c r="I59" s="762">
        <f>+IF(AND($B59&lt;I$2, $E59&gt;I$2), $A$5/$D$5, 0)</f>
        <v/>
      </c>
      <c r="J59" s="762">
        <f>+IF(AND($B59&lt;J$2, $E59&gt;J$2), $A$5/$D$5, 0)</f>
        <v/>
      </c>
      <c r="K59" s="763">
        <f>+IF(AND($B59&lt;K$2, $E59&gt;K$2), $A$5/$D$5, 0)</f>
        <v/>
      </c>
      <c r="L59" s="762">
        <f>+IF(AND($B59&lt;L$2, $E59&gt;L$2), $A$5/$D$5, 0)</f>
        <v/>
      </c>
      <c r="M59" s="762">
        <f>+IF(AND($B59&lt;M$2, $E59&gt;M$2), $A$5/$D$5, 0)</f>
        <v/>
      </c>
      <c r="N59" s="762">
        <f>+IF(AND($B59&lt;N$2, $E59&gt;N$2), $A$5/$D$5, 0)</f>
        <v/>
      </c>
      <c r="O59" s="762">
        <f>+IF(AND($B59&lt;O$2, $E59&gt;O$2), $A$5/$D$5, 0)</f>
        <v/>
      </c>
      <c r="P59" s="762">
        <f>+IF(AND($B59&lt;P$2, $E59&gt;P$2), $A$5/$D$5, 0)</f>
        <v/>
      </c>
      <c r="Q59" s="762">
        <f>+IF(AND($B59&lt;Q$2, $E59&gt;Q$2), $A$5/$D$5, 0)</f>
        <v/>
      </c>
      <c r="R59" s="762">
        <f>+IF(AND($B59&lt;R$2, $E59&gt;R$2), $A$5/$D$5, 0)</f>
        <v/>
      </c>
      <c r="S59" s="762">
        <f>+IF(AND($B59&lt;S$2, $E59&gt;S$2), $A$5/$D$5, 0)</f>
        <v/>
      </c>
      <c r="T59" s="762">
        <f>+IF(AND($B59&lt;T$2, $E59&gt;T$2), $A$5/$D$5, 0)</f>
        <v/>
      </c>
      <c r="U59" s="762">
        <f>+IF(AND($B59&lt;U$2, $E59&gt;U$2), $A$5/$D$5, 0)</f>
        <v/>
      </c>
      <c r="V59" s="762">
        <f>+IF(AND($B59&lt;V$2, $E59&gt;V$2), $A$5/$D$5, 0)</f>
        <v/>
      </c>
      <c r="W59" s="762">
        <f>+IF(AND($B59&lt;W$2, $E59&gt;W$2), $A$5/$D$5, 0)</f>
        <v/>
      </c>
      <c r="X59" s="762">
        <f>+IF(AND($B59&lt;X$2, $E59&gt;X$2), $A$5/$D$5, 0)</f>
        <v/>
      </c>
      <c r="Y59" s="762">
        <f>+IF(AND($B59&lt;Y$2, $E59&gt;Y$2), $A$5/$D$5, 0)</f>
        <v/>
      </c>
      <c r="Z59" s="762">
        <f>+IF(AND($B59&lt;Z$2, $E59&gt;Z$2), $A$5/$D$5, 0)</f>
        <v/>
      </c>
      <c r="AA59" s="762">
        <f>+IF(AND($B59&lt;AA$2, $E59&gt;AA$2), $A$5/$D$5, 0)</f>
        <v/>
      </c>
      <c r="AB59" s="762">
        <f>+IF(AND($B59&lt;AB$2, $E59&gt;AB$2), $A$5/$D$5, 0)</f>
        <v/>
      </c>
      <c r="AC59" s="762">
        <f>+IF(AND($B59&lt;AC$2, $E59&gt;AC$2), $A$5/$D$5, 0)</f>
        <v/>
      </c>
      <c r="AD59" s="762">
        <f>+IF(AND($B59&lt;AD$2, $E59&gt;AD$2), $A$5/$D$5, 0)</f>
        <v/>
      </c>
      <c r="AE59" s="762">
        <f>+IF(AND($B59&lt;AE$2, $E59&gt;AE$2), $A$5/$D$5, 0)</f>
        <v/>
      </c>
      <c r="AF59" s="762">
        <f>+IF(AND($B59&lt;AF$2, $E59&gt;AF$2), $A$5/$D$5, 0)</f>
        <v/>
      </c>
      <c r="AG59" s="762">
        <f>+IF(AND($B59&lt;AG$2, $E59&gt;AG$2), $A$5/$D$5, 0)</f>
        <v/>
      </c>
      <c r="AH59" s="762">
        <f>+IF(AND($B59&lt;AH$2, $E59&gt;AH$2), $A$5/$D$5, 0)</f>
        <v/>
      </c>
      <c r="AI59" s="762">
        <f>+IF(AND($B59&lt;AI$2, $E59&gt;AI$2), $A$5/$D$5, 0)</f>
        <v/>
      </c>
      <c r="AJ59" s="762">
        <f>+IF(AND($B59&lt;AJ$2, $E59&gt;AJ$2), $A$5/$D$5, 0)</f>
        <v/>
      </c>
      <c r="AK59" s="762">
        <f>+IF(AND($B59&lt;AK$2, $E59&gt;AK$2), $A$5/$D$5, 0)</f>
        <v/>
      </c>
      <c r="AL59" s="762">
        <f>+IF(AND($B59&lt;AL$2, $E59&gt;AL$2), $A$5/$D$5, 0)</f>
        <v/>
      </c>
      <c r="AM59" s="762">
        <f>+IF(AND($B59&lt;AM$2, $E59&gt;AM$2), $A$5/$D$5, 0)</f>
        <v/>
      </c>
      <c r="AN59" s="762">
        <f>+IF(AND($B59&lt;AN$2, $E59&gt;AN$2), $A$5/$D$5, 0)</f>
        <v/>
      </c>
      <c r="AO59" s="762">
        <f>+IF(AND($B59&lt;AO$2, $E59&gt;AO$2), $A$5/$D$5, 0)</f>
        <v/>
      </c>
      <c r="AP59" s="762">
        <f>+IF(AND($B59&lt;AP$2, $E59&gt;AP$2), $A$5/$D$5, 0)</f>
        <v/>
      </c>
      <c r="AQ59" s="762">
        <f>+IF(AND($B59&lt;AQ$2, $E59&gt;AQ$2), $A$5/$D$5, 0)</f>
        <v/>
      </c>
      <c r="AR59" s="762">
        <f>+IF(AND($B59&lt;AR$2, $E59&gt;AR$2), $A$5/$D$5, 0)</f>
        <v/>
      </c>
      <c r="AS59" s="762">
        <f>+IF(AND($B59&lt;AS$2, $E59&gt;AS$2), $A$5/$D$5, 0)</f>
        <v/>
      </c>
      <c r="AT59" s="762">
        <f>+IF(AND($B59&lt;AT$2, $E59&gt;AT$2), $A$5/$D$5, 0)</f>
        <v/>
      </c>
      <c r="AU59" s="762">
        <f>+IF(AND($B59&lt;AU$2, $E59&gt;AU$2), $A$5/$D$5, 0)</f>
        <v/>
      </c>
      <c r="AV59" s="762">
        <f>+IF(AND($B59&lt;AV$2, $E59&gt;AV$2), $A$5/$D$5, 0)</f>
        <v/>
      </c>
      <c r="AW59" s="762">
        <f>+IF(AND($B59&lt;AW$2, $E59&gt;AW$2), $A$5/$D$5, 0)</f>
        <v/>
      </c>
      <c r="AX59" s="762">
        <f>+IF(AND($B59&lt;AX$2, $E59&gt;AX$2), $A$5/$D$5, 0)</f>
        <v/>
      </c>
      <c r="AY59" s="762">
        <f>+IF(AND($B59&lt;AY$2, $E59&gt;AY$2), $A$5/$D$5, 0)</f>
        <v/>
      </c>
      <c r="AZ59" s="762">
        <f>+IF(AND($B59&lt;AZ$2, $E59&gt;AZ$2), $A$5/$D$5, 0)</f>
        <v/>
      </c>
      <c r="BA59" s="762">
        <f>+IF(AND($B59&lt;BA$2, $E59&gt;BA$2), $A$5/$D$5, 0)</f>
        <v/>
      </c>
      <c r="BB59" s="762">
        <f>+IF(AND($B59&lt;BB$2, $E59&gt;BB$2), $A$5/$D$5, 0)</f>
        <v/>
      </c>
      <c r="BC59" s="762">
        <f>+IF(AND($B59&lt;BC$2, $E59&gt;BC$2), $A$5/$D$5, 0)</f>
        <v/>
      </c>
      <c r="BD59" s="762">
        <f>+IF(AND($B59&lt;BD$2, $E59&gt;BD$2), $A$5/$D$5, 0)</f>
        <v/>
      </c>
      <c r="BE59" s="762">
        <f>+IF(AND($B59&lt;BE$2, $E59&gt;BE$2), $A$5/$D$5, 0)</f>
        <v/>
      </c>
      <c r="BF59" s="762">
        <f>+IF(AND($B59&lt;BF$2, $E59&gt;BF$2), $A$5/$D$5, 0)</f>
        <v/>
      </c>
      <c r="BG59" s="762">
        <f>+IF(AND($B59&lt;BG$2, $E59&gt;BG$2), $A$5/$D$5, 0)</f>
        <v/>
      </c>
      <c r="BH59" s="762">
        <f>+IF(AND($B59&lt;BH$2, $E59&gt;BH$2), $A$5/$D$5, 0)</f>
        <v/>
      </c>
      <c r="BI59" s="762">
        <f>+IF(AND($B59&lt;BI$2, $E59&gt;BI$2), $A$5/$D$5, 0)</f>
        <v/>
      </c>
      <c r="BJ59" s="762">
        <f>+IF(AND($B59&lt;BJ$2, $E59&gt;BJ$2), $A$5/$D$5, 0)</f>
        <v/>
      </c>
      <c r="BK59" s="762">
        <f>+IF(AND($B59&lt;BK$2, $E59&gt;BK$2), $A$5/$D$5, 0)</f>
        <v/>
      </c>
      <c r="BL59" s="762">
        <f>+IF(AND($B59&lt;BL$2, $E59&gt;BL$2), $A$5/$D$5, 0)</f>
        <v/>
      </c>
      <c r="BM59" s="762">
        <f>+IF(AND($B59&lt;BM$2, $E59&gt;BM$2), $A$5/$D$5, 0)</f>
        <v/>
      </c>
      <c r="BN59" s="762">
        <f>+IF(AND($B59&lt;BN$2, $E59&gt;BN$2), $A$5/$D$5, 0)</f>
        <v/>
      </c>
      <c r="BO59" s="762">
        <f>+IF(AND($B59&lt;BO$2, $E59&gt;BO$2), $A$5/$D$5, 0)</f>
        <v/>
      </c>
      <c r="BP59" s="762">
        <f>+IF(AND($B59&lt;BP$2, $E59&gt;BP$2), $A$5/$D$5, 0)</f>
        <v/>
      </c>
      <c r="BQ59" s="762">
        <f>+IF(AND($B59&lt;BQ$2, $E59&gt;BQ$2), $A$5/$D$5, 0)</f>
        <v/>
      </c>
      <c r="BR59" s="762">
        <f>+IF(AND($B59&lt;BR$2, $E59&gt;BR$2), $A$5/$D$5, 0)</f>
        <v/>
      </c>
      <c r="BS59" s="762">
        <f>+IF(AND($B59&lt;BS$2, $E59&gt;BS$2), $A$5/$D$5, 0)</f>
        <v/>
      </c>
      <c r="BT59" s="762">
        <f>+IF(AND($B59&lt;BT$2, $E59&gt;BT$2), $A$5/$D$5, 0)</f>
        <v/>
      </c>
      <c r="BU59" s="762">
        <f>+IF(AND($B59&lt;BU$2, $E59&gt;BU$2), $A$5/$D$5, 0)</f>
        <v/>
      </c>
      <c r="BV59" s="762">
        <f>+IF(AND($B59&lt;BV$2, $E59&gt;BV$2), $A$5/$D$5, 0)</f>
        <v/>
      </c>
      <c r="BW59" s="762">
        <f>+IF(AND($B59&lt;BW$2, $E59&gt;BW$2), $A$5/$D$5, 0)</f>
        <v/>
      </c>
      <c r="BX59" s="762">
        <f>+IF(AND($B59&lt;BX$2, $E59&gt;BX$2), $A$5/$D$5, 0)</f>
        <v/>
      </c>
      <c r="BY59" s="762">
        <f>+IF(AND($B59&lt;BY$2, $E59&gt;BY$2), $A$5/$D$5, 0)</f>
        <v/>
      </c>
      <c r="BZ59" s="762">
        <f>+IF(AND($B59&lt;BZ$2, $E59&gt;BZ$2), $A$5/$D$5, 0)</f>
        <v/>
      </c>
      <c r="CA59" s="762">
        <f>+IF(AND($B59&lt;CA$2, $E59&gt;CA$2), $A$5/$D$5, 0)</f>
        <v/>
      </c>
      <c r="CB59" s="762">
        <f>+IF(AND($B59&lt;CB$2, $E59&gt;CB$2), $A$5/$D$5, 0)</f>
        <v/>
      </c>
      <c r="CC59" s="762">
        <f>+IF(AND($B59&lt;CC$2, $E59&gt;CC$2), $A$5/$D$5, 0)</f>
        <v/>
      </c>
      <c r="CD59" s="762">
        <f>+IF(AND($B59&lt;CD$2, $E59&gt;CD$2), $A$5/$D$5, 0)</f>
        <v/>
      </c>
      <c r="CE59" s="762">
        <f>+IF(AND($B59&lt;CE$2, $E59&gt;CE$2), $A$5/$D$5, 0)</f>
        <v/>
      </c>
      <c r="CF59" s="762">
        <f>+IF(AND($B59&lt;CF$2, $E59&gt;CF$2), $A$5/$D$5, 0)</f>
        <v/>
      </c>
      <c r="CG59" s="762">
        <f>+IF(AND($B59&lt;CG$2, $E59&gt;CG$2), $A$5/$D$5, 0)</f>
        <v/>
      </c>
      <c r="CH59" s="762">
        <f>+IF(AND($B59&lt;CH$2, $E59&gt;CH$2), $A$5/$D$5, 0)</f>
        <v/>
      </c>
      <c r="CI59" s="762">
        <f>+IF(AND($B59&lt;CI$2, $E59&gt;CI$2), $A$5/$D$5, 0)</f>
        <v/>
      </c>
      <c r="CJ59" s="762">
        <f>+IF(AND($B59&lt;CJ$2, $E59&gt;CJ$2), $A$5/$D$5, 0)</f>
        <v/>
      </c>
      <c r="CK59" s="763">
        <f>+IF(AND($B59&lt;CK$2, $E59&gt;CK$2), $A$5/$D$5, 0)</f>
        <v/>
      </c>
    </row>
    <row r="60" hidden="1" outlineLevel="1">
      <c r="A60" s="243" t="n"/>
      <c r="B60" s="262" t="n">
        <v>0</v>
      </c>
      <c r="C60" s="269">
        <f>+EOMONTH(B60,0)</f>
        <v/>
      </c>
      <c r="D60" t="inlineStr">
        <is>
          <t>Systems Implementation SOW #20</t>
        </is>
      </c>
      <c r="E60" s="171">
        <f>+EOMONTH(B60, $D$5)</f>
        <v/>
      </c>
      <c r="F60" s="761">
        <f>+IF(AND($B60&lt;F$2, $E60&gt;F$2), $A$5/$D$5, 0)</f>
        <v/>
      </c>
      <c r="G60" s="762">
        <f>+IF(AND($B60&lt;G$2, $E60&gt;G$2), $A$5/$D$5, 0)</f>
        <v/>
      </c>
      <c r="H60" s="762">
        <f>+IF(AND($B60&lt;H$2, $E60&gt;H$2), $A$5/$D$5, 0)</f>
        <v/>
      </c>
      <c r="I60" s="762">
        <f>+IF(AND($B60&lt;I$2, $E60&gt;I$2), $A$5/$D$5, 0)</f>
        <v/>
      </c>
      <c r="J60" s="762">
        <f>+IF(AND($B60&lt;J$2, $E60&gt;J$2), $A$5/$D$5, 0)</f>
        <v/>
      </c>
      <c r="K60" s="763">
        <f>+IF(AND($B60&lt;K$2, $E60&gt;K$2), $A$5/$D$5, 0)</f>
        <v/>
      </c>
      <c r="L60" s="762">
        <f>+IF(AND($B60&lt;L$2, $E60&gt;L$2), $A$5/$D$5, 0)</f>
        <v/>
      </c>
      <c r="M60" s="762">
        <f>+IF(AND($B60&lt;M$2, $E60&gt;M$2), $A$5/$D$5, 0)</f>
        <v/>
      </c>
      <c r="N60" s="762">
        <f>+IF(AND($B60&lt;N$2, $E60&gt;N$2), $A$5/$D$5, 0)</f>
        <v/>
      </c>
      <c r="O60" s="762">
        <f>+IF(AND($B60&lt;O$2, $E60&gt;O$2), $A$5/$D$5, 0)</f>
        <v/>
      </c>
      <c r="P60" s="762">
        <f>+IF(AND($B60&lt;P$2, $E60&gt;P$2), $A$5/$D$5, 0)</f>
        <v/>
      </c>
      <c r="Q60" s="762">
        <f>+IF(AND($B60&lt;Q$2, $E60&gt;Q$2), $A$5/$D$5, 0)</f>
        <v/>
      </c>
      <c r="R60" s="762">
        <f>+IF(AND($B60&lt;R$2, $E60&gt;R$2), $A$5/$D$5, 0)</f>
        <v/>
      </c>
      <c r="S60" s="762">
        <f>+IF(AND($B60&lt;S$2, $E60&gt;S$2), $A$5/$D$5, 0)</f>
        <v/>
      </c>
      <c r="T60" s="762">
        <f>+IF(AND($B60&lt;T$2, $E60&gt;T$2), $A$5/$D$5, 0)</f>
        <v/>
      </c>
      <c r="U60" s="762">
        <f>+IF(AND($B60&lt;U$2, $E60&gt;U$2), $A$5/$D$5, 0)</f>
        <v/>
      </c>
      <c r="V60" s="762">
        <f>+IF(AND($B60&lt;V$2, $E60&gt;V$2), $A$5/$D$5, 0)</f>
        <v/>
      </c>
      <c r="W60" s="762">
        <f>+IF(AND($B60&lt;W$2, $E60&gt;W$2), $A$5/$D$5, 0)</f>
        <v/>
      </c>
      <c r="X60" s="762">
        <f>+IF(AND($B60&lt;X$2, $E60&gt;X$2), $A$5/$D$5, 0)</f>
        <v/>
      </c>
      <c r="Y60" s="762">
        <f>+IF(AND($B60&lt;Y$2, $E60&gt;Y$2), $A$5/$D$5, 0)</f>
        <v/>
      </c>
      <c r="Z60" s="762">
        <f>+IF(AND($B60&lt;Z$2, $E60&gt;Z$2), $A$5/$D$5, 0)</f>
        <v/>
      </c>
      <c r="AA60" s="762">
        <f>+IF(AND($B60&lt;AA$2, $E60&gt;AA$2), $A$5/$D$5, 0)</f>
        <v/>
      </c>
      <c r="AB60" s="762">
        <f>+IF(AND($B60&lt;AB$2, $E60&gt;AB$2), $A$5/$D$5, 0)</f>
        <v/>
      </c>
      <c r="AC60" s="762">
        <f>+IF(AND($B60&lt;AC$2, $E60&gt;AC$2), $A$5/$D$5, 0)</f>
        <v/>
      </c>
      <c r="AD60" s="762">
        <f>+IF(AND($B60&lt;AD$2, $E60&gt;AD$2), $A$5/$D$5, 0)</f>
        <v/>
      </c>
      <c r="AE60" s="762">
        <f>+IF(AND($B60&lt;AE$2, $E60&gt;AE$2), $A$5/$D$5, 0)</f>
        <v/>
      </c>
      <c r="AF60" s="762">
        <f>+IF(AND($B60&lt;AF$2, $E60&gt;AF$2), $A$5/$D$5, 0)</f>
        <v/>
      </c>
      <c r="AG60" s="762">
        <f>+IF(AND($B60&lt;AG$2, $E60&gt;AG$2), $A$5/$D$5, 0)</f>
        <v/>
      </c>
      <c r="AH60" s="762">
        <f>+IF(AND($B60&lt;AH$2, $E60&gt;AH$2), $A$5/$D$5, 0)</f>
        <v/>
      </c>
      <c r="AI60" s="762">
        <f>+IF(AND($B60&lt;AI$2, $E60&gt;AI$2), $A$5/$D$5, 0)</f>
        <v/>
      </c>
      <c r="AJ60" s="762">
        <f>+IF(AND($B60&lt;AJ$2, $E60&gt;AJ$2), $A$5/$D$5, 0)</f>
        <v/>
      </c>
      <c r="AK60" s="762">
        <f>+IF(AND($B60&lt;AK$2, $E60&gt;AK$2), $A$5/$D$5, 0)</f>
        <v/>
      </c>
      <c r="AL60" s="762">
        <f>+IF(AND($B60&lt;AL$2, $E60&gt;AL$2), $A$5/$D$5, 0)</f>
        <v/>
      </c>
      <c r="AM60" s="762">
        <f>+IF(AND($B60&lt;AM$2, $E60&gt;AM$2), $A$5/$D$5, 0)</f>
        <v/>
      </c>
      <c r="AN60" s="762">
        <f>+IF(AND($B60&lt;AN$2, $E60&gt;AN$2), $A$5/$D$5, 0)</f>
        <v/>
      </c>
      <c r="AO60" s="762">
        <f>+IF(AND($B60&lt;AO$2, $E60&gt;AO$2), $A$5/$D$5, 0)</f>
        <v/>
      </c>
      <c r="AP60" s="762">
        <f>+IF(AND($B60&lt;AP$2, $E60&gt;AP$2), $A$5/$D$5, 0)</f>
        <v/>
      </c>
      <c r="AQ60" s="762">
        <f>+IF(AND($B60&lt;AQ$2, $E60&gt;AQ$2), $A$5/$D$5, 0)</f>
        <v/>
      </c>
      <c r="AR60" s="762">
        <f>+IF(AND($B60&lt;AR$2, $E60&gt;AR$2), $A$5/$D$5, 0)</f>
        <v/>
      </c>
      <c r="AS60" s="762">
        <f>+IF(AND($B60&lt;AS$2, $E60&gt;AS$2), $A$5/$D$5, 0)</f>
        <v/>
      </c>
      <c r="AT60" s="762">
        <f>+IF(AND($B60&lt;AT$2, $E60&gt;AT$2), $A$5/$D$5, 0)</f>
        <v/>
      </c>
      <c r="AU60" s="762">
        <f>+IF(AND($B60&lt;AU$2, $E60&gt;AU$2), $A$5/$D$5, 0)</f>
        <v/>
      </c>
      <c r="AV60" s="762">
        <f>+IF(AND($B60&lt;AV$2, $E60&gt;AV$2), $A$5/$D$5, 0)</f>
        <v/>
      </c>
      <c r="AW60" s="762">
        <f>+IF(AND($B60&lt;AW$2, $E60&gt;AW$2), $A$5/$D$5, 0)</f>
        <v/>
      </c>
      <c r="AX60" s="762">
        <f>+IF(AND($B60&lt;AX$2, $E60&gt;AX$2), $A$5/$D$5, 0)</f>
        <v/>
      </c>
      <c r="AY60" s="762">
        <f>+IF(AND($B60&lt;AY$2, $E60&gt;AY$2), $A$5/$D$5, 0)</f>
        <v/>
      </c>
      <c r="AZ60" s="762">
        <f>+IF(AND($B60&lt;AZ$2, $E60&gt;AZ$2), $A$5/$D$5, 0)</f>
        <v/>
      </c>
      <c r="BA60" s="762">
        <f>+IF(AND($B60&lt;BA$2, $E60&gt;BA$2), $A$5/$D$5, 0)</f>
        <v/>
      </c>
      <c r="BB60" s="762">
        <f>+IF(AND($B60&lt;BB$2, $E60&gt;BB$2), $A$5/$D$5, 0)</f>
        <v/>
      </c>
      <c r="BC60" s="762">
        <f>+IF(AND($B60&lt;BC$2, $E60&gt;BC$2), $A$5/$D$5, 0)</f>
        <v/>
      </c>
      <c r="BD60" s="762">
        <f>+IF(AND($B60&lt;BD$2, $E60&gt;BD$2), $A$5/$D$5, 0)</f>
        <v/>
      </c>
      <c r="BE60" s="762">
        <f>+IF(AND($B60&lt;BE$2, $E60&gt;BE$2), $A$5/$D$5, 0)</f>
        <v/>
      </c>
      <c r="BF60" s="762">
        <f>+IF(AND($B60&lt;BF$2, $E60&gt;BF$2), $A$5/$D$5, 0)</f>
        <v/>
      </c>
      <c r="BG60" s="762">
        <f>+IF(AND($B60&lt;BG$2, $E60&gt;BG$2), $A$5/$D$5, 0)</f>
        <v/>
      </c>
      <c r="BH60" s="762">
        <f>+IF(AND($B60&lt;BH$2, $E60&gt;BH$2), $A$5/$D$5, 0)</f>
        <v/>
      </c>
      <c r="BI60" s="762">
        <f>+IF(AND($B60&lt;BI$2, $E60&gt;BI$2), $A$5/$D$5, 0)</f>
        <v/>
      </c>
      <c r="BJ60" s="762">
        <f>+IF(AND($B60&lt;BJ$2, $E60&gt;BJ$2), $A$5/$D$5, 0)</f>
        <v/>
      </c>
      <c r="BK60" s="762">
        <f>+IF(AND($B60&lt;BK$2, $E60&gt;BK$2), $A$5/$D$5, 0)</f>
        <v/>
      </c>
      <c r="BL60" s="762">
        <f>+IF(AND($B60&lt;BL$2, $E60&gt;BL$2), $A$5/$D$5, 0)</f>
        <v/>
      </c>
      <c r="BM60" s="762">
        <f>+IF(AND($B60&lt;BM$2, $E60&gt;BM$2), $A$5/$D$5, 0)</f>
        <v/>
      </c>
      <c r="BN60" s="762">
        <f>+IF(AND($B60&lt;BN$2, $E60&gt;BN$2), $A$5/$D$5, 0)</f>
        <v/>
      </c>
      <c r="BO60" s="762">
        <f>+IF(AND($B60&lt;BO$2, $E60&gt;BO$2), $A$5/$D$5, 0)</f>
        <v/>
      </c>
      <c r="BP60" s="762">
        <f>+IF(AND($B60&lt;BP$2, $E60&gt;BP$2), $A$5/$D$5, 0)</f>
        <v/>
      </c>
      <c r="BQ60" s="762">
        <f>+IF(AND($B60&lt;BQ$2, $E60&gt;BQ$2), $A$5/$D$5, 0)</f>
        <v/>
      </c>
      <c r="BR60" s="762">
        <f>+IF(AND($B60&lt;BR$2, $E60&gt;BR$2), $A$5/$D$5, 0)</f>
        <v/>
      </c>
      <c r="BS60" s="762">
        <f>+IF(AND($B60&lt;BS$2, $E60&gt;BS$2), $A$5/$D$5, 0)</f>
        <v/>
      </c>
      <c r="BT60" s="762">
        <f>+IF(AND($B60&lt;BT$2, $E60&gt;BT$2), $A$5/$D$5, 0)</f>
        <v/>
      </c>
      <c r="BU60" s="762">
        <f>+IF(AND($B60&lt;BU$2, $E60&gt;BU$2), $A$5/$D$5, 0)</f>
        <v/>
      </c>
      <c r="BV60" s="762">
        <f>+IF(AND($B60&lt;BV$2, $E60&gt;BV$2), $A$5/$D$5, 0)</f>
        <v/>
      </c>
      <c r="BW60" s="762">
        <f>+IF(AND($B60&lt;BW$2, $E60&gt;BW$2), $A$5/$D$5, 0)</f>
        <v/>
      </c>
      <c r="BX60" s="762">
        <f>+IF(AND($B60&lt;BX$2, $E60&gt;BX$2), $A$5/$D$5, 0)</f>
        <v/>
      </c>
      <c r="BY60" s="762">
        <f>+IF(AND($B60&lt;BY$2, $E60&gt;BY$2), $A$5/$D$5, 0)</f>
        <v/>
      </c>
      <c r="BZ60" s="762">
        <f>+IF(AND($B60&lt;BZ$2, $E60&gt;BZ$2), $A$5/$D$5, 0)</f>
        <v/>
      </c>
      <c r="CA60" s="762">
        <f>+IF(AND($B60&lt;CA$2, $E60&gt;CA$2), $A$5/$D$5, 0)</f>
        <v/>
      </c>
      <c r="CB60" s="762">
        <f>+IF(AND($B60&lt;CB$2, $E60&gt;CB$2), $A$5/$D$5, 0)</f>
        <v/>
      </c>
      <c r="CC60" s="762">
        <f>+IF(AND($B60&lt;CC$2, $E60&gt;CC$2), $A$5/$D$5, 0)</f>
        <v/>
      </c>
      <c r="CD60" s="762">
        <f>+IF(AND($B60&lt;CD$2, $E60&gt;CD$2), $A$5/$D$5, 0)</f>
        <v/>
      </c>
      <c r="CE60" s="762">
        <f>+IF(AND($B60&lt;CE$2, $E60&gt;CE$2), $A$5/$D$5, 0)</f>
        <v/>
      </c>
      <c r="CF60" s="762">
        <f>+IF(AND($B60&lt;CF$2, $E60&gt;CF$2), $A$5/$D$5, 0)</f>
        <v/>
      </c>
      <c r="CG60" s="762">
        <f>+IF(AND($B60&lt;CG$2, $E60&gt;CG$2), $A$5/$D$5, 0)</f>
        <v/>
      </c>
      <c r="CH60" s="762">
        <f>+IF(AND($B60&lt;CH$2, $E60&gt;CH$2), $A$5/$D$5, 0)</f>
        <v/>
      </c>
      <c r="CI60" s="762">
        <f>+IF(AND($B60&lt;CI$2, $E60&gt;CI$2), $A$5/$D$5, 0)</f>
        <v/>
      </c>
      <c r="CJ60" s="762">
        <f>+IF(AND($B60&lt;CJ$2, $E60&gt;CJ$2), $A$5/$D$5, 0)</f>
        <v/>
      </c>
      <c r="CK60" s="763">
        <f>+IF(AND($B60&lt;CK$2, $E60&gt;CK$2), $A$5/$D$5, 0)</f>
        <v/>
      </c>
    </row>
    <row r="61" hidden="1" outlineLevel="1">
      <c r="A61" s="243" t="n"/>
      <c r="B61" s="262" t="n">
        <v>0</v>
      </c>
      <c r="C61" s="269">
        <f>+EOMONTH(B61,0)</f>
        <v/>
      </c>
      <c r="D61" t="inlineStr">
        <is>
          <t>Systems Implementation SOW #21</t>
        </is>
      </c>
      <c r="E61" s="171">
        <f>+EOMONTH(B61, $D$5)</f>
        <v/>
      </c>
      <c r="F61" s="761">
        <f>+IF(AND($B61&lt;F$2, $E61&gt;F$2), $A$5/$D$5, 0)</f>
        <v/>
      </c>
      <c r="G61" s="762">
        <f>+IF(AND($B61&lt;G$2, $E61&gt;G$2), $A$5/$D$5, 0)</f>
        <v/>
      </c>
      <c r="H61" s="762">
        <f>+IF(AND($B61&lt;H$2, $E61&gt;H$2), $A$5/$D$5, 0)</f>
        <v/>
      </c>
      <c r="I61" s="762">
        <f>+IF(AND($B61&lt;I$2, $E61&gt;I$2), $A$5/$D$5, 0)</f>
        <v/>
      </c>
      <c r="J61" s="762">
        <f>+IF(AND($B61&lt;J$2, $E61&gt;J$2), $A$5/$D$5, 0)</f>
        <v/>
      </c>
      <c r="K61" s="763">
        <f>+IF(AND($B61&lt;K$2, $E61&gt;K$2), $A$5/$D$5, 0)</f>
        <v/>
      </c>
      <c r="L61" s="762">
        <f>+IF(AND($B61&lt;L$2, $E61&gt;L$2), $A$5/$D$5, 0)</f>
        <v/>
      </c>
      <c r="M61" s="762">
        <f>+IF(AND($B61&lt;M$2, $E61&gt;M$2), $A$5/$D$5, 0)</f>
        <v/>
      </c>
      <c r="N61" s="762">
        <f>+IF(AND($B61&lt;N$2, $E61&gt;N$2), $A$5/$D$5, 0)</f>
        <v/>
      </c>
      <c r="O61" s="762">
        <f>+IF(AND($B61&lt;O$2, $E61&gt;O$2), $A$5/$D$5, 0)</f>
        <v/>
      </c>
      <c r="P61" s="762">
        <f>+IF(AND($B61&lt;P$2, $E61&gt;P$2), $A$5/$D$5, 0)</f>
        <v/>
      </c>
      <c r="Q61" s="762">
        <f>+IF(AND($B61&lt;Q$2, $E61&gt;Q$2), $A$5/$D$5, 0)</f>
        <v/>
      </c>
      <c r="R61" s="762">
        <f>+IF(AND($B61&lt;R$2, $E61&gt;R$2), $A$5/$D$5, 0)</f>
        <v/>
      </c>
      <c r="S61" s="762">
        <f>+IF(AND($B61&lt;S$2, $E61&gt;S$2), $A$5/$D$5, 0)</f>
        <v/>
      </c>
      <c r="T61" s="762">
        <f>+IF(AND($B61&lt;T$2, $E61&gt;T$2), $A$5/$D$5, 0)</f>
        <v/>
      </c>
      <c r="U61" s="762">
        <f>+IF(AND($B61&lt;U$2, $E61&gt;U$2), $A$5/$D$5, 0)</f>
        <v/>
      </c>
      <c r="V61" s="762">
        <f>+IF(AND($B61&lt;V$2, $E61&gt;V$2), $A$5/$D$5, 0)</f>
        <v/>
      </c>
      <c r="W61" s="762">
        <f>+IF(AND($B61&lt;W$2, $E61&gt;W$2), $A$5/$D$5, 0)</f>
        <v/>
      </c>
      <c r="X61" s="762">
        <f>+IF(AND($B61&lt;X$2, $E61&gt;X$2), $A$5/$D$5, 0)</f>
        <v/>
      </c>
      <c r="Y61" s="762">
        <f>+IF(AND($B61&lt;Y$2, $E61&gt;Y$2), $A$5/$D$5, 0)</f>
        <v/>
      </c>
      <c r="Z61" s="762">
        <f>+IF(AND($B61&lt;Z$2, $E61&gt;Z$2), $A$5/$D$5, 0)</f>
        <v/>
      </c>
      <c r="AA61" s="762">
        <f>+IF(AND($B61&lt;AA$2, $E61&gt;AA$2), $A$5/$D$5, 0)</f>
        <v/>
      </c>
      <c r="AB61" s="762">
        <f>+IF(AND($B61&lt;AB$2, $E61&gt;AB$2), $A$5/$D$5, 0)</f>
        <v/>
      </c>
      <c r="AC61" s="762">
        <f>+IF(AND($B61&lt;AC$2, $E61&gt;AC$2), $A$5/$D$5, 0)</f>
        <v/>
      </c>
      <c r="AD61" s="762">
        <f>+IF(AND($B61&lt;AD$2, $E61&gt;AD$2), $A$5/$D$5, 0)</f>
        <v/>
      </c>
      <c r="AE61" s="762">
        <f>+IF(AND($B61&lt;AE$2, $E61&gt;AE$2), $A$5/$D$5, 0)</f>
        <v/>
      </c>
      <c r="AF61" s="762">
        <f>+IF(AND($B61&lt;AF$2, $E61&gt;AF$2), $A$5/$D$5, 0)</f>
        <v/>
      </c>
      <c r="AG61" s="762">
        <f>+IF(AND($B61&lt;AG$2, $E61&gt;AG$2), $A$5/$D$5, 0)</f>
        <v/>
      </c>
      <c r="AH61" s="762">
        <f>+IF(AND($B61&lt;AH$2, $E61&gt;AH$2), $A$5/$D$5, 0)</f>
        <v/>
      </c>
      <c r="AI61" s="762">
        <f>+IF(AND($B61&lt;AI$2, $E61&gt;AI$2), $A$5/$D$5, 0)</f>
        <v/>
      </c>
      <c r="AJ61" s="762">
        <f>+IF(AND($B61&lt;AJ$2, $E61&gt;AJ$2), $A$5/$D$5, 0)</f>
        <v/>
      </c>
      <c r="AK61" s="762">
        <f>+IF(AND($B61&lt;AK$2, $E61&gt;AK$2), $A$5/$D$5, 0)</f>
        <v/>
      </c>
      <c r="AL61" s="762">
        <f>+IF(AND($B61&lt;AL$2, $E61&gt;AL$2), $A$5/$D$5, 0)</f>
        <v/>
      </c>
      <c r="AM61" s="762">
        <f>+IF(AND($B61&lt;AM$2, $E61&gt;AM$2), $A$5/$D$5, 0)</f>
        <v/>
      </c>
      <c r="AN61" s="762">
        <f>+IF(AND($B61&lt;AN$2, $E61&gt;AN$2), $A$5/$D$5, 0)</f>
        <v/>
      </c>
      <c r="AO61" s="762">
        <f>+IF(AND($B61&lt;AO$2, $E61&gt;AO$2), $A$5/$D$5, 0)</f>
        <v/>
      </c>
      <c r="AP61" s="762">
        <f>+IF(AND($B61&lt;AP$2, $E61&gt;AP$2), $A$5/$D$5, 0)</f>
        <v/>
      </c>
      <c r="AQ61" s="762">
        <f>+IF(AND($B61&lt;AQ$2, $E61&gt;AQ$2), $A$5/$D$5, 0)</f>
        <v/>
      </c>
      <c r="AR61" s="762">
        <f>+IF(AND($B61&lt;AR$2, $E61&gt;AR$2), $A$5/$D$5, 0)</f>
        <v/>
      </c>
      <c r="AS61" s="762">
        <f>+IF(AND($B61&lt;AS$2, $E61&gt;AS$2), $A$5/$D$5, 0)</f>
        <v/>
      </c>
      <c r="AT61" s="762">
        <f>+IF(AND($B61&lt;AT$2, $E61&gt;AT$2), $A$5/$D$5, 0)</f>
        <v/>
      </c>
      <c r="AU61" s="762">
        <f>+IF(AND($B61&lt;AU$2, $E61&gt;AU$2), $A$5/$D$5, 0)</f>
        <v/>
      </c>
      <c r="AV61" s="762">
        <f>+IF(AND($B61&lt;AV$2, $E61&gt;AV$2), $A$5/$D$5, 0)</f>
        <v/>
      </c>
      <c r="AW61" s="762">
        <f>+IF(AND($B61&lt;AW$2, $E61&gt;AW$2), $A$5/$D$5, 0)</f>
        <v/>
      </c>
      <c r="AX61" s="762">
        <f>+IF(AND($B61&lt;AX$2, $E61&gt;AX$2), $A$5/$D$5, 0)</f>
        <v/>
      </c>
      <c r="AY61" s="762">
        <f>+IF(AND($B61&lt;AY$2, $E61&gt;AY$2), $A$5/$D$5, 0)</f>
        <v/>
      </c>
      <c r="AZ61" s="762">
        <f>+IF(AND($B61&lt;AZ$2, $E61&gt;AZ$2), $A$5/$D$5, 0)</f>
        <v/>
      </c>
      <c r="BA61" s="762">
        <f>+IF(AND($B61&lt;BA$2, $E61&gt;BA$2), $A$5/$D$5, 0)</f>
        <v/>
      </c>
      <c r="BB61" s="762">
        <f>+IF(AND($B61&lt;BB$2, $E61&gt;BB$2), $A$5/$D$5, 0)</f>
        <v/>
      </c>
      <c r="BC61" s="762">
        <f>+IF(AND($B61&lt;BC$2, $E61&gt;BC$2), $A$5/$D$5, 0)</f>
        <v/>
      </c>
      <c r="BD61" s="762">
        <f>+IF(AND($B61&lt;BD$2, $E61&gt;BD$2), $A$5/$D$5, 0)</f>
        <v/>
      </c>
      <c r="BE61" s="762">
        <f>+IF(AND($B61&lt;BE$2, $E61&gt;BE$2), $A$5/$D$5, 0)</f>
        <v/>
      </c>
      <c r="BF61" s="762">
        <f>+IF(AND($B61&lt;BF$2, $E61&gt;BF$2), $A$5/$D$5, 0)</f>
        <v/>
      </c>
      <c r="BG61" s="762">
        <f>+IF(AND($B61&lt;BG$2, $E61&gt;BG$2), $A$5/$D$5, 0)</f>
        <v/>
      </c>
      <c r="BH61" s="762">
        <f>+IF(AND($B61&lt;BH$2, $E61&gt;BH$2), $A$5/$D$5, 0)</f>
        <v/>
      </c>
      <c r="BI61" s="762">
        <f>+IF(AND($B61&lt;BI$2, $E61&gt;BI$2), $A$5/$D$5, 0)</f>
        <v/>
      </c>
      <c r="BJ61" s="762">
        <f>+IF(AND($B61&lt;BJ$2, $E61&gt;BJ$2), $A$5/$D$5, 0)</f>
        <v/>
      </c>
      <c r="BK61" s="762">
        <f>+IF(AND($B61&lt;BK$2, $E61&gt;BK$2), $A$5/$D$5, 0)</f>
        <v/>
      </c>
      <c r="BL61" s="762">
        <f>+IF(AND($B61&lt;BL$2, $E61&gt;BL$2), $A$5/$D$5, 0)</f>
        <v/>
      </c>
      <c r="BM61" s="762">
        <f>+IF(AND($B61&lt;BM$2, $E61&gt;BM$2), $A$5/$D$5, 0)</f>
        <v/>
      </c>
      <c r="BN61" s="762">
        <f>+IF(AND($B61&lt;BN$2, $E61&gt;BN$2), $A$5/$D$5, 0)</f>
        <v/>
      </c>
      <c r="BO61" s="762">
        <f>+IF(AND($B61&lt;BO$2, $E61&gt;BO$2), $A$5/$D$5, 0)</f>
        <v/>
      </c>
      <c r="BP61" s="762">
        <f>+IF(AND($B61&lt;BP$2, $E61&gt;BP$2), $A$5/$D$5, 0)</f>
        <v/>
      </c>
      <c r="BQ61" s="762">
        <f>+IF(AND($B61&lt;BQ$2, $E61&gt;BQ$2), $A$5/$D$5, 0)</f>
        <v/>
      </c>
      <c r="BR61" s="762">
        <f>+IF(AND($B61&lt;BR$2, $E61&gt;BR$2), $A$5/$D$5, 0)</f>
        <v/>
      </c>
      <c r="BS61" s="762">
        <f>+IF(AND($B61&lt;BS$2, $E61&gt;BS$2), $A$5/$D$5, 0)</f>
        <v/>
      </c>
      <c r="BT61" s="762">
        <f>+IF(AND($B61&lt;BT$2, $E61&gt;BT$2), $A$5/$D$5, 0)</f>
        <v/>
      </c>
      <c r="BU61" s="762">
        <f>+IF(AND($B61&lt;BU$2, $E61&gt;BU$2), $A$5/$D$5, 0)</f>
        <v/>
      </c>
      <c r="BV61" s="762">
        <f>+IF(AND($B61&lt;BV$2, $E61&gt;BV$2), $A$5/$D$5, 0)</f>
        <v/>
      </c>
      <c r="BW61" s="762">
        <f>+IF(AND($B61&lt;BW$2, $E61&gt;BW$2), $A$5/$D$5, 0)</f>
        <v/>
      </c>
      <c r="BX61" s="762">
        <f>+IF(AND($B61&lt;BX$2, $E61&gt;BX$2), $A$5/$D$5, 0)</f>
        <v/>
      </c>
      <c r="BY61" s="762">
        <f>+IF(AND($B61&lt;BY$2, $E61&gt;BY$2), $A$5/$D$5, 0)</f>
        <v/>
      </c>
      <c r="BZ61" s="762">
        <f>+IF(AND($B61&lt;BZ$2, $E61&gt;BZ$2), $A$5/$D$5, 0)</f>
        <v/>
      </c>
      <c r="CA61" s="762">
        <f>+IF(AND($B61&lt;CA$2, $E61&gt;CA$2), $A$5/$D$5, 0)</f>
        <v/>
      </c>
      <c r="CB61" s="762">
        <f>+IF(AND($B61&lt;CB$2, $E61&gt;CB$2), $A$5/$D$5, 0)</f>
        <v/>
      </c>
      <c r="CC61" s="762">
        <f>+IF(AND($B61&lt;CC$2, $E61&gt;CC$2), $A$5/$D$5, 0)</f>
        <v/>
      </c>
      <c r="CD61" s="762">
        <f>+IF(AND($B61&lt;CD$2, $E61&gt;CD$2), $A$5/$D$5, 0)</f>
        <v/>
      </c>
      <c r="CE61" s="762">
        <f>+IF(AND($B61&lt;CE$2, $E61&gt;CE$2), $A$5/$D$5, 0)</f>
        <v/>
      </c>
      <c r="CF61" s="762">
        <f>+IF(AND($B61&lt;CF$2, $E61&gt;CF$2), $A$5/$D$5, 0)</f>
        <v/>
      </c>
      <c r="CG61" s="762">
        <f>+IF(AND($B61&lt;CG$2, $E61&gt;CG$2), $A$5/$D$5, 0)</f>
        <v/>
      </c>
      <c r="CH61" s="762">
        <f>+IF(AND($B61&lt;CH$2, $E61&gt;CH$2), $A$5/$D$5, 0)</f>
        <v/>
      </c>
      <c r="CI61" s="762">
        <f>+IF(AND($B61&lt;CI$2, $E61&gt;CI$2), $A$5/$D$5, 0)</f>
        <v/>
      </c>
      <c r="CJ61" s="762">
        <f>+IF(AND($B61&lt;CJ$2, $E61&gt;CJ$2), $A$5/$D$5, 0)</f>
        <v/>
      </c>
      <c r="CK61" s="763">
        <f>+IF(AND($B61&lt;CK$2, $E61&gt;CK$2), $A$5/$D$5, 0)</f>
        <v/>
      </c>
    </row>
    <row r="62" hidden="1" outlineLevel="1">
      <c r="A62" s="243" t="n"/>
      <c r="B62" s="262" t="n">
        <v>0</v>
      </c>
      <c r="C62" s="269">
        <f>+EOMONTH(B62,0)</f>
        <v/>
      </c>
      <c r="D62" t="inlineStr">
        <is>
          <t>Systems Implementation SOW #22</t>
        </is>
      </c>
      <c r="E62" s="171">
        <f>+EOMONTH(B62, $D$5)</f>
        <v/>
      </c>
      <c r="F62" s="761">
        <f>+IF(AND($B62&lt;F$2, $E62&gt;F$2), $A$5/$D$5, 0)</f>
        <v/>
      </c>
      <c r="G62" s="762">
        <f>+IF(AND($B62&lt;G$2, $E62&gt;G$2), $A$5/$D$5, 0)</f>
        <v/>
      </c>
      <c r="H62" s="762">
        <f>+IF(AND($B62&lt;H$2, $E62&gt;H$2), $A$5/$D$5, 0)</f>
        <v/>
      </c>
      <c r="I62" s="762">
        <f>+IF(AND($B62&lt;I$2, $E62&gt;I$2), $A$5/$D$5, 0)</f>
        <v/>
      </c>
      <c r="J62" s="762">
        <f>+IF(AND($B62&lt;J$2, $E62&gt;J$2), $A$5/$D$5, 0)</f>
        <v/>
      </c>
      <c r="K62" s="763">
        <f>+IF(AND($B62&lt;K$2, $E62&gt;K$2), $A$5/$D$5, 0)</f>
        <v/>
      </c>
      <c r="L62" s="762">
        <f>+IF(AND($B62&lt;L$2, $E62&gt;L$2), $A$5/$D$5, 0)</f>
        <v/>
      </c>
      <c r="M62" s="762">
        <f>+IF(AND($B62&lt;M$2, $E62&gt;M$2), $A$5/$D$5, 0)</f>
        <v/>
      </c>
      <c r="N62" s="762">
        <f>+IF(AND($B62&lt;N$2, $E62&gt;N$2), $A$5/$D$5, 0)</f>
        <v/>
      </c>
      <c r="O62" s="762">
        <f>+IF(AND($B62&lt;O$2, $E62&gt;O$2), $A$5/$D$5, 0)</f>
        <v/>
      </c>
      <c r="P62" s="762">
        <f>+IF(AND($B62&lt;P$2, $E62&gt;P$2), $A$5/$D$5, 0)</f>
        <v/>
      </c>
      <c r="Q62" s="762">
        <f>+IF(AND($B62&lt;Q$2, $E62&gt;Q$2), $A$5/$D$5, 0)</f>
        <v/>
      </c>
      <c r="R62" s="762">
        <f>+IF(AND($B62&lt;R$2, $E62&gt;R$2), $A$5/$D$5, 0)</f>
        <v/>
      </c>
      <c r="S62" s="762">
        <f>+IF(AND($B62&lt;S$2, $E62&gt;S$2), $A$5/$D$5, 0)</f>
        <v/>
      </c>
      <c r="T62" s="762">
        <f>+IF(AND($B62&lt;T$2, $E62&gt;T$2), $A$5/$D$5, 0)</f>
        <v/>
      </c>
      <c r="U62" s="762">
        <f>+IF(AND($B62&lt;U$2, $E62&gt;U$2), $A$5/$D$5, 0)</f>
        <v/>
      </c>
      <c r="V62" s="762">
        <f>+IF(AND($B62&lt;V$2, $E62&gt;V$2), $A$5/$D$5, 0)</f>
        <v/>
      </c>
      <c r="W62" s="762">
        <f>+IF(AND($B62&lt;W$2, $E62&gt;W$2), $A$5/$D$5, 0)</f>
        <v/>
      </c>
      <c r="X62" s="762">
        <f>+IF(AND($B62&lt;X$2, $E62&gt;X$2), $A$5/$D$5, 0)</f>
        <v/>
      </c>
      <c r="Y62" s="762">
        <f>+IF(AND($B62&lt;Y$2, $E62&gt;Y$2), $A$5/$D$5, 0)</f>
        <v/>
      </c>
      <c r="Z62" s="762">
        <f>+IF(AND($B62&lt;Z$2, $E62&gt;Z$2), $A$5/$D$5, 0)</f>
        <v/>
      </c>
      <c r="AA62" s="762">
        <f>+IF(AND($B62&lt;AA$2, $E62&gt;AA$2), $A$5/$D$5, 0)</f>
        <v/>
      </c>
      <c r="AB62" s="762">
        <f>+IF(AND($B62&lt;AB$2, $E62&gt;AB$2), $A$5/$D$5, 0)</f>
        <v/>
      </c>
      <c r="AC62" s="762">
        <f>+IF(AND($B62&lt;AC$2, $E62&gt;AC$2), $A$5/$D$5, 0)</f>
        <v/>
      </c>
      <c r="AD62" s="762">
        <f>+IF(AND($B62&lt;AD$2, $E62&gt;AD$2), $A$5/$D$5, 0)</f>
        <v/>
      </c>
      <c r="AE62" s="762">
        <f>+IF(AND($B62&lt;AE$2, $E62&gt;AE$2), $A$5/$D$5, 0)</f>
        <v/>
      </c>
      <c r="AF62" s="762">
        <f>+IF(AND($B62&lt;AF$2, $E62&gt;AF$2), $A$5/$D$5, 0)</f>
        <v/>
      </c>
      <c r="AG62" s="762">
        <f>+IF(AND($B62&lt;AG$2, $E62&gt;AG$2), $A$5/$D$5, 0)</f>
        <v/>
      </c>
      <c r="AH62" s="762">
        <f>+IF(AND($B62&lt;AH$2, $E62&gt;AH$2), $A$5/$D$5, 0)</f>
        <v/>
      </c>
      <c r="AI62" s="762">
        <f>+IF(AND($B62&lt;AI$2, $E62&gt;AI$2), $A$5/$D$5, 0)</f>
        <v/>
      </c>
      <c r="AJ62" s="762">
        <f>+IF(AND($B62&lt;AJ$2, $E62&gt;AJ$2), $A$5/$D$5, 0)</f>
        <v/>
      </c>
      <c r="AK62" s="762">
        <f>+IF(AND($B62&lt;AK$2, $E62&gt;AK$2), $A$5/$D$5, 0)</f>
        <v/>
      </c>
      <c r="AL62" s="762">
        <f>+IF(AND($B62&lt;AL$2, $E62&gt;AL$2), $A$5/$D$5, 0)</f>
        <v/>
      </c>
      <c r="AM62" s="762">
        <f>+IF(AND($B62&lt;AM$2, $E62&gt;AM$2), $A$5/$D$5, 0)</f>
        <v/>
      </c>
      <c r="AN62" s="762">
        <f>+IF(AND($B62&lt;AN$2, $E62&gt;AN$2), $A$5/$D$5, 0)</f>
        <v/>
      </c>
      <c r="AO62" s="762">
        <f>+IF(AND($B62&lt;AO$2, $E62&gt;AO$2), $A$5/$D$5, 0)</f>
        <v/>
      </c>
      <c r="AP62" s="762">
        <f>+IF(AND($B62&lt;AP$2, $E62&gt;AP$2), $A$5/$D$5, 0)</f>
        <v/>
      </c>
      <c r="AQ62" s="762">
        <f>+IF(AND($B62&lt;AQ$2, $E62&gt;AQ$2), $A$5/$D$5, 0)</f>
        <v/>
      </c>
      <c r="AR62" s="762">
        <f>+IF(AND($B62&lt;AR$2, $E62&gt;AR$2), $A$5/$D$5, 0)</f>
        <v/>
      </c>
      <c r="AS62" s="762">
        <f>+IF(AND($B62&lt;AS$2, $E62&gt;AS$2), $A$5/$D$5, 0)</f>
        <v/>
      </c>
      <c r="AT62" s="762">
        <f>+IF(AND($B62&lt;AT$2, $E62&gt;AT$2), $A$5/$D$5, 0)</f>
        <v/>
      </c>
      <c r="AU62" s="762">
        <f>+IF(AND($B62&lt;AU$2, $E62&gt;AU$2), $A$5/$D$5, 0)</f>
        <v/>
      </c>
      <c r="AV62" s="762">
        <f>+IF(AND($B62&lt;AV$2, $E62&gt;AV$2), $A$5/$D$5, 0)</f>
        <v/>
      </c>
      <c r="AW62" s="762">
        <f>+IF(AND($B62&lt;AW$2, $E62&gt;AW$2), $A$5/$D$5, 0)</f>
        <v/>
      </c>
      <c r="AX62" s="762">
        <f>+IF(AND($B62&lt;AX$2, $E62&gt;AX$2), $A$5/$D$5, 0)</f>
        <v/>
      </c>
      <c r="AY62" s="762">
        <f>+IF(AND($B62&lt;AY$2, $E62&gt;AY$2), $A$5/$D$5, 0)</f>
        <v/>
      </c>
      <c r="AZ62" s="762">
        <f>+IF(AND($B62&lt;AZ$2, $E62&gt;AZ$2), $A$5/$D$5, 0)</f>
        <v/>
      </c>
      <c r="BA62" s="762">
        <f>+IF(AND($B62&lt;BA$2, $E62&gt;BA$2), $A$5/$D$5, 0)</f>
        <v/>
      </c>
      <c r="BB62" s="762">
        <f>+IF(AND($B62&lt;BB$2, $E62&gt;BB$2), $A$5/$D$5, 0)</f>
        <v/>
      </c>
      <c r="BC62" s="762">
        <f>+IF(AND($B62&lt;BC$2, $E62&gt;BC$2), $A$5/$D$5, 0)</f>
        <v/>
      </c>
      <c r="BD62" s="762">
        <f>+IF(AND($B62&lt;BD$2, $E62&gt;BD$2), $A$5/$D$5, 0)</f>
        <v/>
      </c>
      <c r="BE62" s="762">
        <f>+IF(AND($B62&lt;BE$2, $E62&gt;BE$2), $A$5/$D$5, 0)</f>
        <v/>
      </c>
      <c r="BF62" s="762">
        <f>+IF(AND($B62&lt;BF$2, $E62&gt;BF$2), $A$5/$D$5, 0)</f>
        <v/>
      </c>
      <c r="BG62" s="762">
        <f>+IF(AND($B62&lt;BG$2, $E62&gt;BG$2), $A$5/$D$5, 0)</f>
        <v/>
      </c>
      <c r="BH62" s="762">
        <f>+IF(AND($B62&lt;BH$2, $E62&gt;BH$2), $A$5/$D$5, 0)</f>
        <v/>
      </c>
      <c r="BI62" s="762">
        <f>+IF(AND($B62&lt;BI$2, $E62&gt;BI$2), $A$5/$D$5, 0)</f>
        <v/>
      </c>
      <c r="BJ62" s="762">
        <f>+IF(AND($B62&lt;BJ$2, $E62&gt;BJ$2), $A$5/$D$5, 0)</f>
        <v/>
      </c>
      <c r="BK62" s="762">
        <f>+IF(AND($B62&lt;BK$2, $E62&gt;BK$2), $A$5/$D$5, 0)</f>
        <v/>
      </c>
      <c r="BL62" s="762">
        <f>+IF(AND($B62&lt;BL$2, $E62&gt;BL$2), $A$5/$D$5, 0)</f>
        <v/>
      </c>
      <c r="BM62" s="762">
        <f>+IF(AND($B62&lt;BM$2, $E62&gt;BM$2), $A$5/$D$5, 0)</f>
        <v/>
      </c>
      <c r="BN62" s="762">
        <f>+IF(AND($B62&lt;BN$2, $E62&gt;BN$2), $A$5/$D$5, 0)</f>
        <v/>
      </c>
      <c r="BO62" s="762">
        <f>+IF(AND($B62&lt;BO$2, $E62&gt;BO$2), $A$5/$D$5, 0)</f>
        <v/>
      </c>
      <c r="BP62" s="762">
        <f>+IF(AND($B62&lt;BP$2, $E62&gt;BP$2), $A$5/$D$5, 0)</f>
        <v/>
      </c>
      <c r="BQ62" s="762">
        <f>+IF(AND($B62&lt;BQ$2, $E62&gt;BQ$2), $A$5/$D$5, 0)</f>
        <v/>
      </c>
      <c r="BR62" s="762">
        <f>+IF(AND($B62&lt;BR$2, $E62&gt;BR$2), $A$5/$D$5, 0)</f>
        <v/>
      </c>
      <c r="BS62" s="762">
        <f>+IF(AND($B62&lt;BS$2, $E62&gt;BS$2), $A$5/$D$5, 0)</f>
        <v/>
      </c>
      <c r="BT62" s="762">
        <f>+IF(AND($B62&lt;BT$2, $E62&gt;BT$2), $A$5/$D$5, 0)</f>
        <v/>
      </c>
      <c r="BU62" s="762">
        <f>+IF(AND($B62&lt;BU$2, $E62&gt;BU$2), $A$5/$D$5, 0)</f>
        <v/>
      </c>
      <c r="BV62" s="762">
        <f>+IF(AND($B62&lt;BV$2, $E62&gt;BV$2), $A$5/$D$5, 0)</f>
        <v/>
      </c>
      <c r="BW62" s="762">
        <f>+IF(AND($B62&lt;BW$2, $E62&gt;BW$2), $A$5/$D$5, 0)</f>
        <v/>
      </c>
      <c r="BX62" s="762">
        <f>+IF(AND($B62&lt;BX$2, $E62&gt;BX$2), $A$5/$D$5, 0)</f>
        <v/>
      </c>
      <c r="BY62" s="762">
        <f>+IF(AND($B62&lt;BY$2, $E62&gt;BY$2), $A$5/$D$5, 0)</f>
        <v/>
      </c>
      <c r="BZ62" s="762">
        <f>+IF(AND($B62&lt;BZ$2, $E62&gt;BZ$2), $A$5/$D$5, 0)</f>
        <v/>
      </c>
      <c r="CA62" s="762">
        <f>+IF(AND($B62&lt;CA$2, $E62&gt;CA$2), $A$5/$D$5, 0)</f>
        <v/>
      </c>
      <c r="CB62" s="762">
        <f>+IF(AND($B62&lt;CB$2, $E62&gt;CB$2), $A$5/$D$5, 0)</f>
        <v/>
      </c>
      <c r="CC62" s="762">
        <f>+IF(AND($B62&lt;CC$2, $E62&gt;CC$2), $A$5/$D$5, 0)</f>
        <v/>
      </c>
      <c r="CD62" s="762">
        <f>+IF(AND($B62&lt;CD$2, $E62&gt;CD$2), $A$5/$D$5, 0)</f>
        <v/>
      </c>
      <c r="CE62" s="762">
        <f>+IF(AND($B62&lt;CE$2, $E62&gt;CE$2), $A$5/$D$5, 0)</f>
        <v/>
      </c>
      <c r="CF62" s="762">
        <f>+IF(AND($B62&lt;CF$2, $E62&gt;CF$2), $A$5/$D$5, 0)</f>
        <v/>
      </c>
      <c r="CG62" s="762">
        <f>+IF(AND($B62&lt;CG$2, $E62&gt;CG$2), $A$5/$D$5, 0)</f>
        <v/>
      </c>
      <c r="CH62" s="762">
        <f>+IF(AND($B62&lt;CH$2, $E62&gt;CH$2), $A$5/$D$5, 0)</f>
        <v/>
      </c>
      <c r="CI62" s="762">
        <f>+IF(AND($B62&lt;CI$2, $E62&gt;CI$2), $A$5/$D$5, 0)</f>
        <v/>
      </c>
      <c r="CJ62" s="762">
        <f>+IF(AND($B62&lt;CJ$2, $E62&gt;CJ$2), $A$5/$D$5, 0)</f>
        <v/>
      </c>
      <c r="CK62" s="763">
        <f>+IF(AND($B62&lt;CK$2, $E62&gt;CK$2), $A$5/$D$5, 0)</f>
        <v/>
      </c>
    </row>
    <row r="63" hidden="1" outlineLevel="1">
      <c r="A63" s="243" t="n"/>
      <c r="B63" s="262" t="n">
        <v>0</v>
      </c>
      <c r="C63" s="269">
        <f>+EOMONTH(B63,0)</f>
        <v/>
      </c>
      <c r="D63" t="inlineStr">
        <is>
          <t>Systems Implementation SOW #23</t>
        </is>
      </c>
      <c r="E63" s="171">
        <f>+EOMONTH(B63, $D$5)</f>
        <v/>
      </c>
      <c r="F63" s="761">
        <f>+IF(AND($B63&lt;F$2, $E63&gt;F$2), $A$5/$D$5, 0)</f>
        <v/>
      </c>
      <c r="G63" s="762">
        <f>+IF(AND($B63&lt;G$2, $E63&gt;G$2), $A$5/$D$5, 0)</f>
        <v/>
      </c>
      <c r="H63" s="762">
        <f>+IF(AND($B63&lt;H$2, $E63&gt;H$2), $A$5/$D$5, 0)</f>
        <v/>
      </c>
      <c r="I63" s="762">
        <f>+IF(AND($B63&lt;I$2, $E63&gt;I$2), $A$5/$D$5, 0)</f>
        <v/>
      </c>
      <c r="J63" s="762">
        <f>+IF(AND($B63&lt;J$2, $E63&gt;J$2), $A$5/$D$5, 0)</f>
        <v/>
      </c>
      <c r="K63" s="763">
        <f>+IF(AND($B63&lt;K$2, $E63&gt;K$2), $A$5/$D$5, 0)</f>
        <v/>
      </c>
      <c r="L63" s="762">
        <f>+IF(AND($B63&lt;L$2, $E63&gt;L$2), $A$5/$D$5, 0)</f>
        <v/>
      </c>
      <c r="M63" s="762">
        <f>+IF(AND($B63&lt;M$2, $E63&gt;M$2), $A$5/$D$5, 0)</f>
        <v/>
      </c>
      <c r="N63" s="762">
        <f>+IF(AND($B63&lt;N$2, $E63&gt;N$2), $A$5/$D$5, 0)</f>
        <v/>
      </c>
      <c r="O63" s="762">
        <f>+IF(AND($B63&lt;O$2, $E63&gt;O$2), $A$5/$D$5, 0)</f>
        <v/>
      </c>
      <c r="P63" s="762">
        <f>+IF(AND($B63&lt;P$2, $E63&gt;P$2), $A$5/$D$5, 0)</f>
        <v/>
      </c>
      <c r="Q63" s="762">
        <f>+IF(AND($B63&lt;Q$2, $E63&gt;Q$2), $A$5/$D$5, 0)</f>
        <v/>
      </c>
      <c r="R63" s="762">
        <f>+IF(AND($B63&lt;R$2, $E63&gt;R$2), $A$5/$D$5, 0)</f>
        <v/>
      </c>
      <c r="S63" s="762">
        <f>+IF(AND($B63&lt;S$2, $E63&gt;S$2), $A$5/$D$5, 0)</f>
        <v/>
      </c>
      <c r="T63" s="762">
        <f>+IF(AND($B63&lt;T$2, $E63&gt;T$2), $A$5/$D$5, 0)</f>
        <v/>
      </c>
      <c r="U63" s="762">
        <f>+IF(AND($B63&lt;U$2, $E63&gt;U$2), $A$5/$D$5, 0)</f>
        <v/>
      </c>
      <c r="V63" s="762">
        <f>+IF(AND($B63&lt;V$2, $E63&gt;V$2), $A$5/$D$5, 0)</f>
        <v/>
      </c>
      <c r="W63" s="762">
        <f>+IF(AND($B63&lt;W$2, $E63&gt;W$2), $A$5/$D$5, 0)</f>
        <v/>
      </c>
      <c r="X63" s="762">
        <f>+IF(AND($B63&lt;X$2, $E63&gt;X$2), $A$5/$D$5, 0)</f>
        <v/>
      </c>
      <c r="Y63" s="762">
        <f>+IF(AND($B63&lt;Y$2, $E63&gt;Y$2), $A$5/$D$5, 0)</f>
        <v/>
      </c>
      <c r="Z63" s="762">
        <f>+IF(AND($B63&lt;Z$2, $E63&gt;Z$2), $A$5/$D$5, 0)</f>
        <v/>
      </c>
      <c r="AA63" s="762">
        <f>+IF(AND($B63&lt;AA$2, $E63&gt;AA$2), $A$5/$D$5, 0)</f>
        <v/>
      </c>
      <c r="AB63" s="762">
        <f>+IF(AND($B63&lt;AB$2, $E63&gt;AB$2), $A$5/$D$5, 0)</f>
        <v/>
      </c>
      <c r="AC63" s="762">
        <f>+IF(AND($B63&lt;AC$2, $E63&gt;AC$2), $A$5/$D$5, 0)</f>
        <v/>
      </c>
      <c r="AD63" s="762">
        <f>+IF(AND($B63&lt;AD$2, $E63&gt;AD$2), $A$5/$D$5, 0)</f>
        <v/>
      </c>
      <c r="AE63" s="762">
        <f>+IF(AND($B63&lt;AE$2, $E63&gt;AE$2), $A$5/$D$5, 0)</f>
        <v/>
      </c>
      <c r="AF63" s="762">
        <f>+IF(AND($B63&lt;AF$2, $E63&gt;AF$2), $A$5/$D$5, 0)</f>
        <v/>
      </c>
      <c r="AG63" s="762">
        <f>+IF(AND($B63&lt;AG$2, $E63&gt;AG$2), $A$5/$D$5, 0)</f>
        <v/>
      </c>
      <c r="AH63" s="762">
        <f>+IF(AND($B63&lt;AH$2, $E63&gt;AH$2), $A$5/$D$5, 0)</f>
        <v/>
      </c>
      <c r="AI63" s="762">
        <f>+IF(AND($B63&lt;AI$2, $E63&gt;AI$2), $A$5/$D$5, 0)</f>
        <v/>
      </c>
      <c r="AJ63" s="762">
        <f>+IF(AND($B63&lt;AJ$2, $E63&gt;AJ$2), $A$5/$D$5, 0)</f>
        <v/>
      </c>
      <c r="AK63" s="762">
        <f>+IF(AND($B63&lt;AK$2, $E63&gt;AK$2), $A$5/$D$5, 0)</f>
        <v/>
      </c>
      <c r="AL63" s="762">
        <f>+IF(AND($B63&lt;AL$2, $E63&gt;AL$2), $A$5/$D$5, 0)</f>
        <v/>
      </c>
      <c r="AM63" s="762">
        <f>+IF(AND($B63&lt;AM$2, $E63&gt;AM$2), $A$5/$D$5, 0)</f>
        <v/>
      </c>
      <c r="AN63" s="762">
        <f>+IF(AND($B63&lt;AN$2, $E63&gt;AN$2), $A$5/$D$5, 0)</f>
        <v/>
      </c>
      <c r="AO63" s="762">
        <f>+IF(AND($B63&lt;AO$2, $E63&gt;AO$2), $A$5/$D$5, 0)</f>
        <v/>
      </c>
      <c r="AP63" s="762">
        <f>+IF(AND($B63&lt;AP$2, $E63&gt;AP$2), $A$5/$D$5, 0)</f>
        <v/>
      </c>
      <c r="AQ63" s="762">
        <f>+IF(AND($B63&lt;AQ$2, $E63&gt;AQ$2), $A$5/$D$5, 0)</f>
        <v/>
      </c>
      <c r="AR63" s="762">
        <f>+IF(AND($B63&lt;AR$2, $E63&gt;AR$2), $A$5/$D$5, 0)</f>
        <v/>
      </c>
      <c r="AS63" s="762">
        <f>+IF(AND($B63&lt;AS$2, $E63&gt;AS$2), $A$5/$D$5, 0)</f>
        <v/>
      </c>
      <c r="AT63" s="762">
        <f>+IF(AND($B63&lt;AT$2, $E63&gt;AT$2), $A$5/$D$5, 0)</f>
        <v/>
      </c>
      <c r="AU63" s="762">
        <f>+IF(AND($B63&lt;AU$2, $E63&gt;AU$2), $A$5/$D$5, 0)</f>
        <v/>
      </c>
      <c r="AV63" s="762">
        <f>+IF(AND($B63&lt;AV$2, $E63&gt;AV$2), $A$5/$D$5, 0)</f>
        <v/>
      </c>
      <c r="AW63" s="762">
        <f>+IF(AND($B63&lt;AW$2, $E63&gt;AW$2), $A$5/$D$5, 0)</f>
        <v/>
      </c>
      <c r="AX63" s="762">
        <f>+IF(AND($B63&lt;AX$2, $E63&gt;AX$2), $A$5/$D$5, 0)</f>
        <v/>
      </c>
      <c r="AY63" s="762">
        <f>+IF(AND($B63&lt;AY$2, $E63&gt;AY$2), $A$5/$D$5, 0)</f>
        <v/>
      </c>
      <c r="AZ63" s="762">
        <f>+IF(AND($B63&lt;AZ$2, $E63&gt;AZ$2), $A$5/$D$5, 0)</f>
        <v/>
      </c>
      <c r="BA63" s="762">
        <f>+IF(AND($B63&lt;BA$2, $E63&gt;BA$2), $A$5/$D$5, 0)</f>
        <v/>
      </c>
      <c r="BB63" s="762">
        <f>+IF(AND($B63&lt;BB$2, $E63&gt;BB$2), $A$5/$D$5, 0)</f>
        <v/>
      </c>
      <c r="BC63" s="762">
        <f>+IF(AND($B63&lt;BC$2, $E63&gt;BC$2), $A$5/$D$5, 0)</f>
        <v/>
      </c>
      <c r="BD63" s="762">
        <f>+IF(AND($B63&lt;BD$2, $E63&gt;BD$2), $A$5/$D$5, 0)</f>
        <v/>
      </c>
      <c r="BE63" s="762">
        <f>+IF(AND($B63&lt;BE$2, $E63&gt;BE$2), $A$5/$D$5, 0)</f>
        <v/>
      </c>
      <c r="BF63" s="762">
        <f>+IF(AND($B63&lt;BF$2, $E63&gt;BF$2), $A$5/$D$5, 0)</f>
        <v/>
      </c>
      <c r="BG63" s="762">
        <f>+IF(AND($B63&lt;BG$2, $E63&gt;BG$2), $A$5/$D$5, 0)</f>
        <v/>
      </c>
      <c r="BH63" s="762">
        <f>+IF(AND($B63&lt;BH$2, $E63&gt;BH$2), $A$5/$D$5, 0)</f>
        <v/>
      </c>
      <c r="BI63" s="762">
        <f>+IF(AND($B63&lt;BI$2, $E63&gt;BI$2), $A$5/$D$5, 0)</f>
        <v/>
      </c>
      <c r="BJ63" s="762">
        <f>+IF(AND($B63&lt;BJ$2, $E63&gt;BJ$2), $A$5/$D$5, 0)</f>
        <v/>
      </c>
      <c r="BK63" s="762">
        <f>+IF(AND($B63&lt;BK$2, $E63&gt;BK$2), $A$5/$D$5, 0)</f>
        <v/>
      </c>
      <c r="BL63" s="762">
        <f>+IF(AND($B63&lt;BL$2, $E63&gt;BL$2), $A$5/$D$5, 0)</f>
        <v/>
      </c>
      <c r="BM63" s="762">
        <f>+IF(AND($B63&lt;BM$2, $E63&gt;BM$2), $A$5/$D$5, 0)</f>
        <v/>
      </c>
      <c r="BN63" s="762">
        <f>+IF(AND($B63&lt;BN$2, $E63&gt;BN$2), $A$5/$D$5, 0)</f>
        <v/>
      </c>
      <c r="BO63" s="762">
        <f>+IF(AND($B63&lt;BO$2, $E63&gt;BO$2), $A$5/$D$5, 0)</f>
        <v/>
      </c>
      <c r="BP63" s="762">
        <f>+IF(AND($B63&lt;BP$2, $E63&gt;BP$2), $A$5/$D$5, 0)</f>
        <v/>
      </c>
      <c r="BQ63" s="762">
        <f>+IF(AND($B63&lt;BQ$2, $E63&gt;BQ$2), $A$5/$D$5, 0)</f>
        <v/>
      </c>
      <c r="BR63" s="762">
        <f>+IF(AND($B63&lt;BR$2, $E63&gt;BR$2), $A$5/$D$5, 0)</f>
        <v/>
      </c>
      <c r="BS63" s="762">
        <f>+IF(AND($B63&lt;BS$2, $E63&gt;BS$2), $A$5/$D$5, 0)</f>
        <v/>
      </c>
      <c r="BT63" s="762">
        <f>+IF(AND($B63&lt;BT$2, $E63&gt;BT$2), $A$5/$D$5, 0)</f>
        <v/>
      </c>
      <c r="BU63" s="762">
        <f>+IF(AND($B63&lt;BU$2, $E63&gt;BU$2), $A$5/$D$5, 0)</f>
        <v/>
      </c>
      <c r="BV63" s="762">
        <f>+IF(AND($B63&lt;BV$2, $E63&gt;BV$2), $A$5/$D$5, 0)</f>
        <v/>
      </c>
      <c r="BW63" s="762">
        <f>+IF(AND($B63&lt;BW$2, $E63&gt;BW$2), $A$5/$D$5, 0)</f>
        <v/>
      </c>
      <c r="BX63" s="762">
        <f>+IF(AND($B63&lt;BX$2, $E63&gt;BX$2), $A$5/$D$5, 0)</f>
        <v/>
      </c>
      <c r="BY63" s="762">
        <f>+IF(AND($B63&lt;BY$2, $E63&gt;BY$2), $A$5/$D$5, 0)</f>
        <v/>
      </c>
      <c r="BZ63" s="762">
        <f>+IF(AND($B63&lt;BZ$2, $E63&gt;BZ$2), $A$5/$D$5, 0)</f>
        <v/>
      </c>
      <c r="CA63" s="762">
        <f>+IF(AND($B63&lt;CA$2, $E63&gt;CA$2), $A$5/$D$5, 0)</f>
        <v/>
      </c>
      <c r="CB63" s="762">
        <f>+IF(AND($B63&lt;CB$2, $E63&gt;CB$2), $A$5/$D$5, 0)</f>
        <v/>
      </c>
      <c r="CC63" s="762">
        <f>+IF(AND($B63&lt;CC$2, $E63&gt;CC$2), $A$5/$D$5, 0)</f>
        <v/>
      </c>
      <c r="CD63" s="762">
        <f>+IF(AND($B63&lt;CD$2, $E63&gt;CD$2), $A$5/$D$5, 0)</f>
        <v/>
      </c>
      <c r="CE63" s="762">
        <f>+IF(AND($B63&lt;CE$2, $E63&gt;CE$2), $A$5/$D$5, 0)</f>
        <v/>
      </c>
      <c r="CF63" s="762">
        <f>+IF(AND($B63&lt;CF$2, $E63&gt;CF$2), $A$5/$D$5, 0)</f>
        <v/>
      </c>
      <c r="CG63" s="762">
        <f>+IF(AND($B63&lt;CG$2, $E63&gt;CG$2), $A$5/$D$5, 0)</f>
        <v/>
      </c>
      <c r="CH63" s="762">
        <f>+IF(AND($B63&lt;CH$2, $E63&gt;CH$2), $A$5/$D$5, 0)</f>
        <v/>
      </c>
      <c r="CI63" s="762">
        <f>+IF(AND($B63&lt;CI$2, $E63&gt;CI$2), $A$5/$D$5, 0)</f>
        <v/>
      </c>
      <c r="CJ63" s="762">
        <f>+IF(AND($B63&lt;CJ$2, $E63&gt;CJ$2), $A$5/$D$5, 0)</f>
        <v/>
      </c>
      <c r="CK63" s="763">
        <f>+IF(AND($B63&lt;CK$2, $E63&gt;CK$2), $A$5/$D$5, 0)</f>
        <v/>
      </c>
    </row>
    <row r="64" hidden="1" outlineLevel="1">
      <c r="A64" s="243" t="n"/>
      <c r="B64" s="262" t="n">
        <v>0</v>
      </c>
      <c r="C64" s="269">
        <f>+EOMONTH(B64,0)</f>
        <v/>
      </c>
      <c r="D64" t="inlineStr">
        <is>
          <t>Systems Implementation SOW #24</t>
        </is>
      </c>
      <c r="E64" s="171">
        <f>+EOMONTH(B64, $D$5)</f>
        <v/>
      </c>
      <c r="F64" s="761">
        <f>+IF(AND($B64&lt;F$2, $E64&gt;F$2), $A$5/$D$5, 0)</f>
        <v/>
      </c>
      <c r="G64" s="762">
        <f>+IF(AND($B64&lt;G$2, $E64&gt;G$2), $A$5/$D$5, 0)</f>
        <v/>
      </c>
      <c r="H64" s="762">
        <f>+IF(AND($B64&lt;H$2, $E64&gt;H$2), $A$5/$D$5, 0)</f>
        <v/>
      </c>
      <c r="I64" s="762">
        <f>+IF(AND($B64&lt;I$2, $E64&gt;I$2), $A$5/$D$5, 0)</f>
        <v/>
      </c>
      <c r="J64" s="762">
        <f>+IF(AND($B64&lt;J$2, $E64&gt;J$2), $A$5/$D$5, 0)</f>
        <v/>
      </c>
      <c r="K64" s="763">
        <f>+IF(AND($B64&lt;K$2, $E64&gt;K$2), $A$5/$D$5, 0)</f>
        <v/>
      </c>
      <c r="L64" s="762">
        <f>+IF(AND($B64&lt;L$2, $E64&gt;L$2), $A$5/$D$5, 0)</f>
        <v/>
      </c>
      <c r="M64" s="762">
        <f>+IF(AND($B64&lt;M$2, $E64&gt;M$2), $A$5/$D$5, 0)</f>
        <v/>
      </c>
      <c r="N64" s="762">
        <f>+IF(AND($B64&lt;N$2, $E64&gt;N$2), $A$5/$D$5, 0)</f>
        <v/>
      </c>
      <c r="O64" s="762">
        <f>+IF(AND($B64&lt;O$2, $E64&gt;O$2), $A$5/$D$5, 0)</f>
        <v/>
      </c>
      <c r="P64" s="762">
        <f>+IF(AND($B64&lt;P$2, $E64&gt;P$2), $A$5/$D$5, 0)</f>
        <v/>
      </c>
      <c r="Q64" s="762">
        <f>+IF(AND($B64&lt;Q$2, $E64&gt;Q$2), $A$5/$D$5, 0)</f>
        <v/>
      </c>
      <c r="R64" s="762">
        <f>+IF(AND($B64&lt;R$2, $E64&gt;R$2), $A$5/$D$5, 0)</f>
        <v/>
      </c>
      <c r="S64" s="762">
        <f>+IF(AND($B64&lt;S$2, $E64&gt;S$2), $A$5/$D$5, 0)</f>
        <v/>
      </c>
      <c r="T64" s="762">
        <f>+IF(AND($B64&lt;T$2, $E64&gt;T$2), $A$5/$D$5, 0)</f>
        <v/>
      </c>
      <c r="U64" s="762">
        <f>+IF(AND($B64&lt;U$2, $E64&gt;U$2), $A$5/$D$5, 0)</f>
        <v/>
      </c>
      <c r="V64" s="762">
        <f>+IF(AND($B64&lt;V$2, $E64&gt;V$2), $A$5/$D$5, 0)</f>
        <v/>
      </c>
      <c r="W64" s="762">
        <f>+IF(AND($B64&lt;W$2, $E64&gt;W$2), $A$5/$D$5, 0)</f>
        <v/>
      </c>
      <c r="X64" s="762">
        <f>+IF(AND($B64&lt;X$2, $E64&gt;X$2), $A$5/$D$5, 0)</f>
        <v/>
      </c>
      <c r="Y64" s="762">
        <f>+IF(AND($B64&lt;Y$2, $E64&gt;Y$2), $A$5/$D$5, 0)</f>
        <v/>
      </c>
      <c r="Z64" s="762">
        <f>+IF(AND($B64&lt;Z$2, $E64&gt;Z$2), $A$5/$D$5, 0)</f>
        <v/>
      </c>
      <c r="AA64" s="762">
        <f>+IF(AND($B64&lt;AA$2, $E64&gt;AA$2), $A$5/$D$5, 0)</f>
        <v/>
      </c>
      <c r="AB64" s="762">
        <f>+IF(AND($B64&lt;AB$2, $E64&gt;AB$2), $A$5/$D$5, 0)</f>
        <v/>
      </c>
      <c r="AC64" s="762">
        <f>+IF(AND($B64&lt;AC$2, $E64&gt;AC$2), $A$5/$D$5, 0)</f>
        <v/>
      </c>
      <c r="AD64" s="762">
        <f>+IF(AND($B64&lt;AD$2, $E64&gt;AD$2), $A$5/$D$5, 0)</f>
        <v/>
      </c>
      <c r="AE64" s="762">
        <f>+IF(AND($B64&lt;AE$2, $E64&gt;AE$2), $A$5/$D$5, 0)</f>
        <v/>
      </c>
      <c r="AF64" s="762">
        <f>+IF(AND($B64&lt;AF$2, $E64&gt;AF$2), $A$5/$D$5, 0)</f>
        <v/>
      </c>
      <c r="AG64" s="762">
        <f>+IF(AND($B64&lt;AG$2, $E64&gt;AG$2), $A$5/$D$5, 0)</f>
        <v/>
      </c>
      <c r="AH64" s="762">
        <f>+IF(AND($B64&lt;AH$2, $E64&gt;AH$2), $A$5/$D$5, 0)</f>
        <v/>
      </c>
      <c r="AI64" s="762">
        <f>+IF(AND($B64&lt;AI$2, $E64&gt;AI$2), $A$5/$D$5, 0)</f>
        <v/>
      </c>
      <c r="AJ64" s="762">
        <f>+IF(AND($B64&lt;AJ$2, $E64&gt;AJ$2), $A$5/$D$5, 0)</f>
        <v/>
      </c>
      <c r="AK64" s="762">
        <f>+IF(AND($B64&lt;AK$2, $E64&gt;AK$2), $A$5/$D$5, 0)</f>
        <v/>
      </c>
      <c r="AL64" s="762">
        <f>+IF(AND($B64&lt;AL$2, $E64&gt;AL$2), $A$5/$D$5, 0)</f>
        <v/>
      </c>
      <c r="AM64" s="762">
        <f>+IF(AND($B64&lt;AM$2, $E64&gt;AM$2), $A$5/$D$5, 0)</f>
        <v/>
      </c>
      <c r="AN64" s="762">
        <f>+IF(AND($B64&lt;AN$2, $E64&gt;AN$2), $A$5/$D$5, 0)</f>
        <v/>
      </c>
      <c r="AO64" s="762">
        <f>+IF(AND($B64&lt;AO$2, $E64&gt;AO$2), $A$5/$D$5, 0)</f>
        <v/>
      </c>
      <c r="AP64" s="762">
        <f>+IF(AND($B64&lt;AP$2, $E64&gt;AP$2), $A$5/$D$5, 0)</f>
        <v/>
      </c>
      <c r="AQ64" s="762">
        <f>+IF(AND($B64&lt;AQ$2, $E64&gt;AQ$2), $A$5/$D$5, 0)</f>
        <v/>
      </c>
      <c r="AR64" s="762">
        <f>+IF(AND($B64&lt;AR$2, $E64&gt;AR$2), $A$5/$D$5, 0)</f>
        <v/>
      </c>
      <c r="AS64" s="762">
        <f>+IF(AND($B64&lt;AS$2, $E64&gt;AS$2), $A$5/$D$5, 0)</f>
        <v/>
      </c>
      <c r="AT64" s="762">
        <f>+IF(AND($B64&lt;AT$2, $E64&gt;AT$2), $A$5/$D$5, 0)</f>
        <v/>
      </c>
      <c r="AU64" s="762">
        <f>+IF(AND($B64&lt;AU$2, $E64&gt;AU$2), $A$5/$D$5, 0)</f>
        <v/>
      </c>
      <c r="AV64" s="762">
        <f>+IF(AND($B64&lt;AV$2, $E64&gt;AV$2), $A$5/$D$5, 0)</f>
        <v/>
      </c>
      <c r="AW64" s="762">
        <f>+IF(AND($B64&lt;AW$2, $E64&gt;AW$2), $A$5/$D$5, 0)</f>
        <v/>
      </c>
      <c r="AX64" s="762">
        <f>+IF(AND($B64&lt;AX$2, $E64&gt;AX$2), $A$5/$D$5, 0)</f>
        <v/>
      </c>
      <c r="AY64" s="762">
        <f>+IF(AND($B64&lt;AY$2, $E64&gt;AY$2), $A$5/$D$5, 0)</f>
        <v/>
      </c>
      <c r="AZ64" s="762">
        <f>+IF(AND($B64&lt;AZ$2, $E64&gt;AZ$2), $A$5/$D$5, 0)</f>
        <v/>
      </c>
      <c r="BA64" s="762">
        <f>+IF(AND($B64&lt;BA$2, $E64&gt;BA$2), $A$5/$D$5, 0)</f>
        <v/>
      </c>
      <c r="BB64" s="762">
        <f>+IF(AND($B64&lt;BB$2, $E64&gt;BB$2), $A$5/$D$5, 0)</f>
        <v/>
      </c>
      <c r="BC64" s="762">
        <f>+IF(AND($B64&lt;BC$2, $E64&gt;BC$2), $A$5/$D$5, 0)</f>
        <v/>
      </c>
      <c r="BD64" s="762">
        <f>+IF(AND($B64&lt;BD$2, $E64&gt;BD$2), $A$5/$D$5, 0)</f>
        <v/>
      </c>
      <c r="BE64" s="762">
        <f>+IF(AND($B64&lt;BE$2, $E64&gt;BE$2), $A$5/$D$5, 0)</f>
        <v/>
      </c>
      <c r="BF64" s="762">
        <f>+IF(AND($B64&lt;BF$2, $E64&gt;BF$2), $A$5/$D$5, 0)</f>
        <v/>
      </c>
      <c r="BG64" s="762">
        <f>+IF(AND($B64&lt;BG$2, $E64&gt;BG$2), $A$5/$D$5, 0)</f>
        <v/>
      </c>
      <c r="BH64" s="762">
        <f>+IF(AND($B64&lt;BH$2, $E64&gt;BH$2), $A$5/$D$5, 0)</f>
        <v/>
      </c>
      <c r="BI64" s="762">
        <f>+IF(AND($B64&lt;BI$2, $E64&gt;BI$2), $A$5/$D$5, 0)</f>
        <v/>
      </c>
      <c r="BJ64" s="762">
        <f>+IF(AND($B64&lt;BJ$2, $E64&gt;BJ$2), $A$5/$D$5, 0)</f>
        <v/>
      </c>
      <c r="BK64" s="762">
        <f>+IF(AND($B64&lt;BK$2, $E64&gt;BK$2), $A$5/$D$5, 0)</f>
        <v/>
      </c>
      <c r="BL64" s="762">
        <f>+IF(AND($B64&lt;BL$2, $E64&gt;BL$2), $A$5/$D$5, 0)</f>
        <v/>
      </c>
      <c r="BM64" s="762">
        <f>+IF(AND($B64&lt;BM$2, $E64&gt;BM$2), $A$5/$D$5, 0)</f>
        <v/>
      </c>
      <c r="BN64" s="762">
        <f>+IF(AND($B64&lt;BN$2, $E64&gt;BN$2), $A$5/$D$5, 0)</f>
        <v/>
      </c>
      <c r="BO64" s="762">
        <f>+IF(AND($B64&lt;BO$2, $E64&gt;BO$2), $A$5/$D$5, 0)</f>
        <v/>
      </c>
      <c r="BP64" s="762">
        <f>+IF(AND($B64&lt;BP$2, $E64&gt;BP$2), $A$5/$D$5, 0)</f>
        <v/>
      </c>
      <c r="BQ64" s="762">
        <f>+IF(AND($B64&lt;BQ$2, $E64&gt;BQ$2), $A$5/$D$5, 0)</f>
        <v/>
      </c>
      <c r="BR64" s="762">
        <f>+IF(AND($B64&lt;BR$2, $E64&gt;BR$2), $A$5/$D$5, 0)</f>
        <v/>
      </c>
      <c r="BS64" s="762">
        <f>+IF(AND($B64&lt;BS$2, $E64&gt;BS$2), $A$5/$D$5, 0)</f>
        <v/>
      </c>
      <c r="BT64" s="762">
        <f>+IF(AND($B64&lt;BT$2, $E64&gt;BT$2), $A$5/$D$5, 0)</f>
        <v/>
      </c>
      <c r="BU64" s="762">
        <f>+IF(AND($B64&lt;BU$2, $E64&gt;BU$2), $A$5/$D$5, 0)</f>
        <v/>
      </c>
      <c r="BV64" s="762">
        <f>+IF(AND($B64&lt;BV$2, $E64&gt;BV$2), $A$5/$D$5, 0)</f>
        <v/>
      </c>
      <c r="BW64" s="762">
        <f>+IF(AND($B64&lt;BW$2, $E64&gt;BW$2), $A$5/$D$5, 0)</f>
        <v/>
      </c>
      <c r="BX64" s="762">
        <f>+IF(AND($B64&lt;BX$2, $E64&gt;BX$2), $A$5/$D$5, 0)</f>
        <v/>
      </c>
      <c r="BY64" s="762">
        <f>+IF(AND($B64&lt;BY$2, $E64&gt;BY$2), $A$5/$D$5, 0)</f>
        <v/>
      </c>
      <c r="BZ64" s="762">
        <f>+IF(AND($B64&lt;BZ$2, $E64&gt;BZ$2), $A$5/$D$5, 0)</f>
        <v/>
      </c>
      <c r="CA64" s="762">
        <f>+IF(AND($B64&lt;CA$2, $E64&gt;CA$2), $A$5/$D$5, 0)</f>
        <v/>
      </c>
      <c r="CB64" s="762">
        <f>+IF(AND($B64&lt;CB$2, $E64&gt;CB$2), $A$5/$D$5, 0)</f>
        <v/>
      </c>
      <c r="CC64" s="762">
        <f>+IF(AND($B64&lt;CC$2, $E64&gt;CC$2), $A$5/$D$5, 0)</f>
        <v/>
      </c>
      <c r="CD64" s="762">
        <f>+IF(AND($B64&lt;CD$2, $E64&gt;CD$2), $A$5/$D$5, 0)</f>
        <v/>
      </c>
      <c r="CE64" s="762">
        <f>+IF(AND($B64&lt;CE$2, $E64&gt;CE$2), $A$5/$D$5, 0)</f>
        <v/>
      </c>
      <c r="CF64" s="762">
        <f>+IF(AND($B64&lt;CF$2, $E64&gt;CF$2), $A$5/$D$5, 0)</f>
        <v/>
      </c>
      <c r="CG64" s="762">
        <f>+IF(AND($B64&lt;CG$2, $E64&gt;CG$2), $A$5/$D$5, 0)</f>
        <v/>
      </c>
      <c r="CH64" s="762">
        <f>+IF(AND($B64&lt;CH$2, $E64&gt;CH$2), $A$5/$D$5, 0)</f>
        <v/>
      </c>
      <c r="CI64" s="762">
        <f>+IF(AND($B64&lt;CI$2, $E64&gt;CI$2), $A$5/$D$5, 0)</f>
        <v/>
      </c>
      <c r="CJ64" s="762">
        <f>+IF(AND($B64&lt;CJ$2, $E64&gt;CJ$2), $A$5/$D$5, 0)</f>
        <v/>
      </c>
      <c r="CK64" s="763">
        <f>+IF(AND($B64&lt;CK$2, $E64&gt;CK$2), $A$5/$D$5, 0)</f>
        <v/>
      </c>
    </row>
    <row r="65" hidden="1" outlineLevel="1">
      <c r="A65" s="243" t="n"/>
      <c r="B65" s="262" t="n">
        <v>0</v>
      </c>
      <c r="C65" s="269">
        <f>+EOMONTH(B65,0)</f>
        <v/>
      </c>
      <c r="D65" t="inlineStr">
        <is>
          <t>Systems Implementation SOW #25</t>
        </is>
      </c>
      <c r="E65" s="171">
        <f>+EOMONTH(B65, $D$5)</f>
        <v/>
      </c>
      <c r="F65" s="761">
        <f>+IF(AND($B65&lt;F$2, $E65&gt;F$2), $A$5/$D$5, 0)</f>
        <v/>
      </c>
      <c r="G65" s="762">
        <f>+IF(AND($B65&lt;G$2, $E65&gt;G$2), $A$5/$D$5, 0)</f>
        <v/>
      </c>
      <c r="H65" s="762">
        <f>+IF(AND($B65&lt;H$2, $E65&gt;H$2), $A$5/$D$5, 0)</f>
        <v/>
      </c>
      <c r="I65" s="762">
        <f>+IF(AND($B65&lt;I$2, $E65&gt;I$2), $A$5/$D$5, 0)</f>
        <v/>
      </c>
      <c r="J65" s="762">
        <f>+IF(AND($B65&lt;J$2, $E65&gt;J$2), $A$5/$D$5, 0)</f>
        <v/>
      </c>
      <c r="K65" s="763">
        <f>+IF(AND($B65&lt;K$2, $E65&gt;K$2), $A$5/$D$5, 0)</f>
        <v/>
      </c>
      <c r="L65" s="762">
        <f>+IF(AND($B65&lt;L$2, $E65&gt;L$2), $A$5/$D$5, 0)</f>
        <v/>
      </c>
      <c r="M65" s="762">
        <f>+IF(AND($B65&lt;M$2, $E65&gt;M$2), $A$5/$D$5, 0)</f>
        <v/>
      </c>
      <c r="N65" s="762">
        <f>+IF(AND($B65&lt;N$2, $E65&gt;N$2), $A$5/$D$5, 0)</f>
        <v/>
      </c>
      <c r="O65" s="762">
        <f>+IF(AND($B65&lt;O$2, $E65&gt;O$2), $A$5/$D$5, 0)</f>
        <v/>
      </c>
      <c r="P65" s="762">
        <f>+IF(AND($B65&lt;P$2, $E65&gt;P$2), $A$5/$D$5, 0)</f>
        <v/>
      </c>
      <c r="Q65" s="762">
        <f>+IF(AND($B65&lt;Q$2, $E65&gt;Q$2), $A$5/$D$5, 0)</f>
        <v/>
      </c>
      <c r="R65" s="762">
        <f>+IF(AND($B65&lt;R$2, $E65&gt;R$2), $A$5/$D$5, 0)</f>
        <v/>
      </c>
      <c r="S65" s="762">
        <f>+IF(AND($B65&lt;S$2, $E65&gt;S$2), $A$5/$D$5, 0)</f>
        <v/>
      </c>
      <c r="T65" s="762">
        <f>+IF(AND($B65&lt;T$2, $E65&gt;T$2), $A$5/$D$5, 0)</f>
        <v/>
      </c>
      <c r="U65" s="762">
        <f>+IF(AND($B65&lt;U$2, $E65&gt;U$2), $A$5/$D$5, 0)</f>
        <v/>
      </c>
      <c r="V65" s="762">
        <f>+IF(AND($B65&lt;V$2, $E65&gt;V$2), $A$5/$D$5, 0)</f>
        <v/>
      </c>
      <c r="W65" s="762">
        <f>+IF(AND($B65&lt;W$2, $E65&gt;W$2), $A$5/$D$5, 0)</f>
        <v/>
      </c>
      <c r="X65" s="762">
        <f>+IF(AND($B65&lt;X$2, $E65&gt;X$2), $A$5/$D$5, 0)</f>
        <v/>
      </c>
      <c r="Y65" s="762">
        <f>+IF(AND($B65&lt;Y$2, $E65&gt;Y$2), $A$5/$D$5, 0)</f>
        <v/>
      </c>
      <c r="Z65" s="762">
        <f>+IF(AND($B65&lt;Z$2, $E65&gt;Z$2), $A$5/$D$5, 0)</f>
        <v/>
      </c>
      <c r="AA65" s="762">
        <f>+IF(AND($B65&lt;AA$2, $E65&gt;AA$2), $A$5/$D$5, 0)</f>
        <v/>
      </c>
      <c r="AB65" s="762">
        <f>+IF(AND($B65&lt;AB$2, $E65&gt;AB$2), $A$5/$D$5, 0)</f>
        <v/>
      </c>
      <c r="AC65" s="762">
        <f>+IF(AND($B65&lt;AC$2, $E65&gt;AC$2), $A$5/$D$5, 0)</f>
        <v/>
      </c>
      <c r="AD65" s="762">
        <f>+IF(AND($B65&lt;AD$2, $E65&gt;AD$2), $A$5/$D$5, 0)</f>
        <v/>
      </c>
      <c r="AE65" s="762">
        <f>+IF(AND($B65&lt;AE$2, $E65&gt;AE$2), $A$5/$D$5, 0)</f>
        <v/>
      </c>
      <c r="AF65" s="762">
        <f>+IF(AND($B65&lt;AF$2, $E65&gt;AF$2), $A$5/$D$5, 0)</f>
        <v/>
      </c>
      <c r="AG65" s="762">
        <f>+IF(AND($B65&lt;AG$2, $E65&gt;AG$2), $A$5/$D$5, 0)</f>
        <v/>
      </c>
      <c r="AH65" s="762">
        <f>+IF(AND($B65&lt;AH$2, $E65&gt;AH$2), $A$5/$D$5, 0)</f>
        <v/>
      </c>
      <c r="AI65" s="762">
        <f>+IF(AND($B65&lt;AI$2, $E65&gt;AI$2), $A$5/$D$5, 0)</f>
        <v/>
      </c>
      <c r="AJ65" s="762">
        <f>+IF(AND($B65&lt;AJ$2, $E65&gt;AJ$2), $A$5/$D$5, 0)</f>
        <v/>
      </c>
      <c r="AK65" s="762">
        <f>+IF(AND($B65&lt;AK$2, $E65&gt;AK$2), $A$5/$D$5, 0)</f>
        <v/>
      </c>
      <c r="AL65" s="762">
        <f>+IF(AND($B65&lt;AL$2, $E65&gt;AL$2), $A$5/$D$5, 0)</f>
        <v/>
      </c>
      <c r="AM65" s="762">
        <f>+IF(AND($B65&lt;AM$2, $E65&gt;AM$2), $A$5/$D$5, 0)</f>
        <v/>
      </c>
      <c r="AN65" s="762">
        <f>+IF(AND($B65&lt;AN$2, $E65&gt;AN$2), $A$5/$D$5, 0)</f>
        <v/>
      </c>
      <c r="AO65" s="762">
        <f>+IF(AND($B65&lt;AO$2, $E65&gt;AO$2), $A$5/$D$5, 0)</f>
        <v/>
      </c>
      <c r="AP65" s="762">
        <f>+IF(AND($B65&lt;AP$2, $E65&gt;AP$2), $A$5/$D$5, 0)</f>
        <v/>
      </c>
      <c r="AQ65" s="762">
        <f>+IF(AND($B65&lt;AQ$2, $E65&gt;AQ$2), $A$5/$D$5, 0)</f>
        <v/>
      </c>
      <c r="AR65" s="762">
        <f>+IF(AND($B65&lt;AR$2, $E65&gt;AR$2), $A$5/$D$5, 0)</f>
        <v/>
      </c>
      <c r="AS65" s="762">
        <f>+IF(AND($B65&lt;AS$2, $E65&gt;AS$2), $A$5/$D$5, 0)</f>
        <v/>
      </c>
      <c r="AT65" s="762">
        <f>+IF(AND($B65&lt;AT$2, $E65&gt;AT$2), $A$5/$D$5, 0)</f>
        <v/>
      </c>
      <c r="AU65" s="762">
        <f>+IF(AND($B65&lt;AU$2, $E65&gt;AU$2), $A$5/$D$5, 0)</f>
        <v/>
      </c>
      <c r="AV65" s="762">
        <f>+IF(AND($B65&lt;AV$2, $E65&gt;AV$2), $A$5/$D$5, 0)</f>
        <v/>
      </c>
      <c r="AW65" s="762">
        <f>+IF(AND($B65&lt;AW$2, $E65&gt;AW$2), $A$5/$D$5, 0)</f>
        <v/>
      </c>
      <c r="AX65" s="762">
        <f>+IF(AND($B65&lt;AX$2, $E65&gt;AX$2), $A$5/$D$5, 0)</f>
        <v/>
      </c>
      <c r="AY65" s="762">
        <f>+IF(AND($B65&lt;AY$2, $E65&gt;AY$2), $A$5/$D$5, 0)</f>
        <v/>
      </c>
      <c r="AZ65" s="762">
        <f>+IF(AND($B65&lt;AZ$2, $E65&gt;AZ$2), $A$5/$D$5, 0)</f>
        <v/>
      </c>
      <c r="BA65" s="762">
        <f>+IF(AND($B65&lt;BA$2, $E65&gt;BA$2), $A$5/$D$5, 0)</f>
        <v/>
      </c>
      <c r="BB65" s="762">
        <f>+IF(AND($B65&lt;BB$2, $E65&gt;BB$2), $A$5/$D$5, 0)</f>
        <v/>
      </c>
      <c r="BC65" s="762">
        <f>+IF(AND($B65&lt;BC$2, $E65&gt;BC$2), $A$5/$D$5, 0)</f>
        <v/>
      </c>
      <c r="BD65" s="762">
        <f>+IF(AND($B65&lt;BD$2, $E65&gt;BD$2), $A$5/$D$5, 0)</f>
        <v/>
      </c>
      <c r="BE65" s="762">
        <f>+IF(AND($B65&lt;BE$2, $E65&gt;BE$2), $A$5/$D$5, 0)</f>
        <v/>
      </c>
      <c r="BF65" s="762">
        <f>+IF(AND($B65&lt;BF$2, $E65&gt;BF$2), $A$5/$D$5, 0)</f>
        <v/>
      </c>
      <c r="BG65" s="762">
        <f>+IF(AND($B65&lt;BG$2, $E65&gt;BG$2), $A$5/$D$5, 0)</f>
        <v/>
      </c>
      <c r="BH65" s="762">
        <f>+IF(AND($B65&lt;BH$2, $E65&gt;BH$2), $A$5/$D$5, 0)</f>
        <v/>
      </c>
      <c r="BI65" s="762">
        <f>+IF(AND($B65&lt;BI$2, $E65&gt;BI$2), $A$5/$D$5, 0)</f>
        <v/>
      </c>
      <c r="BJ65" s="762">
        <f>+IF(AND($B65&lt;BJ$2, $E65&gt;BJ$2), $A$5/$D$5, 0)</f>
        <v/>
      </c>
      <c r="BK65" s="762">
        <f>+IF(AND($B65&lt;BK$2, $E65&gt;BK$2), $A$5/$D$5, 0)</f>
        <v/>
      </c>
      <c r="BL65" s="762">
        <f>+IF(AND($B65&lt;BL$2, $E65&gt;BL$2), $A$5/$D$5, 0)</f>
        <v/>
      </c>
      <c r="BM65" s="762">
        <f>+IF(AND($B65&lt;BM$2, $E65&gt;BM$2), $A$5/$D$5, 0)</f>
        <v/>
      </c>
      <c r="BN65" s="762">
        <f>+IF(AND($B65&lt;BN$2, $E65&gt;BN$2), $A$5/$D$5, 0)</f>
        <v/>
      </c>
      <c r="BO65" s="762">
        <f>+IF(AND($B65&lt;BO$2, $E65&gt;BO$2), $A$5/$D$5, 0)</f>
        <v/>
      </c>
      <c r="BP65" s="762">
        <f>+IF(AND($B65&lt;BP$2, $E65&gt;BP$2), $A$5/$D$5, 0)</f>
        <v/>
      </c>
      <c r="BQ65" s="762">
        <f>+IF(AND($B65&lt;BQ$2, $E65&gt;BQ$2), $A$5/$D$5, 0)</f>
        <v/>
      </c>
      <c r="BR65" s="762">
        <f>+IF(AND($B65&lt;BR$2, $E65&gt;BR$2), $A$5/$D$5, 0)</f>
        <v/>
      </c>
      <c r="BS65" s="762">
        <f>+IF(AND($B65&lt;BS$2, $E65&gt;BS$2), $A$5/$D$5, 0)</f>
        <v/>
      </c>
      <c r="BT65" s="762">
        <f>+IF(AND($B65&lt;BT$2, $E65&gt;BT$2), $A$5/$D$5, 0)</f>
        <v/>
      </c>
      <c r="BU65" s="762">
        <f>+IF(AND($B65&lt;BU$2, $E65&gt;BU$2), $A$5/$D$5, 0)</f>
        <v/>
      </c>
      <c r="BV65" s="762">
        <f>+IF(AND($B65&lt;BV$2, $E65&gt;BV$2), $A$5/$D$5, 0)</f>
        <v/>
      </c>
      <c r="BW65" s="762">
        <f>+IF(AND($B65&lt;BW$2, $E65&gt;BW$2), $A$5/$D$5, 0)</f>
        <v/>
      </c>
      <c r="BX65" s="762">
        <f>+IF(AND($B65&lt;BX$2, $E65&gt;BX$2), $A$5/$D$5, 0)</f>
        <v/>
      </c>
      <c r="BY65" s="762">
        <f>+IF(AND($B65&lt;BY$2, $E65&gt;BY$2), $A$5/$D$5, 0)</f>
        <v/>
      </c>
      <c r="BZ65" s="762">
        <f>+IF(AND($B65&lt;BZ$2, $E65&gt;BZ$2), $A$5/$D$5, 0)</f>
        <v/>
      </c>
      <c r="CA65" s="762">
        <f>+IF(AND($B65&lt;CA$2, $E65&gt;CA$2), $A$5/$D$5, 0)</f>
        <v/>
      </c>
      <c r="CB65" s="762">
        <f>+IF(AND($B65&lt;CB$2, $E65&gt;CB$2), $A$5/$D$5, 0)</f>
        <v/>
      </c>
      <c r="CC65" s="762">
        <f>+IF(AND($B65&lt;CC$2, $E65&gt;CC$2), $A$5/$D$5, 0)</f>
        <v/>
      </c>
      <c r="CD65" s="762">
        <f>+IF(AND($B65&lt;CD$2, $E65&gt;CD$2), $A$5/$D$5, 0)</f>
        <v/>
      </c>
      <c r="CE65" s="762">
        <f>+IF(AND($B65&lt;CE$2, $E65&gt;CE$2), $A$5/$D$5, 0)</f>
        <v/>
      </c>
      <c r="CF65" s="762">
        <f>+IF(AND($B65&lt;CF$2, $E65&gt;CF$2), $A$5/$D$5, 0)</f>
        <v/>
      </c>
      <c r="CG65" s="762">
        <f>+IF(AND($B65&lt;CG$2, $E65&gt;CG$2), $A$5/$D$5, 0)</f>
        <v/>
      </c>
      <c r="CH65" s="762">
        <f>+IF(AND($B65&lt;CH$2, $E65&gt;CH$2), $A$5/$D$5, 0)</f>
        <v/>
      </c>
      <c r="CI65" s="762">
        <f>+IF(AND($B65&lt;CI$2, $E65&gt;CI$2), $A$5/$D$5, 0)</f>
        <v/>
      </c>
      <c r="CJ65" s="762">
        <f>+IF(AND($B65&lt;CJ$2, $E65&gt;CJ$2), $A$5/$D$5, 0)</f>
        <v/>
      </c>
      <c r="CK65" s="763">
        <f>+IF(AND($B65&lt;CK$2, $E65&gt;CK$2), $A$5/$D$5, 0)</f>
        <v/>
      </c>
    </row>
    <row r="66" hidden="1" outlineLevel="1">
      <c r="A66" s="243" t="n"/>
      <c r="B66" s="262" t="n">
        <v>0</v>
      </c>
      <c r="C66" s="269">
        <f>+EOMONTH(B66,0)</f>
        <v/>
      </c>
      <c r="D66" t="inlineStr">
        <is>
          <t>Systems Implementation SOW #26</t>
        </is>
      </c>
      <c r="E66" s="171">
        <f>+EOMONTH(B66, $D$5)</f>
        <v/>
      </c>
      <c r="F66" s="761">
        <f>+IF(AND($B66&lt;F$2, $E66&gt;F$2), $A$5/$D$5, 0)</f>
        <v/>
      </c>
      <c r="G66" s="762">
        <f>+IF(AND($B66&lt;G$2, $E66&gt;G$2), $A$5/$D$5, 0)</f>
        <v/>
      </c>
      <c r="H66" s="762">
        <f>+IF(AND($B66&lt;H$2, $E66&gt;H$2), $A$5/$D$5, 0)</f>
        <v/>
      </c>
      <c r="I66" s="762">
        <f>+IF(AND($B66&lt;I$2, $E66&gt;I$2), $A$5/$D$5, 0)</f>
        <v/>
      </c>
      <c r="J66" s="762">
        <f>+IF(AND($B66&lt;J$2, $E66&gt;J$2), $A$5/$D$5, 0)</f>
        <v/>
      </c>
      <c r="K66" s="763">
        <f>+IF(AND($B66&lt;K$2, $E66&gt;K$2), $A$5/$D$5, 0)</f>
        <v/>
      </c>
      <c r="L66" s="762">
        <f>+IF(AND($B66&lt;L$2, $E66&gt;L$2), $A$5/$D$5, 0)</f>
        <v/>
      </c>
      <c r="M66" s="762">
        <f>+IF(AND($B66&lt;M$2, $E66&gt;M$2), $A$5/$D$5, 0)</f>
        <v/>
      </c>
      <c r="N66" s="762">
        <f>+IF(AND($B66&lt;N$2, $E66&gt;N$2), $A$5/$D$5, 0)</f>
        <v/>
      </c>
      <c r="O66" s="762">
        <f>+IF(AND($B66&lt;O$2, $E66&gt;O$2), $A$5/$D$5, 0)</f>
        <v/>
      </c>
      <c r="P66" s="762">
        <f>+IF(AND($B66&lt;P$2, $E66&gt;P$2), $A$5/$D$5, 0)</f>
        <v/>
      </c>
      <c r="Q66" s="762">
        <f>+IF(AND($B66&lt;Q$2, $E66&gt;Q$2), $A$5/$D$5, 0)</f>
        <v/>
      </c>
      <c r="R66" s="762">
        <f>+IF(AND($B66&lt;R$2, $E66&gt;R$2), $A$5/$D$5, 0)</f>
        <v/>
      </c>
      <c r="S66" s="762">
        <f>+IF(AND($B66&lt;S$2, $E66&gt;S$2), $A$5/$D$5, 0)</f>
        <v/>
      </c>
      <c r="T66" s="762">
        <f>+IF(AND($B66&lt;T$2, $E66&gt;T$2), $A$5/$D$5, 0)</f>
        <v/>
      </c>
      <c r="U66" s="762">
        <f>+IF(AND($B66&lt;U$2, $E66&gt;U$2), $A$5/$D$5, 0)</f>
        <v/>
      </c>
      <c r="V66" s="762">
        <f>+IF(AND($B66&lt;V$2, $E66&gt;V$2), $A$5/$D$5, 0)</f>
        <v/>
      </c>
      <c r="W66" s="762">
        <f>+IF(AND($B66&lt;W$2, $E66&gt;W$2), $A$5/$D$5, 0)</f>
        <v/>
      </c>
      <c r="X66" s="762">
        <f>+IF(AND($B66&lt;X$2, $E66&gt;X$2), $A$5/$D$5, 0)</f>
        <v/>
      </c>
      <c r="Y66" s="762">
        <f>+IF(AND($B66&lt;Y$2, $E66&gt;Y$2), $A$5/$D$5, 0)</f>
        <v/>
      </c>
      <c r="Z66" s="762">
        <f>+IF(AND($B66&lt;Z$2, $E66&gt;Z$2), $A$5/$D$5, 0)</f>
        <v/>
      </c>
      <c r="AA66" s="762">
        <f>+IF(AND($B66&lt;AA$2, $E66&gt;AA$2), $A$5/$D$5, 0)</f>
        <v/>
      </c>
      <c r="AB66" s="762">
        <f>+IF(AND($B66&lt;AB$2, $E66&gt;AB$2), $A$5/$D$5, 0)</f>
        <v/>
      </c>
      <c r="AC66" s="762">
        <f>+IF(AND($B66&lt;AC$2, $E66&gt;AC$2), $A$5/$D$5, 0)</f>
        <v/>
      </c>
      <c r="AD66" s="762">
        <f>+IF(AND($B66&lt;AD$2, $E66&gt;AD$2), $A$5/$D$5, 0)</f>
        <v/>
      </c>
      <c r="AE66" s="762">
        <f>+IF(AND($B66&lt;AE$2, $E66&gt;AE$2), $A$5/$D$5, 0)</f>
        <v/>
      </c>
      <c r="AF66" s="762">
        <f>+IF(AND($B66&lt;AF$2, $E66&gt;AF$2), $A$5/$D$5, 0)</f>
        <v/>
      </c>
      <c r="AG66" s="762">
        <f>+IF(AND($B66&lt;AG$2, $E66&gt;AG$2), $A$5/$D$5, 0)</f>
        <v/>
      </c>
      <c r="AH66" s="762">
        <f>+IF(AND($B66&lt;AH$2, $E66&gt;AH$2), $A$5/$D$5, 0)</f>
        <v/>
      </c>
      <c r="AI66" s="762">
        <f>+IF(AND($B66&lt;AI$2, $E66&gt;AI$2), $A$5/$D$5, 0)</f>
        <v/>
      </c>
      <c r="AJ66" s="762">
        <f>+IF(AND($B66&lt;AJ$2, $E66&gt;AJ$2), $A$5/$D$5, 0)</f>
        <v/>
      </c>
      <c r="AK66" s="762">
        <f>+IF(AND($B66&lt;AK$2, $E66&gt;AK$2), $A$5/$D$5, 0)</f>
        <v/>
      </c>
      <c r="AL66" s="762">
        <f>+IF(AND($B66&lt;AL$2, $E66&gt;AL$2), $A$5/$D$5, 0)</f>
        <v/>
      </c>
      <c r="AM66" s="762">
        <f>+IF(AND($B66&lt;AM$2, $E66&gt;AM$2), $A$5/$D$5, 0)</f>
        <v/>
      </c>
      <c r="AN66" s="762">
        <f>+IF(AND($B66&lt;AN$2, $E66&gt;AN$2), $A$5/$D$5, 0)</f>
        <v/>
      </c>
      <c r="AO66" s="762">
        <f>+IF(AND($B66&lt;AO$2, $E66&gt;AO$2), $A$5/$D$5, 0)</f>
        <v/>
      </c>
      <c r="AP66" s="762">
        <f>+IF(AND($B66&lt;AP$2, $E66&gt;AP$2), $A$5/$D$5, 0)</f>
        <v/>
      </c>
      <c r="AQ66" s="762">
        <f>+IF(AND($B66&lt;AQ$2, $E66&gt;AQ$2), $A$5/$D$5, 0)</f>
        <v/>
      </c>
      <c r="AR66" s="762">
        <f>+IF(AND($B66&lt;AR$2, $E66&gt;AR$2), $A$5/$D$5, 0)</f>
        <v/>
      </c>
      <c r="AS66" s="762">
        <f>+IF(AND($B66&lt;AS$2, $E66&gt;AS$2), $A$5/$D$5, 0)</f>
        <v/>
      </c>
      <c r="AT66" s="762">
        <f>+IF(AND($B66&lt;AT$2, $E66&gt;AT$2), $A$5/$D$5, 0)</f>
        <v/>
      </c>
      <c r="AU66" s="762">
        <f>+IF(AND($B66&lt;AU$2, $E66&gt;AU$2), $A$5/$D$5, 0)</f>
        <v/>
      </c>
      <c r="AV66" s="762">
        <f>+IF(AND($B66&lt;AV$2, $E66&gt;AV$2), $A$5/$D$5, 0)</f>
        <v/>
      </c>
      <c r="AW66" s="762">
        <f>+IF(AND($B66&lt;AW$2, $E66&gt;AW$2), $A$5/$D$5, 0)</f>
        <v/>
      </c>
      <c r="AX66" s="762">
        <f>+IF(AND($B66&lt;AX$2, $E66&gt;AX$2), $A$5/$D$5, 0)</f>
        <v/>
      </c>
      <c r="AY66" s="762">
        <f>+IF(AND($B66&lt;AY$2, $E66&gt;AY$2), $A$5/$D$5, 0)</f>
        <v/>
      </c>
      <c r="AZ66" s="762">
        <f>+IF(AND($B66&lt;AZ$2, $E66&gt;AZ$2), $A$5/$D$5, 0)</f>
        <v/>
      </c>
      <c r="BA66" s="762">
        <f>+IF(AND($B66&lt;BA$2, $E66&gt;BA$2), $A$5/$D$5, 0)</f>
        <v/>
      </c>
      <c r="BB66" s="762">
        <f>+IF(AND($B66&lt;BB$2, $E66&gt;BB$2), $A$5/$D$5, 0)</f>
        <v/>
      </c>
      <c r="BC66" s="762">
        <f>+IF(AND($B66&lt;BC$2, $E66&gt;BC$2), $A$5/$D$5, 0)</f>
        <v/>
      </c>
      <c r="BD66" s="762">
        <f>+IF(AND($B66&lt;BD$2, $E66&gt;BD$2), $A$5/$D$5, 0)</f>
        <v/>
      </c>
      <c r="BE66" s="762">
        <f>+IF(AND($B66&lt;BE$2, $E66&gt;BE$2), $A$5/$D$5, 0)</f>
        <v/>
      </c>
      <c r="BF66" s="762">
        <f>+IF(AND($B66&lt;BF$2, $E66&gt;BF$2), $A$5/$D$5, 0)</f>
        <v/>
      </c>
      <c r="BG66" s="762">
        <f>+IF(AND($B66&lt;BG$2, $E66&gt;BG$2), $A$5/$D$5, 0)</f>
        <v/>
      </c>
      <c r="BH66" s="762">
        <f>+IF(AND($B66&lt;BH$2, $E66&gt;BH$2), $A$5/$D$5, 0)</f>
        <v/>
      </c>
      <c r="BI66" s="762">
        <f>+IF(AND($B66&lt;BI$2, $E66&gt;BI$2), $A$5/$D$5, 0)</f>
        <v/>
      </c>
      <c r="BJ66" s="762">
        <f>+IF(AND($B66&lt;BJ$2, $E66&gt;BJ$2), $A$5/$D$5, 0)</f>
        <v/>
      </c>
      <c r="BK66" s="762">
        <f>+IF(AND($B66&lt;BK$2, $E66&gt;BK$2), $A$5/$D$5, 0)</f>
        <v/>
      </c>
      <c r="BL66" s="762">
        <f>+IF(AND($B66&lt;BL$2, $E66&gt;BL$2), $A$5/$D$5, 0)</f>
        <v/>
      </c>
      <c r="BM66" s="762">
        <f>+IF(AND($B66&lt;BM$2, $E66&gt;BM$2), $A$5/$D$5, 0)</f>
        <v/>
      </c>
      <c r="BN66" s="762">
        <f>+IF(AND($B66&lt;BN$2, $E66&gt;BN$2), $A$5/$D$5, 0)</f>
        <v/>
      </c>
      <c r="BO66" s="762">
        <f>+IF(AND($B66&lt;BO$2, $E66&gt;BO$2), $A$5/$D$5, 0)</f>
        <v/>
      </c>
      <c r="BP66" s="762">
        <f>+IF(AND($B66&lt;BP$2, $E66&gt;BP$2), $A$5/$D$5, 0)</f>
        <v/>
      </c>
      <c r="BQ66" s="762">
        <f>+IF(AND($B66&lt;BQ$2, $E66&gt;BQ$2), $A$5/$D$5, 0)</f>
        <v/>
      </c>
      <c r="BR66" s="762">
        <f>+IF(AND($B66&lt;BR$2, $E66&gt;BR$2), $A$5/$D$5, 0)</f>
        <v/>
      </c>
      <c r="BS66" s="762">
        <f>+IF(AND($B66&lt;BS$2, $E66&gt;BS$2), $A$5/$D$5, 0)</f>
        <v/>
      </c>
      <c r="BT66" s="762">
        <f>+IF(AND($B66&lt;BT$2, $E66&gt;BT$2), $A$5/$D$5, 0)</f>
        <v/>
      </c>
      <c r="BU66" s="762">
        <f>+IF(AND($B66&lt;BU$2, $E66&gt;BU$2), $A$5/$D$5, 0)</f>
        <v/>
      </c>
      <c r="BV66" s="762">
        <f>+IF(AND($B66&lt;BV$2, $E66&gt;BV$2), $A$5/$D$5, 0)</f>
        <v/>
      </c>
      <c r="BW66" s="762">
        <f>+IF(AND($B66&lt;BW$2, $E66&gt;BW$2), $A$5/$D$5, 0)</f>
        <v/>
      </c>
      <c r="BX66" s="762">
        <f>+IF(AND($B66&lt;BX$2, $E66&gt;BX$2), $A$5/$D$5, 0)</f>
        <v/>
      </c>
      <c r="BY66" s="762">
        <f>+IF(AND($B66&lt;BY$2, $E66&gt;BY$2), $A$5/$D$5, 0)</f>
        <v/>
      </c>
      <c r="BZ66" s="762">
        <f>+IF(AND($B66&lt;BZ$2, $E66&gt;BZ$2), $A$5/$D$5, 0)</f>
        <v/>
      </c>
      <c r="CA66" s="762">
        <f>+IF(AND($B66&lt;CA$2, $E66&gt;CA$2), $A$5/$D$5, 0)</f>
        <v/>
      </c>
      <c r="CB66" s="762">
        <f>+IF(AND($B66&lt;CB$2, $E66&gt;CB$2), $A$5/$D$5, 0)</f>
        <v/>
      </c>
      <c r="CC66" s="762">
        <f>+IF(AND($B66&lt;CC$2, $E66&gt;CC$2), $A$5/$D$5, 0)</f>
        <v/>
      </c>
      <c r="CD66" s="762">
        <f>+IF(AND($B66&lt;CD$2, $E66&gt;CD$2), $A$5/$D$5, 0)</f>
        <v/>
      </c>
      <c r="CE66" s="762">
        <f>+IF(AND($B66&lt;CE$2, $E66&gt;CE$2), $A$5/$D$5, 0)</f>
        <v/>
      </c>
      <c r="CF66" s="762">
        <f>+IF(AND($B66&lt;CF$2, $E66&gt;CF$2), $A$5/$D$5, 0)</f>
        <v/>
      </c>
      <c r="CG66" s="762">
        <f>+IF(AND($B66&lt;CG$2, $E66&gt;CG$2), $A$5/$D$5, 0)</f>
        <v/>
      </c>
      <c r="CH66" s="762">
        <f>+IF(AND($B66&lt;CH$2, $E66&gt;CH$2), $A$5/$D$5, 0)</f>
        <v/>
      </c>
      <c r="CI66" s="762">
        <f>+IF(AND($B66&lt;CI$2, $E66&gt;CI$2), $A$5/$D$5, 0)</f>
        <v/>
      </c>
      <c r="CJ66" s="762">
        <f>+IF(AND($B66&lt;CJ$2, $E66&gt;CJ$2), $A$5/$D$5, 0)</f>
        <v/>
      </c>
      <c r="CK66" s="763">
        <f>+IF(AND($B66&lt;CK$2, $E66&gt;CK$2), $A$5/$D$5, 0)</f>
        <v/>
      </c>
    </row>
    <row r="67" hidden="1" outlineLevel="1">
      <c r="A67" s="243" t="n"/>
      <c r="B67" s="262" t="n">
        <v>0</v>
      </c>
      <c r="C67" s="269">
        <f>+EOMONTH(B67,0)</f>
        <v/>
      </c>
      <c r="D67" t="inlineStr">
        <is>
          <t>Systems Implementation SOW #27</t>
        </is>
      </c>
      <c r="E67" s="171">
        <f>+EOMONTH(B67, $D$5)</f>
        <v/>
      </c>
      <c r="F67" s="761">
        <f>+IF(AND($B67&lt;F$2, $E67&gt;F$2), $A$5/$D$5, 0)</f>
        <v/>
      </c>
      <c r="G67" s="762">
        <f>+IF(AND($B67&lt;G$2, $E67&gt;G$2), $A$5/$D$5, 0)</f>
        <v/>
      </c>
      <c r="H67" s="762">
        <f>+IF(AND($B67&lt;H$2, $E67&gt;H$2), $A$5/$D$5, 0)</f>
        <v/>
      </c>
      <c r="I67" s="762">
        <f>+IF(AND($B67&lt;I$2, $E67&gt;I$2), $A$5/$D$5, 0)</f>
        <v/>
      </c>
      <c r="J67" s="762">
        <f>+IF(AND($B67&lt;J$2, $E67&gt;J$2), $A$5/$D$5, 0)</f>
        <v/>
      </c>
      <c r="K67" s="763">
        <f>+IF(AND($B67&lt;K$2, $E67&gt;K$2), $A$5/$D$5, 0)</f>
        <v/>
      </c>
      <c r="L67" s="762">
        <f>+IF(AND($B67&lt;L$2, $E67&gt;L$2), $A$5/$D$5, 0)</f>
        <v/>
      </c>
      <c r="M67" s="762">
        <f>+IF(AND($B67&lt;M$2, $E67&gt;M$2), $A$5/$D$5, 0)</f>
        <v/>
      </c>
      <c r="N67" s="762">
        <f>+IF(AND($B67&lt;N$2, $E67&gt;N$2), $A$5/$D$5, 0)</f>
        <v/>
      </c>
      <c r="O67" s="762">
        <f>+IF(AND($B67&lt;O$2, $E67&gt;O$2), $A$5/$D$5, 0)</f>
        <v/>
      </c>
      <c r="P67" s="762">
        <f>+IF(AND($B67&lt;P$2, $E67&gt;P$2), $A$5/$D$5, 0)</f>
        <v/>
      </c>
      <c r="Q67" s="762">
        <f>+IF(AND($B67&lt;Q$2, $E67&gt;Q$2), $A$5/$D$5, 0)</f>
        <v/>
      </c>
      <c r="R67" s="762">
        <f>+IF(AND($B67&lt;R$2, $E67&gt;R$2), $A$5/$D$5, 0)</f>
        <v/>
      </c>
      <c r="S67" s="762">
        <f>+IF(AND($B67&lt;S$2, $E67&gt;S$2), $A$5/$D$5, 0)</f>
        <v/>
      </c>
      <c r="T67" s="762">
        <f>+IF(AND($B67&lt;T$2, $E67&gt;T$2), $A$5/$D$5, 0)</f>
        <v/>
      </c>
      <c r="U67" s="762">
        <f>+IF(AND($B67&lt;U$2, $E67&gt;U$2), $A$5/$D$5, 0)</f>
        <v/>
      </c>
      <c r="V67" s="762">
        <f>+IF(AND($B67&lt;V$2, $E67&gt;V$2), $A$5/$D$5, 0)</f>
        <v/>
      </c>
      <c r="W67" s="762">
        <f>+IF(AND($B67&lt;W$2, $E67&gt;W$2), $A$5/$D$5, 0)</f>
        <v/>
      </c>
      <c r="X67" s="762">
        <f>+IF(AND($B67&lt;X$2, $E67&gt;X$2), $A$5/$D$5, 0)</f>
        <v/>
      </c>
      <c r="Y67" s="762">
        <f>+IF(AND($B67&lt;Y$2, $E67&gt;Y$2), $A$5/$D$5, 0)</f>
        <v/>
      </c>
      <c r="Z67" s="762">
        <f>+IF(AND($B67&lt;Z$2, $E67&gt;Z$2), $A$5/$D$5, 0)</f>
        <v/>
      </c>
      <c r="AA67" s="762">
        <f>+IF(AND($B67&lt;AA$2, $E67&gt;AA$2), $A$5/$D$5, 0)</f>
        <v/>
      </c>
      <c r="AB67" s="762">
        <f>+IF(AND($B67&lt;AB$2, $E67&gt;AB$2), $A$5/$D$5, 0)</f>
        <v/>
      </c>
      <c r="AC67" s="762">
        <f>+IF(AND($B67&lt;AC$2, $E67&gt;AC$2), $A$5/$D$5, 0)</f>
        <v/>
      </c>
      <c r="AD67" s="762">
        <f>+IF(AND($B67&lt;AD$2, $E67&gt;AD$2), $A$5/$D$5, 0)</f>
        <v/>
      </c>
      <c r="AE67" s="762">
        <f>+IF(AND($B67&lt;AE$2, $E67&gt;AE$2), $A$5/$D$5, 0)</f>
        <v/>
      </c>
      <c r="AF67" s="762">
        <f>+IF(AND($B67&lt;AF$2, $E67&gt;AF$2), $A$5/$D$5, 0)</f>
        <v/>
      </c>
      <c r="AG67" s="762">
        <f>+IF(AND($B67&lt;AG$2, $E67&gt;AG$2), $A$5/$D$5, 0)</f>
        <v/>
      </c>
      <c r="AH67" s="762">
        <f>+IF(AND($B67&lt;AH$2, $E67&gt;AH$2), $A$5/$D$5, 0)</f>
        <v/>
      </c>
      <c r="AI67" s="762">
        <f>+IF(AND($B67&lt;AI$2, $E67&gt;AI$2), $A$5/$D$5, 0)</f>
        <v/>
      </c>
      <c r="AJ67" s="762">
        <f>+IF(AND($B67&lt;AJ$2, $E67&gt;AJ$2), $A$5/$D$5, 0)</f>
        <v/>
      </c>
      <c r="AK67" s="762">
        <f>+IF(AND($B67&lt;AK$2, $E67&gt;AK$2), $A$5/$D$5, 0)</f>
        <v/>
      </c>
      <c r="AL67" s="762">
        <f>+IF(AND($B67&lt;AL$2, $E67&gt;AL$2), $A$5/$D$5, 0)</f>
        <v/>
      </c>
      <c r="AM67" s="762">
        <f>+IF(AND($B67&lt;AM$2, $E67&gt;AM$2), $A$5/$D$5, 0)</f>
        <v/>
      </c>
      <c r="AN67" s="762">
        <f>+IF(AND($B67&lt;AN$2, $E67&gt;AN$2), $A$5/$D$5, 0)</f>
        <v/>
      </c>
      <c r="AO67" s="762">
        <f>+IF(AND($B67&lt;AO$2, $E67&gt;AO$2), $A$5/$D$5, 0)</f>
        <v/>
      </c>
      <c r="AP67" s="762">
        <f>+IF(AND($B67&lt;AP$2, $E67&gt;AP$2), $A$5/$D$5, 0)</f>
        <v/>
      </c>
      <c r="AQ67" s="762">
        <f>+IF(AND($B67&lt;AQ$2, $E67&gt;AQ$2), $A$5/$D$5, 0)</f>
        <v/>
      </c>
      <c r="AR67" s="762">
        <f>+IF(AND($B67&lt;AR$2, $E67&gt;AR$2), $A$5/$D$5, 0)</f>
        <v/>
      </c>
      <c r="AS67" s="762">
        <f>+IF(AND($B67&lt;AS$2, $E67&gt;AS$2), $A$5/$D$5, 0)</f>
        <v/>
      </c>
      <c r="AT67" s="762">
        <f>+IF(AND($B67&lt;AT$2, $E67&gt;AT$2), $A$5/$D$5, 0)</f>
        <v/>
      </c>
      <c r="AU67" s="762">
        <f>+IF(AND($B67&lt;AU$2, $E67&gt;AU$2), $A$5/$D$5, 0)</f>
        <v/>
      </c>
      <c r="AV67" s="762">
        <f>+IF(AND($B67&lt;AV$2, $E67&gt;AV$2), $A$5/$D$5, 0)</f>
        <v/>
      </c>
      <c r="AW67" s="762">
        <f>+IF(AND($B67&lt;AW$2, $E67&gt;AW$2), $A$5/$D$5, 0)</f>
        <v/>
      </c>
      <c r="AX67" s="762">
        <f>+IF(AND($B67&lt;AX$2, $E67&gt;AX$2), $A$5/$D$5, 0)</f>
        <v/>
      </c>
      <c r="AY67" s="762">
        <f>+IF(AND($B67&lt;AY$2, $E67&gt;AY$2), $A$5/$D$5, 0)</f>
        <v/>
      </c>
      <c r="AZ67" s="762">
        <f>+IF(AND($B67&lt;AZ$2, $E67&gt;AZ$2), $A$5/$D$5, 0)</f>
        <v/>
      </c>
      <c r="BA67" s="762">
        <f>+IF(AND($B67&lt;BA$2, $E67&gt;BA$2), $A$5/$D$5, 0)</f>
        <v/>
      </c>
      <c r="BB67" s="762">
        <f>+IF(AND($B67&lt;BB$2, $E67&gt;BB$2), $A$5/$D$5, 0)</f>
        <v/>
      </c>
      <c r="BC67" s="762">
        <f>+IF(AND($B67&lt;BC$2, $E67&gt;BC$2), $A$5/$D$5, 0)</f>
        <v/>
      </c>
      <c r="BD67" s="762">
        <f>+IF(AND($B67&lt;BD$2, $E67&gt;BD$2), $A$5/$D$5, 0)</f>
        <v/>
      </c>
      <c r="BE67" s="762">
        <f>+IF(AND($B67&lt;BE$2, $E67&gt;BE$2), $A$5/$D$5, 0)</f>
        <v/>
      </c>
      <c r="BF67" s="762">
        <f>+IF(AND($B67&lt;BF$2, $E67&gt;BF$2), $A$5/$D$5, 0)</f>
        <v/>
      </c>
      <c r="BG67" s="762">
        <f>+IF(AND($B67&lt;BG$2, $E67&gt;BG$2), $A$5/$D$5, 0)</f>
        <v/>
      </c>
      <c r="BH67" s="762">
        <f>+IF(AND($B67&lt;BH$2, $E67&gt;BH$2), $A$5/$D$5, 0)</f>
        <v/>
      </c>
      <c r="BI67" s="762">
        <f>+IF(AND($B67&lt;BI$2, $E67&gt;BI$2), $A$5/$D$5, 0)</f>
        <v/>
      </c>
      <c r="BJ67" s="762">
        <f>+IF(AND($B67&lt;BJ$2, $E67&gt;BJ$2), $A$5/$D$5, 0)</f>
        <v/>
      </c>
      <c r="BK67" s="762">
        <f>+IF(AND($B67&lt;BK$2, $E67&gt;BK$2), $A$5/$D$5, 0)</f>
        <v/>
      </c>
      <c r="BL67" s="762">
        <f>+IF(AND($B67&lt;BL$2, $E67&gt;BL$2), $A$5/$D$5, 0)</f>
        <v/>
      </c>
      <c r="BM67" s="762">
        <f>+IF(AND($B67&lt;BM$2, $E67&gt;BM$2), $A$5/$D$5, 0)</f>
        <v/>
      </c>
      <c r="BN67" s="762">
        <f>+IF(AND($B67&lt;BN$2, $E67&gt;BN$2), $A$5/$D$5, 0)</f>
        <v/>
      </c>
      <c r="BO67" s="762">
        <f>+IF(AND($B67&lt;BO$2, $E67&gt;BO$2), $A$5/$D$5, 0)</f>
        <v/>
      </c>
      <c r="BP67" s="762">
        <f>+IF(AND($B67&lt;BP$2, $E67&gt;BP$2), $A$5/$D$5, 0)</f>
        <v/>
      </c>
      <c r="BQ67" s="762">
        <f>+IF(AND($B67&lt;BQ$2, $E67&gt;BQ$2), $A$5/$D$5, 0)</f>
        <v/>
      </c>
      <c r="BR67" s="762">
        <f>+IF(AND($B67&lt;BR$2, $E67&gt;BR$2), $A$5/$D$5, 0)</f>
        <v/>
      </c>
      <c r="BS67" s="762">
        <f>+IF(AND($B67&lt;BS$2, $E67&gt;BS$2), $A$5/$D$5, 0)</f>
        <v/>
      </c>
      <c r="BT67" s="762">
        <f>+IF(AND($B67&lt;BT$2, $E67&gt;BT$2), $A$5/$D$5, 0)</f>
        <v/>
      </c>
      <c r="BU67" s="762">
        <f>+IF(AND($B67&lt;BU$2, $E67&gt;BU$2), $A$5/$D$5, 0)</f>
        <v/>
      </c>
      <c r="BV67" s="762">
        <f>+IF(AND($B67&lt;BV$2, $E67&gt;BV$2), $A$5/$D$5, 0)</f>
        <v/>
      </c>
      <c r="BW67" s="762">
        <f>+IF(AND($B67&lt;BW$2, $E67&gt;BW$2), $A$5/$D$5, 0)</f>
        <v/>
      </c>
      <c r="BX67" s="762">
        <f>+IF(AND($B67&lt;BX$2, $E67&gt;BX$2), $A$5/$D$5, 0)</f>
        <v/>
      </c>
      <c r="BY67" s="762">
        <f>+IF(AND($B67&lt;BY$2, $E67&gt;BY$2), $A$5/$D$5, 0)</f>
        <v/>
      </c>
      <c r="BZ67" s="762">
        <f>+IF(AND($B67&lt;BZ$2, $E67&gt;BZ$2), $A$5/$D$5, 0)</f>
        <v/>
      </c>
      <c r="CA67" s="762">
        <f>+IF(AND($B67&lt;CA$2, $E67&gt;CA$2), $A$5/$D$5, 0)</f>
        <v/>
      </c>
      <c r="CB67" s="762">
        <f>+IF(AND($B67&lt;CB$2, $E67&gt;CB$2), $A$5/$D$5, 0)</f>
        <v/>
      </c>
      <c r="CC67" s="762">
        <f>+IF(AND($B67&lt;CC$2, $E67&gt;CC$2), $A$5/$D$5, 0)</f>
        <v/>
      </c>
      <c r="CD67" s="762">
        <f>+IF(AND($B67&lt;CD$2, $E67&gt;CD$2), $A$5/$D$5, 0)</f>
        <v/>
      </c>
      <c r="CE67" s="762">
        <f>+IF(AND($B67&lt;CE$2, $E67&gt;CE$2), $A$5/$D$5, 0)</f>
        <v/>
      </c>
      <c r="CF67" s="762">
        <f>+IF(AND($B67&lt;CF$2, $E67&gt;CF$2), $A$5/$D$5, 0)</f>
        <v/>
      </c>
      <c r="CG67" s="762">
        <f>+IF(AND($B67&lt;CG$2, $E67&gt;CG$2), $A$5/$D$5, 0)</f>
        <v/>
      </c>
      <c r="CH67" s="762">
        <f>+IF(AND($B67&lt;CH$2, $E67&gt;CH$2), $A$5/$D$5, 0)</f>
        <v/>
      </c>
      <c r="CI67" s="762">
        <f>+IF(AND($B67&lt;CI$2, $E67&gt;CI$2), $A$5/$D$5, 0)</f>
        <v/>
      </c>
      <c r="CJ67" s="762">
        <f>+IF(AND($B67&lt;CJ$2, $E67&gt;CJ$2), $A$5/$D$5, 0)</f>
        <v/>
      </c>
      <c r="CK67" s="763">
        <f>+IF(AND($B67&lt;CK$2, $E67&gt;CK$2), $A$5/$D$5, 0)</f>
        <v/>
      </c>
    </row>
    <row r="68" hidden="1" outlineLevel="1">
      <c r="A68" s="243" t="n"/>
      <c r="B68" s="262" t="n">
        <v>0</v>
      </c>
      <c r="C68" s="269">
        <f>+EOMONTH(B68,0)</f>
        <v/>
      </c>
      <c r="D68" t="inlineStr">
        <is>
          <t>Systems Implementation SOW #5</t>
        </is>
      </c>
      <c r="E68" s="171">
        <f>+EOMONTH(B68, $D$5)</f>
        <v/>
      </c>
      <c r="F68" s="761">
        <f>+IF(AND($B68&lt;F$2, $E68&gt;F$2), $A$5/$D$5, 0)</f>
        <v/>
      </c>
      <c r="G68" s="762">
        <f>+IF(AND($B68&lt;G$2, $E68&gt;G$2), $A$5/$D$5, 0)</f>
        <v/>
      </c>
      <c r="H68" s="762">
        <f>+IF(AND($B68&lt;H$2, $E68&gt;H$2), $A$5/$D$5, 0)</f>
        <v/>
      </c>
      <c r="I68" s="762">
        <f>+IF(AND($B68&lt;I$2, $E68&gt;I$2), $A$5/$D$5, 0)</f>
        <v/>
      </c>
      <c r="J68" s="762">
        <f>+IF(AND($B68&lt;J$2, $E68&gt;J$2), $A$5/$D$5, 0)</f>
        <v/>
      </c>
      <c r="K68" s="763">
        <f>+IF(AND($B68&lt;K$2, $E68&gt;K$2), $A$5/$D$5, 0)</f>
        <v/>
      </c>
      <c r="L68" s="762">
        <f>+IF(AND($B68&lt;L$2, $E68&gt;L$2), $A$5/$D$5, 0)</f>
        <v/>
      </c>
      <c r="M68" s="762">
        <f>+IF(AND($B68&lt;M$2, $E68&gt;M$2), $A$5/$D$5, 0)</f>
        <v/>
      </c>
      <c r="N68" s="762">
        <f>+IF(AND($B68&lt;N$2, $E68&gt;N$2), $A$5/$D$5, 0)</f>
        <v/>
      </c>
      <c r="O68" s="762">
        <f>+IF(AND($B68&lt;O$2, $E68&gt;O$2), $A$5/$D$5, 0)</f>
        <v/>
      </c>
      <c r="P68" s="762">
        <f>+IF(AND($B68&lt;P$2, $E68&gt;P$2), $A$5/$D$5, 0)</f>
        <v/>
      </c>
      <c r="Q68" s="762">
        <f>+IF(AND($B68&lt;Q$2, $E68&gt;Q$2), $A$5/$D$5, 0)</f>
        <v/>
      </c>
      <c r="R68" s="762">
        <f>+IF(AND($B68&lt;R$2, $E68&gt;R$2), $A$5/$D$5, 0)</f>
        <v/>
      </c>
      <c r="S68" s="762">
        <f>+IF(AND($B68&lt;S$2, $E68&gt;S$2), $A$5/$D$5, 0)</f>
        <v/>
      </c>
      <c r="T68" s="762">
        <f>+IF(AND($B68&lt;T$2, $E68&gt;T$2), $A$5/$D$5, 0)</f>
        <v/>
      </c>
      <c r="U68" s="762">
        <f>+IF(AND($B68&lt;U$2, $E68&gt;U$2), $A$5/$D$5, 0)</f>
        <v/>
      </c>
      <c r="V68" s="762">
        <f>+IF(AND($B68&lt;V$2, $E68&gt;V$2), $A$5/$D$5, 0)</f>
        <v/>
      </c>
      <c r="W68" s="762">
        <f>+IF(AND($B68&lt;W$2, $E68&gt;W$2), $A$5/$D$5, 0)</f>
        <v/>
      </c>
      <c r="X68" s="762">
        <f>+IF(AND($B68&lt;X$2, $E68&gt;X$2), $A$5/$D$5, 0)</f>
        <v/>
      </c>
      <c r="Y68" s="762">
        <f>+IF(AND($B68&lt;Y$2, $E68&gt;Y$2), $A$5/$D$5, 0)</f>
        <v/>
      </c>
      <c r="Z68" s="762">
        <f>+IF(AND($B68&lt;Z$2, $E68&gt;Z$2), $A$5/$D$5, 0)</f>
        <v/>
      </c>
      <c r="AA68" s="762">
        <f>+IF(AND($B68&lt;AA$2, $E68&gt;AA$2), $A$5/$D$5, 0)</f>
        <v/>
      </c>
      <c r="AB68" s="762">
        <f>+IF(AND($B68&lt;AB$2, $E68&gt;AB$2), $A$5/$D$5, 0)</f>
        <v/>
      </c>
      <c r="AC68" s="762">
        <f>+IF(AND($B68&lt;AC$2, $E68&gt;AC$2), $A$5/$D$5, 0)</f>
        <v/>
      </c>
      <c r="AD68" s="762">
        <f>+IF(AND($B68&lt;AD$2, $E68&gt;AD$2), $A$5/$D$5, 0)</f>
        <v/>
      </c>
      <c r="AE68" s="762">
        <f>+IF(AND($B68&lt;AE$2, $E68&gt;AE$2), $A$5/$D$5, 0)</f>
        <v/>
      </c>
      <c r="AF68" s="762">
        <f>+IF(AND($B68&lt;AF$2, $E68&gt;AF$2), $A$5/$D$5, 0)</f>
        <v/>
      </c>
      <c r="AG68" s="762">
        <f>+IF(AND($B68&lt;AG$2, $E68&gt;AG$2), $A$5/$D$5, 0)</f>
        <v/>
      </c>
      <c r="AH68" s="762">
        <f>+IF(AND($B68&lt;AH$2, $E68&gt;AH$2), $A$5/$D$5, 0)</f>
        <v/>
      </c>
      <c r="AI68" s="762">
        <f>+IF(AND($B68&lt;AI$2, $E68&gt;AI$2), $A$5/$D$5, 0)</f>
        <v/>
      </c>
      <c r="AJ68" s="762">
        <f>+IF(AND($B68&lt;AJ$2, $E68&gt;AJ$2), $A$5/$D$5, 0)</f>
        <v/>
      </c>
      <c r="AK68" s="762">
        <f>+IF(AND($B68&lt;AK$2, $E68&gt;AK$2), $A$5/$D$5, 0)</f>
        <v/>
      </c>
      <c r="AL68" s="762">
        <f>+IF(AND($B68&lt;AL$2, $E68&gt;AL$2), $A$5/$D$5, 0)</f>
        <v/>
      </c>
      <c r="AM68" s="762">
        <f>+IF(AND($B68&lt;AM$2, $E68&gt;AM$2), $A$5/$D$5, 0)</f>
        <v/>
      </c>
      <c r="AN68" s="762">
        <f>+IF(AND($B68&lt;AN$2, $E68&gt;AN$2), $A$5/$D$5, 0)</f>
        <v/>
      </c>
      <c r="AO68" s="762">
        <f>+IF(AND($B68&lt;AO$2, $E68&gt;AO$2), $A$5/$D$5, 0)</f>
        <v/>
      </c>
      <c r="AP68" s="762">
        <f>+IF(AND($B68&lt;AP$2, $E68&gt;AP$2), $A$5/$D$5, 0)</f>
        <v/>
      </c>
      <c r="AQ68" s="762">
        <f>+IF(AND($B68&lt;AQ$2, $E68&gt;AQ$2), $A$5/$D$5, 0)</f>
        <v/>
      </c>
      <c r="AR68" s="762">
        <f>+IF(AND($B68&lt;AR$2, $E68&gt;AR$2), $A$5/$D$5, 0)</f>
        <v/>
      </c>
      <c r="AS68" s="762">
        <f>+IF(AND($B68&lt;AS$2, $E68&gt;AS$2), $A$5/$D$5, 0)</f>
        <v/>
      </c>
      <c r="AT68" s="762">
        <f>+IF(AND($B68&lt;AT$2, $E68&gt;AT$2), $A$5/$D$5, 0)</f>
        <v/>
      </c>
      <c r="AU68" s="762">
        <f>+IF(AND($B68&lt;AU$2, $E68&gt;AU$2), $A$5/$D$5, 0)</f>
        <v/>
      </c>
      <c r="AV68" s="762">
        <f>+IF(AND($B68&lt;AV$2, $E68&gt;AV$2), $A$5/$D$5, 0)</f>
        <v/>
      </c>
      <c r="AW68" s="762">
        <f>+IF(AND($B68&lt;AW$2, $E68&gt;AW$2), $A$5/$D$5, 0)</f>
        <v/>
      </c>
      <c r="AX68" s="762">
        <f>+IF(AND($B68&lt;AX$2, $E68&gt;AX$2), $A$5/$D$5, 0)</f>
        <v/>
      </c>
      <c r="AY68" s="762">
        <f>+IF(AND($B68&lt;AY$2, $E68&gt;AY$2), $A$5/$D$5, 0)</f>
        <v/>
      </c>
      <c r="AZ68" s="762">
        <f>+IF(AND($B68&lt;AZ$2, $E68&gt;AZ$2), $A$5/$D$5, 0)</f>
        <v/>
      </c>
      <c r="BA68" s="762">
        <f>+IF(AND($B68&lt;BA$2, $E68&gt;BA$2), $A$5/$D$5, 0)</f>
        <v/>
      </c>
      <c r="BB68" s="762">
        <f>+IF(AND($B68&lt;BB$2, $E68&gt;BB$2), $A$5/$D$5, 0)</f>
        <v/>
      </c>
      <c r="BC68" s="762">
        <f>+IF(AND($B68&lt;BC$2, $E68&gt;BC$2), $A$5/$D$5, 0)</f>
        <v/>
      </c>
      <c r="BD68" s="762">
        <f>+IF(AND($B68&lt;BD$2, $E68&gt;BD$2), $A$5/$D$5, 0)</f>
        <v/>
      </c>
      <c r="BE68" s="762">
        <f>+IF(AND($B68&lt;BE$2, $E68&gt;BE$2), $A$5/$D$5, 0)</f>
        <v/>
      </c>
      <c r="BF68" s="762">
        <f>+IF(AND($B68&lt;BF$2, $E68&gt;BF$2), $A$5/$D$5, 0)</f>
        <v/>
      </c>
      <c r="BG68" s="762">
        <f>+IF(AND($B68&lt;BG$2, $E68&gt;BG$2), $A$5/$D$5, 0)</f>
        <v/>
      </c>
      <c r="BH68" s="762">
        <f>+IF(AND($B68&lt;BH$2, $E68&gt;BH$2), $A$5/$D$5, 0)</f>
        <v/>
      </c>
      <c r="BI68" s="762">
        <f>+IF(AND($B68&lt;BI$2, $E68&gt;BI$2), $A$5/$D$5, 0)</f>
        <v/>
      </c>
      <c r="BJ68" s="762">
        <f>+IF(AND($B68&lt;BJ$2, $E68&gt;BJ$2), $A$5/$D$5, 0)</f>
        <v/>
      </c>
      <c r="BK68" s="762">
        <f>+IF(AND($B68&lt;BK$2, $E68&gt;BK$2), $A$5/$D$5, 0)</f>
        <v/>
      </c>
      <c r="BL68" s="762">
        <f>+IF(AND($B68&lt;BL$2, $E68&gt;BL$2), $A$5/$D$5, 0)</f>
        <v/>
      </c>
      <c r="BM68" s="762">
        <f>+IF(AND($B68&lt;BM$2, $E68&gt;BM$2), $A$5/$D$5, 0)</f>
        <v/>
      </c>
      <c r="BN68" s="762">
        <f>+IF(AND($B68&lt;BN$2, $E68&gt;BN$2), $A$5/$D$5, 0)</f>
        <v/>
      </c>
      <c r="BO68" s="762">
        <f>+IF(AND($B68&lt;BO$2, $E68&gt;BO$2), $A$5/$D$5, 0)</f>
        <v/>
      </c>
      <c r="BP68" s="762">
        <f>+IF(AND($B68&lt;BP$2, $E68&gt;BP$2), $A$5/$D$5, 0)</f>
        <v/>
      </c>
      <c r="BQ68" s="762">
        <f>+IF(AND($B68&lt;BQ$2, $E68&gt;BQ$2), $A$5/$D$5, 0)</f>
        <v/>
      </c>
      <c r="BR68" s="762">
        <f>+IF(AND($B68&lt;BR$2, $E68&gt;BR$2), $A$5/$D$5, 0)</f>
        <v/>
      </c>
      <c r="BS68" s="762">
        <f>+IF(AND($B68&lt;BS$2, $E68&gt;BS$2), $A$5/$D$5, 0)</f>
        <v/>
      </c>
      <c r="BT68" s="762">
        <f>+IF(AND($B68&lt;BT$2, $E68&gt;BT$2), $A$5/$D$5, 0)</f>
        <v/>
      </c>
      <c r="BU68" s="762">
        <f>+IF(AND($B68&lt;BU$2, $E68&gt;BU$2), $A$5/$D$5, 0)</f>
        <v/>
      </c>
      <c r="BV68" s="762">
        <f>+IF(AND($B68&lt;BV$2, $E68&gt;BV$2), $A$5/$D$5, 0)</f>
        <v/>
      </c>
      <c r="BW68" s="762">
        <f>+IF(AND($B68&lt;BW$2, $E68&gt;BW$2), $A$5/$D$5, 0)</f>
        <v/>
      </c>
      <c r="BX68" s="762">
        <f>+IF(AND($B68&lt;BX$2, $E68&gt;BX$2), $A$5/$D$5, 0)</f>
        <v/>
      </c>
      <c r="BY68" s="762">
        <f>+IF(AND($B68&lt;BY$2, $E68&gt;BY$2), $A$5/$D$5, 0)</f>
        <v/>
      </c>
      <c r="BZ68" s="762">
        <f>+IF(AND($B68&lt;BZ$2, $E68&gt;BZ$2), $A$5/$D$5, 0)</f>
        <v/>
      </c>
      <c r="CA68" s="762">
        <f>+IF(AND($B68&lt;CA$2, $E68&gt;CA$2), $A$5/$D$5, 0)</f>
        <v/>
      </c>
      <c r="CB68" s="762">
        <f>+IF(AND($B68&lt;CB$2, $E68&gt;CB$2), $A$5/$D$5, 0)</f>
        <v/>
      </c>
      <c r="CC68" s="762">
        <f>+IF(AND($B68&lt;CC$2, $E68&gt;CC$2), $A$5/$D$5, 0)</f>
        <v/>
      </c>
      <c r="CD68" s="762">
        <f>+IF(AND($B68&lt;CD$2, $E68&gt;CD$2), $A$5/$D$5, 0)</f>
        <v/>
      </c>
      <c r="CE68" s="762">
        <f>+IF(AND($B68&lt;CE$2, $E68&gt;CE$2), $A$5/$D$5, 0)</f>
        <v/>
      </c>
      <c r="CF68" s="762">
        <f>+IF(AND($B68&lt;CF$2, $E68&gt;CF$2), $A$5/$D$5, 0)</f>
        <v/>
      </c>
      <c r="CG68" s="762">
        <f>+IF(AND($B68&lt;CG$2, $E68&gt;CG$2), $A$5/$D$5, 0)</f>
        <v/>
      </c>
      <c r="CH68" s="762">
        <f>+IF(AND($B68&lt;CH$2, $E68&gt;CH$2), $A$5/$D$5, 0)</f>
        <v/>
      </c>
      <c r="CI68" s="762">
        <f>+IF(AND($B68&lt;CI$2, $E68&gt;CI$2), $A$5/$D$5, 0)</f>
        <v/>
      </c>
      <c r="CJ68" s="762">
        <f>+IF(AND($B68&lt;CJ$2, $E68&gt;CJ$2), $A$5/$D$5, 0)</f>
        <v/>
      </c>
      <c r="CK68" s="763">
        <f>+IF(AND($B68&lt;CK$2, $E68&gt;CK$2), $A$5/$D$5, 0)</f>
        <v/>
      </c>
    </row>
    <row r="69" hidden="1" outlineLevel="1">
      <c r="A69" s="243" t="n"/>
      <c r="B69" s="262" t="n">
        <v>0</v>
      </c>
      <c r="C69" s="269">
        <f>+EOMONTH(B69,0)</f>
        <v/>
      </c>
      <c r="D69" t="inlineStr">
        <is>
          <t>Systems Implementation SOW #6</t>
        </is>
      </c>
      <c r="E69" s="171">
        <f>+EOMONTH(B69, $D$5)</f>
        <v/>
      </c>
      <c r="F69" s="761">
        <f>+IF(AND($B69&lt;F$2, $E69&gt;F$2), $A$5/$D$5, 0)</f>
        <v/>
      </c>
      <c r="G69" s="762">
        <f>+IF(AND($B69&lt;G$2, $E69&gt;G$2), $A$5/$D$5, 0)</f>
        <v/>
      </c>
      <c r="H69" s="762">
        <f>+IF(AND($B69&lt;H$2, $E69&gt;H$2), $A$5/$D$5, 0)</f>
        <v/>
      </c>
      <c r="I69" s="762">
        <f>+IF(AND($B69&lt;I$2, $E69&gt;I$2), $A$5/$D$5, 0)</f>
        <v/>
      </c>
      <c r="J69" s="762">
        <f>+IF(AND($B69&lt;J$2, $E69&gt;J$2), $A$5/$D$5, 0)</f>
        <v/>
      </c>
      <c r="K69" s="763">
        <f>+IF(AND($B69&lt;K$2, $E69&gt;K$2), $A$5/$D$5, 0)</f>
        <v/>
      </c>
      <c r="L69" s="762">
        <f>+IF(AND($B69&lt;L$2, $E69&gt;L$2), $A$5/$D$5, 0)</f>
        <v/>
      </c>
      <c r="M69" s="762">
        <f>+IF(AND($B69&lt;M$2, $E69&gt;M$2), $A$5/$D$5, 0)</f>
        <v/>
      </c>
      <c r="N69" s="762">
        <f>+IF(AND($B69&lt;N$2, $E69&gt;N$2), $A$5/$D$5, 0)</f>
        <v/>
      </c>
      <c r="O69" s="762">
        <f>+IF(AND($B69&lt;O$2, $E69&gt;O$2), $A$5/$D$5, 0)</f>
        <v/>
      </c>
      <c r="P69" s="762">
        <f>+IF(AND($B69&lt;P$2, $E69&gt;P$2), $A$5/$D$5, 0)</f>
        <v/>
      </c>
      <c r="Q69" s="762">
        <f>+IF(AND($B69&lt;Q$2, $E69&gt;Q$2), $A$5/$D$5, 0)</f>
        <v/>
      </c>
      <c r="R69" s="762">
        <f>+IF(AND($B69&lt;R$2, $E69&gt;R$2), $A$5/$D$5, 0)</f>
        <v/>
      </c>
      <c r="S69" s="762">
        <f>+IF(AND($B69&lt;S$2, $E69&gt;S$2), $A$5/$D$5, 0)</f>
        <v/>
      </c>
      <c r="T69" s="762">
        <f>+IF(AND($B69&lt;T$2, $E69&gt;T$2), $A$5/$D$5, 0)</f>
        <v/>
      </c>
      <c r="U69" s="762">
        <f>+IF(AND($B69&lt;U$2, $E69&gt;U$2), $A$5/$D$5, 0)</f>
        <v/>
      </c>
      <c r="V69" s="762">
        <f>+IF(AND($B69&lt;V$2, $E69&gt;V$2), $A$5/$D$5, 0)</f>
        <v/>
      </c>
      <c r="W69" s="762">
        <f>+IF(AND($B69&lt;W$2, $E69&gt;W$2), $A$5/$D$5, 0)</f>
        <v/>
      </c>
      <c r="X69" s="762">
        <f>+IF(AND($B69&lt;X$2, $E69&gt;X$2), $A$5/$D$5, 0)</f>
        <v/>
      </c>
      <c r="Y69" s="762">
        <f>+IF(AND($B69&lt;Y$2, $E69&gt;Y$2), $A$5/$D$5, 0)</f>
        <v/>
      </c>
      <c r="Z69" s="762">
        <f>+IF(AND($B69&lt;Z$2, $E69&gt;Z$2), $A$5/$D$5, 0)</f>
        <v/>
      </c>
      <c r="AA69" s="762">
        <f>+IF(AND($B69&lt;AA$2, $E69&gt;AA$2), $A$5/$D$5, 0)</f>
        <v/>
      </c>
      <c r="AB69" s="762">
        <f>+IF(AND($B69&lt;AB$2, $E69&gt;AB$2), $A$5/$D$5, 0)</f>
        <v/>
      </c>
      <c r="AC69" s="762">
        <f>+IF(AND($B69&lt;AC$2, $E69&gt;AC$2), $A$5/$D$5, 0)</f>
        <v/>
      </c>
      <c r="AD69" s="762">
        <f>+IF(AND($B69&lt;AD$2, $E69&gt;AD$2), $A$5/$D$5, 0)</f>
        <v/>
      </c>
      <c r="AE69" s="762">
        <f>+IF(AND($B69&lt;AE$2, $E69&gt;AE$2), $A$5/$D$5, 0)</f>
        <v/>
      </c>
      <c r="AF69" s="762">
        <f>+IF(AND($B69&lt;AF$2, $E69&gt;AF$2), $A$5/$D$5, 0)</f>
        <v/>
      </c>
      <c r="AG69" s="762">
        <f>+IF(AND($B69&lt;AG$2, $E69&gt;AG$2), $A$5/$D$5, 0)</f>
        <v/>
      </c>
      <c r="AH69" s="762">
        <f>+IF(AND($B69&lt;AH$2, $E69&gt;AH$2), $A$5/$D$5, 0)</f>
        <v/>
      </c>
      <c r="AI69" s="762">
        <f>+IF(AND($B69&lt;AI$2, $E69&gt;AI$2), $A$5/$D$5, 0)</f>
        <v/>
      </c>
      <c r="AJ69" s="762">
        <f>+IF(AND($B69&lt;AJ$2, $E69&gt;AJ$2), $A$5/$D$5, 0)</f>
        <v/>
      </c>
      <c r="AK69" s="762">
        <f>+IF(AND($B69&lt;AK$2, $E69&gt;AK$2), $A$5/$D$5, 0)</f>
        <v/>
      </c>
      <c r="AL69" s="762">
        <f>+IF(AND($B69&lt;AL$2, $E69&gt;AL$2), $A$5/$D$5, 0)</f>
        <v/>
      </c>
      <c r="AM69" s="762">
        <f>+IF(AND($B69&lt;AM$2, $E69&gt;AM$2), $A$5/$D$5, 0)</f>
        <v/>
      </c>
      <c r="AN69" s="762">
        <f>+IF(AND($B69&lt;AN$2, $E69&gt;AN$2), $A$5/$D$5, 0)</f>
        <v/>
      </c>
      <c r="AO69" s="762">
        <f>+IF(AND($B69&lt;AO$2, $E69&gt;AO$2), $A$5/$D$5, 0)</f>
        <v/>
      </c>
      <c r="AP69" s="762">
        <f>+IF(AND($B69&lt;AP$2, $E69&gt;AP$2), $A$5/$D$5, 0)</f>
        <v/>
      </c>
      <c r="AQ69" s="762">
        <f>+IF(AND($B69&lt;AQ$2, $E69&gt;AQ$2), $A$5/$D$5, 0)</f>
        <v/>
      </c>
      <c r="AR69" s="762">
        <f>+IF(AND($B69&lt;AR$2, $E69&gt;AR$2), $A$5/$D$5, 0)</f>
        <v/>
      </c>
      <c r="AS69" s="762">
        <f>+IF(AND($B69&lt;AS$2, $E69&gt;AS$2), $A$5/$D$5, 0)</f>
        <v/>
      </c>
      <c r="AT69" s="762">
        <f>+IF(AND($B69&lt;AT$2, $E69&gt;AT$2), $A$5/$D$5, 0)</f>
        <v/>
      </c>
      <c r="AU69" s="762">
        <f>+IF(AND($B69&lt;AU$2, $E69&gt;AU$2), $A$5/$D$5, 0)</f>
        <v/>
      </c>
      <c r="AV69" s="762">
        <f>+IF(AND($B69&lt;AV$2, $E69&gt;AV$2), $A$5/$D$5, 0)</f>
        <v/>
      </c>
      <c r="AW69" s="762">
        <f>+IF(AND($B69&lt;AW$2, $E69&gt;AW$2), $A$5/$D$5, 0)</f>
        <v/>
      </c>
      <c r="AX69" s="762">
        <f>+IF(AND($B69&lt;AX$2, $E69&gt;AX$2), $A$5/$D$5, 0)</f>
        <v/>
      </c>
      <c r="AY69" s="762">
        <f>+IF(AND($B69&lt;AY$2, $E69&gt;AY$2), $A$5/$D$5, 0)</f>
        <v/>
      </c>
      <c r="AZ69" s="762">
        <f>+IF(AND($B69&lt;AZ$2, $E69&gt;AZ$2), $A$5/$D$5, 0)</f>
        <v/>
      </c>
      <c r="BA69" s="762">
        <f>+IF(AND($B69&lt;BA$2, $E69&gt;BA$2), $A$5/$D$5, 0)</f>
        <v/>
      </c>
      <c r="BB69" s="762">
        <f>+IF(AND($B69&lt;BB$2, $E69&gt;BB$2), $A$5/$D$5, 0)</f>
        <v/>
      </c>
      <c r="BC69" s="762">
        <f>+IF(AND($B69&lt;BC$2, $E69&gt;BC$2), $A$5/$D$5, 0)</f>
        <v/>
      </c>
      <c r="BD69" s="762">
        <f>+IF(AND($B69&lt;BD$2, $E69&gt;BD$2), $A$5/$D$5, 0)</f>
        <v/>
      </c>
      <c r="BE69" s="762">
        <f>+IF(AND($B69&lt;BE$2, $E69&gt;BE$2), $A$5/$D$5, 0)</f>
        <v/>
      </c>
      <c r="BF69" s="762">
        <f>+IF(AND($B69&lt;BF$2, $E69&gt;BF$2), $A$5/$D$5, 0)</f>
        <v/>
      </c>
      <c r="BG69" s="762">
        <f>+IF(AND($B69&lt;BG$2, $E69&gt;BG$2), $A$5/$D$5, 0)</f>
        <v/>
      </c>
      <c r="BH69" s="762">
        <f>+IF(AND($B69&lt;BH$2, $E69&gt;BH$2), $A$5/$D$5, 0)</f>
        <v/>
      </c>
      <c r="BI69" s="762">
        <f>+IF(AND($B69&lt;BI$2, $E69&gt;BI$2), $A$5/$D$5, 0)</f>
        <v/>
      </c>
      <c r="BJ69" s="762">
        <f>+IF(AND($B69&lt;BJ$2, $E69&gt;BJ$2), $A$5/$D$5, 0)</f>
        <v/>
      </c>
      <c r="BK69" s="762">
        <f>+IF(AND($B69&lt;BK$2, $E69&gt;BK$2), $A$5/$D$5, 0)</f>
        <v/>
      </c>
      <c r="BL69" s="762">
        <f>+IF(AND($B69&lt;BL$2, $E69&gt;BL$2), $A$5/$D$5, 0)</f>
        <v/>
      </c>
      <c r="BM69" s="762">
        <f>+IF(AND($B69&lt;BM$2, $E69&gt;BM$2), $A$5/$D$5, 0)</f>
        <v/>
      </c>
      <c r="BN69" s="762">
        <f>+IF(AND($B69&lt;BN$2, $E69&gt;BN$2), $A$5/$D$5, 0)</f>
        <v/>
      </c>
      <c r="BO69" s="762">
        <f>+IF(AND($B69&lt;BO$2, $E69&gt;BO$2), $A$5/$D$5, 0)</f>
        <v/>
      </c>
      <c r="BP69" s="762">
        <f>+IF(AND($B69&lt;BP$2, $E69&gt;BP$2), $A$5/$D$5, 0)</f>
        <v/>
      </c>
      <c r="BQ69" s="762">
        <f>+IF(AND($B69&lt;BQ$2, $E69&gt;BQ$2), $A$5/$D$5, 0)</f>
        <v/>
      </c>
      <c r="BR69" s="762">
        <f>+IF(AND($B69&lt;BR$2, $E69&gt;BR$2), $A$5/$D$5, 0)</f>
        <v/>
      </c>
      <c r="BS69" s="762">
        <f>+IF(AND($B69&lt;BS$2, $E69&gt;BS$2), $A$5/$D$5, 0)</f>
        <v/>
      </c>
      <c r="BT69" s="762">
        <f>+IF(AND($B69&lt;BT$2, $E69&gt;BT$2), $A$5/$D$5, 0)</f>
        <v/>
      </c>
      <c r="BU69" s="762">
        <f>+IF(AND($B69&lt;BU$2, $E69&gt;BU$2), $A$5/$D$5, 0)</f>
        <v/>
      </c>
      <c r="BV69" s="762">
        <f>+IF(AND($B69&lt;BV$2, $E69&gt;BV$2), $A$5/$D$5, 0)</f>
        <v/>
      </c>
      <c r="BW69" s="762">
        <f>+IF(AND($B69&lt;BW$2, $E69&gt;BW$2), $A$5/$D$5, 0)</f>
        <v/>
      </c>
      <c r="BX69" s="762">
        <f>+IF(AND($B69&lt;BX$2, $E69&gt;BX$2), $A$5/$D$5, 0)</f>
        <v/>
      </c>
      <c r="BY69" s="762">
        <f>+IF(AND($B69&lt;BY$2, $E69&gt;BY$2), $A$5/$D$5, 0)</f>
        <v/>
      </c>
      <c r="BZ69" s="762">
        <f>+IF(AND($B69&lt;BZ$2, $E69&gt;BZ$2), $A$5/$D$5, 0)</f>
        <v/>
      </c>
      <c r="CA69" s="762">
        <f>+IF(AND($B69&lt;CA$2, $E69&gt;CA$2), $A$5/$D$5, 0)</f>
        <v/>
      </c>
      <c r="CB69" s="762">
        <f>+IF(AND($B69&lt;CB$2, $E69&gt;CB$2), $A$5/$D$5, 0)</f>
        <v/>
      </c>
      <c r="CC69" s="762">
        <f>+IF(AND($B69&lt;CC$2, $E69&gt;CC$2), $A$5/$D$5, 0)</f>
        <v/>
      </c>
      <c r="CD69" s="762">
        <f>+IF(AND($B69&lt;CD$2, $E69&gt;CD$2), $A$5/$D$5, 0)</f>
        <v/>
      </c>
      <c r="CE69" s="762">
        <f>+IF(AND($B69&lt;CE$2, $E69&gt;CE$2), $A$5/$D$5, 0)</f>
        <v/>
      </c>
      <c r="CF69" s="762">
        <f>+IF(AND($B69&lt;CF$2, $E69&gt;CF$2), $A$5/$D$5, 0)</f>
        <v/>
      </c>
      <c r="CG69" s="762">
        <f>+IF(AND($B69&lt;CG$2, $E69&gt;CG$2), $A$5/$D$5, 0)</f>
        <v/>
      </c>
      <c r="CH69" s="762">
        <f>+IF(AND($B69&lt;CH$2, $E69&gt;CH$2), $A$5/$D$5, 0)</f>
        <v/>
      </c>
      <c r="CI69" s="762">
        <f>+IF(AND($B69&lt;CI$2, $E69&gt;CI$2), $A$5/$D$5, 0)</f>
        <v/>
      </c>
      <c r="CJ69" s="762">
        <f>+IF(AND($B69&lt;CJ$2, $E69&gt;CJ$2), $A$5/$D$5, 0)</f>
        <v/>
      </c>
      <c r="CK69" s="763">
        <f>+IF(AND($B69&lt;CK$2, $E69&gt;CK$2), $A$5/$D$5, 0)</f>
        <v/>
      </c>
    </row>
    <row r="70" hidden="1" outlineLevel="1">
      <c r="A70" s="243" t="n"/>
      <c r="B70" s="262" t="n">
        <v>0</v>
      </c>
      <c r="C70" s="269">
        <f>+EOMONTH(B70,0)</f>
        <v/>
      </c>
      <c r="D70" t="inlineStr">
        <is>
          <t>Systems Implementation SOW #7</t>
        </is>
      </c>
      <c r="E70" s="171">
        <f>+EOMONTH(B70, $D$5)</f>
        <v/>
      </c>
      <c r="F70" s="761">
        <f>+IF(AND($B70&lt;F$2, $E70&gt;F$2), $A$5/$D$5, 0)</f>
        <v/>
      </c>
      <c r="G70" s="762">
        <f>+IF(AND($B70&lt;G$2, $E70&gt;G$2), $A$5/$D$5, 0)</f>
        <v/>
      </c>
      <c r="H70" s="762">
        <f>+IF(AND($B70&lt;H$2, $E70&gt;H$2), $A$5/$D$5, 0)</f>
        <v/>
      </c>
      <c r="I70" s="762">
        <f>+IF(AND($B70&lt;I$2, $E70&gt;I$2), $A$5/$D$5, 0)</f>
        <v/>
      </c>
      <c r="J70" s="762">
        <f>+IF(AND($B70&lt;J$2, $E70&gt;J$2), $A$5/$D$5, 0)</f>
        <v/>
      </c>
      <c r="K70" s="763">
        <f>+IF(AND($B70&lt;K$2, $E70&gt;K$2), $A$5/$D$5, 0)</f>
        <v/>
      </c>
      <c r="L70" s="762">
        <f>+IF(AND($B70&lt;L$2, $E70&gt;L$2), $A$5/$D$5, 0)</f>
        <v/>
      </c>
      <c r="M70" s="762">
        <f>+IF(AND($B70&lt;M$2, $E70&gt;M$2), $A$5/$D$5, 0)</f>
        <v/>
      </c>
      <c r="N70" s="762">
        <f>+IF(AND($B70&lt;N$2, $E70&gt;N$2), $A$5/$D$5, 0)</f>
        <v/>
      </c>
      <c r="O70" s="762">
        <f>+IF(AND($B70&lt;O$2, $E70&gt;O$2), $A$5/$D$5, 0)</f>
        <v/>
      </c>
      <c r="P70" s="762">
        <f>+IF(AND($B70&lt;P$2, $E70&gt;P$2), $A$5/$D$5, 0)</f>
        <v/>
      </c>
      <c r="Q70" s="762">
        <f>+IF(AND($B70&lt;Q$2, $E70&gt;Q$2), $A$5/$D$5, 0)</f>
        <v/>
      </c>
      <c r="R70" s="762">
        <f>+IF(AND($B70&lt;R$2, $E70&gt;R$2), $A$5/$D$5, 0)</f>
        <v/>
      </c>
      <c r="S70" s="762">
        <f>+IF(AND($B70&lt;S$2, $E70&gt;S$2), $A$5/$D$5, 0)</f>
        <v/>
      </c>
      <c r="T70" s="762">
        <f>+IF(AND($B70&lt;T$2, $E70&gt;T$2), $A$5/$D$5, 0)</f>
        <v/>
      </c>
      <c r="U70" s="762">
        <f>+IF(AND($B70&lt;U$2, $E70&gt;U$2), $A$5/$D$5, 0)</f>
        <v/>
      </c>
      <c r="V70" s="762">
        <f>+IF(AND($B70&lt;V$2, $E70&gt;V$2), $A$5/$D$5, 0)</f>
        <v/>
      </c>
      <c r="W70" s="762">
        <f>+IF(AND($B70&lt;W$2, $E70&gt;W$2), $A$5/$D$5, 0)</f>
        <v/>
      </c>
      <c r="X70" s="762">
        <f>+IF(AND($B70&lt;X$2, $E70&gt;X$2), $A$5/$D$5, 0)</f>
        <v/>
      </c>
      <c r="Y70" s="762">
        <f>+IF(AND($B70&lt;Y$2, $E70&gt;Y$2), $A$5/$D$5, 0)</f>
        <v/>
      </c>
      <c r="Z70" s="762">
        <f>+IF(AND($B70&lt;Z$2, $E70&gt;Z$2), $A$5/$D$5, 0)</f>
        <v/>
      </c>
      <c r="AA70" s="762">
        <f>+IF(AND($B70&lt;AA$2, $E70&gt;AA$2), $A$5/$D$5, 0)</f>
        <v/>
      </c>
      <c r="AB70" s="762">
        <f>+IF(AND($B70&lt;AB$2, $E70&gt;AB$2), $A$5/$D$5, 0)</f>
        <v/>
      </c>
      <c r="AC70" s="762">
        <f>+IF(AND($B70&lt;AC$2, $E70&gt;AC$2), $A$5/$D$5, 0)</f>
        <v/>
      </c>
      <c r="AD70" s="762">
        <f>+IF(AND($B70&lt;AD$2, $E70&gt;AD$2), $A$5/$D$5, 0)</f>
        <v/>
      </c>
      <c r="AE70" s="762">
        <f>+IF(AND($B70&lt;AE$2, $E70&gt;AE$2), $A$5/$D$5, 0)</f>
        <v/>
      </c>
      <c r="AF70" s="762">
        <f>+IF(AND($B70&lt;AF$2, $E70&gt;AF$2), $A$5/$D$5, 0)</f>
        <v/>
      </c>
      <c r="AG70" s="762">
        <f>+IF(AND($B70&lt;AG$2, $E70&gt;AG$2), $A$5/$D$5, 0)</f>
        <v/>
      </c>
      <c r="AH70" s="762">
        <f>+IF(AND($B70&lt;AH$2, $E70&gt;AH$2), $A$5/$D$5, 0)</f>
        <v/>
      </c>
      <c r="AI70" s="762">
        <f>+IF(AND($B70&lt;AI$2, $E70&gt;AI$2), $A$5/$D$5, 0)</f>
        <v/>
      </c>
      <c r="AJ70" s="762">
        <f>+IF(AND($B70&lt;AJ$2, $E70&gt;AJ$2), $A$5/$D$5, 0)</f>
        <v/>
      </c>
      <c r="AK70" s="762">
        <f>+IF(AND($B70&lt;AK$2, $E70&gt;AK$2), $A$5/$D$5, 0)</f>
        <v/>
      </c>
      <c r="AL70" s="762">
        <f>+IF(AND($B70&lt;AL$2, $E70&gt;AL$2), $A$5/$D$5, 0)</f>
        <v/>
      </c>
      <c r="AM70" s="762">
        <f>+IF(AND($B70&lt;AM$2, $E70&gt;AM$2), $A$5/$D$5, 0)</f>
        <v/>
      </c>
      <c r="AN70" s="762">
        <f>+IF(AND($B70&lt;AN$2, $E70&gt;AN$2), $A$5/$D$5, 0)</f>
        <v/>
      </c>
      <c r="AO70" s="762">
        <f>+IF(AND($B70&lt;AO$2, $E70&gt;AO$2), $A$5/$D$5, 0)</f>
        <v/>
      </c>
      <c r="AP70" s="762">
        <f>+IF(AND($B70&lt;AP$2, $E70&gt;AP$2), $A$5/$D$5, 0)</f>
        <v/>
      </c>
      <c r="AQ70" s="762">
        <f>+IF(AND($B70&lt;AQ$2, $E70&gt;AQ$2), $A$5/$D$5, 0)</f>
        <v/>
      </c>
      <c r="AR70" s="762">
        <f>+IF(AND($B70&lt;AR$2, $E70&gt;AR$2), $A$5/$D$5, 0)</f>
        <v/>
      </c>
      <c r="AS70" s="762">
        <f>+IF(AND($B70&lt;AS$2, $E70&gt;AS$2), $A$5/$D$5, 0)</f>
        <v/>
      </c>
      <c r="AT70" s="762">
        <f>+IF(AND($B70&lt;AT$2, $E70&gt;AT$2), $A$5/$D$5, 0)</f>
        <v/>
      </c>
      <c r="AU70" s="762">
        <f>+IF(AND($B70&lt;AU$2, $E70&gt;AU$2), $A$5/$D$5, 0)</f>
        <v/>
      </c>
      <c r="AV70" s="762">
        <f>+IF(AND($B70&lt;AV$2, $E70&gt;AV$2), $A$5/$D$5, 0)</f>
        <v/>
      </c>
      <c r="AW70" s="762">
        <f>+IF(AND($B70&lt;AW$2, $E70&gt;AW$2), $A$5/$D$5, 0)</f>
        <v/>
      </c>
      <c r="AX70" s="762">
        <f>+IF(AND($B70&lt;AX$2, $E70&gt;AX$2), $A$5/$D$5, 0)</f>
        <v/>
      </c>
      <c r="AY70" s="762">
        <f>+IF(AND($B70&lt;AY$2, $E70&gt;AY$2), $A$5/$D$5, 0)</f>
        <v/>
      </c>
      <c r="AZ70" s="762">
        <f>+IF(AND($B70&lt;AZ$2, $E70&gt;AZ$2), $A$5/$D$5, 0)</f>
        <v/>
      </c>
      <c r="BA70" s="762">
        <f>+IF(AND($B70&lt;BA$2, $E70&gt;BA$2), $A$5/$D$5, 0)</f>
        <v/>
      </c>
      <c r="BB70" s="762">
        <f>+IF(AND($B70&lt;BB$2, $E70&gt;BB$2), $A$5/$D$5, 0)</f>
        <v/>
      </c>
      <c r="BC70" s="762">
        <f>+IF(AND($B70&lt;BC$2, $E70&gt;BC$2), $A$5/$D$5, 0)</f>
        <v/>
      </c>
      <c r="BD70" s="762">
        <f>+IF(AND($B70&lt;BD$2, $E70&gt;BD$2), $A$5/$D$5, 0)</f>
        <v/>
      </c>
      <c r="BE70" s="762">
        <f>+IF(AND($B70&lt;BE$2, $E70&gt;BE$2), $A$5/$D$5, 0)</f>
        <v/>
      </c>
      <c r="BF70" s="762">
        <f>+IF(AND($B70&lt;BF$2, $E70&gt;BF$2), $A$5/$D$5, 0)</f>
        <v/>
      </c>
      <c r="BG70" s="762">
        <f>+IF(AND($B70&lt;BG$2, $E70&gt;BG$2), $A$5/$D$5, 0)</f>
        <v/>
      </c>
      <c r="BH70" s="762">
        <f>+IF(AND($B70&lt;BH$2, $E70&gt;BH$2), $A$5/$D$5, 0)</f>
        <v/>
      </c>
      <c r="BI70" s="762">
        <f>+IF(AND($B70&lt;BI$2, $E70&gt;BI$2), $A$5/$D$5, 0)</f>
        <v/>
      </c>
      <c r="BJ70" s="762">
        <f>+IF(AND($B70&lt;BJ$2, $E70&gt;BJ$2), $A$5/$D$5, 0)</f>
        <v/>
      </c>
      <c r="BK70" s="762">
        <f>+IF(AND($B70&lt;BK$2, $E70&gt;BK$2), $A$5/$D$5, 0)</f>
        <v/>
      </c>
      <c r="BL70" s="762">
        <f>+IF(AND($B70&lt;BL$2, $E70&gt;BL$2), $A$5/$D$5, 0)</f>
        <v/>
      </c>
      <c r="BM70" s="762">
        <f>+IF(AND($B70&lt;BM$2, $E70&gt;BM$2), $A$5/$D$5, 0)</f>
        <v/>
      </c>
      <c r="BN70" s="762">
        <f>+IF(AND($B70&lt;BN$2, $E70&gt;BN$2), $A$5/$D$5, 0)</f>
        <v/>
      </c>
      <c r="BO70" s="762">
        <f>+IF(AND($B70&lt;BO$2, $E70&gt;BO$2), $A$5/$D$5, 0)</f>
        <v/>
      </c>
      <c r="BP70" s="762">
        <f>+IF(AND($B70&lt;BP$2, $E70&gt;BP$2), $A$5/$D$5, 0)</f>
        <v/>
      </c>
      <c r="BQ70" s="762">
        <f>+IF(AND($B70&lt;BQ$2, $E70&gt;BQ$2), $A$5/$D$5, 0)</f>
        <v/>
      </c>
      <c r="BR70" s="762">
        <f>+IF(AND($B70&lt;BR$2, $E70&gt;BR$2), $A$5/$D$5, 0)</f>
        <v/>
      </c>
      <c r="BS70" s="762">
        <f>+IF(AND($B70&lt;BS$2, $E70&gt;BS$2), $A$5/$D$5, 0)</f>
        <v/>
      </c>
      <c r="BT70" s="762">
        <f>+IF(AND($B70&lt;BT$2, $E70&gt;BT$2), $A$5/$D$5, 0)</f>
        <v/>
      </c>
      <c r="BU70" s="762">
        <f>+IF(AND($B70&lt;BU$2, $E70&gt;BU$2), $A$5/$D$5, 0)</f>
        <v/>
      </c>
      <c r="BV70" s="762">
        <f>+IF(AND($B70&lt;BV$2, $E70&gt;BV$2), $A$5/$D$5, 0)</f>
        <v/>
      </c>
      <c r="BW70" s="762">
        <f>+IF(AND($B70&lt;BW$2, $E70&gt;BW$2), $A$5/$D$5, 0)</f>
        <v/>
      </c>
      <c r="BX70" s="762">
        <f>+IF(AND($B70&lt;BX$2, $E70&gt;BX$2), $A$5/$D$5, 0)</f>
        <v/>
      </c>
      <c r="BY70" s="762">
        <f>+IF(AND($B70&lt;BY$2, $E70&gt;BY$2), $A$5/$D$5, 0)</f>
        <v/>
      </c>
      <c r="BZ70" s="762">
        <f>+IF(AND($B70&lt;BZ$2, $E70&gt;BZ$2), $A$5/$D$5, 0)</f>
        <v/>
      </c>
      <c r="CA70" s="762">
        <f>+IF(AND($B70&lt;CA$2, $E70&gt;CA$2), $A$5/$D$5, 0)</f>
        <v/>
      </c>
      <c r="CB70" s="762">
        <f>+IF(AND($B70&lt;CB$2, $E70&gt;CB$2), $A$5/$D$5, 0)</f>
        <v/>
      </c>
      <c r="CC70" s="762">
        <f>+IF(AND($B70&lt;CC$2, $E70&gt;CC$2), $A$5/$D$5, 0)</f>
        <v/>
      </c>
      <c r="CD70" s="762">
        <f>+IF(AND($B70&lt;CD$2, $E70&gt;CD$2), $A$5/$D$5, 0)</f>
        <v/>
      </c>
      <c r="CE70" s="762">
        <f>+IF(AND($B70&lt;CE$2, $E70&gt;CE$2), $A$5/$D$5, 0)</f>
        <v/>
      </c>
      <c r="CF70" s="762">
        <f>+IF(AND($B70&lt;CF$2, $E70&gt;CF$2), $A$5/$D$5, 0)</f>
        <v/>
      </c>
      <c r="CG70" s="762">
        <f>+IF(AND($B70&lt;CG$2, $E70&gt;CG$2), $A$5/$D$5, 0)</f>
        <v/>
      </c>
      <c r="CH70" s="762">
        <f>+IF(AND($B70&lt;CH$2, $E70&gt;CH$2), $A$5/$D$5, 0)</f>
        <v/>
      </c>
      <c r="CI70" s="762">
        <f>+IF(AND($B70&lt;CI$2, $E70&gt;CI$2), $A$5/$D$5, 0)</f>
        <v/>
      </c>
      <c r="CJ70" s="762">
        <f>+IF(AND($B70&lt;CJ$2, $E70&gt;CJ$2), $A$5/$D$5, 0)</f>
        <v/>
      </c>
      <c r="CK70" s="763">
        <f>+IF(AND($B70&lt;CK$2, $E70&gt;CK$2), $A$5/$D$5, 0)</f>
        <v/>
      </c>
    </row>
    <row r="71" hidden="1" outlineLevel="1">
      <c r="A71" s="243" t="n"/>
      <c r="B71" s="262" t="n">
        <v>0</v>
      </c>
      <c r="C71" s="269">
        <f>+EOMONTH(B71,0)</f>
        <v/>
      </c>
      <c r="D71" t="inlineStr">
        <is>
          <t>Systems Implementation SOW #8</t>
        </is>
      </c>
      <c r="E71" s="171">
        <f>+EOMONTH(B71, $D$5)</f>
        <v/>
      </c>
      <c r="F71" s="761">
        <f>+IF(AND($B71&lt;F$2, $E71&gt;F$2), $A$5/$D$5, 0)</f>
        <v/>
      </c>
      <c r="G71" s="762">
        <f>+IF(AND($B71&lt;G$2, $E71&gt;G$2), $A$5/$D$5, 0)</f>
        <v/>
      </c>
      <c r="H71" s="762">
        <f>+IF(AND($B71&lt;H$2, $E71&gt;H$2), $A$5/$D$5, 0)</f>
        <v/>
      </c>
      <c r="I71" s="762">
        <f>+IF(AND($B71&lt;I$2, $E71&gt;I$2), $A$5/$D$5, 0)</f>
        <v/>
      </c>
      <c r="J71" s="762">
        <f>+IF(AND($B71&lt;J$2, $E71&gt;J$2), $A$5/$D$5, 0)</f>
        <v/>
      </c>
      <c r="K71" s="763">
        <f>+IF(AND($B71&lt;K$2, $E71&gt;K$2), $A$5/$D$5, 0)</f>
        <v/>
      </c>
      <c r="L71" s="762">
        <f>+IF(AND($B71&lt;L$2, $E71&gt;L$2), $A$5/$D$5, 0)</f>
        <v/>
      </c>
      <c r="M71" s="762">
        <f>+IF(AND($B71&lt;M$2, $E71&gt;M$2), $A$5/$D$5, 0)</f>
        <v/>
      </c>
      <c r="N71" s="762">
        <f>+IF(AND($B71&lt;N$2, $E71&gt;N$2), $A$5/$D$5, 0)</f>
        <v/>
      </c>
      <c r="O71" s="762">
        <f>+IF(AND($B71&lt;O$2, $E71&gt;O$2), $A$5/$D$5, 0)</f>
        <v/>
      </c>
      <c r="P71" s="762">
        <f>+IF(AND($B71&lt;P$2, $E71&gt;P$2), $A$5/$D$5, 0)</f>
        <v/>
      </c>
      <c r="Q71" s="762">
        <f>+IF(AND($B71&lt;Q$2, $E71&gt;Q$2), $A$5/$D$5, 0)</f>
        <v/>
      </c>
      <c r="R71" s="762">
        <f>+IF(AND($B71&lt;R$2, $E71&gt;R$2), $A$5/$D$5, 0)</f>
        <v/>
      </c>
      <c r="S71" s="762">
        <f>+IF(AND($B71&lt;S$2, $E71&gt;S$2), $A$5/$D$5, 0)</f>
        <v/>
      </c>
      <c r="T71" s="762">
        <f>+IF(AND($B71&lt;T$2, $E71&gt;T$2), $A$5/$D$5, 0)</f>
        <v/>
      </c>
      <c r="U71" s="762">
        <f>+IF(AND($B71&lt;U$2, $E71&gt;U$2), $A$5/$D$5, 0)</f>
        <v/>
      </c>
      <c r="V71" s="762">
        <f>+IF(AND($B71&lt;V$2, $E71&gt;V$2), $A$5/$D$5, 0)</f>
        <v/>
      </c>
      <c r="W71" s="762">
        <f>+IF(AND($B71&lt;W$2, $E71&gt;W$2), $A$5/$D$5, 0)</f>
        <v/>
      </c>
      <c r="X71" s="762">
        <f>+IF(AND($B71&lt;X$2, $E71&gt;X$2), $A$5/$D$5, 0)</f>
        <v/>
      </c>
      <c r="Y71" s="762">
        <f>+IF(AND($B71&lt;Y$2, $E71&gt;Y$2), $A$5/$D$5, 0)</f>
        <v/>
      </c>
      <c r="Z71" s="762">
        <f>+IF(AND($B71&lt;Z$2, $E71&gt;Z$2), $A$5/$D$5, 0)</f>
        <v/>
      </c>
      <c r="AA71" s="762">
        <f>+IF(AND($B71&lt;AA$2, $E71&gt;AA$2), $A$5/$D$5, 0)</f>
        <v/>
      </c>
      <c r="AB71" s="762">
        <f>+IF(AND($B71&lt;AB$2, $E71&gt;AB$2), $A$5/$D$5, 0)</f>
        <v/>
      </c>
      <c r="AC71" s="762">
        <f>+IF(AND($B71&lt;AC$2, $E71&gt;AC$2), $A$5/$D$5, 0)</f>
        <v/>
      </c>
      <c r="AD71" s="762">
        <f>+IF(AND($B71&lt;AD$2, $E71&gt;AD$2), $A$5/$D$5, 0)</f>
        <v/>
      </c>
      <c r="AE71" s="762">
        <f>+IF(AND($B71&lt;AE$2, $E71&gt;AE$2), $A$5/$D$5, 0)</f>
        <v/>
      </c>
      <c r="AF71" s="762">
        <f>+IF(AND($B71&lt;AF$2, $E71&gt;AF$2), $A$5/$D$5, 0)</f>
        <v/>
      </c>
      <c r="AG71" s="762">
        <f>+IF(AND($B71&lt;AG$2, $E71&gt;AG$2), $A$5/$D$5, 0)</f>
        <v/>
      </c>
      <c r="AH71" s="762">
        <f>+IF(AND($B71&lt;AH$2, $E71&gt;AH$2), $A$5/$D$5, 0)</f>
        <v/>
      </c>
      <c r="AI71" s="762">
        <f>+IF(AND($B71&lt;AI$2, $E71&gt;AI$2), $A$5/$D$5, 0)</f>
        <v/>
      </c>
      <c r="AJ71" s="762">
        <f>+IF(AND($B71&lt;AJ$2, $E71&gt;AJ$2), $A$5/$D$5, 0)</f>
        <v/>
      </c>
      <c r="AK71" s="762">
        <f>+IF(AND($B71&lt;AK$2, $E71&gt;AK$2), $A$5/$D$5, 0)</f>
        <v/>
      </c>
      <c r="AL71" s="762">
        <f>+IF(AND($B71&lt;AL$2, $E71&gt;AL$2), $A$5/$D$5, 0)</f>
        <v/>
      </c>
      <c r="AM71" s="762">
        <f>+IF(AND($B71&lt;AM$2, $E71&gt;AM$2), $A$5/$D$5, 0)</f>
        <v/>
      </c>
      <c r="AN71" s="762">
        <f>+IF(AND($B71&lt;AN$2, $E71&gt;AN$2), $A$5/$D$5, 0)</f>
        <v/>
      </c>
      <c r="AO71" s="762">
        <f>+IF(AND($B71&lt;AO$2, $E71&gt;AO$2), $A$5/$D$5, 0)</f>
        <v/>
      </c>
      <c r="AP71" s="762">
        <f>+IF(AND($B71&lt;AP$2, $E71&gt;AP$2), $A$5/$D$5, 0)</f>
        <v/>
      </c>
      <c r="AQ71" s="762">
        <f>+IF(AND($B71&lt;AQ$2, $E71&gt;AQ$2), $A$5/$D$5, 0)</f>
        <v/>
      </c>
      <c r="AR71" s="762">
        <f>+IF(AND($B71&lt;AR$2, $E71&gt;AR$2), $A$5/$D$5, 0)</f>
        <v/>
      </c>
      <c r="AS71" s="762">
        <f>+IF(AND($B71&lt;AS$2, $E71&gt;AS$2), $A$5/$D$5, 0)</f>
        <v/>
      </c>
      <c r="AT71" s="762">
        <f>+IF(AND($B71&lt;AT$2, $E71&gt;AT$2), $A$5/$D$5, 0)</f>
        <v/>
      </c>
      <c r="AU71" s="762">
        <f>+IF(AND($B71&lt;AU$2, $E71&gt;AU$2), $A$5/$D$5, 0)</f>
        <v/>
      </c>
      <c r="AV71" s="762">
        <f>+IF(AND($B71&lt;AV$2, $E71&gt;AV$2), $A$5/$D$5, 0)</f>
        <v/>
      </c>
      <c r="AW71" s="762">
        <f>+IF(AND($B71&lt;AW$2, $E71&gt;AW$2), $A$5/$D$5, 0)</f>
        <v/>
      </c>
      <c r="AX71" s="762">
        <f>+IF(AND($B71&lt;AX$2, $E71&gt;AX$2), $A$5/$D$5, 0)</f>
        <v/>
      </c>
      <c r="AY71" s="762">
        <f>+IF(AND($B71&lt;AY$2, $E71&gt;AY$2), $A$5/$D$5, 0)</f>
        <v/>
      </c>
      <c r="AZ71" s="762">
        <f>+IF(AND($B71&lt;AZ$2, $E71&gt;AZ$2), $A$5/$D$5, 0)</f>
        <v/>
      </c>
      <c r="BA71" s="762">
        <f>+IF(AND($B71&lt;BA$2, $E71&gt;BA$2), $A$5/$D$5, 0)</f>
        <v/>
      </c>
      <c r="BB71" s="762">
        <f>+IF(AND($B71&lt;BB$2, $E71&gt;BB$2), $A$5/$D$5, 0)</f>
        <v/>
      </c>
      <c r="BC71" s="762">
        <f>+IF(AND($B71&lt;BC$2, $E71&gt;BC$2), $A$5/$D$5, 0)</f>
        <v/>
      </c>
      <c r="BD71" s="762">
        <f>+IF(AND($B71&lt;BD$2, $E71&gt;BD$2), $A$5/$D$5, 0)</f>
        <v/>
      </c>
      <c r="BE71" s="762">
        <f>+IF(AND($B71&lt;BE$2, $E71&gt;BE$2), $A$5/$D$5, 0)</f>
        <v/>
      </c>
      <c r="BF71" s="762">
        <f>+IF(AND($B71&lt;BF$2, $E71&gt;BF$2), $A$5/$D$5, 0)</f>
        <v/>
      </c>
      <c r="BG71" s="762">
        <f>+IF(AND($B71&lt;BG$2, $E71&gt;BG$2), $A$5/$D$5, 0)</f>
        <v/>
      </c>
      <c r="BH71" s="762">
        <f>+IF(AND($B71&lt;BH$2, $E71&gt;BH$2), $A$5/$D$5, 0)</f>
        <v/>
      </c>
      <c r="BI71" s="762">
        <f>+IF(AND($B71&lt;BI$2, $E71&gt;BI$2), $A$5/$D$5, 0)</f>
        <v/>
      </c>
      <c r="BJ71" s="762">
        <f>+IF(AND($B71&lt;BJ$2, $E71&gt;BJ$2), $A$5/$D$5, 0)</f>
        <v/>
      </c>
      <c r="BK71" s="762">
        <f>+IF(AND($B71&lt;BK$2, $E71&gt;BK$2), $A$5/$D$5, 0)</f>
        <v/>
      </c>
      <c r="BL71" s="762">
        <f>+IF(AND($B71&lt;BL$2, $E71&gt;BL$2), $A$5/$D$5, 0)</f>
        <v/>
      </c>
      <c r="BM71" s="762">
        <f>+IF(AND($B71&lt;BM$2, $E71&gt;BM$2), $A$5/$D$5, 0)</f>
        <v/>
      </c>
      <c r="BN71" s="762">
        <f>+IF(AND($B71&lt;BN$2, $E71&gt;BN$2), $A$5/$D$5, 0)</f>
        <v/>
      </c>
      <c r="BO71" s="762">
        <f>+IF(AND($B71&lt;BO$2, $E71&gt;BO$2), $A$5/$D$5, 0)</f>
        <v/>
      </c>
      <c r="BP71" s="762">
        <f>+IF(AND($B71&lt;BP$2, $E71&gt;BP$2), $A$5/$D$5, 0)</f>
        <v/>
      </c>
      <c r="BQ71" s="762">
        <f>+IF(AND($B71&lt;BQ$2, $E71&gt;BQ$2), $A$5/$D$5, 0)</f>
        <v/>
      </c>
      <c r="BR71" s="762">
        <f>+IF(AND($B71&lt;BR$2, $E71&gt;BR$2), $A$5/$D$5, 0)</f>
        <v/>
      </c>
      <c r="BS71" s="762">
        <f>+IF(AND($B71&lt;BS$2, $E71&gt;BS$2), $A$5/$D$5, 0)</f>
        <v/>
      </c>
      <c r="BT71" s="762">
        <f>+IF(AND($B71&lt;BT$2, $E71&gt;BT$2), $A$5/$D$5, 0)</f>
        <v/>
      </c>
      <c r="BU71" s="762">
        <f>+IF(AND($B71&lt;BU$2, $E71&gt;BU$2), $A$5/$D$5, 0)</f>
        <v/>
      </c>
      <c r="BV71" s="762">
        <f>+IF(AND($B71&lt;BV$2, $E71&gt;BV$2), $A$5/$D$5, 0)</f>
        <v/>
      </c>
      <c r="BW71" s="762">
        <f>+IF(AND($B71&lt;BW$2, $E71&gt;BW$2), $A$5/$D$5, 0)</f>
        <v/>
      </c>
      <c r="BX71" s="762">
        <f>+IF(AND($B71&lt;BX$2, $E71&gt;BX$2), $A$5/$D$5, 0)</f>
        <v/>
      </c>
      <c r="BY71" s="762">
        <f>+IF(AND($B71&lt;BY$2, $E71&gt;BY$2), $A$5/$D$5, 0)</f>
        <v/>
      </c>
      <c r="BZ71" s="762">
        <f>+IF(AND($B71&lt;BZ$2, $E71&gt;BZ$2), $A$5/$D$5, 0)</f>
        <v/>
      </c>
      <c r="CA71" s="762">
        <f>+IF(AND($B71&lt;CA$2, $E71&gt;CA$2), $A$5/$D$5, 0)</f>
        <v/>
      </c>
      <c r="CB71" s="762">
        <f>+IF(AND($B71&lt;CB$2, $E71&gt;CB$2), $A$5/$D$5, 0)</f>
        <v/>
      </c>
      <c r="CC71" s="762">
        <f>+IF(AND($B71&lt;CC$2, $E71&gt;CC$2), $A$5/$D$5, 0)</f>
        <v/>
      </c>
      <c r="CD71" s="762">
        <f>+IF(AND($B71&lt;CD$2, $E71&gt;CD$2), $A$5/$D$5, 0)</f>
        <v/>
      </c>
      <c r="CE71" s="762">
        <f>+IF(AND($B71&lt;CE$2, $E71&gt;CE$2), $A$5/$D$5, 0)</f>
        <v/>
      </c>
      <c r="CF71" s="762">
        <f>+IF(AND($B71&lt;CF$2, $E71&gt;CF$2), $A$5/$D$5, 0)</f>
        <v/>
      </c>
      <c r="CG71" s="762">
        <f>+IF(AND($B71&lt;CG$2, $E71&gt;CG$2), $A$5/$D$5, 0)</f>
        <v/>
      </c>
      <c r="CH71" s="762">
        <f>+IF(AND($B71&lt;CH$2, $E71&gt;CH$2), $A$5/$D$5, 0)</f>
        <v/>
      </c>
      <c r="CI71" s="762">
        <f>+IF(AND($B71&lt;CI$2, $E71&gt;CI$2), $A$5/$D$5, 0)</f>
        <v/>
      </c>
      <c r="CJ71" s="762">
        <f>+IF(AND($B71&lt;CJ$2, $E71&gt;CJ$2), $A$5/$D$5, 0)</f>
        <v/>
      </c>
      <c r="CK71" s="763">
        <f>+IF(AND($B71&lt;CK$2, $E71&gt;CK$2), $A$5/$D$5, 0)</f>
        <v/>
      </c>
    </row>
    <row r="72" hidden="1" outlineLevel="1">
      <c r="A72" s="243" t="n"/>
      <c r="B72" s="262" t="n">
        <v>0</v>
      </c>
      <c r="C72" s="269">
        <f>+EOMONTH(B72,0)</f>
        <v/>
      </c>
      <c r="D72" t="inlineStr">
        <is>
          <t>Systems Implementation SOW #9</t>
        </is>
      </c>
      <c r="E72" s="171">
        <f>+EOMONTH(B72, $D$5)</f>
        <v/>
      </c>
      <c r="F72" s="761">
        <f>+IF(AND($B72&lt;F$2, $E72&gt;F$2), $A$5/$D$5, 0)</f>
        <v/>
      </c>
      <c r="G72" s="762">
        <f>+IF(AND($B72&lt;G$2, $E72&gt;G$2), $A$5/$D$5, 0)</f>
        <v/>
      </c>
      <c r="H72" s="762">
        <f>+IF(AND($B72&lt;H$2, $E72&gt;H$2), $A$5/$D$5, 0)</f>
        <v/>
      </c>
      <c r="I72" s="762">
        <f>+IF(AND($B72&lt;I$2, $E72&gt;I$2), $A$5/$D$5, 0)</f>
        <v/>
      </c>
      <c r="J72" s="762">
        <f>+IF(AND($B72&lt;J$2, $E72&gt;J$2), $A$5/$D$5, 0)</f>
        <v/>
      </c>
      <c r="K72" s="763">
        <f>+IF(AND($B72&lt;K$2, $E72&gt;K$2), $A$5/$D$5, 0)</f>
        <v/>
      </c>
      <c r="L72" s="762">
        <f>+IF(AND($B72&lt;L$2, $E72&gt;L$2), $A$5/$D$5, 0)</f>
        <v/>
      </c>
      <c r="M72" s="762">
        <f>+IF(AND($B72&lt;M$2, $E72&gt;M$2), $A$5/$D$5, 0)</f>
        <v/>
      </c>
      <c r="N72" s="762">
        <f>+IF(AND($B72&lt;N$2, $E72&gt;N$2), $A$5/$D$5, 0)</f>
        <v/>
      </c>
      <c r="O72" s="762">
        <f>+IF(AND($B72&lt;O$2, $E72&gt;O$2), $A$5/$D$5, 0)</f>
        <v/>
      </c>
      <c r="P72" s="762">
        <f>+IF(AND($B72&lt;P$2, $E72&gt;P$2), $A$5/$D$5, 0)</f>
        <v/>
      </c>
      <c r="Q72" s="762">
        <f>+IF(AND($B72&lt;Q$2, $E72&gt;Q$2), $A$5/$D$5, 0)</f>
        <v/>
      </c>
      <c r="R72" s="762">
        <f>+IF(AND($B72&lt;R$2, $E72&gt;R$2), $A$5/$D$5, 0)</f>
        <v/>
      </c>
      <c r="S72" s="762">
        <f>+IF(AND($B72&lt;S$2, $E72&gt;S$2), $A$5/$D$5, 0)</f>
        <v/>
      </c>
      <c r="T72" s="762">
        <f>+IF(AND($B72&lt;T$2, $E72&gt;T$2), $A$5/$D$5, 0)</f>
        <v/>
      </c>
      <c r="U72" s="762">
        <f>+IF(AND($B72&lt;U$2, $E72&gt;U$2), $A$5/$D$5, 0)</f>
        <v/>
      </c>
      <c r="V72" s="762">
        <f>+IF(AND($B72&lt;V$2, $E72&gt;V$2), $A$5/$D$5, 0)</f>
        <v/>
      </c>
      <c r="W72" s="762">
        <f>+IF(AND($B72&lt;W$2, $E72&gt;W$2), $A$5/$D$5, 0)</f>
        <v/>
      </c>
      <c r="X72" s="762">
        <f>+IF(AND($B72&lt;X$2, $E72&gt;X$2), $A$5/$D$5, 0)</f>
        <v/>
      </c>
      <c r="Y72" s="762">
        <f>+IF(AND($B72&lt;Y$2, $E72&gt;Y$2), $A$5/$D$5, 0)</f>
        <v/>
      </c>
      <c r="Z72" s="762">
        <f>+IF(AND($B72&lt;Z$2, $E72&gt;Z$2), $A$5/$D$5, 0)</f>
        <v/>
      </c>
      <c r="AA72" s="762">
        <f>+IF(AND($B72&lt;AA$2, $E72&gt;AA$2), $A$5/$D$5, 0)</f>
        <v/>
      </c>
      <c r="AB72" s="762">
        <f>+IF(AND($B72&lt;AB$2, $E72&gt;AB$2), $A$5/$D$5, 0)</f>
        <v/>
      </c>
      <c r="AC72" s="762">
        <f>+IF(AND($B72&lt;AC$2, $E72&gt;AC$2), $A$5/$D$5, 0)</f>
        <v/>
      </c>
      <c r="AD72" s="762">
        <f>+IF(AND($B72&lt;AD$2, $E72&gt;AD$2), $A$5/$D$5, 0)</f>
        <v/>
      </c>
      <c r="AE72" s="762">
        <f>+IF(AND($B72&lt;AE$2, $E72&gt;AE$2), $A$5/$D$5, 0)</f>
        <v/>
      </c>
      <c r="AF72" s="762">
        <f>+IF(AND($B72&lt;AF$2, $E72&gt;AF$2), $A$5/$D$5, 0)</f>
        <v/>
      </c>
      <c r="AG72" s="762">
        <f>+IF(AND($B72&lt;AG$2, $E72&gt;AG$2), $A$5/$D$5, 0)</f>
        <v/>
      </c>
      <c r="AH72" s="762">
        <f>+IF(AND($B72&lt;AH$2, $E72&gt;AH$2), $A$5/$D$5, 0)</f>
        <v/>
      </c>
      <c r="AI72" s="762">
        <f>+IF(AND($B72&lt;AI$2, $E72&gt;AI$2), $A$5/$D$5, 0)</f>
        <v/>
      </c>
      <c r="AJ72" s="762">
        <f>+IF(AND($B72&lt;AJ$2, $E72&gt;AJ$2), $A$5/$D$5, 0)</f>
        <v/>
      </c>
      <c r="AK72" s="762">
        <f>+IF(AND($B72&lt;AK$2, $E72&gt;AK$2), $A$5/$D$5, 0)</f>
        <v/>
      </c>
      <c r="AL72" s="762">
        <f>+IF(AND($B72&lt;AL$2, $E72&gt;AL$2), $A$5/$D$5, 0)</f>
        <v/>
      </c>
      <c r="AM72" s="762">
        <f>+IF(AND($B72&lt;AM$2, $E72&gt;AM$2), $A$5/$D$5, 0)</f>
        <v/>
      </c>
      <c r="AN72" s="762">
        <f>+IF(AND($B72&lt;AN$2, $E72&gt;AN$2), $A$5/$D$5, 0)</f>
        <v/>
      </c>
      <c r="AO72" s="762">
        <f>+IF(AND($B72&lt;AO$2, $E72&gt;AO$2), $A$5/$D$5, 0)</f>
        <v/>
      </c>
      <c r="AP72" s="762">
        <f>+IF(AND($B72&lt;AP$2, $E72&gt;AP$2), $A$5/$D$5, 0)</f>
        <v/>
      </c>
      <c r="AQ72" s="762">
        <f>+IF(AND($B72&lt;AQ$2, $E72&gt;AQ$2), $A$5/$D$5, 0)</f>
        <v/>
      </c>
      <c r="AR72" s="762">
        <f>+IF(AND($B72&lt;AR$2, $E72&gt;AR$2), $A$5/$D$5, 0)</f>
        <v/>
      </c>
      <c r="AS72" s="762">
        <f>+IF(AND($B72&lt;AS$2, $E72&gt;AS$2), $A$5/$D$5, 0)</f>
        <v/>
      </c>
      <c r="AT72" s="762">
        <f>+IF(AND($B72&lt;AT$2, $E72&gt;AT$2), $A$5/$D$5, 0)</f>
        <v/>
      </c>
      <c r="AU72" s="762">
        <f>+IF(AND($B72&lt;AU$2, $E72&gt;AU$2), $A$5/$D$5, 0)</f>
        <v/>
      </c>
      <c r="AV72" s="762">
        <f>+IF(AND($B72&lt;AV$2, $E72&gt;AV$2), $A$5/$D$5, 0)</f>
        <v/>
      </c>
      <c r="AW72" s="762">
        <f>+IF(AND($B72&lt;AW$2, $E72&gt;AW$2), $A$5/$D$5, 0)</f>
        <v/>
      </c>
      <c r="AX72" s="762">
        <f>+IF(AND($B72&lt;AX$2, $E72&gt;AX$2), $A$5/$D$5, 0)</f>
        <v/>
      </c>
      <c r="AY72" s="762">
        <f>+IF(AND($B72&lt;AY$2, $E72&gt;AY$2), $A$5/$D$5, 0)</f>
        <v/>
      </c>
      <c r="AZ72" s="762">
        <f>+IF(AND($B72&lt;AZ$2, $E72&gt;AZ$2), $A$5/$D$5, 0)</f>
        <v/>
      </c>
      <c r="BA72" s="762">
        <f>+IF(AND($B72&lt;BA$2, $E72&gt;BA$2), $A$5/$D$5, 0)</f>
        <v/>
      </c>
      <c r="BB72" s="762">
        <f>+IF(AND($B72&lt;BB$2, $E72&gt;BB$2), $A$5/$D$5, 0)</f>
        <v/>
      </c>
      <c r="BC72" s="762">
        <f>+IF(AND($B72&lt;BC$2, $E72&gt;BC$2), $A$5/$D$5, 0)</f>
        <v/>
      </c>
      <c r="BD72" s="762">
        <f>+IF(AND($B72&lt;BD$2, $E72&gt;BD$2), $A$5/$D$5, 0)</f>
        <v/>
      </c>
      <c r="BE72" s="762">
        <f>+IF(AND($B72&lt;BE$2, $E72&gt;BE$2), $A$5/$D$5, 0)</f>
        <v/>
      </c>
      <c r="BF72" s="762">
        <f>+IF(AND($B72&lt;BF$2, $E72&gt;BF$2), $A$5/$D$5, 0)</f>
        <v/>
      </c>
      <c r="BG72" s="762">
        <f>+IF(AND($B72&lt;BG$2, $E72&gt;BG$2), $A$5/$D$5, 0)</f>
        <v/>
      </c>
      <c r="BH72" s="762">
        <f>+IF(AND($B72&lt;BH$2, $E72&gt;BH$2), $A$5/$D$5, 0)</f>
        <v/>
      </c>
      <c r="BI72" s="762">
        <f>+IF(AND($B72&lt;BI$2, $E72&gt;BI$2), $A$5/$D$5, 0)</f>
        <v/>
      </c>
      <c r="BJ72" s="762">
        <f>+IF(AND($B72&lt;BJ$2, $E72&gt;BJ$2), $A$5/$D$5, 0)</f>
        <v/>
      </c>
      <c r="BK72" s="762">
        <f>+IF(AND($B72&lt;BK$2, $E72&gt;BK$2), $A$5/$D$5, 0)</f>
        <v/>
      </c>
      <c r="BL72" s="762">
        <f>+IF(AND($B72&lt;BL$2, $E72&gt;BL$2), $A$5/$D$5, 0)</f>
        <v/>
      </c>
      <c r="BM72" s="762">
        <f>+IF(AND($B72&lt;BM$2, $E72&gt;BM$2), $A$5/$D$5, 0)</f>
        <v/>
      </c>
      <c r="BN72" s="762">
        <f>+IF(AND($B72&lt;BN$2, $E72&gt;BN$2), $A$5/$D$5, 0)</f>
        <v/>
      </c>
      <c r="BO72" s="762">
        <f>+IF(AND($B72&lt;BO$2, $E72&gt;BO$2), $A$5/$D$5, 0)</f>
        <v/>
      </c>
      <c r="BP72" s="762">
        <f>+IF(AND($B72&lt;BP$2, $E72&gt;BP$2), $A$5/$D$5, 0)</f>
        <v/>
      </c>
      <c r="BQ72" s="762">
        <f>+IF(AND($B72&lt;BQ$2, $E72&gt;BQ$2), $A$5/$D$5, 0)</f>
        <v/>
      </c>
      <c r="BR72" s="762">
        <f>+IF(AND($B72&lt;BR$2, $E72&gt;BR$2), $A$5/$D$5, 0)</f>
        <v/>
      </c>
      <c r="BS72" s="762">
        <f>+IF(AND($B72&lt;BS$2, $E72&gt;BS$2), $A$5/$D$5, 0)</f>
        <v/>
      </c>
      <c r="BT72" s="762">
        <f>+IF(AND($B72&lt;BT$2, $E72&gt;BT$2), $A$5/$D$5, 0)</f>
        <v/>
      </c>
      <c r="BU72" s="762">
        <f>+IF(AND($B72&lt;BU$2, $E72&gt;BU$2), $A$5/$D$5, 0)</f>
        <v/>
      </c>
      <c r="BV72" s="762">
        <f>+IF(AND($B72&lt;BV$2, $E72&gt;BV$2), $A$5/$D$5, 0)</f>
        <v/>
      </c>
      <c r="BW72" s="762">
        <f>+IF(AND($B72&lt;BW$2, $E72&gt;BW$2), $A$5/$D$5, 0)</f>
        <v/>
      </c>
      <c r="BX72" s="762">
        <f>+IF(AND($B72&lt;BX$2, $E72&gt;BX$2), $A$5/$D$5, 0)</f>
        <v/>
      </c>
      <c r="BY72" s="762">
        <f>+IF(AND($B72&lt;BY$2, $E72&gt;BY$2), $A$5/$D$5, 0)</f>
        <v/>
      </c>
      <c r="BZ72" s="762">
        <f>+IF(AND($B72&lt;BZ$2, $E72&gt;BZ$2), $A$5/$D$5, 0)</f>
        <v/>
      </c>
      <c r="CA72" s="762">
        <f>+IF(AND($B72&lt;CA$2, $E72&gt;CA$2), $A$5/$D$5, 0)</f>
        <v/>
      </c>
      <c r="CB72" s="762">
        <f>+IF(AND($B72&lt;CB$2, $E72&gt;CB$2), $A$5/$D$5, 0)</f>
        <v/>
      </c>
      <c r="CC72" s="762">
        <f>+IF(AND($B72&lt;CC$2, $E72&gt;CC$2), $A$5/$D$5, 0)</f>
        <v/>
      </c>
      <c r="CD72" s="762">
        <f>+IF(AND($B72&lt;CD$2, $E72&gt;CD$2), $A$5/$D$5, 0)</f>
        <v/>
      </c>
      <c r="CE72" s="762">
        <f>+IF(AND($B72&lt;CE$2, $E72&gt;CE$2), $A$5/$D$5, 0)</f>
        <v/>
      </c>
      <c r="CF72" s="762">
        <f>+IF(AND($B72&lt;CF$2, $E72&gt;CF$2), $A$5/$D$5, 0)</f>
        <v/>
      </c>
      <c r="CG72" s="762">
        <f>+IF(AND($B72&lt;CG$2, $E72&gt;CG$2), $A$5/$D$5, 0)</f>
        <v/>
      </c>
      <c r="CH72" s="762">
        <f>+IF(AND($B72&lt;CH$2, $E72&gt;CH$2), $A$5/$D$5, 0)</f>
        <v/>
      </c>
      <c r="CI72" s="762">
        <f>+IF(AND($B72&lt;CI$2, $E72&gt;CI$2), $A$5/$D$5, 0)</f>
        <v/>
      </c>
      <c r="CJ72" s="762">
        <f>+IF(AND($B72&lt;CJ$2, $E72&gt;CJ$2), $A$5/$D$5, 0)</f>
        <v/>
      </c>
      <c r="CK72" s="763">
        <f>+IF(AND($B72&lt;CK$2, $E72&gt;CK$2), $A$5/$D$5, 0)</f>
        <v/>
      </c>
    </row>
    <row r="73" hidden="1" outlineLevel="1">
      <c r="A73" s="243" t="n"/>
      <c r="B73" s="262" t="n">
        <v>0</v>
      </c>
      <c r="C73" s="269">
        <f>+EOMONTH(B73,0)</f>
        <v/>
      </c>
      <c r="D73" t="inlineStr">
        <is>
          <t>Systems Implementation SOW #10</t>
        </is>
      </c>
      <c r="E73" s="171">
        <f>+EOMONTH(B73, $D$5)</f>
        <v/>
      </c>
      <c r="F73" s="761">
        <f>+IF(AND($B73&lt;F$2, $E73&gt;F$2), $A$5/$D$5, 0)</f>
        <v/>
      </c>
      <c r="G73" s="762">
        <f>+IF(AND($B73&lt;G$2, $E73&gt;G$2), $A$5/$D$5, 0)</f>
        <v/>
      </c>
      <c r="H73" s="762">
        <f>+IF(AND($B73&lt;H$2, $E73&gt;H$2), $A$5/$D$5, 0)</f>
        <v/>
      </c>
      <c r="I73" s="762">
        <f>+IF(AND($B73&lt;I$2, $E73&gt;I$2), $A$5/$D$5, 0)</f>
        <v/>
      </c>
      <c r="J73" s="762">
        <f>+IF(AND($B73&lt;J$2, $E73&gt;J$2), $A$5/$D$5, 0)</f>
        <v/>
      </c>
      <c r="K73" s="763">
        <f>+IF(AND($B73&lt;K$2, $E73&gt;K$2), $A$5/$D$5, 0)</f>
        <v/>
      </c>
      <c r="L73" s="762">
        <f>+IF(AND($B73&lt;L$2, $E73&gt;L$2), $A$5/$D$5, 0)</f>
        <v/>
      </c>
      <c r="M73" s="762">
        <f>+IF(AND($B73&lt;M$2, $E73&gt;M$2), $A$5/$D$5, 0)</f>
        <v/>
      </c>
      <c r="N73" s="762">
        <f>+IF(AND($B73&lt;N$2, $E73&gt;N$2), $A$5/$D$5, 0)</f>
        <v/>
      </c>
      <c r="O73" s="762">
        <f>+IF(AND($B73&lt;O$2, $E73&gt;O$2), $A$5/$D$5, 0)</f>
        <v/>
      </c>
      <c r="P73" s="762">
        <f>+IF(AND($B73&lt;P$2, $E73&gt;P$2), $A$5/$D$5, 0)</f>
        <v/>
      </c>
      <c r="Q73" s="762">
        <f>+IF(AND($B73&lt;Q$2, $E73&gt;Q$2), $A$5/$D$5, 0)</f>
        <v/>
      </c>
      <c r="R73" s="762">
        <f>+IF(AND($B73&lt;R$2, $E73&gt;R$2), $A$5/$D$5, 0)</f>
        <v/>
      </c>
      <c r="S73" s="762">
        <f>+IF(AND($B73&lt;S$2, $E73&gt;S$2), $A$5/$D$5, 0)</f>
        <v/>
      </c>
      <c r="T73" s="762">
        <f>+IF(AND($B73&lt;T$2, $E73&gt;T$2), $A$5/$D$5, 0)</f>
        <v/>
      </c>
      <c r="U73" s="762">
        <f>+IF(AND($B73&lt;U$2, $E73&gt;U$2), $A$5/$D$5, 0)</f>
        <v/>
      </c>
      <c r="V73" s="762">
        <f>+IF(AND($B73&lt;V$2, $E73&gt;V$2), $A$5/$D$5, 0)</f>
        <v/>
      </c>
      <c r="W73" s="762">
        <f>+IF(AND($B73&lt;W$2, $E73&gt;W$2), $A$5/$D$5, 0)</f>
        <v/>
      </c>
      <c r="X73" s="762">
        <f>+IF(AND($B73&lt;X$2, $E73&gt;X$2), $A$5/$D$5, 0)</f>
        <v/>
      </c>
      <c r="Y73" s="762">
        <f>+IF(AND($B73&lt;Y$2, $E73&gt;Y$2), $A$5/$D$5, 0)</f>
        <v/>
      </c>
      <c r="Z73" s="762">
        <f>+IF(AND($B73&lt;Z$2, $E73&gt;Z$2), $A$5/$D$5, 0)</f>
        <v/>
      </c>
      <c r="AA73" s="762">
        <f>+IF(AND($B73&lt;AA$2, $E73&gt;AA$2), $A$5/$D$5, 0)</f>
        <v/>
      </c>
      <c r="AB73" s="762">
        <f>+IF(AND($B73&lt;AB$2, $E73&gt;AB$2), $A$5/$D$5, 0)</f>
        <v/>
      </c>
      <c r="AC73" s="762">
        <f>+IF(AND($B73&lt;AC$2, $E73&gt;AC$2), $A$5/$D$5, 0)</f>
        <v/>
      </c>
      <c r="AD73" s="762">
        <f>+IF(AND($B73&lt;AD$2, $E73&gt;AD$2), $A$5/$D$5, 0)</f>
        <v/>
      </c>
      <c r="AE73" s="762">
        <f>+IF(AND($B73&lt;AE$2, $E73&gt;AE$2), $A$5/$D$5, 0)</f>
        <v/>
      </c>
      <c r="AF73" s="762">
        <f>+IF(AND($B73&lt;AF$2, $E73&gt;AF$2), $A$5/$D$5, 0)</f>
        <v/>
      </c>
      <c r="AG73" s="762">
        <f>+IF(AND($B73&lt;AG$2, $E73&gt;AG$2), $A$5/$D$5, 0)</f>
        <v/>
      </c>
      <c r="AH73" s="762">
        <f>+IF(AND($B73&lt;AH$2, $E73&gt;AH$2), $A$5/$D$5, 0)</f>
        <v/>
      </c>
      <c r="AI73" s="762">
        <f>+IF(AND($B73&lt;AI$2, $E73&gt;AI$2), $A$5/$D$5, 0)</f>
        <v/>
      </c>
      <c r="AJ73" s="762">
        <f>+IF(AND($B73&lt;AJ$2, $E73&gt;AJ$2), $A$5/$D$5, 0)</f>
        <v/>
      </c>
      <c r="AK73" s="762">
        <f>+IF(AND($B73&lt;AK$2, $E73&gt;AK$2), $A$5/$D$5, 0)</f>
        <v/>
      </c>
      <c r="AL73" s="762">
        <f>+IF(AND($B73&lt;AL$2, $E73&gt;AL$2), $A$5/$D$5, 0)</f>
        <v/>
      </c>
      <c r="AM73" s="762">
        <f>+IF(AND($B73&lt;AM$2, $E73&gt;AM$2), $A$5/$D$5, 0)</f>
        <v/>
      </c>
      <c r="AN73" s="762">
        <f>+IF(AND($B73&lt;AN$2, $E73&gt;AN$2), $A$5/$D$5, 0)</f>
        <v/>
      </c>
      <c r="AO73" s="762">
        <f>+IF(AND($B73&lt;AO$2, $E73&gt;AO$2), $A$5/$D$5, 0)</f>
        <v/>
      </c>
      <c r="AP73" s="762">
        <f>+IF(AND($B73&lt;AP$2, $E73&gt;AP$2), $A$5/$D$5, 0)</f>
        <v/>
      </c>
      <c r="AQ73" s="762">
        <f>+IF(AND($B73&lt;AQ$2, $E73&gt;AQ$2), $A$5/$D$5, 0)</f>
        <v/>
      </c>
      <c r="AR73" s="762">
        <f>+IF(AND($B73&lt;AR$2, $E73&gt;AR$2), $A$5/$D$5, 0)</f>
        <v/>
      </c>
      <c r="AS73" s="762">
        <f>+IF(AND($B73&lt;AS$2, $E73&gt;AS$2), $A$5/$D$5, 0)</f>
        <v/>
      </c>
      <c r="AT73" s="762">
        <f>+IF(AND($B73&lt;AT$2, $E73&gt;AT$2), $A$5/$D$5, 0)</f>
        <v/>
      </c>
      <c r="AU73" s="762">
        <f>+IF(AND($B73&lt;AU$2, $E73&gt;AU$2), $A$5/$D$5, 0)</f>
        <v/>
      </c>
      <c r="AV73" s="762">
        <f>+IF(AND($B73&lt;AV$2, $E73&gt;AV$2), $A$5/$D$5, 0)</f>
        <v/>
      </c>
      <c r="AW73" s="762">
        <f>+IF(AND($B73&lt;AW$2, $E73&gt;AW$2), $A$5/$D$5, 0)</f>
        <v/>
      </c>
      <c r="AX73" s="762">
        <f>+IF(AND($B73&lt;AX$2, $E73&gt;AX$2), $A$5/$D$5, 0)</f>
        <v/>
      </c>
      <c r="AY73" s="762">
        <f>+IF(AND($B73&lt;AY$2, $E73&gt;AY$2), $A$5/$D$5, 0)</f>
        <v/>
      </c>
      <c r="AZ73" s="762">
        <f>+IF(AND($B73&lt;AZ$2, $E73&gt;AZ$2), $A$5/$D$5, 0)</f>
        <v/>
      </c>
      <c r="BA73" s="762">
        <f>+IF(AND($B73&lt;BA$2, $E73&gt;BA$2), $A$5/$D$5, 0)</f>
        <v/>
      </c>
      <c r="BB73" s="762">
        <f>+IF(AND($B73&lt;BB$2, $E73&gt;BB$2), $A$5/$D$5, 0)</f>
        <v/>
      </c>
      <c r="BC73" s="762">
        <f>+IF(AND($B73&lt;BC$2, $E73&gt;BC$2), $A$5/$D$5, 0)</f>
        <v/>
      </c>
      <c r="BD73" s="762">
        <f>+IF(AND($B73&lt;BD$2, $E73&gt;BD$2), $A$5/$D$5, 0)</f>
        <v/>
      </c>
      <c r="BE73" s="762">
        <f>+IF(AND($B73&lt;BE$2, $E73&gt;BE$2), $A$5/$D$5, 0)</f>
        <v/>
      </c>
      <c r="BF73" s="762">
        <f>+IF(AND($B73&lt;BF$2, $E73&gt;BF$2), $A$5/$D$5, 0)</f>
        <v/>
      </c>
      <c r="BG73" s="762">
        <f>+IF(AND($B73&lt;BG$2, $E73&gt;BG$2), $A$5/$D$5, 0)</f>
        <v/>
      </c>
      <c r="BH73" s="762">
        <f>+IF(AND($B73&lt;BH$2, $E73&gt;BH$2), $A$5/$D$5, 0)</f>
        <v/>
      </c>
      <c r="BI73" s="762">
        <f>+IF(AND($B73&lt;BI$2, $E73&gt;BI$2), $A$5/$D$5, 0)</f>
        <v/>
      </c>
      <c r="BJ73" s="762">
        <f>+IF(AND($B73&lt;BJ$2, $E73&gt;BJ$2), $A$5/$D$5, 0)</f>
        <v/>
      </c>
      <c r="BK73" s="762">
        <f>+IF(AND($B73&lt;BK$2, $E73&gt;BK$2), $A$5/$D$5, 0)</f>
        <v/>
      </c>
      <c r="BL73" s="762">
        <f>+IF(AND($B73&lt;BL$2, $E73&gt;BL$2), $A$5/$D$5, 0)</f>
        <v/>
      </c>
      <c r="BM73" s="762">
        <f>+IF(AND($B73&lt;BM$2, $E73&gt;BM$2), $A$5/$D$5, 0)</f>
        <v/>
      </c>
      <c r="BN73" s="762">
        <f>+IF(AND($B73&lt;BN$2, $E73&gt;BN$2), $A$5/$D$5, 0)</f>
        <v/>
      </c>
      <c r="BO73" s="762">
        <f>+IF(AND($B73&lt;BO$2, $E73&gt;BO$2), $A$5/$D$5, 0)</f>
        <v/>
      </c>
      <c r="BP73" s="762">
        <f>+IF(AND($B73&lt;BP$2, $E73&gt;BP$2), $A$5/$D$5, 0)</f>
        <v/>
      </c>
      <c r="BQ73" s="762">
        <f>+IF(AND($B73&lt;BQ$2, $E73&gt;BQ$2), $A$5/$D$5, 0)</f>
        <v/>
      </c>
      <c r="BR73" s="762">
        <f>+IF(AND($B73&lt;BR$2, $E73&gt;BR$2), $A$5/$D$5, 0)</f>
        <v/>
      </c>
      <c r="BS73" s="762">
        <f>+IF(AND($B73&lt;BS$2, $E73&gt;BS$2), $A$5/$D$5, 0)</f>
        <v/>
      </c>
      <c r="BT73" s="762">
        <f>+IF(AND($B73&lt;BT$2, $E73&gt;BT$2), $A$5/$D$5, 0)</f>
        <v/>
      </c>
      <c r="BU73" s="762">
        <f>+IF(AND($B73&lt;BU$2, $E73&gt;BU$2), $A$5/$D$5, 0)</f>
        <v/>
      </c>
      <c r="BV73" s="762">
        <f>+IF(AND($B73&lt;BV$2, $E73&gt;BV$2), $A$5/$D$5, 0)</f>
        <v/>
      </c>
      <c r="BW73" s="762">
        <f>+IF(AND($B73&lt;BW$2, $E73&gt;BW$2), $A$5/$D$5, 0)</f>
        <v/>
      </c>
      <c r="BX73" s="762">
        <f>+IF(AND($B73&lt;BX$2, $E73&gt;BX$2), $A$5/$D$5, 0)</f>
        <v/>
      </c>
      <c r="BY73" s="762">
        <f>+IF(AND($B73&lt;BY$2, $E73&gt;BY$2), $A$5/$D$5, 0)</f>
        <v/>
      </c>
      <c r="BZ73" s="762">
        <f>+IF(AND($B73&lt;BZ$2, $E73&gt;BZ$2), $A$5/$D$5, 0)</f>
        <v/>
      </c>
      <c r="CA73" s="762">
        <f>+IF(AND($B73&lt;CA$2, $E73&gt;CA$2), $A$5/$D$5, 0)</f>
        <v/>
      </c>
      <c r="CB73" s="762">
        <f>+IF(AND($B73&lt;CB$2, $E73&gt;CB$2), $A$5/$D$5, 0)</f>
        <v/>
      </c>
      <c r="CC73" s="762">
        <f>+IF(AND($B73&lt;CC$2, $E73&gt;CC$2), $A$5/$D$5, 0)</f>
        <v/>
      </c>
      <c r="CD73" s="762">
        <f>+IF(AND($B73&lt;CD$2, $E73&gt;CD$2), $A$5/$D$5, 0)</f>
        <v/>
      </c>
      <c r="CE73" s="762">
        <f>+IF(AND($B73&lt;CE$2, $E73&gt;CE$2), $A$5/$D$5, 0)</f>
        <v/>
      </c>
      <c r="CF73" s="762">
        <f>+IF(AND($B73&lt;CF$2, $E73&gt;CF$2), $A$5/$D$5, 0)</f>
        <v/>
      </c>
      <c r="CG73" s="762">
        <f>+IF(AND($B73&lt;CG$2, $E73&gt;CG$2), $A$5/$D$5, 0)</f>
        <v/>
      </c>
      <c r="CH73" s="762">
        <f>+IF(AND($B73&lt;CH$2, $E73&gt;CH$2), $A$5/$D$5, 0)</f>
        <v/>
      </c>
      <c r="CI73" s="762">
        <f>+IF(AND($B73&lt;CI$2, $E73&gt;CI$2), $A$5/$D$5, 0)</f>
        <v/>
      </c>
      <c r="CJ73" s="762">
        <f>+IF(AND($B73&lt;CJ$2, $E73&gt;CJ$2), $A$5/$D$5, 0)</f>
        <v/>
      </c>
      <c r="CK73" s="763">
        <f>+IF(AND($B73&lt;CK$2, $E73&gt;CK$2), $A$5/$D$5, 0)</f>
        <v/>
      </c>
    </row>
    <row r="74" hidden="1" outlineLevel="1">
      <c r="A74" s="243" t="n"/>
      <c r="B74" s="262" t="n">
        <v>0</v>
      </c>
      <c r="C74" s="269">
        <f>+EOMONTH(B74,0)</f>
        <v/>
      </c>
      <c r="D74" t="inlineStr">
        <is>
          <t>Systems Implementation SOW #11</t>
        </is>
      </c>
      <c r="E74" s="171">
        <f>+EOMONTH(B74, $D$5)</f>
        <v/>
      </c>
      <c r="F74" s="761">
        <f>+IF(AND($B74&lt;F$2, $E74&gt;F$2), $A$5/$D$5, 0)</f>
        <v/>
      </c>
      <c r="G74" s="762">
        <f>+IF(AND($B74&lt;G$2, $E74&gt;G$2), $A$5/$D$5, 0)</f>
        <v/>
      </c>
      <c r="H74" s="762">
        <f>+IF(AND($B74&lt;H$2, $E74&gt;H$2), $A$5/$D$5, 0)</f>
        <v/>
      </c>
      <c r="I74" s="762">
        <f>+IF(AND($B74&lt;I$2, $E74&gt;I$2), $A$5/$D$5, 0)</f>
        <v/>
      </c>
      <c r="J74" s="762">
        <f>+IF(AND($B74&lt;J$2, $E74&gt;J$2), $A$5/$D$5, 0)</f>
        <v/>
      </c>
      <c r="K74" s="763">
        <f>+IF(AND($B74&lt;K$2, $E74&gt;K$2), $A$5/$D$5, 0)</f>
        <v/>
      </c>
      <c r="L74" s="762">
        <f>+IF(AND($B74&lt;L$2, $E74&gt;L$2), $A$5/$D$5, 0)</f>
        <v/>
      </c>
      <c r="M74" s="762">
        <f>+IF(AND($B74&lt;M$2, $E74&gt;M$2), $A$5/$D$5, 0)</f>
        <v/>
      </c>
      <c r="N74" s="762">
        <f>+IF(AND($B74&lt;N$2, $E74&gt;N$2), $A$5/$D$5, 0)</f>
        <v/>
      </c>
      <c r="O74" s="762">
        <f>+IF(AND($B74&lt;O$2, $E74&gt;O$2), $A$5/$D$5, 0)</f>
        <v/>
      </c>
      <c r="P74" s="762">
        <f>+IF(AND($B74&lt;P$2, $E74&gt;P$2), $A$5/$D$5, 0)</f>
        <v/>
      </c>
      <c r="Q74" s="762">
        <f>+IF(AND($B74&lt;Q$2, $E74&gt;Q$2), $A$5/$D$5, 0)</f>
        <v/>
      </c>
      <c r="R74" s="762">
        <f>+IF(AND($B74&lt;R$2, $E74&gt;R$2), $A$5/$D$5, 0)</f>
        <v/>
      </c>
      <c r="S74" s="762">
        <f>+IF(AND($B74&lt;S$2, $E74&gt;S$2), $A$5/$D$5, 0)</f>
        <v/>
      </c>
      <c r="T74" s="762">
        <f>+IF(AND($B74&lt;T$2, $E74&gt;T$2), $A$5/$D$5, 0)</f>
        <v/>
      </c>
      <c r="U74" s="762">
        <f>+IF(AND($B74&lt;U$2, $E74&gt;U$2), $A$5/$D$5, 0)</f>
        <v/>
      </c>
      <c r="V74" s="762">
        <f>+IF(AND($B74&lt;V$2, $E74&gt;V$2), $A$5/$D$5, 0)</f>
        <v/>
      </c>
      <c r="W74" s="762">
        <f>+IF(AND($B74&lt;W$2, $E74&gt;W$2), $A$5/$D$5, 0)</f>
        <v/>
      </c>
      <c r="X74" s="762">
        <f>+IF(AND($B74&lt;X$2, $E74&gt;X$2), $A$5/$D$5, 0)</f>
        <v/>
      </c>
      <c r="Y74" s="762">
        <f>+IF(AND($B74&lt;Y$2, $E74&gt;Y$2), $A$5/$D$5, 0)</f>
        <v/>
      </c>
      <c r="Z74" s="762">
        <f>+IF(AND($B74&lt;Z$2, $E74&gt;Z$2), $A$5/$D$5, 0)</f>
        <v/>
      </c>
      <c r="AA74" s="762">
        <f>+IF(AND($B74&lt;AA$2, $E74&gt;AA$2), $A$5/$D$5, 0)</f>
        <v/>
      </c>
      <c r="AB74" s="762">
        <f>+IF(AND($B74&lt;AB$2, $E74&gt;AB$2), $A$5/$D$5, 0)</f>
        <v/>
      </c>
      <c r="AC74" s="762">
        <f>+IF(AND($B74&lt;AC$2, $E74&gt;AC$2), $A$5/$D$5, 0)</f>
        <v/>
      </c>
      <c r="AD74" s="762">
        <f>+IF(AND($B74&lt;AD$2, $E74&gt;AD$2), $A$5/$D$5, 0)</f>
        <v/>
      </c>
      <c r="AE74" s="762">
        <f>+IF(AND($B74&lt;AE$2, $E74&gt;AE$2), $A$5/$D$5, 0)</f>
        <v/>
      </c>
      <c r="AF74" s="762">
        <f>+IF(AND($B74&lt;AF$2, $E74&gt;AF$2), $A$5/$D$5, 0)</f>
        <v/>
      </c>
      <c r="AG74" s="762">
        <f>+IF(AND($B74&lt;AG$2, $E74&gt;AG$2), $A$5/$D$5, 0)</f>
        <v/>
      </c>
      <c r="AH74" s="762">
        <f>+IF(AND($B74&lt;AH$2, $E74&gt;AH$2), $A$5/$D$5, 0)</f>
        <v/>
      </c>
      <c r="AI74" s="762">
        <f>+IF(AND($B74&lt;AI$2, $E74&gt;AI$2), $A$5/$D$5, 0)</f>
        <v/>
      </c>
      <c r="AJ74" s="762">
        <f>+IF(AND($B74&lt;AJ$2, $E74&gt;AJ$2), $A$5/$D$5, 0)</f>
        <v/>
      </c>
      <c r="AK74" s="762">
        <f>+IF(AND($B74&lt;AK$2, $E74&gt;AK$2), $A$5/$D$5, 0)</f>
        <v/>
      </c>
      <c r="AL74" s="762">
        <f>+IF(AND($B74&lt;AL$2, $E74&gt;AL$2), $A$5/$D$5, 0)</f>
        <v/>
      </c>
      <c r="AM74" s="762">
        <f>+IF(AND($B74&lt;AM$2, $E74&gt;AM$2), $A$5/$D$5, 0)</f>
        <v/>
      </c>
      <c r="AN74" s="762">
        <f>+IF(AND($B74&lt;AN$2, $E74&gt;AN$2), $A$5/$D$5, 0)</f>
        <v/>
      </c>
      <c r="AO74" s="762">
        <f>+IF(AND($B74&lt;AO$2, $E74&gt;AO$2), $A$5/$D$5, 0)</f>
        <v/>
      </c>
      <c r="AP74" s="762">
        <f>+IF(AND($B74&lt;AP$2, $E74&gt;AP$2), $A$5/$D$5, 0)</f>
        <v/>
      </c>
      <c r="AQ74" s="762">
        <f>+IF(AND($B74&lt;AQ$2, $E74&gt;AQ$2), $A$5/$D$5, 0)</f>
        <v/>
      </c>
      <c r="AR74" s="762">
        <f>+IF(AND($B74&lt;AR$2, $E74&gt;AR$2), $A$5/$D$5, 0)</f>
        <v/>
      </c>
      <c r="AS74" s="762">
        <f>+IF(AND($B74&lt;AS$2, $E74&gt;AS$2), $A$5/$D$5, 0)</f>
        <v/>
      </c>
      <c r="AT74" s="762">
        <f>+IF(AND($B74&lt;AT$2, $E74&gt;AT$2), $A$5/$D$5, 0)</f>
        <v/>
      </c>
      <c r="AU74" s="762">
        <f>+IF(AND($B74&lt;AU$2, $E74&gt;AU$2), $A$5/$D$5, 0)</f>
        <v/>
      </c>
      <c r="AV74" s="762">
        <f>+IF(AND($B74&lt;AV$2, $E74&gt;AV$2), $A$5/$D$5, 0)</f>
        <v/>
      </c>
      <c r="AW74" s="762">
        <f>+IF(AND($B74&lt;AW$2, $E74&gt;AW$2), $A$5/$D$5, 0)</f>
        <v/>
      </c>
      <c r="AX74" s="762">
        <f>+IF(AND($B74&lt;AX$2, $E74&gt;AX$2), $A$5/$D$5, 0)</f>
        <v/>
      </c>
      <c r="AY74" s="762">
        <f>+IF(AND($B74&lt;AY$2, $E74&gt;AY$2), $A$5/$D$5, 0)</f>
        <v/>
      </c>
      <c r="AZ74" s="762">
        <f>+IF(AND($B74&lt;AZ$2, $E74&gt;AZ$2), $A$5/$D$5, 0)</f>
        <v/>
      </c>
      <c r="BA74" s="762">
        <f>+IF(AND($B74&lt;BA$2, $E74&gt;BA$2), $A$5/$D$5, 0)</f>
        <v/>
      </c>
      <c r="BB74" s="762">
        <f>+IF(AND($B74&lt;BB$2, $E74&gt;BB$2), $A$5/$D$5, 0)</f>
        <v/>
      </c>
      <c r="BC74" s="762">
        <f>+IF(AND($B74&lt;BC$2, $E74&gt;BC$2), $A$5/$D$5, 0)</f>
        <v/>
      </c>
      <c r="BD74" s="762">
        <f>+IF(AND($B74&lt;BD$2, $E74&gt;BD$2), $A$5/$D$5, 0)</f>
        <v/>
      </c>
      <c r="BE74" s="762">
        <f>+IF(AND($B74&lt;BE$2, $E74&gt;BE$2), $A$5/$D$5, 0)</f>
        <v/>
      </c>
      <c r="BF74" s="762">
        <f>+IF(AND($B74&lt;BF$2, $E74&gt;BF$2), $A$5/$D$5, 0)</f>
        <v/>
      </c>
      <c r="BG74" s="762">
        <f>+IF(AND($B74&lt;BG$2, $E74&gt;BG$2), $A$5/$D$5, 0)</f>
        <v/>
      </c>
      <c r="BH74" s="762">
        <f>+IF(AND($B74&lt;BH$2, $E74&gt;BH$2), $A$5/$D$5, 0)</f>
        <v/>
      </c>
      <c r="BI74" s="762">
        <f>+IF(AND($B74&lt;BI$2, $E74&gt;BI$2), $A$5/$D$5, 0)</f>
        <v/>
      </c>
      <c r="BJ74" s="762">
        <f>+IF(AND($B74&lt;BJ$2, $E74&gt;BJ$2), $A$5/$D$5, 0)</f>
        <v/>
      </c>
      <c r="BK74" s="762">
        <f>+IF(AND($B74&lt;BK$2, $E74&gt;BK$2), $A$5/$D$5, 0)</f>
        <v/>
      </c>
      <c r="BL74" s="762">
        <f>+IF(AND($B74&lt;BL$2, $E74&gt;BL$2), $A$5/$D$5, 0)</f>
        <v/>
      </c>
      <c r="BM74" s="762">
        <f>+IF(AND($B74&lt;BM$2, $E74&gt;BM$2), $A$5/$D$5, 0)</f>
        <v/>
      </c>
      <c r="BN74" s="762">
        <f>+IF(AND($B74&lt;BN$2, $E74&gt;BN$2), $A$5/$D$5, 0)</f>
        <v/>
      </c>
      <c r="BO74" s="762">
        <f>+IF(AND($B74&lt;BO$2, $E74&gt;BO$2), $A$5/$D$5, 0)</f>
        <v/>
      </c>
      <c r="BP74" s="762">
        <f>+IF(AND($B74&lt;BP$2, $E74&gt;BP$2), $A$5/$D$5, 0)</f>
        <v/>
      </c>
      <c r="BQ74" s="762">
        <f>+IF(AND($B74&lt;BQ$2, $E74&gt;BQ$2), $A$5/$D$5, 0)</f>
        <v/>
      </c>
      <c r="BR74" s="762">
        <f>+IF(AND($B74&lt;BR$2, $E74&gt;BR$2), $A$5/$D$5, 0)</f>
        <v/>
      </c>
      <c r="BS74" s="762">
        <f>+IF(AND($B74&lt;BS$2, $E74&gt;BS$2), $A$5/$D$5, 0)</f>
        <v/>
      </c>
      <c r="BT74" s="762">
        <f>+IF(AND($B74&lt;BT$2, $E74&gt;BT$2), $A$5/$D$5, 0)</f>
        <v/>
      </c>
      <c r="BU74" s="762">
        <f>+IF(AND($B74&lt;BU$2, $E74&gt;BU$2), $A$5/$D$5, 0)</f>
        <v/>
      </c>
      <c r="BV74" s="762">
        <f>+IF(AND($B74&lt;BV$2, $E74&gt;BV$2), $A$5/$D$5, 0)</f>
        <v/>
      </c>
      <c r="BW74" s="762">
        <f>+IF(AND($B74&lt;BW$2, $E74&gt;BW$2), $A$5/$D$5, 0)</f>
        <v/>
      </c>
      <c r="BX74" s="762">
        <f>+IF(AND($B74&lt;BX$2, $E74&gt;BX$2), $A$5/$D$5, 0)</f>
        <v/>
      </c>
      <c r="BY74" s="762">
        <f>+IF(AND($B74&lt;BY$2, $E74&gt;BY$2), $A$5/$D$5, 0)</f>
        <v/>
      </c>
      <c r="BZ74" s="762">
        <f>+IF(AND($B74&lt;BZ$2, $E74&gt;BZ$2), $A$5/$D$5, 0)</f>
        <v/>
      </c>
      <c r="CA74" s="762">
        <f>+IF(AND($B74&lt;CA$2, $E74&gt;CA$2), $A$5/$D$5, 0)</f>
        <v/>
      </c>
      <c r="CB74" s="762">
        <f>+IF(AND($B74&lt;CB$2, $E74&gt;CB$2), $A$5/$D$5, 0)</f>
        <v/>
      </c>
      <c r="CC74" s="762">
        <f>+IF(AND($B74&lt;CC$2, $E74&gt;CC$2), $A$5/$D$5, 0)</f>
        <v/>
      </c>
      <c r="CD74" s="762">
        <f>+IF(AND($B74&lt;CD$2, $E74&gt;CD$2), $A$5/$D$5, 0)</f>
        <v/>
      </c>
      <c r="CE74" s="762">
        <f>+IF(AND($B74&lt;CE$2, $E74&gt;CE$2), $A$5/$D$5, 0)</f>
        <v/>
      </c>
      <c r="CF74" s="762">
        <f>+IF(AND($B74&lt;CF$2, $E74&gt;CF$2), $A$5/$D$5, 0)</f>
        <v/>
      </c>
      <c r="CG74" s="762">
        <f>+IF(AND($B74&lt;CG$2, $E74&gt;CG$2), $A$5/$D$5, 0)</f>
        <v/>
      </c>
      <c r="CH74" s="762">
        <f>+IF(AND($B74&lt;CH$2, $E74&gt;CH$2), $A$5/$D$5, 0)</f>
        <v/>
      </c>
      <c r="CI74" s="762">
        <f>+IF(AND($B74&lt;CI$2, $E74&gt;CI$2), $A$5/$D$5, 0)</f>
        <v/>
      </c>
      <c r="CJ74" s="762">
        <f>+IF(AND($B74&lt;CJ$2, $E74&gt;CJ$2), $A$5/$D$5, 0)</f>
        <v/>
      </c>
      <c r="CK74" s="763">
        <f>+IF(AND($B74&lt;CK$2, $E74&gt;CK$2), $A$5/$D$5, 0)</f>
        <v/>
      </c>
    </row>
    <row r="75" hidden="1" outlineLevel="1">
      <c r="A75" s="243" t="n"/>
      <c r="B75" s="262" t="n">
        <v>0</v>
      </c>
      <c r="C75" s="269">
        <f>+EOMONTH(B75,0)</f>
        <v/>
      </c>
      <c r="D75" t="inlineStr">
        <is>
          <t>Systems Implementation SOW #12</t>
        </is>
      </c>
      <c r="E75" s="171">
        <f>+EOMONTH(B75, $D$5)</f>
        <v/>
      </c>
      <c r="F75" s="761">
        <f>+IF(AND($B75&lt;F$2, $E75&gt;F$2), $A$5/$D$5, 0)</f>
        <v/>
      </c>
      <c r="G75" s="762">
        <f>+IF(AND($B75&lt;G$2, $E75&gt;G$2), $A$5/$D$5, 0)</f>
        <v/>
      </c>
      <c r="H75" s="762">
        <f>+IF(AND($B75&lt;H$2, $E75&gt;H$2), $A$5/$D$5, 0)</f>
        <v/>
      </c>
      <c r="I75" s="762">
        <f>+IF(AND($B75&lt;I$2, $E75&gt;I$2), $A$5/$D$5, 0)</f>
        <v/>
      </c>
      <c r="J75" s="762">
        <f>+IF(AND($B75&lt;J$2, $E75&gt;J$2), $A$5/$D$5, 0)</f>
        <v/>
      </c>
      <c r="K75" s="763">
        <f>+IF(AND($B75&lt;K$2, $E75&gt;K$2), $A$5/$D$5, 0)</f>
        <v/>
      </c>
      <c r="L75" s="762">
        <f>+IF(AND($B75&lt;L$2, $E75&gt;L$2), $A$5/$D$5, 0)</f>
        <v/>
      </c>
      <c r="M75" s="762">
        <f>+IF(AND($B75&lt;M$2, $E75&gt;M$2), $A$5/$D$5, 0)</f>
        <v/>
      </c>
      <c r="N75" s="762">
        <f>+IF(AND($B75&lt;N$2, $E75&gt;N$2), $A$5/$D$5, 0)</f>
        <v/>
      </c>
      <c r="O75" s="762">
        <f>+IF(AND($B75&lt;O$2, $E75&gt;O$2), $A$5/$D$5, 0)</f>
        <v/>
      </c>
      <c r="P75" s="762">
        <f>+IF(AND($B75&lt;P$2, $E75&gt;P$2), $A$5/$D$5, 0)</f>
        <v/>
      </c>
      <c r="Q75" s="762">
        <f>+IF(AND($B75&lt;Q$2, $E75&gt;Q$2), $A$5/$D$5, 0)</f>
        <v/>
      </c>
      <c r="R75" s="762">
        <f>+IF(AND($B75&lt;R$2, $E75&gt;R$2), $A$5/$D$5, 0)</f>
        <v/>
      </c>
      <c r="S75" s="762">
        <f>+IF(AND($B75&lt;S$2, $E75&gt;S$2), $A$5/$D$5, 0)</f>
        <v/>
      </c>
      <c r="T75" s="762">
        <f>+IF(AND($B75&lt;T$2, $E75&gt;T$2), $A$5/$D$5, 0)</f>
        <v/>
      </c>
      <c r="U75" s="762">
        <f>+IF(AND($B75&lt;U$2, $E75&gt;U$2), $A$5/$D$5, 0)</f>
        <v/>
      </c>
      <c r="V75" s="762">
        <f>+IF(AND($B75&lt;V$2, $E75&gt;V$2), $A$5/$D$5, 0)</f>
        <v/>
      </c>
      <c r="W75" s="762">
        <f>+IF(AND($B75&lt;W$2, $E75&gt;W$2), $A$5/$D$5, 0)</f>
        <v/>
      </c>
      <c r="X75" s="762">
        <f>+IF(AND($B75&lt;X$2, $E75&gt;X$2), $A$5/$D$5, 0)</f>
        <v/>
      </c>
      <c r="Y75" s="762">
        <f>+IF(AND($B75&lt;Y$2, $E75&gt;Y$2), $A$5/$D$5, 0)</f>
        <v/>
      </c>
      <c r="Z75" s="762">
        <f>+IF(AND($B75&lt;Z$2, $E75&gt;Z$2), $A$5/$D$5, 0)</f>
        <v/>
      </c>
      <c r="AA75" s="762">
        <f>+IF(AND($B75&lt;AA$2, $E75&gt;AA$2), $A$5/$D$5, 0)</f>
        <v/>
      </c>
      <c r="AB75" s="762">
        <f>+IF(AND($B75&lt;AB$2, $E75&gt;AB$2), $A$5/$D$5, 0)</f>
        <v/>
      </c>
      <c r="AC75" s="762">
        <f>+IF(AND($B75&lt;AC$2, $E75&gt;AC$2), $A$5/$D$5, 0)</f>
        <v/>
      </c>
      <c r="AD75" s="762">
        <f>+IF(AND($B75&lt;AD$2, $E75&gt;AD$2), $A$5/$D$5, 0)</f>
        <v/>
      </c>
      <c r="AE75" s="762">
        <f>+IF(AND($B75&lt;AE$2, $E75&gt;AE$2), $A$5/$D$5, 0)</f>
        <v/>
      </c>
      <c r="AF75" s="762">
        <f>+IF(AND($B75&lt;AF$2, $E75&gt;AF$2), $A$5/$D$5, 0)</f>
        <v/>
      </c>
      <c r="AG75" s="762">
        <f>+IF(AND($B75&lt;AG$2, $E75&gt;AG$2), $A$5/$D$5, 0)</f>
        <v/>
      </c>
      <c r="AH75" s="762">
        <f>+IF(AND($B75&lt;AH$2, $E75&gt;AH$2), $A$5/$D$5, 0)</f>
        <v/>
      </c>
      <c r="AI75" s="762">
        <f>+IF(AND($B75&lt;AI$2, $E75&gt;AI$2), $A$5/$D$5, 0)</f>
        <v/>
      </c>
      <c r="AJ75" s="762">
        <f>+IF(AND($B75&lt;AJ$2, $E75&gt;AJ$2), $A$5/$D$5, 0)</f>
        <v/>
      </c>
      <c r="AK75" s="762">
        <f>+IF(AND($B75&lt;AK$2, $E75&gt;AK$2), $A$5/$D$5, 0)</f>
        <v/>
      </c>
      <c r="AL75" s="762">
        <f>+IF(AND($B75&lt;AL$2, $E75&gt;AL$2), $A$5/$D$5, 0)</f>
        <v/>
      </c>
      <c r="AM75" s="762">
        <f>+IF(AND($B75&lt;AM$2, $E75&gt;AM$2), $A$5/$D$5, 0)</f>
        <v/>
      </c>
      <c r="AN75" s="762">
        <f>+IF(AND($B75&lt;AN$2, $E75&gt;AN$2), $A$5/$D$5, 0)</f>
        <v/>
      </c>
      <c r="AO75" s="762">
        <f>+IF(AND($B75&lt;AO$2, $E75&gt;AO$2), $A$5/$D$5, 0)</f>
        <v/>
      </c>
      <c r="AP75" s="762">
        <f>+IF(AND($B75&lt;AP$2, $E75&gt;AP$2), $A$5/$D$5, 0)</f>
        <v/>
      </c>
      <c r="AQ75" s="762">
        <f>+IF(AND($B75&lt;AQ$2, $E75&gt;AQ$2), $A$5/$D$5, 0)</f>
        <v/>
      </c>
      <c r="AR75" s="762">
        <f>+IF(AND($B75&lt;AR$2, $E75&gt;AR$2), $A$5/$D$5, 0)</f>
        <v/>
      </c>
      <c r="AS75" s="762">
        <f>+IF(AND($B75&lt;AS$2, $E75&gt;AS$2), $A$5/$D$5, 0)</f>
        <v/>
      </c>
      <c r="AT75" s="762">
        <f>+IF(AND($B75&lt;AT$2, $E75&gt;AT$2), $A$5/$D$5, 0)</f>
        <v/>
      </c>
      <c r="AU75" s="762">
        <f>+IF(AND($B75&lt;AU$2, $E75&gt;AU$2), $A$5/$D$5, 0)</f>
        <v/>
      </c>
      <c r="AV75" s="762">
        <f>+IF(AND($B75&lt;AV$2, $E75&gt;AV$2), $A$5/$D$5, 0)</f>
        <v/>
      </c>
      <c r="AW75" s="762">
        <f>+IF(AND($B75&lt;AW$2, $E75&gt;AW$2), $A$5/$D$5, 0)</f>
        <v/>
      </c>
      <c r="AX75" s="762">
        <f>+IF(AND($B75&lt;AX$2, $E75&gt;AX$2), $A$5/$D$5, 0)</f>
        <v/>
      </c>
      <c r="AY75" s="762">
        <f>+IF(AND($B75&lt;AY$2, $E75&gt;AY$2), $A$5/$D$5, 0)</f>
        <v/>
      </c>
      <c r="AZ75" s="762">
        <f>+IF(AND($B75&lt;AZ$2, $E75&gt;AZ$2), $A$5/$D$5, 0)</f>
        <v/>
      </c>
      <c r="BA75" s="762">
        <f>+IF(AND($B75&lt;BA$2, $E75&gt;BA$2), $A$5/$D$5, 0)</f>
        <v/>
      </c>
      <c r="BB75" s="762">
        <f>+IF(AND($B75&lt;BB$2, $E75&gt;BB$2), $A$5/$D$5, 0)</f>
        <v/>
      </c>
      <c r="BC75" s="762">
        <f>+IF(AND($B75&lt;BC$2, $E75&gt;BC$2), $A$5/$D$5, 0)</f>
        <v/>
      </c>
      <c r="BD75" s="762">
        <f>+IF(AND($B75&lt;BD$2, $E75&gt;BD$2), $A$5/$D$5, 0)</f>
        <v/>
      </c>
      <c r="BE75" s="762">
        <f>+IF(AND($B75&lt;BE$2, $E75&gt;BE$2), $A$5/$D$5, 0)</f>
        <v/>
      </c>
      <c r="BF75" s="762">
        <f>+IF(AND($B75&lt;BF$2, $E75&gt;BF$2), $A$5/$D$5, 0)</f>
        <v/>
      </c>
      <c r="BG75" s="762">
        <f>+IF(AND($B75&lt;BG$2, $E75&gt;BG$2), $A$5/$D$5, 0)</f>
        <v/>
      </c>
      <c r="BH75" s="762">
        <f>+IF(AND($B75&lt;BH$2, $E75&gt;BH$2), $A$5/$D$5, 0)</f>
        <v/>
      </c>
      <c r="BI75" s="762">
        <f>+IF(AND($B75&lt;BI$2, $E75&gt;BI$2), $A$5/$D$5, 0)</f>
        <v/>
      </c>
      <c r="BJ75" s="762">
        <f>+IF(AND($B75&lt;BJ$2, $E75&gt;BJ$2), $A$5/$D$5, 0)</f>
        <v/>
      </c>
      <c r="BK75" s="762">
        <f>+IF(AND($B75&lt;BK$2, $E75&gt;BK$2), $A$5/$D$5, 0)</f>
        <v/>
      </c>
      <c r="BL75" s="762">
        <f>+IF(AND($B75&lt;BL$2, $E75&gt;BL$2), $A$5/$D$5, 0)</f>
        <v/>
      </c>
      <c r="BM75" s="762">
        <f>+IF(AND($B75&lt;BM$2, $E75&gt;BM$2), $A$5/$D$5, 0)</f>
        <v/>
      </c>
      <c r="BN75" s="762">
        <f>+IF(AND($B75&lt;BN$2, $E75&gt;BN$2), $A$5/$D$5, 0)</f>
        <v/>
      </c>
      <c r="BO75" s="762">
        <f>+IF(AND($B75&lt;BO$2, $E75&gt;BO$2), $A$5/$D$5, 0)</f>
        <v/>
      </c>
      <c r="BP75" s="762">
        <f>+IF(AND($B75&lt;BP$2, $E75&gt;BP$2), $A$5/$D$5, 0)</f>
        <v/>
      </c>
      <c r="BQ75" s="762">
        <f>+IF(AND($B75&lt;BQ$2, $E75&gt;BQ$2), $A$5/$D$5, 0)</f>
        <v/>
      </c>
      <c r="BR75" s="762">
        <f>+IF(AND($B75&lt;BR$2, $E75&gt;BR$2), $A$5/$D$5, 0)</f>
        <v/>
      </c>
      <c r="BS75" s="762">
        <f>+IF(AND($B75&lt;BS$2, $E75&gt;BS$2), $A$5/$D$5, 0)</f>
        <v/>
      </c>
      <c r="BT75" s="762">
        <f>+IF(AND($B75&lt;BT$2, $E75&gt;BT$2), $A$5/$D$5, 0)</f>
        <v/>
      </c>
      <c r="BU75" s="762">
        <f>+IF(AND($B75&lt;BU$2, $E75&gt;BU$2), $A$5/$D$5, 0)</f>
        <v/>
      </c>
      <c r="BV75" s="762">
        <f>+IF(AND($B75&lt;BV$2, $E75&gt;BV$2), $A$5/$D$5, 0)</f>
        <v/>
      </c>
      <c r="BW75" s="762">
        <f>+IF(AND($B75&lt;BW$2, $E75&gt;BW$2), $A$5/$D$5, 0)</f>
        <v/>
      </c>
      <c r="BX75" s="762">
        <f>+IF(AND($B75&lt;BX$2, $E75&gt;BX$2), $A$5/$D$5, 0)</f>
        <v/>
      </c>
      <c r="BY75" s="762">
        <f>+IF(AND($B75&lt;BY$2, $E75&gt;BY$2), $A$5/$D$5, 0)</f>
        <v/>
      </c>
      <c r="BZ75" s="762">
        <f>+IF(AND($B75&lt;BZ$2, $E75&gt;BZ$2), $A$5/$D$5, 0)</f>
        <v/>
      </c>
      <c r="CA75" s="762">
        <f>+IF(AND($B75&lt;CA$2, $E75&gt;CA$2), $A$5/$D$5, 0)</f>
        <v/>
      </c>
      <c r="CB75" s="762">
        <f>+IF(AND($B75&lt;CB$2, $E75&gt;CB$2), $A$5/$D$5, 0)</f>
        <v/>
      </c>
      <c r="CC75" s="762">
        <f>+IF(AND($B75&lt;CC$2, $E75&gt;CC$2), $A$5/$D$5, 0)</f>
        <v/>
      </c>
      <c r="CD75" s="762">
        <f>+IF(AND($B75&lt;CD$2, $E75&gt;CD$2), $A$5/$D$5, 0)</f>
        <v/>
      </c>
      <c r="CE75" s="762">
        <f>+IF(AND($B75&lt;CE$2, $E75&gt;CE$2), $A$5/$D$5, 0)</f>
        <v/>
      </c>
      <c r="CF75" s="762">
        <f>+IF(AND($B75&lt;CF$2, $E75&gt;CF$2), $A$5/$D$5, 0)</f>
        <v/>
      </c>
      <c r="CG75" s="762">
        <f>+IF(AND($B75&lt;CG$2, $E75&gt;CG$2), $A$5/$D$5, 0)</f>
        <v/>
      </c>
      <c r="CH75" s="762">
        <f>+IF(AND($B75&lt;CH$2, $E75&gt;CH$2), $A$5/$D$5, 0)</f>
        <v/>
      </c>
      <c r="CI75" s="762">
        <f>+IF(AND($B75&lt;CI$2, $E75&gt;CI$2), $A$5/$D$5, 0)</f>
        <v/>
      </c>
      <c r="CJ75" s="762">
        <f>+IF(AND($B75&lt;CJ$2, $E75&gt;CJ$2), $A$5/$D$5, 0)</f>
        <v/>
      </c>
      <c r="CK75" s="763">
        <f>+IF(AND($B75&lt;CK$2, $E75&gt;CK$2), $A$5/$D$5, 0)</f>
        <v/>
      </c>
    </row>
    <row r="76" hidden="1" outlineLevel="1">
      <c r="A76" s="243" t="n"/>
      <c r="B76" s="262" t="n">
        <v>0</v>
      </c>
      <c r="C76" s="269">
        <f>+EOMONTH(B76,0)</f>
        <v/>
      </c>
      <c r="D76" t="inlineStr">
        <is>
          <t>Systems Implementation SOW #13</t>
        </is>
      </c>
      <c r="E76" s="171">
        <f>+EOMONTH(B76, $D$5)</f>
        <v/>
      </c>
      <c r="F76" s="761">
        <f>+IF(AND($B76&lt;F$2, $E76&gt;F$2), $A$5/$D$5, 0)</f>
        <v/>
      </c>
      <c r="G76" s="762">
        <f>+IF(AND($B76&lt;G$2, $E76&gt;G$2), $A$5/$D$5, 0)</f>
        <v/>
      </c>
      <c r="H76" s="762">
        <f>+IF(AND($B76&lt;H$2, $E76&gt;H$2), $A$5/$D$5, 0)</f>
        <v/>
      </c>
      <c r="I76" s="762">
        <f>+IF(AND($B76&lt;I$2, $E76&gt;I$2), $A$5/$D$5, 0)</f>
        <v/>
      </c>
      <c r="J76" s="762">
        <f>+IF(AND($B76&lt;J$2, $E76&gt;J$2), $A$5/$D$5, 0)</f>
        <v/>
      </c>
      <c r="K76" s="763">
        <f>+IF(AND($B76&lt;K$2, $E76&gt;K$2), $A$5/$D$5, 0)</f>
        <v/>
      </c>
      <c r="L76" s="762">
        <f>+IF(AND($B76&lt;L$2, $E76&gt;L$2), $A$5/$D$5, 0)</f>
        <v/>
      </c>
      <c r="M76" s="762">
        <f>+IF(AND($B76&lt;M$2, $E76&gt;M$2), $A$5/$D$5, 0)</f>
        <v/>
      </c>
      <c r="N76" s="762">
        <f>+IF(AND($B76&lt;N$2, $E76&gt;N$2), $A$5/$D$5, 0)</f>
        <v/>
      </c>
      <c r="O76" s="762">
        <f>+IF(AND($B76&lt;O$2, $E76&gt;O$2), $A$5/$D$5, 0)</f>
        <v/>
      </c>
      <c r="P76" s="762">
        <f>+IF(AND($B76&lt;P$2, $E76&gt;P$2), $A$5/$D$5, 0)</f>
        <v/>
      </c>
      <c r="Q76" s="762">
        <f>+IF(AND($B76&lt;Q$2, $E76&gt;Q$2), $A$5/$D$5, 0)</f>
        <v/>
      </c>
      <c r="R76" s="762">
        <f>+IF(AND($B76&lt;R$2, $E76&gt;R$2), $A$5/$D$5, 0)</f>
        <v/>
      </c>
      <c r="S76" s="762">
        <f>+IF(AND($B76&lt;S$2, $E76&gt;S$2), $A$5/$D$5, 0)</f>
        <v/>
      </c>
      <c r="T76" s="762">
        <f>+IF(AND($B76&lt;T$2, $E76&gt;T$2), $A$5/$D$5, 0)</f>
        <v/>
      </c>
      <c r="U76" s="762">
        <f>+IF(AND($B76&lt;U$2, $E76&gt;U$2), $A$5/$D$5, 0)</f>
        <v/>
      </c>
      <c r="V76" s="762">
        <f>+IF(AND($B76&lt;V$2, $E76&gt;V$2), $A$5/$D$5, 0)</f>
        <v/>
      </c>
      <c r="W76" s="762">
        <f>+IF(AND($B76&lt;W$2, $E76&gt;W$2), $A$5/$D$5, 0)</f>
        <v/>
      </c>
      <c r="X76" s="762">
        <f>+IF(AND($B76&lt;X$2, $E76&gt;X$2), $A$5/$D$5, 0)</f>
        <v/>
      </c>
      <c r="Y76" s="762">
        <f>+IF(AND($B76&lt;Y$2, $E76&gt;Y$2), $A$5/$D$5, 0)</f>
        <v/>
      </c>
      <c r="Z76" s="762">
        <f>+IF(AND($B76&lt;Z$2, $E76&gt;Z$2), $A$5/$D$5, 0)</f>
        <v/>
      </c>
      <c r="AA76" s="762">
        <f>+IF(AND($B76&lt;AA$2, $E76&gt;AA$2), $A$5/$D$5, 0)</f>
        <v/>
      </c>
      <c r="AB76" s="762">
        <f>+IF(AND($B76&lt;AB$2, $E76&gt;AB$2), $A$5/$D$5, 0)</f>
        <v/>
      </c>
      <c r="AC76" s="762">
        <f>+IF(AND($B76&lt;AC$2, $E76&gt;AC$2), $A$5/$D$5, 0)</f>
        <v/>
      </c>
      <c r="AD76" s="762">
        <f>+IF(AND($B76&lt;AD$2, $E76&gt;AD$2), $A$5/$D$5, 0)</f>
        <v/>
      </c>
      <c r="AE76" s="762">
        <f>+IF(AND($B76&lt;AE$2, $E76&gt;AE$2), $A$5/$D$5, 0)</f>
        <v/>
      </c>
      <c r="AF76" s="762">
        <f>+IF(AND($B76&lt;AF$2, $E76&gt;AF$2), $A$5/$D$5, 0)</f>
        <v/>
      </c>
      <c r="AG76" s="762">
        <f>+IF(AND($B76&lt;AG$2, $E76&gt;AG$2), $A$5/$D$5, 0)</f>
        <v/>
      </c>
      <c r="AH76" s="762">
        <f>+IF(AND($B76&lt;AH$2, $E76&gt;AH$2), $A$5/$D$5, 0)</f>
        <v/>
      </c>
      <c r="AI76" s="762">
        <f>+IF(AND($B76&lt;AI$2, $E76&gt;AI$2), $A$5/$D$5, 0)</f>
        <v/>
      </c>
      <c r="AJ76" s="762">
        <f>+IF(AND($B76&lt;AJ$2, $E76&gt;AJ$2), $A$5/$D$5, 0)</f>
        <v/>
      </c>
      <c r="AK76" s="762">
        <f>+IF(AND($B76&lt;AK$2, $E76&gt;AK$2), $A$5/$D$5, 0)</f>
        <v/>
      </c>
      <c r="AL76" s="762">
        <f>+IF(AND($B76&lt;AL$2, $E76&gt;AL$2), $A$5/$D$5, 0)</f>
        <v/>
      </c>
      <c r="AM76" s="762">
        <f>+IF(AND($B76&lt;AM$2, $E76&gt;AM$2), $A$5/$D$5, 0)</f>
        <v/>
      </c>
      <c r="AN76" s="762">
        <f>+IF(AND($B76&lt;AN$2, $E76&gt;AN$2), $A$5/$D$5, 0)</f>
        <v/>
      </c>
      <c r="AO76" s="762">
        <f>+IF(AND($B76&lt;AO$2, $E76&gt;AO$2), $A$5/$D$5, 0)</f>
        <v/>
      </c>
      <c r="AP76" s="762">
        <f>+IF(AND($B76&lt;AP$2, $E76&gt;AP$2), $A$5/$D$5, 0)</f>
        <v/>
      </c>
      <c r="AQ76" s="762">
        <f>+IF(AND($B76&lt;AQ$2, $E76&gt;AQ$2), $A$5/$D$5, 0)</f>
        <v/>
      </c>
      <c r="AR76" s="762">
        <f>+IF(AND($B76&lt;AR$2, $E76&gt;AR$2), $A$5/$D$5, 0)</f>
        <v/>
      </c>
      <c r="AS76" s="762">
        <f>+IF(AND($B76&lt;AS$2, $E76&gt;AS$2), $A$5/$D$5, 0)</f>
        <v/>
      </c>
      <c r="AT76" s="762">
        <f>+IF(AND($B76&lt;AT$2, $E76&gt;AT$2), $A$5/$D$5, 0)</f>
        <v/>
      </c>
      <c r="AU76" s="762">
        <f>+IF(AND($B76&lt;AU$2, $E76&gt;AU$2), $A$5/$D$5, 0)</f>
        <v/>
      </c>
      <c r="AV76" s="762">
        <f>+IF(AND($B76&lt;AV$2, $E76&gt;AV$2), $A$5/$D$5, 0)</f>
        <v/>
      </c>
      <c r="AW76" s="762">
        <f>+IF(AND($B76&lt;AW$2, $E76&gt;AW$2), $A$5/$D$5, 0)</f>
        <v/>
      </c>
      <c r="AX76" s="762">
        <f>+IF(AND($B76&lt;AX$2, $E76&gt;AX$2), $A$5/$D$5, 0)</f>
        <v/>
      </c>
      <c r="AY76" s="762">
        <f>+IF(AND($B76&lt;AY$2, $E76&gt;AY$2), $A$5/$D$5, 0)</f>
        <v/>
      </c>
      <c r="AZ76" s="762">
        <f>+IF(AND($B76&lt;AZ$2, $E76&gt;AZ$2), $A$5/$D$5, 0)</f>
        <v/>
      </c>
      <c r="BA76" s="762">
        <f>+IF(AND($B76&lt;BA$2, $E76&gt;BA$2), $A$5/$D$5, 0)</f>
        <v/>
      </c>
      <c r="BB76" s="762">
        <f>+IF(AND($B76&lt;BB$2, $E76&gt;BB$2), $A$5/$D$5, 0)</f>
        <v/>
      </c>
      <c r="BC76" s="762">
        <f>+IF(AND($B76&lt;BC$2, $E76&gt;BC$2), $A$5/$D$5, 0)</f>
        <v/>
      </c>
      <c r="BD76" s="762">
        <f>+IF(AND($B76&lt;BD$2, $E76&gt;BD$2), $A$5/$D$5, 0)</f>
        <v/>
      </c>
      <c r="BE76" s="762">
        <f>+IF(AND($B76&lt;BE$2, $E76&gt;BE$2), $A$5/$D$5, 0)</f>
        <v/>
      </c>
      <c r="BF76" s="762">
        <f>+IF(AND($B76&lt;BF$2, $E76&gt;BF$2), $A$5/$D$5, 0)</f>
        <v/>
      </c>
      <c r="BG76" s="762">
        <f>+IF(AND($B76&lt;BG$2, $E76&gt;BG$2), $A$5/$D$5, 0)</f>
        <v/>
      </c>
      <c r="BH76" s="762">
        <f>+IF(AND($B76&lt;BH$2, $E76&gt;BH$2), $A$5/$D$5, 0)</f>
        <v/>
      </c>
      <c r="BI76" s="762">
        <f>+IF(AND($B76&lt;BI$2, $E76&gt;BI$2), $A$5/$D$5, 0)</f>
        <v/>
      </c>
      <c r="BJ76" s="762">
        <f>+IF(AND($B76&lt;BJ$2, $E76&gt;BJ$2), $A$5/$D$5, 0)</f>
        <v/>
      </c>
      <c r="BK76" s="762">
        <f>+IF(AND($B76&lt;BK$2, $E76&gt;BK$2), $A$5/$D$5, 0)</f>
        <v/>
      </c>
      <c r="BL76" s="762">
        <f>+IF(AND($B76&lt;BL$2, $E76&gt;BL$2), $A$5/$D$5, 0)</f>
        <v/>
      </c>
      <c r="BM76" s="762">
        <f>+IF(AND($B76&lt;BM$2, $E76&gt;BM$2), $A$5/$D$5, 0)</f>
        <v/>
      </c>
      <c r="BN76" s="762">
        <f>+IF(AND($B76&lt;BN$2, $E76&gt;BN$2), $A$5/$D$5, 0)</f>
        <v/>
      </c>
      <c r="BO76" s="762">
        <f>+IF(AND($B76&lt;BO$2, $E76&gt;BO$2), $A$5/$D$5, 0)</f>
        <v/>
      </c>
      <c r="BP76" s="762">
        <f>+IF(AND($B76&lt;BP$2, $E76&gt;BP$2), $A$5/$D$5, 0)</f>
        <v/>
      </c>
      <c r="BQ76" s="762">
        <f>+IF(AND($B76&lt;BQ$2, $E76&gt;BQ$2), $A$5/$D$5, 0)</f>
        <v/>
      </c>
      <c r="BR76" s="762">
        <f>+IF(AND($B76&lt;BR$2, $E76&gt;BR$2), $A$5/$D$5, 0)</f>
        <v/>
      </c>
      <c r="BS76" s="762">
        <f>+IF(AND($B76&lt;BS$2, $E76&gt;BS$2), $A$5/$D$5, 0)</f>
        <v/>
      </c>
      <c r="BT76" s="762">
        <f>+IF(AND($B76&lt;BT$2, $E76&gt;BT$2), $A$5/$D$5, 0)</f>
        <v/>
      </c>
      <c r="BU76" s="762">
        <f>+IF(AND($B76&lt;BU$2, $E76&gt;BU$2), $A$5/$D$5, 0)</f>
        <v/>
      </c>
      <c r="BV76" s="762">
        <f>+IF(AND($B76&lt;BV$2, $E76&gt;BV$2), $A$5/$D$5, 0)</f>
        <v/>
      </c>
      <c r="BW76" s="762">
        <f>+IF(AND($B76&lt;BW$2, $E76&gt;BW$2), $A$5/$D$5, 0)</f>
        <v/>
      </c>
      <c r="BX76" s="762">
        <f>+IF(AND($B76&lt;BX$2, $E76&gt;BX$2), $A$5/$D$5, 0)</f>
        <v/>
      </c>
      <c r="BY76" s="762">
        <f>+IF(AND($B76&lt;BY$2, $E76&gt;BY$2), $A$5/$D$5, 0)</f>
        <v/>
      </c>
      <c r="BZ76" s="762">
        <f>+IF(AND($B76&lt;BZ$2, $E76&gt;BZ$2), $A$5/$D$5, 0)</f>
        <v/>
      </c>
      <c r="CA76" s="762">
        <f>+IF(AND($B76&lt;CA$2, $E76&gt;CA$2), $A$5/$D$5, 0)</f>
        <v/>
      </c>
      <c r="CB76" s="762">
        <f>+IF(AND($B76&lt;CB$2, $E76&gt;CB$2), $A$5/$D$5, 0)</f>
        <v/>
      </c>
      <c r="CC76" s="762">
        <f>+IF(AND($B76&lt;CC$2, $E76&gt;CC$2), $A$5/$D$5, 0)</f>
        <v/>
      </c>
      <c r="CD76" s="762">
        <f>+IF(AND($B76&lt;CD$2, $E76&gt;CD$2), $A$5/$D$5, 0)</f>
        <v/>
      </c>
      <c r="CE76" s="762">
        <f>+IF(AND($B76&lt;CE$2, $E76&gt;CE$2), $A$5/$D$5, 0)</f>
        <v/>
      </c>
      <c r="CF76" s="762">
        <f>+IF(AND($B76&lt;CF$2, $E76&gt;CF$2), $A$5/$D$5, 0)</f>
        <v/>
      </c>
      <c r="CG76" s="762">
        <f>+IF(AND($B76&lt;CG$2, $E76&gt;CG$2), $A$5/$D$5, 0)</f>
        <v/>
      </c>
      <c r="CH76" s="762">
        <f>+IF(AND($B76&lt;CH$2, $E76&gt;CH$2), $A$5/$D$5, 0)</f>
        <v/>
      </c>
      <c r="CI76" s="762">
        <f>+IF(AND($B76&lt;CI$2, $E76&gt;CI$2), $A$5/$D$5, 0)</f>
        <v/>
      </c>
      <c r="CJ76" s="762">
        <f>+IF(AND($B76&lt;CJ$2, $E76&gt;CJ$2), $A$5/$D$5, 0)</f>
        <v/>
      </c>
      <c r="CK76" s="763">
        <f>+IF(AND($B76&lt;CK$2, $E76&gt;CK$2), $A$5/$D$5, 0)</f>
        <v/>
      </c>
    </row>
    <row r="77" hidden="1" outlineLevel="1">
      <c r="A77" s="243" t="n"/>
      <c r="B77" s="262" t="n">
        <v>0</v>
      </c>
      <c r="C77" s="269">
        <f>+EOMONTH(B77,0)</f>
        <v/>
      </c>
      <c r="D77" t="inlineStr">
        <is>
          <t>Systems Implementation SOW #14</t>
        </is>
      </c>
      <c r="E77" s="171">
        <f>+EOMONTH(B77, $D$5)</f>
        <v/>
      </c>
      <c r="F77" s="761">
        <f>+IF(AND($B77&lt;F$2, $E77&gt;F$2), $A$5/$D$5, 0)</f>
        <v/>
      </c>
      <c r="G77" s="762">
        <f>+IF(AND($B77&lt;G$2, $E77&gt;G$2), $A$5/$D$5, 0)</f>
        <v/>
      </c>
      <c r="H77" s="762">
        <f>+IF(AND($B77&lt;H$2, $E77&gt;H$2), $A$5/$D$5, 0)</f>
        <v/>
      </c>
      <c r="I77" s="762">
        <f>+IF(AND($B77&lt;I$2, $E77&gt;I$2), $A$5/$D$5, 0)</f>
        <v/>
      </c>
      <c r="J77" s="762">
        <f>+IF(AND($B77&lt;J$2, $E77&gt;J$2), $A$5/$D$5, 0)</f>
        <v/>
      </c>
      <c r="K77" s="763">
        <f>+IF(AND($B77&lt;K$2, $E77&gt;K$2), $A$5/$D$5, 0)</f>
        <v/>
      </c>
      <c r="L77" s="762">
        <f>+IF(AND($B77&lt;L$2, $E77&gt;L$2), $A$5/$D$5, 0)</f>
        <v/>
      </c>
      <c r="M77" s="762">
        <f>+IF(AND($B77&lt;M$2, $E77&gt;M$2), $A$5/$D$5, 0)</f>
        <v/>
      </c>
      <c r="N77" s="762">
        <f>+IF(AND($B77&lt;N$2, $E77&gt;N$2), $A$5/$D$5, 0)</f>
        <v/>
      </c>
      <c r="O77" s="762">
        <f>+IF(AND($B77&lt;O$2, $E77&gt;O$2), $A$5/$D$5, 0)</f>
        <v/>
      </c>
      <c r="P77" s="762">
        <f>+IF(AND($B77&lt;P$2, $E77&gt;P$2), $A$5/$D$5, 0)</f>
        <v/>
      </c>
      <c r="Q77" s="762">
        <f>+IF(AND($B77&lt;Q$2, $E77&gt;Q$2), $A$5/$D$5, 0)</f>
        <v/>
      </c>
      <c r="R77" s="762">
        <f>+IF(AND($B77&lt;R$2, $E77&gt;R$2), $A$5/$D$5, 0)</f>
        <v/>
      </c>
      <c r="S77" s="762">
        <f>+IF(AND($B77&lt;S$2, $E77&gt;S$2), $A$5/$D$5, 0)</f>
        <v/>
      </c>
      <c r="T77" s="762">
        <f>+IF(AND($B77&lt;T$2, $E77&gt;T$2), $A$5/$D$5, 0)</f>
        <v/>
      </c>
      <c r="U77" s="762">
        <f>+IF(AND($B77&lt;U$2, $E77&gt;U$2), $A$5/$D$5, 0)</f>
        <v/>
      </c>
      <c r="V77" s="762">
        <f>+IF(AND($B77&lt;V$2, $E77&gt;V$2), $A$5/$D$5, 0)</f>
        <v/>
      </c>
      <c r="W77" s="762">
        <f>+IF(AND($B77&lt;W$2, $E77&gt;W$2), $A$5/$D$5, 0)</f>
        <v/>
      </c>
      <c r="X77" s="762">
        <f>+IF(AND($B77&lt;X$2, $E77&gt;X$2), $A$5/$D$5, 0)</f>
        <v/>
      </c>
      <c r="Y77" s="762">
        <f>+IF(AND($B77&lt;Y$2, $E77&gt;Y$2), $A$5/$D$5, 0)</f>
        <v/>
      </c>
      <c r="Z77" s="762">
        <f>+IF(AND($B77&lt;Z$2, $E77&gt;Z$2), $A$5/$D$5, 0)</f>
        <v/>
      </c>
      <c r="AA77" s="762">
        <f>+IF(AND($B77&lt;AA$2, $E77&gt;AA$2), $A$5/$D$5, 0)</f>
        <v/>
      </c>
      <c r="AB77" s="762">
        <f>+IF(AND($B77&lt;AB$2, $E77&gt;AB$2), $A$5/$D$5, 0)</f>
        <v/>
      </c>
      <c r="AC77" s="762">
        <f>+IF(AND($B77&lt;AC$2, $E77&gt;AC$2), $A$5/$D$5, 0)</f>
        <v/>
      </c>
      <c r="AD77" s="762">
        <f>+IF(AND($B77&lt;AD$2, $E77&gt;AD$2), $A$5/$D$5, 0)</f>
        <v/>
      </c>
      <c r="AE77" s="762">
        <f>+IF(AND($B77&lt;AE$2, $E77&gt;AE$2), $A$5/$D$5, 0)</f>
        <v/>
      </c>
      <c r="AF77" s="762">
        <f>+IF(AND($B77&lt;AF$2, $E77&gt;AF$2), $A$5/$D$5, 0)</f>
        <v/>
      </c>
      <c r="AG77" s="762">
        <f>+IF(AND($B77&lt;AG$2, $E77&gt;AG$2), $A$5/$D$5, 0)</f>
        <v/>
      </c>
      <c r="AH77" s="762">
        <f>+IF(AND($B77&lt;AH$2, $E77&gt;AH$2), $A$5/$D$5, 0)</f>
        <v/>
      </c>
      <c r="AI77" s="762">
        <f>+IF(AND($B77&lt;AI$2, $E77&gt;AI$2), $A$5/$D$5, 0)</f>
        <v/>
      </c>
      <c r="AJ77" s="762">
        <f>+IF(AND($B77&lt;AJ$2, $E77&gt;AJ$2), $A$5/$D$5, 0)</f>
        <v/>
      </c>
      <c r="AK77" s="762">
        <f>+IF(AND($B77&lt;AK$2, $E77&gt;AK$2), $A$5/$D$5, 0)</f>
        <v/>
      </c>
      <c r="AL77" s="762">
        <f>+IF(AND($B77&lt;AL$2, $E77&gt;AL$2), $A$5/$D$5, 0)</f>
        <v/>
      </c>
      <c r="AM77" s="762">
        <f>+IF(AND($B77&lt;AM$2, $E77&gt;AM$2), $A$5/$D$5, 0)</f>
        <v/>
      </c>
      <c r="AN77" s="762">
        <f>+IF(AND($B77&lt;AN$2, $E77&gt;AN$2), $A$5/$D$5, 0)</f>
        <v/>
      </c>
      <c r="AO77" s="762">
        <f>+IF(AND($B77&lt;AO$2, $E77&gt;AO$2), $A$5/$D$5, 0)</f>
        <v/>
      </c>
      <c r="AP77" s="762">
        <f>+IF(AND($B77&lt;AP$2, $E77&gt;AP$2), $A$5/$D$5, 0)</f>
        <v/>
      </c>
      <c r="AQ77" s="762">
        <f>+IF(AND($B77&lt;AQ$2, $E77&gt;AQ$2), $A$5/$D$5, 0)</f>
        <v/>
      </c>
      <c r="AR77" s="762">
        <f>+IF(AND($B77&lt;AR$2, $E77&gt;AR$2), $A$5/$D$5, 0)</f>
        <v/>
      </c>
      <c r="AS77" s="762">
        <f>+IF(AND($B77&lt;AS$2, $E77&gt;AS$2), $A$5/$D$5, 0)</f>
        <v/>
      </c>
      <c r="AT77" s="762">
        <f>+IF(AND($B77&lt;AT$2, $E77&gt;AT$2), $A$5/$D$5, 0)</f>
        <v/>
      </c>
      <c r="AU77" s="762">
        <f>+IF(AND($B77&lt;AU$2, $E77&gt;AU$2), $A$5/$D$5, 0)</f>
        <v/>
      </c>
      <c r="AV77" s="762">
        <f>+IF(AND($B77&lt;AV$2, $E77&gt;AV$2), $A$5/$D$5, 0)</f>
        <v/>
      </c>
      <c r="AW77" s="762">
        <f>+IF(AND($B77&lt;AW$2, $E77&gt;AW$2), $A$5/$D$5, 0)</f>
        <v/>
      </c>
      <c r="AX77" s="762">
        <f>+IF(AND($B77&lt;AX$2, $E77&gt;AX$2), $A$5/$D$5, 0)</f>
        <v/>
      </c>
      <c r="AY77" s="762">
        <f>+IF(AND($B77&lt;AY$2, $E77&gt;AY$2), $A$5/$D$5, 0)</f>
        <v/>
      </c>
      <c r="AZ77" s="762">
        <f>+IF(AND($B77&lt;AZ$2, $E77&gt;AZ$2), $A$5/$D$5, 0)</f>
        <v/>
      </c>
      <c r="BA77" s="762">
        <f>+IF(AND($B77&lt;BA$2, $E77&gt;BA$2), $A$5/$D$5, 0)</f>
        <v/>
      </c>
      <c r="BB77" s="762">
        <f>+IF(AND($B77&lt;BB$2, $E77&gt;BB$2), $A$5/$D$5, 0)</f>
        <v/>
      </c>
      <c r="BC77" s="762">
        <f>+IF(AND($B77&lt;BC$2, $E77&gt;BC$2), $A$5/$D$5, 0)</f>
        <v/>
      </c>
      <c r="BD77" s="762">
        <f>+IF(AND($B77&lt;BD$2, $E77&gt;BD$2), $A$5/$D$5, 0)</f>
        <v/>
      </c>
      <c r="BE77" s="762">
        <f>+IF(AND($B77&lt;BE$2, $E77&gt;BE$2), $A$5/$D$5, 0)</f>
        <v/>
      </c>
      <c r="BF77" s="762">
        <f>+IF(AND($B77&lt;BF$2, $E77&gt;BF$2), $A$5/$D$5, 0)</f>
        <v/>
      </c>
      <c r="BG77" s="762">
        <f>+IF(AND($B77&lt;BG$2, $E77&gt;BG$2), $A$5/$D$5, 0)</f>
        <v/>
      </c>
      <c r="BH77" s="762">
        <f>+IF(AND($B77&lt;BH$2, $E77&gt;BH$2), $A$5/$D$5, 0)</f>
        <v/>
      </c>
      <c r="BI77" s="762">
        <f>+IF(AND($B77&lt;BI$2, $E77&gt;BI$2), $A$5/$D$5, 0)</f>
        <v/>
      </c>
      <c r="BJ77" s="762">
        <f>+IF(AND($B77&lt;BJ$2, $E77&gt;BJ$2), $A$5/$D$5, 0)</f>
        <v/>
      </c>
      <c r="BK77" s="762">
        <f>+IF(AND($B77&lt;BK$2, $E77&gt;BK$2), $A$5/$D$5, 0)</f>
        <v/>
      </c>
      <c r="BL77" s="762">
        <f>+IF(AND($B77&lt;BL$2, $E77&gt;BL$2), $A$5/$D$5, 0)</f>
        <v/>
      </c>
      <c r="BM77" s="762">
        <f>+IF(AND($B77&lt;BM$2, $E77&gt;BM$2), $A$5/$D$5, 0)</f>
        <v/>
      </c>
      <c r="BN77" s="762">
        <f>+IF(AND($B77&lt;BN$2, $E77&gt;BN$2), $A$5/$D$5, 0)</f>
        <v/>
      </c>
      <c r="BO77" s="762">
        <f>+IF(AND($B77&lt;BO$2, $E77&gt;BO$2), $A$5/$D$5, 0)</f>
        <v/>
      </c>
      <c r="BP77" s="762">
        <f>+IF(AND($B77&lt;BP$2, $E77&gt;BP$2), $A$5/$D$5, 0)</f>
        <v/>
      </c>
      <c r="BQ77" s="762">
        <f>+IF(AND($B77&lt;BQ$2, $E77&gt;BQ$2), $A$5/$D$5, 0)</f>
        <v/>
      </c>
      <c r="BR77" s="762">
        <f>+IF(AND($B77&lt;BR$2, $E77&gt;BR$2), $A$5/$D$5, 0)</f>
        <v/>
      </c>
      <c r="BS77" s="762">
        <f>+IF(AND($B77&lt;BS$2, $E77&gt;BS$2), $A$5/$D$5, 0)</f>
        <v/>
      </c>
      <c r="BT77" s="762">
        <f>+IF(AND($B77&lt;BT$2, $E77&gt;BT$2), $A$5/$D$5, 0)</f>
        <v/>
      </c>
      <c r="BU77" s="762">
        <f>+IF(AND($B77&lt;BU$2, $E77&gt;BU$2), $A$5/$D$5, 0)</f>
        <v/>
      </c>
      <c r="BV77" s="762">
        <f>+IF(AND($B77&lt;BV$2, $E77&gt;BV$2), $A$5/$D$5, 0)</f>
        <v/>
      </c>
      <c r="BW77" s="762">
        <f>+IF(AND($B77&lt;BW$2, $E77&gt;BW$2), $A$5/$D$5, 0)</f>
        <v/>
      </c>
      <c r="BX77" s="762">
        <f>+IF(AND($B77&lt;BX$2, $E77&gt;BX$2), $A$5/$D$5, 0)</f>
        <v/>
      </c>
      <c r="BY77" s="762">
        <f>+IF(AND($B77&lt;BY$2, $E77&gt;BY$2), $A$5/$D$5, 0)</f>
        <v/>
      </c>
      <c r="BZ77" s="762">
        <f>+IF(AND($B77&lt;BZ$2, $E77&gt;BZ$2), $A$5/$D$5, 0)</f>
        <v/>
      </c>
      <c r="CA77" s="762">
        <f>+IF(AND($B77&lt;CA$2, $E77&gt;CA$2), $A$5/$D$5, 0)</f>
        <v/>
      </c>
      <c r="CB77" s="762">
        <f>+IF(AND($B77&lt;CB$2, $E77&gt;CB$2), $A$5/$D$5, 0)</f>
        <v/>
      </c>
      <c r="CC77" s="762">
        <f>+IF(AND($B77&lt;CC$2, $E77&gt;CC$2), $A$5/$D$5, 0)</f>
        <v/>
      </c>
      <c r="CD77" s="762">
        <f>+IF(AND($B77&lt;CD$2, $E77&gt;CD$2), $A$5/$D$5, 0)</f>
        <v/>
      </c>
      <c r="CE77" s="762">
        <f>+IF(AND($B77&lt;CE$2, $E77&gt;CE$2), $A$5/$D$5, 0)</f>
        <v/>
      </c>
      <c r="CF77" s="762">
        <f>+IF(AND($B77&lt;CF$2, $E77&gt;CF$2), $A$5/$D$5, 0)</f>
        <v/>
      </c>
      <c r="CG77" s="762">
        <f>+IF(AND($B77&lt;CG$2, $E77&gt;CG$2), $A$5/$D$5, 0)</f>
        <v/>
      </c>
      <c r="CH77" s="762">
        <f>+IF(AND($B77&lt;CH$2, $E77&gt;CH$2), $A$5/$D$5, 0)</f>
        <v/>
      </c>
      <c r="CI77" s="762">
        <f>+IF(AND($B77&lt;CI$2, $E77&gt;CI$2), $A$5/$D$5, 0)</f>
        <v/>
      </c>
      <c r="CJ77" s="762">
        <f>+IF(AND($B77&lt;CJ$2, $E77&gt;CJ$2), $A$5/$D$5, 0)</f>
        <v/>
      </c>
      <c r="CK77" s="763">
        <f>+IF(AND($B77&lt;CK$2, $E77&gt;CK$2), $A$5/$D$5, 0)</f>
        <v/>
      </c>
    </row>
    <row r="78" hidden="1" outlineLevel="1">
      <c r="A78" s="243" t="n"/>
      <c r="B78" s="262" t="n">
        <v>0</v>
      </c>
      <c r="C78" s="269">
        <f>+EOMONTH(B78,0)</f>
        <v/>
      </c>
      <c r="D78" t="inlineStr">
        <is>
          <t>Systems Implementation SOW #15</t>
        </is>
      </c>
      <c r="E78" s="171">
        <f>+EOMONTH(B78, $D$5)</f>
        <v/>
      </c>
      <c r="F78" s="761">
        <f>+IF(AND($B78&lt;F$2, $E78&gt;F$2), $A$5/$D$5, 0)</f>
        <v/>
      </c>
      <c r="G78" s="762">
        <f>+IF(AND($B78&lt;G$2, $E78&gt;G$2), $A$5/$D$5, 0)</f>
        <v/>
      </c>
      <c r="H78" s="762">
        <f>+IF(AND($B78&lt;H$2, $E78&gt;H$2), $A$5/$D$5, 0)</f>
        <v/>
      </c>
      <c r="I78" s="762">
        <f>+IF(AND($B78&lt;I$2, $E78&gt;I$2), $A$5/$D$5, 0)</f>
        <v/>
      </c>
      <c r="J78" s="762">
        <f>+IF(AND($B78&lt;J$2, $E78&gt;J$2), $A$5/$D$5, 0)</f>
        <v/>
      </c>
      <c r="K78" s="763">
        <f>+IF(AND($B78&lt;K$2, $E78&gt;K$2), $A$5/$D$5, 0)</f>
        <v/>
      </c>
      <c r="L78" s="762">
        <f>+IF(AND($B78&lt;L$2, $E78&gt;L$2), $A$5/$D$5, 0)</f>
        <v/>
      </c>
      <c r="M78" s="762">
        <f>+IF(AND($B78&lt;M$2, $E78&gt;M$2), $A$5/$D$5, 0)</f>
        <v/>
      </c>
      <c r="N78" s="762">
        <f>+IF(AND($B78&lt;N$2, $E78&gt;N$2), $A$5/$D$5, 0)</f>
        <v/>
      </c>
      <c r="O78" s="762">
        <f>+IF(AND($B78&lt;O$2, $E78&gt;O$2), $A$5/$D$5, 0)</f>
        <v/>
      </c>
      <c r="P78" s="762">
        <f>+IF(AND($B78&lt;P$2, $E78&gt;P$2), $A$5/$D$5, 0)</f>
        <v/>
      </c>
      <c r="Q78" s="762">
        <f>+IF(AND($B78&lt;Q$2, $E78&gt;Q$2), $A$5/$D$5, 0)</f>
        <v/>
      </c>
      <c r="R78" s="762">
        <f>+IF(AND($B78&lt;R$2, $E78&gt;R$2), $A$5/$D$5, 0)</f>
        <v/>
      </c>
      <c r="S78" s="762">
        <f>+IF(AND($B78&lt;S$2, $E78&gt;S$2), $A$5/$D$5, 0)</f>
        <v/>
      </c>
      <c r="T78" s="762">
        <f>+IF(AND($B78&lt;T$2, $E78&gt;T$2), $A$5/$D$5, 0)</f>
        <v/>
      </c>
      <c r="U78" s="762">
        <f>+IF(AND($B78&lt;U$2, $E78&gt;U$2), $A$5/$D$5, 0)</f>
        <v/>
      </c>
      <c r="V78" s="762">
        <f>+IF(AND($B78&lt;V$2, $E78&gt;V$2), $A$5/$D$5, 0)</f>
        <v/>
      </c>
      <c r="W78" s="762">
        <f>+IF(AND($B78&lt;W$2, $E78&gt;W$2), $A$5/$D$5, 0)</f>
        <v/>
      </c>
      <c r="X78" s="762">
        <f>+IF(AND($B78&lt;X$2, $E78&gt;X$2), $A$5/$D$5, 0)</f>
        <v/>
      </c>
      <c r="Y78" s="762">
        <f>+IF(AND($B78&lt;Y$2, $E78&gt;Y$2), $A$5/$D$5, 0)</f>
        <v/>
      </c>
      <c r="Z78" s="762">
        <f>+IF(AND($B78&lt;Z$2, $E78&gt;Z$2), $A$5/$D$5, 0)</f>
        <v/>
      </c>
      <c r="AA78" s="762">
        <f>+IF(AND($B78&lt;AA$2, $E78&gt;AA$2), $A$5/$D$5, 0)</f>
        <v/>
      </c>
      <c r="AB78" s="762">
        <f>+IF(AND($B78&lt;AB$2, $E78&gt;AB$2), $A$5/$D$5, 0)</f>
        <v/>
      </c>
      <c r="AC78" s="762">
        <f>+IF(AND($B78&lt;AC$2, $E78&gt;AC$2), $A$5/$D$5, 0)</f>
        <v/>
      </c>
      <c r="AD78" s="762">
        <f>+IF(AND($B78&lt;AD$2, $E78&gt;AD$2), $A$5/$D$5, 0)</f>
        <v/>
      </c>
      <c r="AE78" s="762">
        <f>+IF(AND($B78&lt;AE$2, $E78&gt;AE$2), $A$5/$D$5, 0)</f>
        <v/>
      </c>
      <c r="AF78" s="762">
        <f>+IF(AND($B78&lt;AF$2, $E78&gt;AF$2), $A$5/$D$5, 0)</f>
        <v/>
      </c>
      <c r="AG78" s="762">
        <f>+IF(AND($B78&lt;AG$2, $E78&gt;AG$2), $A$5/$D$5, 0)</f>
        <v/>
      </c>
      <c r="AH78" s="762">
        <f>+IF(AND($B78&lt;AH$2, $E78&gt;AH$2), $A$5/$D$5, 0)</f>
        <v/>
      </c>
      <c r="AI78" s="762">
        <f>+IF(AND($B78&lt;AI$2, $E78&gt;AI$2), $A$5/$D$5, 0)</f>
        <v/>
      </c>
      <c r="AJ78" s="762">
        <f>+IF(AND($B78&lt;AJ$2, $E78&gt;AJ$2), $A$5/$D$5, 0)</f>
        <v/>
      </c>
      <c r="AK78" s="762">
        <f>+IF(AND($B78&lt;AK$2, $E78&gt;AK$2), $A$5/$D$5, 0)</f>
        <v/>
      </c>
      <c r="AL78" s="762">
        <f>+IF(AND($B78&lt;AL$2, $E78&gt;AL$2), $A$5/$D$5, 0)</f>
        <v/>
      </c>
      <c r="AM78" s="762">
        <f>+IF(AND($B78&lt;AM$2, $E78&gt;AM$2), $A$5/$D$5, 0)</f>
        <v/>
      </c>
      <c r="AN78" s="762">
        <f>+IF(AND($B78&lt;AN$2, $E78&gt;AN$2), $A$5/$D$5, 0)</f>
        <v/>
      </c>
      <c r="AO78" s="762">
        <f>+IF(AND($B78&lt;AO$2, $E78&gt;AO$2), $A$5/$D$5, 0)</f>
        <v/>
      </c>
      <c r="AP78" s="762">
        <f>+IF(AND($B78&lt;AP$2, $E78&gt;AP$2), $A$5/$D$5, 0)</f>
        <v/>
      </c>
      <c r="AQ78" s="762">
        <f>+IF(AND($B78&lt;AQ$2, $E78&gt;AQ$2), $A$5/$D$5, 0)</f>
        <v/>
      </c>
      <c r="AR78" s="762">
        <f>+IF(AND($B78&lt;AR$2, $E78&gt;AR$2), $A$5/$D$5, 0)</f>
        <v/>
      </c>
      <c r="AS78" s="762">
        <f>+IF(AND($B78&lt;AS$2, $E78&gt;AS$2), $A$5/$D$5, 0)</f>
        <v/>
      </c>
      <c r="AT78" s="762">
        <f>+IF(AND($B78&lt;AT$2, $E78&gt;AT$2), $A$5/$D$5, 0)</f>
        <v/>
      </c>
      <c r="AU78" s="762">
        <f>+IF(AND($B78&lt;AU$2, $E78&gt;AU$2), $A$5/$D$5, 0)</f>
        <v/>
      </c>
      <c r="AV78" s="762">
        <f>+IF(AND($B78&lt;AV$2, $E78&gt;AV$2), $A$5/$D$5, 0)</f>
        <v/>
      </c>
      <c r="AW78" s="762">
        <f>+IF(AND($B78&lt;AW$2, $E78&gt;AW$2), $A$5/$D$5, 0)</f>
        <v/>
      </c>
      <c r="AX78" s="762">
        <f>+IF(AND($B78&lt;AX$2, $E78&gt;AX$2), $A$5/$D$5, 0)</f>
        <v/>
      </c>
      <c r="AY78" s="762">
        <f>+IF(AND($B78&lt;AY$2, $E78&gt;AY$2), $A$5/$D$5, 0)</f>
        <v/>
      </c>
      <c r="AZ78" s="762">
        <f>+IF(AND($B78&lt;AZ$2, $E78&gt;AZ$2), $A$5/$D$5, 0)</f>
        <v/>
      </c>
      <c r="BA78" s="762">
        <f>+IF(AND($B78&lt;BA$2, $E78&gt;BA$2), $A$5/$D$5, 0)</f>
        <v/>
      </c>
      <c r="BB78" s="762">
        <f>+IF(AND($B78&lt;BB$2, $E78&gt;BB$2), $A$5/$D$5, 0)</f>
        <v/>
      </c>
      <c r="BC78" s="762">
        <f>+IF(AND($B78&lt;BC$2, $E78&gt;BC$2), $A$5/$D$5, 0)</f>
        <v/>
      </c>
      <c r="BD78" s="762">
        <f>+IF(AND($B78&lt;BD$2, $E78&gt;BD$2), $A$5/$D$5, 0)</f>
        <v/>
      </c>
      <c r="BE78" s="762">
        <f>+IF(AND($B78&lt;BE$2, $E78&gt;BE$2), $A$5/$D$5, 0)</f>
        <v/>
      </c>
      <c r="BF78" s="762">
        <f>+IF(AND($B78&lt;BF$2, $E78&gt;BF$2), $A$5/$D$5, 0)</f>
        <v/>
      </c>
      <c r="BG78" s="762">
        <f>+IF(AND($B78&lt;BG$2, $E78&gt;BG$2), $A$5/$D$5, 0)</f>
        <v/>
      </c>
      <c r="BH78" s="762">
        <f>+IF(AND($B78&lt;BH$2, $E78&gt;BH$2), $A$5/$D$5, 0)</f>
        <v/>
      </c>
      <c r="BI78" s="762">
        <f>+IF(AND($B78&lt;BI$2, $E78&gt;BI$2), $A$5/$D$5, 0)</f>
        <v/>
      </c>
      <c r="BJ78" s="762">
        <f>+IF(AND($B78&lt;BJ$2, $E78&gt;BJ$2), $A$5/$D$5, 0)</f>
        <v/>
      </c>
      <c r="BK78" s="762">
        <f>+IF(AND($B78&lt;BK$2, $E78&gt;BK$2), $A$5/$D$5, 0)</f>
        <v/>
      </c>
      <c r="BL78" s="762">
        <f>+IF(AND($B78&lt;BL$2, $E78&gt;BL$2), $A$5/$D$5, 0)</f>
        <v/>
      </c>
      <c r="BM78" s="762">
        <f>+IF(AND($B78&lt;BM$2, $E78&gt;BM$2), $A$5/$D$5, 0)</f>
        <v/>
      </c>
      <c r="BN78" s="762">
        <f>+IF(AND($B78&lt;BN$2, $E78&gt;BN$2), $A$5/$D$5, 0)</f>
        <v/>
      </c>
      <c r="BO78" s="762">
        <f>+IF(AND($B78&lt;BO$2, $E78&gt;BO$2), $A$5/$D$5, 0)</f>
        <v/>
      </c>
      <c r="BP78" s="762">
        <f>+IF(AND($B78&lt;BP$2, $E78&gt;BP$2), $A$5/$D$5, 0)</f>
        <v/>
      </c>
      <c r="BQ78" s="762">
        <f>+IF(AND($B78&lt;BQ$2, $E78&gt;BQ$2), $A$5/$D$5, 0)</f>
        <v/>
      </c>
      <c r="BR78" s="762">
        <f>+IF(AND($B78&lt;BR$2, $E78&gt;BR$2), $A$5/$D$5, 0)</f>
        <v/>
      </c>
      <c r="BS78" s="762">
        <f>+IF(AND($B78&lt;BS$2, $E78&gt;BS$2), $A$5/$D$5, 0)</f>
        <v/>
      </c>
      <c r="BT78" s="762">
        <f>+IF(AND($B78&lt;BT$2, $E78&gt;BT$2), $A$5/$D$5, 0)</f>
        <v/>
      </c>
      <c r="BU78" s="762">
        <f>+IF(AND($B78&lt;BU$2, $E78&gt;BU$2), $A$5/$D$5, 0)</f>
        <v/>
      </c>
      <c r="BV78" s="762">
        <f>+IF(AND($B78&lt;BV$2, $E78&gt;BV$2), $A$5/$D$5, 0)</f>
        <v/>
      </c>
      <c r="BW78" s="762">
        <f>+IF(AND($B78&lt;BW$2, $E78&gt;BW$2), $A$5/$D$5, 0)</f>
        <v/>
      </c>
      <c r="BX78" s="762">
        <f>+IF(AND($B78&lt;BX$2, $E78&gt;BX$2), $A$5/$D$5, 0)</f>
        <v/>
      </c>
      <c r="BY78" s="762">
        <f>+IF(AND($B78&lt;BY$2, $E78&gt;BY$2), $A$5/$D$5, 0)</f>
        <v/>
      </c>
      <c r="BZ78" s="762">
        <f>+IF(AND($B78&lt;BZ$2, $E78&gt;BZ$2), $A$5/$D$5, 0)</f>
        <v/>
      </c>
      <c r="CA78" s="762">
        <f>+IF(AND($B78&lt;CA$2, $E78&gt;CA$2), $A$5/$D$5, 0)</f>
        <v/>
      </c>
      <c r="CB78" s="762">
        <f>+IF(AND($B78&lt;CB$2, $E78&gt;CB$2), $A$5/$D$5, 0)</f>
        <v/>
      </c>
      <c r="CC78" s="762">
        <f>+IF(AND($B78&lt;CC$2, $E78&gt;CC$2), $A$5/$D$5, 0)</f>
        <v/>
      </c>
      <c r="CD78" s="762">
        <f>+IF(AND($B78&lt;CD$2, $E78&gt;CD$2), $A$5/$D$5, 0)</f>
        <v/>
      </c>
      <c r="CE78" s="762">
        <f>+IF(AND($B78&lt;CE$2, $E78&gt;CE$2), $A$5/$D$5, 0)</f>
        <v/>
      </c>
      <c r="CF78" s="762">
        <f>+IF(AND($B78&lt;CF$2, $E78&gt;CF$2), $A$5/$D$5, 0)</f>
        <v/>
      </c>
      <c r="CG78" s="762">
        <f>+IF(AND($B78&lt;CG$2, $E78&gt;CG$2), $A$5/$D$5, 0)</f>
        <v/>
      </c>
      <c r="CH78" s="762">
        <f>+IF(AND($B78&lt;CH$2, $E78&gt;CH$2), $A$5/$D$5, 0)</f>
        <v/>
      </c>
      <c r="CI78" s="762">
        <f>+IF(AND($B78&lt;CI$2, $E78&gt;CI$2), $A$5/$D$5, 0)</f>
        <v/>
      </c>
      <c r="CJ78" s="762">
        <f>+IF(AND($B78&lt;CJ$2, $E78&gt;CJ$2), $A$5/$D$5, 0)</f>
        <v/>
      </c>
      <c r="CK78" s="763">
        <f>+IF(AND($B78&lt;CK$2, $E78&gt;CK$2), $A$5/$D$5, 0)</f>
        <v/>
      </c>
    </row>
    <row r="79" hidden="1" outlineLevel="1">
      <c r="A79" s="243" t="n"/>
      <c r="B79" s="262" t="n">
        <v>0</v>
      </c>
      <c r="C79" s="269">
        <f>+EOMONTH(B79,0)</f>
        <v/>
      </c>
      <c r="D79" t="inlineStr">
        <is>
          <t>Systems Implementation SOW #16</t>
        </is>
      </c>
      <c r="E79" s="171">
        <f>+EOMONTH(B79, $D$5)</f>
        <v/>
      </c>
      <c r="F79" s="761">
        <f>+IF(AND($B79&lt;F$2, $E79&gt;F$2), $A$5/$D$5, 0)</f>
        <v/>
      </c>
      <c r="G79" s="762">
        <f>+IF(AND($B79&lt;G$2, $E79&gt;G$2), $A$5/$D$5, 0)</f>
        <v/>
      </c>
      <c r="H79" s="762">
        <f>+IF(AND($B79&lt;H$2, $E79&gt;H$2), $A$5/$D$5, 0)</f>
        <v/>
      </c>
      <c r="I79" s="762">
        <f>+IF(AND($B79&lt;I$2, $E79&gt;I$2), $A$5/$D$5, 0)</f>
        <v/>
      </c>
      <c r="J79" s="762">
        <f>+IF(AND($B79&lt;J$2, $E79&gt;J$2), $A$5/$D$5, 0)</f>
        <v/>
      </c>
      <c r="K79" s="763">
        <f>+IF(AND($B79&lt;K$2, $E79&gt;K$2), $A$5/$D$5, 0)</f>
        <v/>
      </c>
      <c r="L79" s="762">
        <f>+IF(AND($B79&lt;L$2, $E79&gt;L$2), $A$5/$D$5, 0)</f>
        <v/>
      </c>
      <c r="M79" s="762">
        <f>+IF(AND($B79&lt;M$2, $E79&gt;M$2), $A$5/$D$5, 0)</f>
        <v/>
      </c>
      <c r="N79" s="762">
        <f>+IF(AND($B79&lt;N$2, $E79&gt;N$2), $A$5/$D$5, 0)</f>
        <v/>
      </c>
      <c r="O79" s="762">
        <f>+IF(AND($B79&lt;O$2, $E79&gt;O$2), $A$5/$D$5, 0)</f>
        <v/>
      </c>
      <c r="P79" s="762">
        <f>+IF(AND($B79&lt;P$2, $E79&gt;P$2), $A$5/$D$5, 0)</f>
        <v/>
      </c>
      <c r="Q79" s="762">
        <f>+IF(AND($B79&lt;Q$2, $E79&gt;Q$2), $A$5/$D$5, 0)</f>
        <v/>
      </c>
      <c r="R79" s="762">
        <f>+IF(AND($B79&lt;R$2, $E79&gt;R$2), $A$5/$D$5, 0)</f>
        <v/>
      </c>
      <c r="S79" s="762">
        <f>+IF(AND($B79&lt;S$2, $E79&gt;S$2), $A$5/$D$5, 0)</f>
        <v/>
      </c>
      <c r="T79" s="762">
        <f>+IF(AND($B79&lt;T$2, $E79&gt;T$2), $A$5/$D$5, 0)</f>
        <v/>
      </c>
      <c r="U79" s="762">
        <f>+IF(AND($B79&lt;U$2, $E79&gt;U$2), $A$5/$D$5, 0)</f>
        <v/>
      </c>
      <c r="V79" s="762">
        <f>+IF(AND($B79&lt;V$2, $E79&gt;V$2), $A$5/$D$5, 0)</f>
        <v/>
      </c>
      <c r="W79" s="762">
        <f>+IF(AND($B79&lt;W$2, $E79&gt;W$2), $A$5/$D$5, 0)</f>
        <v/>
      </c>
      <c r="X79" s="762">
        <f>+IF(AND($B79&lt;X$2, $E79&gt;X$2), $A$5/$D$5, 0)</f>
        <v/>
      </c>
      <c r="Y79" s="762">
        <f>+IF(AND($B79&lt;Y$2, $E79&gt;Y$2), $A$5/$D$5, 0)</f>
        <v/>
      </c>
      <c r="Z79" s="762">
        <f>+IF(AND($B79&lt;Z$2, $E79&gt;Z$2), $A$5/$D$5, 0)</f>
        <v/>
      </c>
      <c r="AA79" s="762">
        <f>+IF(AND($B79&lt;AA$2, $E79&gt;AA$2), $A$5/$D$5, 0)</f>
        <v/>
      </c>
      <c r="AB79" s="762">
        <f>+IF(AND($B79&lt;AB$2, $E79&gt;AB$2), $A$5/$D$5, 0)</f>
        <v/>
      </c>
      <c r="AC79" s="762">
        <f>+IF(AND($B79&lt;AC$2, $E79&gt;AC$2), $A$5/$D$5, 0)</f>
        <v/>
      </c>
      <c r="AD79" s="762">
        <f>+IF(AND($B79&lt;AD$2, $E79&gt;AD$2), $A$5/$D$5, 0)</f>
        <v/>
      </c>
      <c r="AE79" s="762">
        <f>+IF(AND($B79&lt;AE$2, $E79&gt;AE$2), $A$5/$D$5, 0)</f>
        <v/>
      </c>
      <c r="AF79" s="762">
        <f>+IF(AND($B79&lt;AF$2, $E79&gt;AF$2), $A$5/$D$5, 0)</f>
        <v/>
      </c>
      <c r="AG79" s="762">
        <f>+IF(AND($B79&lt;AG$2, $E79&gt;AG$2), $A$5/$D$5, 0)</f>
        <v/>
      </c>
      <c r="AH79" s="762">
        <f>+IF(AND($B79&lt;AH$2, $E79&gt;AH$2), $A$5/$D$5, 0)</f>
        <v/>
      </c>
      <c r="AI79" s="762">
        <f>+IF(AND($B79&lt;AI$2, $E79&gt;AI$2), $A$5/$D$5, 0)</f>
        <v/>
      </c>
      <c r="AJ79" s="762">
        <f>+IF(AND($B79&lt;AJ$2, $E79&gt;AJ$2), $A$5/$D$5, 0)</f>
        <v/>
      </c>
      <c r="AK79" s="762">
        <f>+IF(AND($B79&lt;AK$2, $E79&gt;AK$2), $A$5/$D$5, 0)</f>
        <v/>
      </c>
      <c r="AL79" s="762">
        <f>+IF(AND($B79&lt;AL$2, $E79&gt;AL$2), $A$5/$D$5, 0)</f>
        <v/>
      </c>
      <c r="AM79" s="762">
        <f>+IF(AND($B79&lt;AM$2, $E79&gt;AM$2), $A$5/$D$5, 0)</f>
        <v/>
      </c>
      <c r="AN79" s="762">
        <f>+IF(AND($B79&lt;AN$2, $E79&gt;AN$2), $A$5/$D$5, 0)</f>
        <v/>
      </c>
      <c r="AO79" s="762">
        <f>+IF(AND($B79&lt;AO$2, $E79&gt;AO$2), $A$5/$D$5, 0)</f>
        <v/>
      </c>
      <c r="AP79" s="762">
        <f>+IF(AND($B79&lt;AP$2, $E79&gt;AP$2), $A$5/$D$5, 0)</f>
        <v/>
      </c>
      <c r="AQ79" s="762">
        <f>+IF(AND($B79&lt;AQ$2, $E79&gt;AQ$2), $A$5/$D$5, 0)</f>
        <v/>
      </c>
      <c r="AR79" s="762">
        <f>+IF(AND($B79&lt;AR$2, $E79&gt;AR$2), $A$5/$D$5, 0)</f>
        <v/>
      </c>
      <c r="AS79" s="762">
        <f>+IF(AND($B79&lt;AS$2, $E79&gt;AS$2), $A$5/$D$5, 0)</f>
        <v/>
      </c>
      <c r="AT79" s="762">
        <f>+IF(AND($B79&lt;AT$2, $E79&gt;AT$2), $A$5/$D$5, 0)</f>
        <v/>
      </c>
      <c r="AU79" s="762">
        <f>+IF(AND($B79&lt;AU$2, $E79&gt;AU$2), $A$5/$D$5, 0)</f>
        <v/>
      </c>
      <c r="AV79" s="762">
        <f>+IF(AND($B79&lt;AV$2, $E79&gt;AV$2), $A$5/$D$5, 0)</f>
        <v/>
      </c>
      <c r="AW79" s="762">
        <f>+IF(AND($B79&lt;AW$2, $E79&gt;AW$2), $A$5/$D$5, 0)</f>
        <v/>
      </c>
      <c r="AX79" s="762">
        <f>+IF(AND($B79&lt;AX$2, $E79&gt;AX$2), $A$5/$D$5, 0)</f>
        <v/>
      </c>
      <c r="AY79" s="762">
        <f>+IF(AND($B79&lt;AY$2, $E79&gt;AY$2), $A$5/$D$5, 0)</f>
        <v/>
      </c>
      <c r="AZ79" s="762">
        <f>+IF(AND($B79&lt;AZ$2, $E79&gt;AZ$2), $A$5/$D$5, 0)</f>
        <v/>
      </c>
      <c r="BA79" s="762">
        <f>+IF(AND($B79&lt;BA$2, $E79&gt;BA$2), $A$5/$D$5, 0)</f>
        <v/>
      </c>
      <c r="BB79" s="762">
        <f>+IF(AND($B79&lt;BB$2, $E79&gt;BB$2), $A$5/$D$5, 0)</f>
        <v/>
      </c>
      <c r="BC79" s="762">
        <f>+IF(AND($B79&lt;BC$2, $E79&gt;BC$2), $A$5/$D$5, 0)</f>
        <v/>
      </c>
      <c r="BD79" s="762">
        <f>+IF(AND($B79&lt;BD$2, $E79&gt;BD$2), $A$5/$D$5, 0)</f>
        <v/>
      </c>
      <c r="BE79" s="762">
        <f>+IF(AND($B79&lt;BE$2, $E79&gt;BE$2), $A$5/$D$5, 0)</f>
        <v/>
      </c>
      <c r="BF79" s="762">
        <f>+IF(AND($B79&lt;BF$2, $E79&gt;BF$2), $A$5/$D$5, 0)</f>
        <v/>
      </c>
      <c r="BG79" s="762">
        <f>+IF(AND($B79&lt;BG$2, $E79&gt;BG$2), $A$5/$D$5, 0)</f>
        <v/>
      </c>
      <c r="BH79" s="762">
        <f>+IF(AND($B79&lt;BH$2, $E79&gt;BH$2), $A$5/$D$5, 0)</f>
        <v/>
      </c>
      <c r="BI79" s="762">
        <f>+IF(AND($B79&lt;BI$2, $E79&gt;BI$2), $A$5/$D$5, 0)</f>
        <v/>
      </c>
      <c r="BJ79" s="762">
        <f>+IF(AND($B79&lt;BJ$2, $E79&gt;BJ$2), $A$5/$D$5, 0)</f>
        <v/>
      </c>
      <c r="BK79" s="762">
        <f>+IF(AND($B79&lt;BK$2, $E79&gt;BK$2), $A$5/$D$5, 0)</f>
        <v/>
      </c>
      <c r="BL79" s="762">
        <f>+IF(AND($B79&lt;BL$2, $E79&gt;BL$2), $A$5/$D$5, 0)</f>
        <v/>
      </c>
      <c r="BM79" s="762">
        <f>+IF(AND($B79&lt;BM$2, $E79&gt;BM$2), $A$5/$D$5, 0)</f>
        <v/>
      </c>
      <c r="BN79" s="762">
        <f>+IF(AND($B79&lt;BN$2, $E79&gt;BN$2), $A$5/$D$5, 0)</f>
        <v/>
      </c>
      <c r="BO79" s="762">
        <f>+IF(AND($B79&lt;BO$2, $E79&gt;BO$2), $A$5/$D$5, 0)</f>
        <v/>
      </c>
      <c r="BP79" s="762">
        <f>+IF(AND($B79&lt;BP$2, $E79&gt;BP$2), $A$5/$D$5, 0)</f>
        <v/>
      </c>
      <c r="BQ79" s="762">
        <f>+IF(AND($B79&lt;BQ$2, $E79&gt;BQ$2), $A$5/$D$5, 0)</f>
        <v/>
      </c>
      <c r="BR79" s="762">
        <f>+IF(AND($B79&lt;BR$2, $E79&gt;BR$2), $A$5/$D$5, 0)</f>
        <v/>
      </c>
      <c r="BS79" s="762">
        <f>+IF(AND($B79&lt;BS$2, $E79&gt;BS$2), $A$5/$D$5, 0)</f>
        <v/>
      </c>
      <c r="BT79" s="762">
        <f>+IF(AND($B79&lt;BT$2, $E79&gt;BT$2), $A$5/$D$5, 0)</f>
        <v/>
      </c>
      <c r="BU79" s="762">
        <f>+IF(AND($B79&lt;BU$2, $E79&gt;BU$2), $A$5/$D$5, 0)</f>
        <v/>
      </c>
      <c r="BV79" s="762">
        <f>+IF(AND($B79&lt;BV$2, $E79&gt;BV$2), $A$5/$D$5, 0)</f>
        <v/>
      </c>
      <c r="BW79" s="762">
        <f>+IF(AND($B79&lt;BW$2, $E79&gt;BW$2), $A$5/$D$5, 0)</f>
        <v/>
      </c>
      <c r="BX79" s="762">
        <f>+IF(AND($B79&lt;BX$2, $E79&gt;BX$2), $A$5/$D$5, 0)</f>
        <v/>
      </c>
      <c r="BY79" s="762">
        <f>+IF(AND($B79&lt;BY$2, $E79&gt;BY$2), $A$5/$D$5, 0)</f>
        <v/>
      </c>
      <c r="BZ79" s="762">
        <f>+IF(AND($B79&lt;BZ$2, $E79&gt;BZ$2), $A$5/$D$5, 0)</f>
        <v/>
      </c>
      <c r="CA79" s="762">
        <f>+IF(AND($B79&lt;CA$2, $E79&gt;CA$2), $A$5/$D$5, 0)</f>
        <v/>
      </c>
      <c r="CB79" s="762">
        <f>+IF(AND($B79&lt;CB$2, $E79&gt;CB$2), $A$5/$D$5, 0)</f>
        <v/>
      </c>
      <c r="CC79" s="762">
        <f>+IF(AND($B79&lt;CC$2, $E79&gt;CC$2), $A$5/$D$5, 0)</f>
        <v/>
      </c>
      <c r="CD79" s="762">
        <f>+IF(AND($B79&lt;CD$2, $E79&gt;CD$2), $A$5/$D$5, 0)</f>
        <v/>
      </c>
      <c r="CE79" s="762">
        <f>+IF(AND($B79&lt;CE$2, $E79&gt;CE$2), $A$5/$D$5, 0)</f>
        <v/>
      </c>
      <c r="CF79" s="762">
        <f>+IF(AND($B79&lt;CF$2, $E79&gt;CF$2), $A$5/$D$5, 0)</f>
        <v/>
      </c>
      <c r="CG79" s="762">
        <f>+IF(AND($B79&lt;CG$2, $E79&gt;CG$2), $A$5/$D$5, 0)</f>
        <v/>
      </c>
      <c r="CH79" s="762">
        <f>+IF(AND($B79&lt;CH$2, $E79&gt;CH$2), $A$5/$D$5, 0)</f>
        <v/>
      </c>
      <c r="CI79" s="762">
        <f>+IF(AND($B79&lt;CI$2, $E79&gt;CI$2), $A$5/$D$5, 0)</f>
        <v/>
      </c>
      <c r="CJ79" s="762">
        <f>+IF(AND($B79&lt;CJ$2, $E79&gt;CJ$2), $A$5/$D$5, 0)</f>
        <v/>
      </c>
      <c r="CK79" s="763">
        <f>+IF(AND($B79&lt;CK$2, $E79&gt;CK$2), $A$5/$D$5, 0)</f>
        <v/>
      </c>
    </row>
    <row r="80" hidden="1" outlineLevel="1">
      <c r="A80" s="243" t="n"/>
      <c r="B80" s="262" t="n">
        <v>0</v>
      </c>
      <c r="C80" s="269">
        <f>+EOMONTH(B80,0)</f>
        <v/>
      </c>
      <c r="D80" t="inlineStr">
        <is>
          <t>Systems Implementation SOW #17</t>
        </is>
      </c>
      <c r="E80" s="171">
        <f>+EOMONTH(B80, $D$5)</f>
        <v/>
      </c>
      <c r="F80" s="761">
        <f>+IF(AND($B80&lt;F$2, $E80&gt;F$2), $A$5/$D$5, 0)</f>
        <v/>
      </c>
      <c r="G80" s="762">
        <f>+IF(AND($B80&lt;G$2, $E80&gt;G$2), $A$5/$D$5, 0)</f>
        <v/>
      </c>
      <c r="H80" s="762">
        <f>+IF(AND($B80&lt;H$2, $E80&gt;H$2), $A$5/$D$5, 0)</f>
        <v/>
      </c>
      <c r="I80" s="762">
        <f>+IF(AND($B80&lt;I$2, $E80&gt;I$2), $A$5/$D$5, 0)</f>
        <v/>
      </c>
      <c r="J80" s="762">
        <f>+IF(AND($B80&lt;J$2, $E80&gt;J$2), $A$5/$D$5, 0)</f>
        <v/>
      </c>
      <c r="K80" s="763">
        <f>+IF(AND($B80&lt;K$2, $E80&gt;K$2), $A$5/$D$5, 0)</f>
        <v/>
      </c>
      <c r="L80" s="762">
        <f>+IF(AND($B80&lt;L$2, $E80&gt;L$2), $A$5/$D$5, 0)</f>
        <v/>
      </c>
      <c r="M80" s="762">
        <f>+IF(AND($B80&lt;M$2, $E80&gt;M$2), $A$5/$D$5, 0)</f>
        <v/>
      </c>
      <c r="N80" s="762">
        <f>+IF(AND($B80&lt;N$2, $E80&gt;N$2), $A$5/$D$5, 0)</f>
        <v/>
      </c>
      <c r="O80" s="762">
        <f>+IF(AND($B80&lt;O$2, $E80&gt;O$2), $A$5/$D$5, 0)</f>
        <v/>
      </c>
      <c r="P80" s="762">
        <f>+IF(AND($B80&lt;P$2, $E80&gt;P$2), $A$5/$D$5, 0)</f>
        <v/>
      </c>
      <c r="Q80" s="762">
        <f>+IF(AND($B80&lt;Q$2, $E80&gt;Q$2), $A$5/$D$5, 0)</f>
        <v/>
      </c>
      <c r="R80" s="762">
        <f>+IF(AND($B80&lt;R$2, $E80&gt;R$2), $A$5/$D$5, 0)</f>
        <v/>
      </c>
      <c r="S80" s="762">
        <f>+IF(AND($B80&lt;S$2, $E80&gt;S$2), $A$5/$D$5, 0)</f>
        <v/>
      </c>
      <c r="T80" s="762">
        <f>+IF(AND($B80&lt;T$2, $E80&gt;T$2), $A$5/$D$5, 0)</f>
        <v/>
      </c>
      <c r="U80" s="762">
        <f>+IF(AND($B80&lt;U$2, $E80&gt;U$2), $A$5/$D$5, 0)</f>
        <v/>
      </c>
      <c r="V80" s="762">
        <f>+IF(AND($B80&lt;V$2, $E80&gt;V$2), $A$5/$D$5, 0)</f>
        <v/>
      </c>
      <c r="W80" s="762">
        <f>+IF(AND($B80&lt;W$2, $E80&gt;W$2), $A$5/$D$5, 0)</f>
        <v/>
      </c>
      <c r="X80" s="762">
        <f>+IF(AND($B80&lt;X$2, $E80&gt;X$2), $A$5/$D$5, 0)</f>
        <v/>
      </c>
      <c r="Y80" s="762">
        <f>+IF(AND($B80&lt;Y$2, $E80&gt;Y$2), $A$5/$D$5, 0)</f>
        <v/>
      </c>
      <c r="Z80" s="762">
        <f>+IF(AND($B80&lt;Z$2, $E80&gt;Z$2), $A$5/$D$5, 0)</f>
        <v/>
      </c>
      <c r="AA80" s="762">
        <f>+IF(AND($B80&lt;AA$2, $E80&gt;AA$2), $A$5/$D$5, 0)</f>
        <v/>
      </c>
      <c r="AB80" s="762">
        <f>+IF(AND($B80&lt;AB$2, $E80&gt;AB$2), $A$5/$D$5, 0)</f>
        <v/>
      </c>
      <c r="AC80" s="762">
        <f>+IF(AND($B80&lt;AC$2, $E80&gt;AC$2), $A$5/$D$5, 0)</f>
        <v/>
      </c>
      <c r="AD80" s="762">
        <f>+IF(AND($B80&lt;AD$2, $E80&gt;AD$2), $A$5/$D$5, 0)</f>
        <v/>
      </c>
      <c r="AE80" s="762">
        <f>+IF(AND($B80&lt;AE$2, $E80&gt;AE$2), $A$5/$D$5, 0)</f>
        <v/>
      </c>
      <c r="AF80" s="762">
        <f>+IF(AND($B80&lt;AF$2, $E80&gt;AF$2), $A$5/$D$5, 0)</f>
        <v/>
      </c>
      <c r="AG80" s="762">
        <f>+IF(AND($B80&lt;AG$2, $E80&gt;AG$2), $A$5/$D$5, 0)</f>
        <v/>
      </c>
      <c r="AH80" s="762">
        <f>+IF(AND($B80&lt;AH$2, $E80&gt;AH$2), $A$5/$D$5, 0)</f>
        <v/>
      </c>
      <c r="AI80" s="762">
        <f>+IF(AND($B80&lt;AI$2, $E80&gt;AI$2), $A$5/$D$5, 0)</f>
        <v/>
      </c>
      <c r="AJ80" s="762">
        <f>+IF(AND($B80&lt;AJ$2, $E80&gt;AJ$2), $A$5/$D$5, 0)</f>
        <v/>
      </c>
      <c r="AK80" s="762">
        <f>+IF(AND($B80&lt;AK$2, $E80&gt;AK$2), $A$5/$D$5, 0)</f>
        <v/>
      </c>
      <c r="AL80" s="762">
        <f>+IF(AND($B80&lt;AL$2, $E80&gt;AL$2), $A$5/$D$5, 0)</f>
        <v/>
      </c>
      <c r="AM80" s="762">
        <f>+IF(AND($B80&lt;AM$2, $E80&gt;AM$2), $A$5/$D$5, 0)</f>
        <v/>
      </c>
      <c r="AN80" s="762">
        <f>+IF(AND($B80&lt;AN$2, $E80&gt;AN$2), $A$5/$D$5, 0)</f>
        <v/>
      </c>
      <c r="AO80" s="762">
        <f>+IF(AND($B80&lt;AO$2, $E80&gt;AO$2), $A$5/$D$5, 0)</f>
        <v/>
      </c>
      <c r="AP80" s="762">
        <f>+IF(AND($B80&lt;AP$2, $E80&gt;AP$2), $A$5/$D$5, 0)</f>
        <v/>
      </c>
      <c r="AQ80" s="762">
        <f>+IF(AND($B80&lt;AQ$2, $E80&gt;AQ$2), $A$5/$D$5, 0)</f>
        <v/>
      </c>
      <c r="AR80" s="762">
        <f>+IF(AND($B80&lt;AR$2, $E80&gt;AR$2), $A$5/$D$5, 0)</f>
        <v/>
      </c>
      <c r="AS80" s="762">
        <f>+IF(AND($B80&lt;AS$2, $E80&gt;AS$2), $A$5/$D$5, 0)</f>
        <v/>
      </c>
      <c r="AT80" s="762">
        <f>+IF(AND($B80&lt;AT$2, $E80&gt;AT$2), $A$5/$D$5, 0)</f>
        <v/>
      </c>
      <c r="AU80" s="762">
        <f>+IF(AND($B80&lt;AU$2, $E80&gt;AU$2), $A$5/$D$5, 0)</f>
        <v/>
      </c>
      <c r="AV80" s="762">
        <f>+IF(AND($B80&lt;AV$2, $E80&gt;AV$2), $A$5/$D$5, 0)</f>
        <v/>
      </c>
      <c r="AW80" s="762">
        <f>+IF(AND($B80&lt;AW$2, $E80&gt;AW$2), $A$5/$D$5, 0)</f>
        <v/>
      </c>
      <c r="AX80" s="762">
        <f>+IF(AND($B80&lt;AX$2, $E80&gt;AX$2), $A$5/$D$5, 0)</f>
        <v/>
      </c>
      <c r="AY80" s="762">
        <f>+IF(AND($B80&lt;AY$2, $E80&gt;AY$2), $A$5/$D$5, 0)</f>
        <v/>
      </c>
      <c r="AZ80" s="762">
        <f>+IF(AND($B80&lt;AZ$2, $E80&gt;AZ$2), $A$5/$D$5, 0)</f>
        <v/>
      </c>
      <c r="BA80" s="762">
        <f>+IF(AND($B80&lt;BA$2, $E80&gt;BA$2), $A$5/$D$5, 0)</f>
        <v/>
      </c>
      <c r="BB80" s="762">
        <f>+IF(AND($B80&lt;BB$2, $E80&gt;BB$2), $A$5/$D$5, 0)</f>
        <v/>
      </c>
      <c r="BC80" s="762">
        <f>+IF(AND($B80&lt;BC$2, $E80&gt;BC$2), $A$5/$D$5, 0)</f>
        <v/>
      </c>
      <c r="BD80" s="762">
        <f>+IF(AND($B80&lt;BD$2, $E80&gt;BD$2), $A$5/$D$5, 0)</f>
        <v/>
      </c>
      <c r="BE80" s="762">
        <f>+IF(AND($B80&lt;BE$2, $E80&gt;BE$2), $A$5/$D$5, 0)</f>
        <v/>
      </c>
      <c r="BF80" s="762">
        <f>+IF(AND($B80&lt;BF$2, $E80&gt;BF$2), $A$5/$D$5, 0)</f>
        <v/>
      </c>
      <c r="BG80" s="762">
        <f>+IF(AND($B80&lt;BG$2, $E80&gt;BG$2), $A$5/$D$5, 0)</f>
        <v/>
      </c>
      <c r="BH80" s="762">
        <f>+IF(AND($B80&lt;BH$2, $E80&gt;BH$2), $A$5/$D$5, 0)</f>
        <v/>
      </c>
      <c r="BI80" s="762">
        <f>+IF(AND($B80&lt;BI$2, $E80&gt;BI$2), $A$5/$D$5, 0)</f>
        <v/>
      </c>
      <c r="BJ80" s="762">
        <f>+IF(AND($B80&lt;BJ$2, $E80&gt;BJ$2), $A$5/$D$5, 0)</f>
        <v/>
      </c>
      <c r="BK80" s="762">
        <f>+IF(AND($B80&lt;BK$2, $E80&gt;BK$2), $A$5/$D$5, 0)</f>
        <v/>
      </c>
      <c r="BL80" s="762">
        <f>+IF(AND($B80&lt;BL$2, $E80&gt;BL$2), $A$5/$D$5, 0)</f>
        <v/>
      </c>
      <c r="BM80" s="762">
        <f>+IF(AND($B80&lt;BM$2, $E80&gt;BM$2), $A$5/$D$5, 0)</f>
        <v/>
      </c>
      <c r="BN80" s="762">
        <f>+IF(AND($B80&lt;BN$2, $E80&gt;BN$2), $A$5/$D$5, 0)</f>
        <v/>
      </c>
      <c r="BO80" s="762">
        <f>+IF(AND($B80&lt;BO$2, $E80&gt;BO$2), $A$5/$D$5, 0)</f>
        <v/>
      </c>
      <c r="BP80" s="762">
        <f>+IF(AND($B80&lt;BP$2, $E80&gt;BP$2), $A$5/$D$5, 0)</f>
        <v/>
      </c>
      <c r="BQ80" s="762">
        <f>+IF(AND($B80&lt;BQ$2, $E80&gt;BQ$2), $A$5/$D$5, 0)</f>
        <v/>
      </c>
      <c r="BR80" s="762">
        <f>+IF(AND($B80&lt;BR$2, $E80&gt;BR$2), $A$5/$D$5, 0)</f>
        <v/>
      </c>
      <c r="BS80" s="762">
        <f>+IF(AND($B80&lt;BS$2, $E80&gt;BS$2), $A$5/$D$5, 0)</f>
        <v/>
      </c>
      <c r="BT80" s="762">
        <f>+IF(AND($B80&lt;BT$2, $E80&gt;BT$2), $A$5/$D$5, 0)</f>
        <v/>
      </c>
      <c r="BU80" s="762">
        <f>+IF(AND($B80&lt;BU$2, $E80&gt;BU$2), $A$5/$D$5, 0)</f>
        <v/>
      </c>
      <c r="BV80" s="762">
        <f>+IF(AND($B80&lt;BV$2, $E80&gt;BV$2), $A$5/$D$5, 0)</f>
        <v/>
      </c>
      <c r="BW80" s="762">
        <f>+IF(AND($B80&lt;BW$2, $E80&gt;BW$2), $A$5/$D$5, 0)</f>
        <v/>
      </c>
      <c r="BX80" s="762">
        <f>+IF(AND($B80&lt;BX$2, $E80&gt;BX$2), $A$5/$D$5, 0)</f>
        <v/>
      </c>
      <c r="BY80" s="762">
        <f>+IF(AND($B80&lt;BY$2, $E80&gt;BY$2), $A$5/$D$5, 0)</f>
        <v/>
      </c>
      <c r="BZ80" s="762">
        <f>+IF(AND($B80&lt;BZ$2, $E80&gt;BZ$2), $A$5/$D$5, 0)</f>
        <v/>
      </c>
      <c r="CA80" s="762">
        <f>+IF(AND($B80&lt;CA$2, $E80&gt;CA$2), $A$5/$D$5, 0)</f>
        <v/>
      </c>
      <c r="CB80" s="762">
        <f>+IF(AND($B80&lt;CB$2, $E80&gt;CB$2), $A$5/$D$5, 0)</f>
        <v/>
      </c>
      <c r="CC80" s="762">
        <f>+IF(AND($B80&lt;CC$2, $E80&gt;CC$2), $A$5/$D$5, 0)</f>
        <v/>
      </c>
      <c r="CD80" s="762">
        <f>+IF(AND($B80&lt;CD$2, $E80&gt;CD$2), $A$5/$D$5, 0)</f>
        <v/>
      </c>
      <c r="CE80" s="762">
        <f>+IF(AND($B80&lt;CE$2, $E80&gt;CE$2), $A$5/$D$5, 0)</f>
        <v/>
      </c>
      <c r="CF80" s="762">
        <f>+IF(AND($B80&lt;CF$2, $E80&gt;CF$2), $A$5/$D$5, 0)</f>
        <v/>
      </c>
      <c r="CG80" s="762">
        <f>+IF(AND($B80&lt;CG$2, $E80&gt;CG$2), $A$5/$D$5, 0)</f>
        <v/>
      </c>
      <c r="CH80" s="762">
        <f>+IF(AND($B80&lt;CH$2, $E80&gt;CH$2), $A$5/$D$5, 0)</f>
        <v/>
      </c>
      <c r="CI80" s="762">
        <f>+IF(AND($B80&lt;CI$2, $E80&gt;CI$2), $A$5/$D$5, 0)</f>
        <v/>
      </c>
      <c r="CJ80" s="762">
        <f>+IF(AND($B80&lt;CJ$2, $E80&gt;CJ$2), $A$5/$D$5, 0)</f>
        <v/>
      </c>
      <c r="CK80" s="763">
        <f>+IF(AND($B80&lt;CK$2, $E80&gt;CK$2), $A$5/$D$5, 0)</f>
        <v/>
      </c>
    </row>
    <row r="81" hidden="1" outlineLevel="1">
      <c r="A81" s="243" t="n"/>
      <c r="B81" s="262" t="n">
        <v>0</v>
      </c>
      <c r="C81" s="269">
        <f>+EOMONTH(B81,0)</f>
        <v/>
      </c>
      <c r="D81" t="inlineStr">
        <is>
          <t>Systems Implementation SOW #18</t>
        </is>
      </c>
      <c r="E81" s="171">
        <f>+EOMONTH(B81, $D$5)</f>
        <v/>
      </c>
      <c r="F81" s="761">
        <f>+IF(AND($B81&lt;F$2, $E81&gt;F$2), $A$5/$D$5, 0)</f>
        <v/>
      </c>
      <c r="G81" s="762">
        <f>+IF(AND($B81&lt;G$2, $E81&gt;G$2), $A$5/$D$5, 0)</f>
        <v/>
      </c>
      <c r="H81" s="762">
        <f>+IF(AND($B81&lt;H$2, $E81&gt;H$2), $A$5/$D$5, 0)</f>
        <v/>
      </c>
      <c r="I81" s="762">
        <f>+IF(AND($B81&lt;I$2, $E81&gt;I$2), $A$5/$D$5, 0)</f>
        <v/>
      </c>
      <c r="J81" s="762">
        <f>+IF(AND($B81&lt;J$2, $E81&gt;J$2), $A$5/$D$5, 0)</f>
        <v/>
      </c>
      <c r="K81" s="763">
        <f>+IF(AND($B81&lt;K$2, $E81&gt;K$2), $A$5/$D$5, 0)</f>
        <v/>
      </c>
      <c r="L81" s="762">
        <f>+IF(AND($B81&lt;L$2, $E81&gt;L$2), $A$5/$D$5, 0)</f>
        <v/>
      </c>
      <c r="M81" s="762">
        <f>+IF(AND($B81&lt;M$2, $E81&gt;M$2), $A$5/$D$5, 0)</f>
        <v/>
      </c>
      <c r="N81" s="762">
        <f>+IF(AND($B81&lt;N$2, $E81&gt;N$2), $A$5/$D$5, 0)</f>
        <v/>
      </c>
      <c r="O81" s="762">
        <f>+IF(AND($B81&lt;O$2, $E81&gt;O$2), $A$5/$D$5, 0)</f>
        <v/>
      </c>
      <c r="P81" s="762">
        <f>+IF(AND($B81&lt;P$2, $E81&gt;P$2), $A$5/$D$5, 0)</f>
        <v/>
      </c>
      <c r="Q81" s="762">
        <f>+IF(AND($B81&lt;Q$2, $E81&gt;Q$2), $A$5/$D$5, 0)</f>
        <v/>
      </c>
      <c r="R81" s="762">
        <f>+IF(AND($B81&lt;R$2, $E81&gt;R$2), $A$5/$D$5, 0)</f>
        <v/>
      </c>
      <c r="S81" s="762">
        <f>+IF(AND($B81&lt;S$2, $E81&gt;S$2), $A$5/$D$5, 0)</f>
        <v/>
      </c>
      <c r="T81" s="762">
        <f>+IF(AND($B81&lt;T$2, $E81&gt;T$2), $A$5/$D$5, 0)</f>
        <v/>
      </c>
      <c r="U81" s="762">
        <f>+IF(AND($B81&lt;U$2, $E81&gt;U$2), $A$5/$D$5, 0)</f>
        <v/>
      </c>
      <c r="V81" s="762">
        <f>+IF(AND($B81&lt;V$2, $E81&gt;V$2), $A$5/$D$5, 0)</f>
        <v/>
      </c>
      <c r="W81" s="762">
        <f>+IF(AND($B81&lt;W$2, $E81&gt;W$2), $A$5/$D$5, 0)</f>
        <v/>
      </c>
      <c r="X81" s="762">
        <f>+IF(AND($B81&lt;X$2, $E81&gt;X$2), $A$5/$D$5, 0)</f>
        <v/>
      </c>
      <c r="Y81" s="762">
        <f>+IF(AND($B81&lt;Y$2, $E81&gt;Y$2), $A$5/$D$5, 0)</f>
        <v/>
      </c>
      <c r="Z81" s="762">
        <f>+IF(AND($B81&lt;Z$2, $E81&gt;Z$2), $A$5/$D$5, 0)</f>
        <v/>
      </c>
      <c r="AA81" s="762">
        <f>+IF(AND($B81&lt;AA$2, $E81&gt;AA$2), $A$5/$D$5, 0)</f>
        <v/>
      </c>
      <c r="AB81" s="762">
        <f>+IF(AND($B81&lt;AB$2, $E81&gt;AB$2), $A$5/$D$5, 0)</f>
        <v/>
      </c>
      <c r="AC81" s="762">
        <f>+IF(AND($B81&lt;AC$2, $E81&gt;AC$2), $A$5/$D$5, 0)</f>
        <v/>
      </c>
      <c r="AD81" s="762">
        <f>+IF(AND($B81&lt;AD$2, $E81&gt;AD$2), $A$5/$D$5, 0)</f>
        <v/>
      </c>
      <c r="AE81" s="762">
        <f>+IF(AND($B81&lt;AE$2, $E81&gt;AE$2), $A$5/$D$5, 0)</f>
        <v/>
      </c>
      <c r="AF81" s="762">
        <f>+IF(AND($B81&lt;AF$2, $E81&gt;AF$2), $A$5/$D$5, 0)</f>
        <v/>
      </c>
      <c r="AG81" s="762">
        <f>+IF(AND($B81&lt;AG$2, $E81&gt;AG$2), $A$5/$D$5, 0)</f>
        <v/>
      </c>
      <c r="AH81" s="762">
        <f>+IF(AND($B81&lt;AH$2, $E81&gt;AH$2), $A$5/$D$5, 0)</f>
        <v/>
      </c>
      <c r="AI81" s="762">
        <f>+IF(AND($B81&lt;AI$2, $E81&gt;AI$2), $A$5/$D$5, 0)</f>
        <v/>
      </c>
      <c r="AJ81" s="762">
        <f>+IF(AND($B81&lt;AJ$2, $E81&gt;AJ$2), $A$5/$D$5, 0)</f>
        <v/>
      </c>
      <c r="AK81" s="762">
        <f>+IF(AND($B81&lt;AK$2, $E81&gt;AK$2), $A$5/$D$5, 0)</f>
        <v/>
      </c>
      <c r="AL81" s="762">
        <f>+IF(AND($B81&lt;AL$2, $E81&gt;AL$2), $A$5/$D$5, 0)</f>
        <v/>
      </c>
      <c r="AM81" s="762">
        <f>+IF(AND($B81&lt;AM$2, $E81&gt;AM$2), $A$5/$D$5, 0)</f>
        <v/>
      </c>
      <c r="AN81" s="762">
        <f>+IF(AND($B81&lt;AN$2, $E81&gt;AN$2), $A$5/$D$5, 0)</f>
        <v/>
      </c>
      <c r="AO81" s="762">
        <f>+IF(AND($B81&lt;AO$2, $E81&gt;AO$2), $A$5/$D$5, 0)</f>
        <v/>
      </c>
      <c r="AP81" s="762">
        <f>+IF(AND($B81&lt;AP$2, $E81&gt;AP$2), $A$5/$D$5, 0)</f>
        <v/>
      </c>
      <c r="AQ81" s="762">
        <f>+IF(AND($B81&lt;AQ$2, $E81&gt;AQ$2), $A$5/$D$5, 0)</f>
        <v/>
      </c>
      <c r="AR81" s="762">
        <f>+IF(AND($B81&lt;AR$2, $E81&gt;AR$2), $A$5/$D$5, 0)</f>
        <v/>
      </c>
      <c r="AS81" s="762">
        <f>+IF(AND($B81&lt;AS$2, $E81&gt;AS$2), $A$5/$D$5, 0)</f>
        <v/>
      </c>
      <c r="AT81" s="762">
        <f>+IF(AND($B81&lt;AT$2, $E81&gt;AT$2), $A$5/$D$5, 0)</f>
        <v/>
      </c>
      <c r="AU81" s="762">
        <f>+IF(AND($B81&lt;AU$2, $E81&gt;AU$2), $A$5/$D$5, 0)</f>
        <v/>
      </c>
      <c r="AV81" s="762">
        <f>+IF(AND($B81&lt;AV$2, $E81&gt;AV$2), $A$5/$D$5, 0)</f>
        <v/>
      </c>
      <c r="AW81" s="762">
        <f>+IF(AND($B81&lt;AW$2, $E81&gt;AW$2), $A$5/$D$5, 0)</f>
        <v/>
      </c>
      <c r="AX81" s="762">
        <f>+IF(AND($B81&lt;AX$2, $E81&gt;AX$2), $A$5/$D$5, 0)</f>
        <v/>
      </c>
      <c r="AY81" s="762">
        <f>+IF(AND($B81&lt;AY$2, $E81&gt;AY$2), $A$5/$D$5, 0)</f>
        <v/>
      </c>
      <c r="AZ81" s="762">
        <f>+IF(AND($B81&lt;AZ$2, $E81&gt;AZ$2), $A$5/$D$5, 0)</f>
        <v/>
      </c>
      <c r="BA81" s="762">
        <f>+IF(AND($B81&lt;BA$2, $E81&gt;BA$2), $A$5/$D$5, 0)</f>
        <v/>
      </c>
      <c r="BB81" s="762">
        <f>+IF(AND($B81&lt;BB$2, $E81&gt;BB$2), $A$5/$D$5, 0)</f>
        <v/>
      </c>
      <c r="BC81" s="762">
        <f>+IF(AND($B81&lt;BC$2, $E81&gt;BC$2), $A$5/$D$5, 0)</f>
        <v/>
      </c>
      <c r="BD81" s="762">
        <f>+IF(AND($B81&lt;BD$2, $E81&gt;BD$2), $A$5/$D$5, 0)</f>
        <v/>
      </c>
      <c r="BE81" s="762">
        <f>+IF(AND($B81&lt;BE$2, $E81&gt;BE$2), $A$5/$D$5, 0)</f>
        <v/>
      </c>
      <c r="BF81" s="762">
        <f>+IF(AND($B81&lt;BF$2, $E81&gt;BF$2), $A$5/$D$5, 0)</f>
        <v/>
      </c>
      <c r="BG81" s="762">
        <f>+IF(AND($B81&lt;BG$2, $E81&gt;BG$2), $A$5/$D$5, 0)</f>
        <v/>
      </c>
      <c r="BH81" s="762">
        <f>+IF(AND($B81&lt;BH$2, $E81&gt;BH$2), $A$5/$D$5, 0)</f>
        <v/>
      </c>
      <c r="BI81" s="762">
        <f>+IF(AND($B81&lt;BI$2, $E81&gt;BI$2), $A$5/$D$5, 0)</f>
        <v/>
      </c>
      <c r="BJ81" s="762">
        <f>+IF(AND($B81&lt;BJ$2, $E81&gt;BJ$2), $A$5/$D$5, 0)</f>
        <v/>
      </c>
      <c r="BK81" s="762">
        <f>+IF(AND($B81&lt;BK$2, $E81&gt;BK$2), $A$5/$D$5, 0)</f>
        <v/>
      </c>
      <c r="BL81" s="762">
        <f>+IF(AND($B81&lt;BL$2, $E81&gt;BL$2), $A$5/$D$5, 0)</f>
        <v/>
      </c>
      <c r="BM81" s="762">
        <f>+IF(AND($B81&lt;BM$2, $E81&gt;BM$2), $A$5/$D$5, 0)</f>
        <v/>
      </c>
      <c r="BN81" s="762">
        <f>+IF(AND($B81&lt;BN$2, $E81&gt;BN$2), $A$5/$D$5, 0)</f>
        <v/>
      </c>
      <c r="BO81" s="762">
        <f>+IF(AND($B81&lt;BO$2, $E81&gt;BO$2), $A$5/$D$5, 0)</f>
        <v/>
      </c>
      <c r="BP81" s="762">
        <f>+IF(AND($B81&lt;BP$2, $E81&gt;BP$2), $A$5/$D$5, 0)</f>
        <v/>
      </c>
      <c r="BQ81" s="762">
        <f>+IF(AND($B81&lt;BQ$2, $E81&gt;BQ$2), $A$5/$D$5, 0)</f>
        <v/>
      </c>
      <c r="BR81" s="762">
        <f>+IF(AND($B81&lt;BR$2, $E81&gt;BR$2), $A$5/$D$5, 0)</f>
        <v/>
      </c>
      <c r="BS81" s="762">
        <f>+IF(AND($B81&lt;BS$2, $E81&gt;BS$2), $A$5/$D$5, 0)</f>
        <v/>
      </c>
      <c r="BT81" s="762">
        <f>+IF(AND($B81&lt;BT$2, $E81&gt;BT$2), $A$5/$D$5, 0)</f>
        <v/>
      </c>
      <c r="BU81" s="762">
        <f>+IF(AND($B81&lt;BU$2, $E81&gt;BU$2), $A$5/$D$5, 0)</f>
        <v/>
      </c>
      <c r="BV81" s="762">
        <f>+IF(AND($B81&lt;BV$2, $E81&gt;BV$2), $A$5/$D$5, 0)</f>
        <v/>
      </c>
      <c r="BW81" s="762">
        <f>+IF(AND($B81&lt;BW$2, $E81&gt;BW$2), $A$5/$D$5, 0)</f>
        <v/>
      </c>
      <c r="BX81" s="762">
        <f>+IF(AND($B81&lt;BX$2, $E81&gt;BX$2), $A$5/$D$5, 0)</f>
        <v/>
      </c>
      <c r="BY81" s="762">
        <f>+IF(AND($B81&lt;BY$2, $E81&gt;BY$2), $A$5/$D$5, 0)</f>
        <v/>
      </c>
      <c r="BZ81" s="762">
        <f>+IF(AND($B81&lt;BZ$2, $E81&gt;BZ$2), $A$5/$D$5, 0)</f>
        <v/>
      </c>
      <c r="CA81" s="762">
        <f>+IF(AND($B81&lt;CA$2, $E81&gt;CA$2), $A$5/$D$5, 0)</f>
        <v/>
      </c>
      <c r="CB81" s="762">
        <f>+IF(AND($B81&lt;CB$2, $E81&gt;CB$2), $A$5/$D$5, 0)</f>
        <v/>
      </c>
      <c r="CC81" s="762">
        <f>+IF(AND($B81&lt;CC$2, $E81&gt;CC$2), $A$5/$D$5, 0)</f>
        <v/>
      </c>
      <c r="CD81" s="762">
        <f>+IF(AND($B81&lt;CD$2, $E81&gt;CD$2), $A$5/$D$5, 0)</f>
        <v/>
      </c>
      <c r="CE81" s="762">
        <f>+IF(AND($B81&lt;CE$2, $E81&gt;CE$2), $A$5/$D$5, 0)</f>
        <v/>
      </c>
      <c r="CF81" s="762">
        <f>+IF(AND($B81&lt;CF$2, $E81&gt;CF$2), $A$5/$D$5, 0)</f>
        <v/>
      </c>
      <c r="CG81" s="762">
        <f>+IF(AND($B81&lt;CG$2, $E81&gt;CG$2), $A$5/$D$5, 0)</f>
        <v/>
      </c>
      <c r="CH81" s="762">
        <f>+IF(AND($B81&lt;CH$2, $E81&gt;CH$2), $A$5/$D$5, 0)</f>
        <v/>
      </c>
      <c r="CI81" s="762">
        <f>+IF(AND($B81&lt;CI$2, $E81&gt;CI$2), $A$5/$D$5, 0)</f>
        <v/>
      </c>
      <c r="CJ81" s="762">
        <f>+IF(AND($B81&lt;CJ$2, $E81&gt;CJ$2), $A$5/$D$5, 0)</f>
        <v/>
      </c>
      <c r="CK81" s="763">
        <f>+IF(AND($B81&lt;CK$2, $E81&gt;CK$2), $A$5/$D$5, 0)</f>
        <v/>
      </c>
    </row>
    <row r="82" hidden="1" outlineLevel="1">
      <c r="A82" s="243" t="n"/>
      <c r="B82" s="262" t="n">
        <v>0</v>
      </c>
      <c r="C82" s="269">
        <f>+EOMONTH(B82,0)</f>
        <v/>
      </c>
      <c r="D82" t="inlineStr">
        <is>
          <t>Systems Implementation SOW #19</t>
        </is>
      </c>
      <c r="E82" s="171">
        <f>+EOMONTH(B82, $D$5)</f>
        <v/>
      </c>
      <c r="F82" s="761">
        <f>+IF(AND($B82&lt;F$2, $E82&gt;F$2), $A$5/$D$5, 0)</f>
        <v/>
      </c>
      <c r="G82" s="762">
        <f>+IF(AND($B82&lt;G$2, $E82&gt;G$2), $A$5/$D$5, 0)</f>
        <v/>
      </c>
      <c r="H82" s="762">
        <f>+IF(AND($B82&lt;H$2, $E82&gt;H$2), $A$5/$D$5, 0)</f>
        <v/>
      </c>
      <c r="I82" s="762">
        <f>+IF(AND($B82&lt;I$2, $E82&gt;I$2), $A$5/$D$5, 0)</f>
        <v/>
      </c>
      <c r="J82" s="762">
        <f>+IF(AND($B82&lt;J$2, $E82&gt;J$2), $A$5/$D$5, 0)</f>
        <v/>
      </c>
      <c r="K82" s="763">
        <f>+IF(AND($B82&lt;K$2, $E82&gt;K$2), $A$5/$D$5, 0)</f>
        <v/>
      </c>
      <c r="L82" s="762">
        <f>+IF(AND($B82&lt;L$2, $E82&gt;L$2), $A$5/$D$5, 0)</f>
        <v/>
      </c>
      <c r="M82" s="762">
        <f>+IF(AND($B82&lt;M$2, $E82&gt;M$2), $A$5/$D$5, 0)</f>
        <v/>
      </c>
      <c r="N82" s="762">
        <f>+IF(AND($B82&lt;N$2, $E82&gt;N$2), $A$5/$D$5, 0)</f>
        <v/>
      </c>
      <c r="O82" s="762">
        <f>+IF(AND($B82&lt;O$2, $E82&gt;O$2), $A$5/$D$5, 0)</f>
        <v/>
      </c>
      <c r="P82" s="762">
        <f>+IF(AND($B82&lt;P$2, $E82&gt;P$2), $A$5/$D$5, 0)</f>
        <v/>
      </c>
      <c r="Q82" s="762">
        <f>+IF(AND($B82&lt;Q$2, $E82&gt;Q$2), $A$5/$D$5, 0)</f>
        <v/>
      </c>
      <c r="R82" s="762">
        <f>+IF(AND($B82&lt;R$2, $E82&gt;R$2), $A$5/$D$5, 0)</f>
        <v/>
      </c>
      <c r="S82" s="762">
        <f>+IF(AND($B82&lt;S$2, $E82&gt;S$2), $A$5/$D$5, 0)</f>
        <v/>
      </c>
      <c r="T82" s="762">
        <f>+IF(AND($B82&lt;T$2, $E82&gt;T$2), $A$5/$D$5, 0)</f>
        <v/>
      </c>
      <c r="U82" s="762">
        <f>+IF(AND($B82&lt;U$2, $E82&gt;U$2), $A$5/$D$5, 0)</f>
        <v/>
      </c>
      <c r="V82" s="762">
        <f>+IF(AND($B82&lt;V$2, $E82&gt;V$2), $A$5/$D$5, 0)</f>
        <v/>
      </c>
      <c r="W82" s="762">
        <f>+IF(AND($B82&lt;W$2, $E82&gt;W$2), $A$5/$D$5, 0)</f>
        <v/>
      </c>
      <c r="X82" s="762">
        <f>+IF(AND($B82&lt;X$2, $E82&gt;X$2), $A$5/$D$5, 0)</f>
        <v/>
      </c>
      <c r="Y82" s="762">
        <f>+IF(AND($B82&lt;Y$2, $E82&gt;Y$2), $A$5/$D$5, 0)</f>
        <v/>
      </c>
      <c r="Z82" s="762">
        <f>+IF(AND($B82&lt;Z$2, $E82&gt;Z$2), $A$5/$D$5, 0)</f>
        <v/>
      </c>
      <c r="AA82" s="762">
        <f>+IF(AND($B82&lt;AA$2, $E82&gt;AA$2), $A$5/$D$5, 0)</f>
        <v/>
      </c>
      <c r="AB82" s="762">
        <f>+IF(AND($B82&lt;AB$2, $E82&gt;AB$2), $A$5/$D$5, 0)</f>
        <v/>
      </c>
      <c r="AC82" s="762">
        <f>+IF(AND($B82&lt;AC$2, $E82&gt;AC$2), $A$5/$D$5, 0)</f>
        <v/>
      </c>
      <c r="AD82" s="762">
        <f>+IF(AND($B82&lt;AD$2, $E82&gt;AD$2), $A$5/$D$5, 0)</f>
        <v/>
      </c>
      <c r="AE82" s="762">
        <f>+IF(AND($B82&lt;AE$2, $E82&gt;AE$2), $A$5/$D$5, 0)</f>
        <v/>
      </c>
      <c r="AF82" s="762">
        <f>+IF(AND($B82&lt;AF$2, $E82&gt;AF$2), $A$5/$D$5, 0)</f>
        <v/>
      </c>
      <c r="AG82" s="762">
        <f>+IF(AND($B82&lt;AG$2, $E82&gt;AG$2), $A$5/$D$5, 0)</f>
        <v/>
      </c>
      <c r="AH82" s="762">
        <f>+IF(AND($B82&lt;AH$2, $E82&gt;AH$2), $A$5/$D$5, 0)</f>
        <v/>
      </c>
      <c r="AI82" s="762">
        <f>+IF(AND($B82&lt;AI$2, $E82&gt;AI$2), $A$5/$D$5, 0)</f>
        <v/>
      </c>
      <c r="AJ82" s="762">
        <f>+IF(AND($B82&lt;AJ$2, $E82&gt;AJ$2), $A$5/$D$5, 0)</f>
        <v/>
      </c>
      <c r="AK82" s="762">
        <f>+IF(AND($B82&lt;AK$2, $E82&gt;AK$2), $A$5/$D$5, 0)</f>
        <v/>
      </c>
      <c r="AL82" s="762">
        <f>+IF(AND($B82&lt;AL$2, $E82&gt;AL$2), $A$5/$D$5, 0)</f>
        <v/>
      </c>
      <c r="AM82" s="762">
        <f>+IF(AND($B82&lt;AM$2, $E82&gt;AM$2), $A$5/$D$5, 0)</f>
        <v/>
      </c>
      <c r="AN82" s="762">
        <f>+IF(AND($B82&lt;AN$2, $E82&gt;AN$2), $A$5/$D$5, 0)</f>
        <v/>
      </c>
      <c r="AO82" s="762">
        <f>+IF(AND($B82&lt;AO$2, $E82&gt;AO$2), $A$5/$D$5, 0)</f>
        <v/>
      </c>
      <c r="AP82" s="762">
        <f>+IF(AND($B82&lt;AP$2, $E82&gt;AP$2), $A$5/$D$5, 0)</f>
        <v/>
      </c>
      <c r="AQ82" s="762">
        <f>+IF(AND($B82&lt;AQ$2, $E82&gt;AQ$2), $A$5/$D$5, 0)</f>
        <v/>
      </c>
      <c r="AR82" s="762">
        <f>+IF(AND($B82&lt;AR$2, $E82&gt;AR$2), $A$5/$D$5, 0)</f>
        <v/>
      </c>
      <c r="AS82" s="762">
        <f>+IF(AND($B82&lt;AS$2, $E82&gt;AS$2), $A$5/$D$5, 0)</f>
        <v/>
      </c>
      <c r="AT82" s="762">
        <f>+IF(AND($B82&lt;AT$2, $E82&gt;AT$2), $A$5/$D$5, 0)</f>
        <v/>
      </c>
      <c r="AU82" s="762">
        <f>+IF(AND($B82&lt;AU$2, $E82&gt;AU$2), $A$5/$D$5, 0)</f>
        <v/>
      </c>
      <c r="AV82" s="762">
        <f>+IF(AND($B82&lt;AV$2, $E82&gt;AV$2), $A$5/$D$5, 0)</f>
        <v/>
      </c>
      <c r="AW82" s="762">
        <f>+IF(AND($B82&lt;AW$2, $E82&gt;AW$2), $A$5/$D$5, 0)</f>
        <v/>
      </c>
      <c r="AX82" s="762">
        <f>+IF(AND($B82&lt;AX$2, $E82&gt;AX$2), $A$5/$D$5, 0)</f>
        <v/>
      </c>
      <c r="AY82" s="762">
        <f>+IF(AND($B82&lt;AY$2, $E82&gt;AY$2), $A$5/$D$5, 0)</f>
        <v/>
      </c>
      <c r="AZ82" s="762">
        <f>+IF(AND($B82&lt;AZ$2, $E82&gt;AZ$2), $A$5/$D$5, 0)</f>
        <v/>
      </c>
      <c r="BA82" s="762">
        <f>+IF(AND($B82&lt;BA$2, $E82&gt;BA$2), $A$5/$D$5, 0)</f>
        <v/>
      </c>
      <c r="BB82" s="762">
        <f>+IF(AND($B82&lt;BB$2, $E82&gt;BB$2), $A$5/$D$5, 0)</f>
        <v/>
      </c>
      <c r="BC82" s="762">
        <f>+IF(AND($B82&lt;BC$2, $E82&gt;BC$2), $A$5/$D$5, 0)</f>
        <v/>
      </c>
      <c r="BD82" s="762">
        <f>+IF(AND($B82&lt;BD$2, $E82&gt;BD$2), $A$5/$D$5, 0)</f>
        <v/>
      </c>
      <c r="BE82" s="762">
        <f>+IF(AND($B82&lt;BE$2, $E82&gt;BE$2), $A$5/$D$5, 0)</f>
        <v/>
      </c>
      <c r="BF82" s="762">
        <f>+IF(AND($B82&lt;BF$2, $E82&gt;BF$2), $A$5/$D$5, 0)</f>
        <v/>
      </c>
      <c r="BG82" s="762">
        <f>+IF(AND($B82&lt;BG$2, $E82&gt;BG$2), $A$5/$D$5, 0)</f>
        <v/>
      </c>
      <c r="BH82" s="762">
        <f>+IF(AND($B82&lt;BH$2, $E82&gt;BH$2), $A$5/$D$5, 0)</f>
        <v/>
      </c>
      <c r="BI82" s="762">
        <f>+IF(AND($B82&lt;BI$2, $E82&gt;BI$2), $A$5/$D$5, 0)</f>
        <v/>
      </c>
      <c r="BJ82" s="762">
        <f>+IF(AND($B82&lt;BJ$2, $E82&gt;BJ$2), $A$5/$D$5, 0)</f>
        <v/>
      </c>
      <c r="BK82" s="762">
        <f>+IF(AND($B82&lt;BK$2, $E82&gt;BK$2), $A$5/$D$5, 0)</f>
        <v/>
      </c>
      <c r="BL82" s="762">
        <f>+IF(AND($B82&lt;BL$2, $E82&gt;BL$2), $A$5/$D$5, 0)</f>
        <v/>
      </c>
      <c r="BM82" s="762">
        <f>+IF(AND($B82&lt;BM$2, $E82&gt;BM$2), $A$5/$D$5, 0)</f>
        <v/>
      </c>
      <c r="BN82" s="762">
        <f>+IF(AND($B82&lt;BN$2, $E82&gt;BN$2), $A$5/$D$5, 0)</f>
        <v/>
      </c>
      <c r="BO82" s="762">
        <f>+IF(AND($B82&lt;BO$2, $E82&gt;BO$2), $A$5/$D$5, 0)</f>
        <v/>
      </c>
      <c r="BP82" s="762">
        <f>+IF(AND($B82&lt;BP$2, $E82&gt;BP$2), $A$5/$D$5, 0)</f>
        <v/>
      </c>
      <c r="BQ82" s="762">
        <f>+IF(AND($B82&lt;BQ$2, $E82&gt;BQ$2), $A$5/$D$5, 0)</f>
        <v/>
      </c>
      <c r="BR82" s="762">
        <f>+IF(AND($B82&lt;BR$2, $E82&gt;BR$2), $A$5/$D$5, 0)</f>
        <v/>
      </c>
      <c r="BS82" s="762">
        <f>+IF(AND($B82&lt;BS$2, $E82&gt;BS$2), $A$5/$D$5, 0)</f>
        <v/>
      </c>
      <c r="BT82" s="762">
        <f>+IF(AND($B82&lt;BT$2, $E82&gt;BT$2), $A$5/$D$5, 0)</f>
        <v/>
      </c>
      <c r="BU82" s="762">
        <f>+IF(AND($B82&lt;BU$2, $E82&gt;BU$2), $A$5/$D$5, 0)</f>
        <v/>
      </c>
      <c r="BV82" s="762">
        <f>+IF(AND($B82&lt;BV$2, $E82&gt;BV$2), $A$5/$D$5, 0)</f>
        <v/>
      </c>
      <c r="BW82" s="762">
        <f>+IF(AND($B82&lt;BW$2, $E82&gt;BW$2), $A$5/$D$5, 0)</f>
        <v/>
      </c>
      <c r="BX82" s="762">
        <f>+IF(AND($B82&lt;BX$2, $E82&gt;BX$2), $A$5/$D$5, 0)</f>
        <v/>
      </c>
      <c r="BY82" s="762">
        <f>+IF(AND($B82&lt;BY$2, $E82&gt;BY$2), $A$5/$D$5, 0)</f>
        <v/>
      </c>
      <c r="BZ82" s="762">
        <f>+IF(AND($B82&lt;BZ$2, $E82&gt;BZ$2), $A$5/$D$5, 0)</f>
        <v/>
      </c>
      <c r="CA82" s="762">
        <f>+IF(AND($B82&lt;CA$2, $E82&gt;CA$2), $A$5/$D$5, 0)</f>
        <v/>
      </c>
      <c r="CB82" s="762">
        <f>+IF(AND($B82&lt;CB$2, $E82&gt;CB$2), $A$5/$D$5, 0)</f>
        <v/>
      </c>
      <c r="CC82" s="762">
        <f>+IF(AND($B82&lt;CC$2, $E82&gt;CC$2), $A$5/$D$5, 0)</f>
        <v/>
      </c>
      <c r="CD82" s="762">
        <f>+IF(AND($B82&lt;CD$2, $E82&gt;CD$2), $A$5/$D$5, 0)</f>
        <v/>
      </c>
      <c r="CE82" s="762">
        <f>+IF(AND($B82&lt;CE$2, $E82&gt;CE$2), $A$5/$D$5, 0)</f>
        <v/>
      </c>
      <c r="CF82" s="762">
        <f>+IF(AND($B82&lt;CF$2, $E82&gt;CF$2), $A$5/$D$5, 0)</f>
        <v/>
      </c>
      <c r="CG82" s="762">
        <f>+IF(AND($B82&lt;CG$2, $E82&gt;CG$2), $A$5/$D$5, 0)</f>
        <v/>
      </c>
      <c r="CH82" s="762">
        <f>+IF(AND($B82&lt;CH$2, $E82&gt;CH$2), $A$5/$D$5, 0)</f>
        <v/>
      </c>
      <c r="CI82" s="762">
        <f>+IF(AND($B82&lt;CI$2, $E82&gt;CI$2), $A$5/$D$5, 0)</f>
        <v/>
      </c>
      <c r="CJ82" s="762">
        <f>+IF(AND($B82&lt;CJ$2, $E82&gt;CJ$2), $A$5/$D$5, 0)</f>
        <v/>
      </c>
      <c r="CK82" s="763">
        <f>+IF(AND($B82&lt;CK$2, $E82&gt;CK$2), $A$5/$D$5, 0)</f>
        <v/>
      </c>
    </row>
    <row r="83" hidden="1" outlineLevel="1">
      <c r="A83" s="243" t="n"/>
      <c r="B83" s="262" t="n">
        <v>0</v>
      </c>
      <c r="C83" s="269">
        <f>+EOMONTH(B83,0)</f>
        <v/>
      </c>
      <c r="D83" t="inlineStr">
        <is>
          <t>Systems Implementation SOW #20</t>
        </is>
      </c>
      <c r="E83" s="171">
        <f>+EOMONTH(B83, $D$5)</f>
        <v/>
      </c>
      <c r="F83" s="761">
        <f>+IF(AND($B83&lt;F$2, $E83&gt;F$2), $A$5/$D$5, 0)</f>
        <v/>
      </c>
      <c r="G83" s="762">
        <f>+IF(AND($B83&lt;G$2, $E83&gt;G$2), $A$5/$D$5, 0)</f>
        <v/>
      </c>
      <c r="H83" s="762">
        <f>+IF(AND($B83&lt;H$2, $E83&gt;H$2), $A$5/$D$5, 0)</f>
        <v/>
      </c>
      <c r="I83" s="762">
        <f>+IF(AND($B83&lt;I$2, $E83&gt;I$2), $A$5/$D$5, 0)</f>
        <v/>
      </c>
      <c r="J83" s="762">
        <f>+IF(AND($B83&lt;J$2, $E83&gt;J$2), $A$5/$D$5, 0)</f>
        <v/>
      </c>
      <c r="K83" s="763">
        <f>+IF(AND($B83&lt;K$2, $E83&gt;K$2), $A$5/$D$5, 0)</f>
        <v/>
      </c>
      <c r="L83" s="762">
        <f>+IF(AND($B83&lt;L$2, $E83&gt;L$2), $A$5/$D$5, 0)</f>
        <v/>
      </c>
      <c r="M83" s="762">
        <f>+IF(AND($B83&lt;M$2, $E83&gt;M$2), $A$5/$D$5, 0)</f>
        <v/>
      </c>
      <c r="N83" s="762">
        <f>+IF(AND($B83&lt;N$2, $E83&gt;N$2), $A$5/$D$5, 0)</f>
        <v/>
      </c>
      <c r="O83" s="762">
        <f>+IF(AND($B83&lt;O$2, $E83&gt;O$2), $A$5/$D$5, 0)</f>
        <v/>
      </c>
      <c r="P83" s="762">
        <f>+IF(AND($B83&lt;P$2, $E83&gt;P$2), $A$5/$D$5, 0)</f>
        <v/>
      </c>
      <c r="Q83" s="762">
        <f>+IF(AND($B83&lt;Q$2, $E83&gt;Q$2), $A$5/$D$5, 0)</f>
        <v/>
      </c>
      <c r="R83" s="762">
        <f>+IF(AND($B83&lt;R$2, $E83&gt;R$2), $A$5/$D$5, 0)</f>
        <v/>
      </c>
      <c r="S83" s="762">
        <f>+IF(AND($B83&lt;S$2, $E83&gt;S$2), $A$5/$D$5, 0)</f>
        <v/>
      </c>
      <c r="T83" s="762">
        <f>+IF(AND($B83&lt;T$2, $E83&gt;T$2), $A$5/$D$5, 0)</f>
        <v/>
      </c>
      <c r="U83" s="762">
        <f>+IF(AND($B83&lt;U$2, $E83&gt;U$2), $A$5/$D$5, 0)</f>
        <v/>
      </c>
      <c r="V83" s="762">
        <f>+IF(AND($B83&lt;V$2, $E83&gt;V$2), $A$5/$D$5, 0)</f>
        <v/>
      </c>
      <c r="W83" s="762">
        <f>+IF(AND($B83&lt;W$2, $E83&gt;W$2), $A$5/$D$5, 0)</f>
        <v/>
      </c>
      <c r="X83" s="762">
        <f>+IF(AND($B83&lt;X$2, $E83&gt;X$2), $A$5/$D$5, 0)</f>
        <v/>
      </c>
      <c r="Y83" s="762">
        <f>+IF(AND($B83&lt;Y$2, $E83&gt;Y$2), $A$5/$D$5, 0)</f>
        <v/>
      </c>
      <c r="Z83" s="762">
        <f>+IF(AND($B83&lt;Z$2, $E83&gt;Z$2), $A$5/$D$5, 0)</f>
        <v/>
      </c>
      <c r="AA83" s="762">
        <f>+IF(AND($B83&lt;AA$2, $E83&gt;AA$2), $A$5/$D$5, 0)</f>
        <v/>
      </c>
      <c r="AB83" s="762">
        <f>+IF(AND($B83&lt;AB$2, $E83&gt;AB$2), $A$5/$D$5, 0)</f>
        <v/>
      </c>
      <c r="AC83" s="762">
        <f>+IF(AND($B83&lt;AC$2, $E83&gt;AC$2), $A$5/$D$5, 0)</f>
        <v/>
      </c>
      <c r="AD83" s="762">
        <f>+IF(AND($B83&lt;AD$2, $E83&gt;AD$2), $A$5/$D$5, 0)</f>
        <v/>
      </c>
      <c r="AE83" s="762">
        <f>+IF(AND($B83&lt;AE$2, $E83&gt;AE$2), $A$5/$D$5, 0)</f>
        <v/>
      </c>
      <c r="AF83" s="762">
        <f>+IF(AND($B83&lt;AF$2, $E83&gt;AF$2), $A$5/$D$5, 0)</f>
        <v/>
      </c>
      <c r="AG83" s="762">
        <f>+IF(AND($B83&lt;AG$2, $E83&gt;AG$2), $A$5/$D$5, 0)</f>
        <v/>
      </c>
      <c r="AH83" s="762">
        <f>+IF(AND($B83&lt;AH$2, $E83&gt;AH$2), $A$5/$D$5, 0)</f>
        <v/>
      </c>
      <c r="AI83" s="762">
        <f>+IF(AND($B83&lt;AI$2, $E83&gt;AI$2), $A$5/$D$5, 0)</f>
        <v/>
      </c>
      <c r="AJ83" s="762">
        <f>+IF(AND($B83&lt;AJ$2, $E83&gt;AJ$2), $A$5/$D$5, 0)</f>
        <v/>
      </c>
      <c r="AK83" s="762">
        <f>+IF(AND($B83&lt;AK$2, $E83&gt;AK$2), $A$5/$D$5, 0)</f>
        <v/>
      </c>
      <c r="AL83" s="762">
        <f>+IF(AND($B83&lt;AL$2, $E83&gt;AL$2), $A$5/$D$5, 0)</f>
        <v/>
      </c>
      <c r="AM83" s="762">
        <f>+IF(AND($B83&lt;AM$2, $E83&gt;AM$2), $A$5/$D$5, 0)</f>
        <v/>
      </c>
      <c r="AN83" s="762">
        <f>+IF(AND($B83&lt;AN$2, $E83&gt;AN$2), $A$5/$D$5, 0)</f>
        <v/>
      </c>
      <c r="AO83" s="762">
        <f>+IF(AND($B83&lt;AO$2, $E83&gt;AO$2), $A$5/$D$5, 0)</f>
        <v/>
      </c>
      <c r="AP83" s="762">
        <f>+IF(AND($B83&lt;AP$2, $E83&gt;AP$2), $A$5/$D$5, 0)</f>
        <v/>
      </c>
      <c r="AQ83" s="762">
        <f>+IF(AND($B83&lt;AQ$2, $E83&gt;AQ$2), $A$5/$D$5, 0)</f>
        <v/>
      </c>
      <c r="AR83" s="762">
        <f>+IF(AND($B83&lt;AR$2, $E83&gt;AR$2), $A$5/$D$5, 0)</f>
        <v/>
      </c>
      <c r="AS83" s="762">
        <f>+IF(AND($B83&lt;AS$2, $E83&gt;AS$2), $A$5/$D$5, 0)</f>
        <v/>
      </c>
      <c r="AT83" s="762">
        <f>+IF(AND($B83&lt;AT$2, $E83&gt;AT$2), $A$5/$D$5, 0)</f>
        <v/>
      </c>
      <c r="AU83" s="762">
        <f>+IF(AND($B83&lt;AU$2, $E83&gt;AU$2), $A$5/$D$5, 0)</f>
        <v/>
      </c>
      <c r="AV83" s="762">
        <f>+IF(AND($B83&lt;AV$2, $E83&gt;AV$2), $A$5/$D$5, 0)</f>
        <v/>
      </c>
      <c r="AW83" s="762">
        <f>+IF(AND($B83&lt;AW$2, $E83&gt;AW$2), $A$5/$D$5, 0)</f>
        <v/>
      </c>
      <c r="AX83" s="762">
        <f>+IF(AND($B83&lt;AX$2, $E83&gt;AX$2), $A$5/$D$5, 0)</f>
        <v/>
      </c>
      <c r="AY83" s="762">
        <f>+IF(AND($B83&lt;AY$2, $E83&gt;AY$2), $A$5/$D$5, 0)</f>
        <v/>
      </c>
      <c r="AZ83" s="762">
        <f>+IF(AND($B83&lt;AZ$2, $E83&gt;AZ$2), $A$5/$D$5, 0)</f>
        <v/>
      </c>
      <c r="BA83" s="762">
        <f>+IF(AND($B83&lt;BA$2, $E83&gt;BA$2), $A$5/$D$5, 0)</f>
        <v/>
      </c>
      <c r="BB83" s="762">
        <f>+IF(AND($B83&lt;BB$2, $E83&gt;BB$2), $A$5/$D$5, 0)</f>
        <v/>
      </c>
      <c r="BC83" s="762">
        <f>+IF(AND($B83&lt;BC$2, $E83&gt;BC$2), $A$5/$D$5, 0)</f>
        <v/>
      </c>
      <c r="BD83" s="762">
        <f>+IF(AND($B83&lt;BD$2, $E83&gt;BD$2), $A$5/$D$5, 0)</f>
        <v/>
      </c>
      <c r="BE83" s="762">
        <f>+IF(AND($B83&lt;BE$2, $E83&gt;BE$2), $A$5/$D$5, 0)</f>
        <v/>
      </c>
      <c r="BF83" s="762">
        <f>+IF(AND($B83&lt;BF$2, $E83&gt;BF$2), $A$5/$D$5, 0)</f>
        <v/>
      </c>
      <c r="BG83" s="762">
        <f>+IF(AND($B83&lt;BG$2, $E83&gt;BG$2), $A$5/$D$5, 0)</f>
        <v/>
      </c>
      <c r="BH83" s="762">
        <f>+IF(AND($B83&lt;BH$2, $E83&gt;BH$2), $A$5/$D$5, 0)</f>
        <v/>
      </c>
      <c r="BI83" s="762">
        <f>+IF(AND($B83&lt;BI$2, $E83&gt;BI$2), $A$5/$D$5, 0)</f>
        <v/>
      </c>
      <c r="BJ83" s="762">
        <f>+IF(AND($B83&lt;BJ$2, $E83&gt;BJ$2), $A$5/$D$5, 0)</f>
        <v/>
      </c>
      <c r="BK83" s="762">
        <f>+IF(AND($B83&lt;BK$2, $E83&gt;BK$2), $A$5/$D$5, 0)</f>
        <v/>
      </c>
      <c r="BL83" s="762">
        <f>+IF(AND($B83&lt;BL$2, $E83&gt;BL$2), $A$5/$D$5, 0)</f>
        <v/>
      </c>
      <c r="BM83" s="762">
        <f>+IF(AND($B83&lt;BM$2, $E83&gt;BM$2), $A$5/$D$5, 0)</f>
        <v/>
      </c>
      <c r="BN83" s="762">
        <f>+IF(AND($B83&lt;BN$2, $E83&gt;BN$2), $A$5/$D$5, 0)</f>
        <v/>
      </c>
      <c r="BO83" s="762">
        <f>+IF(AND($B83&lt;BO$2, $E83&gt;BO$2), $A$5/$D$5, 0)</f>
        <v/>
      </c>
      <c r="BP83" s="762">
        <f>+IF(AND($B83&lt;BP$2, $E83&gt;BP$2), $A$5/$D$5, 0)</f>
        <v/>
      </c>
      <c r="BQ83" s="762">
        <f>+IF(AND($B83&lt;BQ$2, $E83&gt;BQ$2), $A$5/$D$5, 0)</f>
        <v/>
      </c>
      <c r="BR83" s="762">
        <f>+IF(AND($B83&lt;BR$2, $E83&gt;BR$2), $A$5/$D$5, 0)</f>
        <v/>
      </c>
      <c r="BS83" s="762">
        <f>+IF(AND($B83&lt;BS$2, $E83&gt;BS$2), $A$5/$D$5, 0)</f>
        <v/>
      </c>
      <c r="BT83" s="762">
        <f>+IF(AND($B83&lt;BT$2, $E83&gt;BT$2), $A$5/$D$5, 0)</f>
        <v/>
      </c>
      <c r="BU83" s="762">
        <f>+IF(AND($B83&lt;BU$2, $E83&gt;BU$2), $A$5/$D$5, 0)</f>
        <v/>
      </c>
      <c r="BV83" s="762">
        <f>+IF(AND($B83&lt;BV$2, $E83&gt;BV$2), $A$5/$D$5, 0)</f>
        <v/>
      </c>
      <c r="BW83" s="762">
        <f>+IF(AND($B83&lt;BW$2, $E83&gt;BW$2), $A$5/$D$5, 0)</f>
        <v/>
      </c>
      <c r="BX83" s="762">
        <f>+IF(AND($B83&lt;BX$2, $E83&gt;BX$2), $A$5/$D$5, 0)</f>
        <v/>
      </c>
      <c r="BY83" s="762">
        <f>+IF(AND($B83&lt;BY$2, $E83&gt;BY$2), $A$5/$D$5, 0)</f>
        <v/>
      </c>
      <c r="BZ83" s="762">
        <f>+IF(AND($B83&lt;BZ$2, $E83&gt;BZ$2), $A$5/$D$5, 0)</f>
        <v/>
      </c>
      <c r="CA83" s="762">
        <f>+IF(AND($B83&lt;CA$2, $E83&gt;CA$2), $A$5/$D$5, 0)</f>
        <v/>
      </c>
      <c r="CB83" s="762">
        <f>+IF(AND($B83&lt;CB$2, $E83&gt;CB$2), $A$5/$D$5, 0)</f>
        <v/>
      </c>
      <c r="CC83" s="762">
        <f>+IF(AND($B83&lt;CC$2, $E83&gt;CC$2), $A$5/$D$5, 0)</f>
        <v/>
      </c>
      <c r="CD83" s="762">
        <f>+IF(AND($B83&lt;CD$2, $E83&gt;CD$2), $A$5/$D$5, 0)</f>
        <v/>
      </c>
      <c r="CE83" s="762">
        <f>+IF(AND($B83&lt;CE$2, $E83&gt;CE$2), $A$5/$D$5, 0)</f>
        <v/>
      </c>
      <c r="CF83" s="762">
        <f>+IF(AND($B83&lt;CF$2, $E83&gt;CF$2), $A$5/$D$5, 0)</f>
        <v/>
      </c>
      <c r="CG83" s="762">
        <f>+IF(AND($B83&lt;CG$2, $E83&gt;CG$2), $A$5/$D$5, 0)</f>
        <v/>
      </c>
      <c r="CH83" s="762">
        <f>+IF(AND($B83&lt;CH$2, $E83&gt;CH$2), $A$5/$D$5, 0)</f>
        <v/>
      </c>
      <c r="CI83" s="762">
        <f>+IF(AND($B83&lt;CI$2, $E83&gt;CI$2), $A$5/$D$5, 0)</f>
        <v/>
      </c>
      <c r="CJ83" s="762">
        <f>+IF(AND($B83&lt;CJ$2, $E83&gt;CJ$2), $A$5/$D$5, 0)</f>
        <v/>
      </c>
      <c r="CK83" s="763">
        <f>+IF(AND($B83&lt;CK$2, $E83&gt;CK$2), $A$5/$D$5, 0)</f>
        <v/>
      </c>
    </row>
    <row r="84" hidden="1" outlineLevel="1">
      <c r="A84" s="243" t="n"/>
      <c r="B84" s="262" t="n">
        <v>0</v>
      </c>
      <c r="C84" s="269">
        <f>+EOMONTH(B84,0)</f>
        <v/>
      </c>
      <c r="D84" t="inlineStr">
        <is>
          <t>Systems Implementation SOW #21</t>
        </is>
      </c>
      <c r="E84" s="171">
        <f>+EOMONTH(B84, $D$5)</f>
        <v/>
      </c>
      <c r="F84" s="761">
        <f>+IF(AND($B84&lt;F$2, $E84&gt;F$2), $A$5/$D$5, 0)</f>
        <v/>
      </c>
      <c r="G84" s="762">
        <f>+IF(AND($B84&lt;G$2, $E84&gt;G$2), $A$5/$D$5, 0)</f>
        <v/>
      </c>
      <c r="H84" s="762">
        <f>+IF(AND($B84&lt;H$2, $E84&gt;H$2), $A$5/$D$5, 0)</f>
        <v/>
      </c>
      <c r="I84" s="762">
        <f>+IF(AND($B84&lt;I$2, $E84&gt;I$2), $A$5/$D$5, 0)</f>
        <v/>
      </c>
      <c r="J84" s="762">
        <f>+IF(AND($B84&lt;J$2, $E84&gt;J$2), $A$5/$D$5, 0)</f>
        <v/>
      </c>
      <c r="K84" s="763">
        <f>+IF(AND($B84&lt;K$2, $E84&gt;K$2), $A$5/$D$5, 0)</f>
        <v/>
      </c>
      <c r="L84" s="762">
        <f>+IF(AND($B84&lt;L$2, $E84&gt;L$2), $A$5/$D$5, 0)</f>
        <v/>
      </c>
      <c r="M84" s="762">
        <f>+IF(AND($B84&lt;M$2, $E84&gt;M$2), $A$5/$D$5, 0)</f>
        <v/>
      </c>
      <c r="N84" s="762">
        <f>+IF(AND($B84&lt;N$2, $E84&gt;N$2), $A$5/$D$5, 0)</f>
        <v/>
      </c>
      <c r="O84" s="762">
        <f>+IF(AND($B84&lt;O$2, $E84&gt;O$2), $A$5/$D$5, 0)</f>
        <v/>
      </c>
      <c r="P84" s="762">
        <f>+IF(AND($B84&lt;P$2, $E84&gt;P$2), $A$5/$D$5, 0)</f>
        <v/>
      </c>
      <c r="Q84" s="762">
        <f>+IF(AND($B84&lt;Q$2, $E84&gt;Q$2), $A$5/$D$5, 0)</f>
        <v/>
      </c>
      <c r="R84" s="762">
        <f>+IF(AND($B84&lt;R$2, $E84&gt;R$2), $A$5/$D$5, 0)</f>
        <v/>
      </c>
      <c r="S84" s="762">
        <f>+IF(AND($B84&lt;S$2, $E84&gt;S$2), $A$5/$D$5, 0)</f>
        <v/>
      </c>
      <c r="T84" s="762">
        <f>+IF(AND($B84&lt;T$2, $E84&gt;T$2), $A$5/$D$5, 0)</f>
        <v/>
      </c>
      <c r="U84" s="762">
        <f>+IF(AND($B84&lt;U$2, $E84&gt;U$2), $A$5/$D$5, 0)</f>
        <v/>
      </c>
      <c r="V84" s="762">
        <f>+IF(AND($B84&lt;V$2, $E84&gt;V$2), $A$5/$D$5, 0)</f>
        <v/>
      </c>
      <c r="W84" s="762">
        <f>+IF(AND($B84&lt;W$2, $E84&gt;W$2), $A$5/$D$5, 0)</f>
        <v/>
      </c>
      <c r="X84" s="762">
        <f>+IF(AND($B84&lt;X$2, $E84&gt;X$2), $A$5/$D$5, 0)</f>
        <v/>
      </c>
      <c r="Y84" s="762">
        <f>+IF(AND($B84&lt;Y$2, $E84&gt;Y$2), $A$5/$D$5, 0)</f>
        <v/>
      </c>
      <c r="Z84" s="762">
        <f>+IF(AND($B84&lt;Z$2, $E84&gt;Z$2), $A$5/$D$5, 0)</f>
        <v/>
      </c>
      <c r="AA84" s="762">
        <f>+IF(AND($B84&lt;AA$2, $E84&gt;AA$2), $A$5/$D$5, 0)</f>
        <v/>
      </c>
      <c r="AB84" s="762">
        <f>+IF(AND($B84&lt;AB$2, $E84&gt;AB$2), $A$5/$D$5, 0)</f>
        <v/>
      </c>
      <c r="AC84" s="762">
        <f>+IF(AND($B84&lt;AC$2, $E84&gt;AC$2), $A$5/$D$5, 0)</f>
        <v/>
      </c>
      <c r="AD84" s="762">
        <f>+IF(AND($B84&lt;AD$2, $E84&gt;AD$2), $A$5/$D$5, 0)</f>
        <v/>
      </c>
      <c r="AE84" s="762">
        <f>+IF(AND($B84&lt;AE$2, $E84&gt;AE$2), $A$5/$D$5, 0)</f>
        <v/>
      </c>
      <c r="AF84" s="762">
        <f>+IF(AND($B84&lt;AF$2, $E84&gt;AF$2), $A$5/$D$5, 0)</f>
        <v/>
      </c>
      <c r="AG84" s="762">
        <f>+IF(AND($B84&lt;AG$2, $E84&gt;AG$2), $A$5/$D$5, 0)</f>
        <v/>
      </c>
      <c r="AH84" s="762">
        <f>+IF(AND($B84&lt;AH$2, $E84&gt;AH$2), $A$5/$D$5, 0)</f>
        <v/>
      </c>
      <c r="AI84" s="762">
        <f>+IF(AND($B84&lt;AI$2, $E84&gt;AI$2), $A$5/$D$5, 0)</f>
        <v/>
      </c>
      <c r="AJ84" s="762">
        <f>+IF(AND($B84&lt;AJ$2, $E84&gt;AJ$2), $A$5/$D$5, 0)</f>
        <v/>
      </c>
      <c r="AK84" s="762">
        <f>+IF(AND($B84&lt;AK$2, $E84&gt;AK$2), $A$5/$D$5, 0)</f>
        <v/>
      </c>
      <c r="AL84" s="762">
        <f>+IF(AND($B84&lt;AL$2, $E84&gt;AL$2), $A$5/$D$5, 0)</f>
        <v/>
      </c>
      <c r="AM84" s="762">
        <f>+IF(AND($B84&lt;AM$2, $E84&gt;AM$2), $A$5/$D$5, 0)</f>
        <v/>
      </c>
      <c r="AN84" s="762">
        <f>+IF(AND($B84&lt;AN$2, $E84&gt;AN$2), $A$5/$D$5, 0)</f>
        <v/>
      </c>
      <c r="AO84" s="762">
        <f>+IF(AND($B84&lt;AO$2, $E84&gt;AO$2), $A$5/$D$5, 0)</f>
        <v/>
      </c>
      <c r="AP84" s="762">
        <f>+IF(AND($B84&lt;AP$2, $E84&gt;AP$2), $A$5/$D$5, 0)</f>
        <v/>
      </c>
      <c r="AQ84" s="762">
        <f>+IF(AND($B84&lt;AQ$2, $E84&gt;AQ$2), $A$5/$D$5, 0)</f>
        <v/>
      </c>
      <c r="AR84" s="762">
        <f>+IF(AND($B84&lt;AR$2, $E84&gt;AR$2), $A$5/$D$5, 0)</f>
        <v/>
      </c>
      <c r="AS84" s="762">
        <f>+IF(AND($B84&lt;AS$2, $E84&gt;AS$2), $A$5/$D$5, 0)</f>
        <v/>
      </c>
      <c r="AT84" s="762">
        <f>+IF(AND($B84&lt;AT$2, $E84&gt;AT$2), $A$5/$D$5, 0)</f>
        <v/>
      </c>
      <c r="AU84" s="762">
        <f>+IF(AND($B84&lt;AU$2, $E84&gt;AU$2), $A$5/$D$5, 0)</f>
        <v/>
      </c>
      <c r="AV84" s="762">
        <f>+IF(AND($B84&lt;AV$2, $E84&gt;AV$2), $A$5/$D$5, 0)</f>
        <v/>
      </c>
      <c r="AW84" s="762">
        <f>+IF(AND($B84&lt;AW$2, $E84&gt;AW$2), $A$5/$D$5, 0)</f>
        <v/>
      </c>
      <c r="AX84" s="762">
        <f>+IF(AND($B84&lt;AX$2, $E84&gt;AX$2), $A$5/$D$5, 0)</f>
        <v/>
      </c>
      <c r="AY84" s="762">
        <f>+IF(AND($B84&lt;AY$2, $E84&gt;AY$2), $A$5/$D$5, 0)</f>
        <v/>
      </c>
      <c r="AZ84" s="762">
        <f>+IF(AND($B84&lt;AZ$2, $E84&gt;AZ$2), $A$5/$D$5, 0)</f>
        <v/>
      </c>
      <c r="BA84" s="762">
        <f>+IF(AND($B84&lt;BA$2, $E84&gt;BA$2), $A$5/$D$5, 0)</f>
        <v/>
      </c>
      <c r="BB84" s="762">
        <f>+IF(AND($B84&lt;BB$2, $E84&gt;BB$2), $A$5/$D$5, 0)</f>
        <v/>
      </c>
      <c r="BC84" s="762">
        <f>+IF(AND($B84&lt;BC$2, $E84&gt;BC$2), $A$5/$D$5, 0)</f>
        <v/>
      </c>
      <c r="BD84" s="762">
        <f>+IF(AND($B84&lt;BD$2, $E84&gt;BD$2), $A$5/$D$5, 0)</f>
        <v/>
      </c>
      <c r="BE84" s="762">
        <f>+IF(AND($B84&lt;BE$2, $E84&gt;BE$2), $A$5/$D$5, 0)</f>
        <v/>
      </c>
      <c r="BF84" s="762">
        <f>+IF(AND($B84&lt;BF$2, $E84&gt;BF$2), $A$5/$D$5, 0)</f>
        <v/>
      </c>
      <c r="BG84" s="762">
        <f>+IF(AND($B84&lt;BG$2, $E84&gt;BG$2), $A$5/$D$5, 0)</f>
        <v/>
      </c>
      <c r="BH84" s="762">
        <f>+IF(AND($B84&lt;BH$2, $E84&gt;BH$2), $A$5/$D$5, 0)</f>
        <v/>
      </c>
      <c r="BI84" s="762">
        <f>+IF(AND($B84&lt;BI$2, $E84&gt;BI$2), $A$5/$D$5, 0)</f>
        <v/>
      </c>
      <c r="BJ84" s="762">
        <f>+IF(AND($B84&lt;BJ$2, $E84&gt;BJ$2), $A$5/$D$5, 0)</f>
        <v/>
      </c>
      <c r="BK84" s="762">
        <f>+IF(AND($B84&lt;BK$2, $E84&gt;BK$2), $A$5/$D$5, 0)</f>
        <v/>
      </c>
      <c r="BL84" s="762">
        <f>+IF(AND($B84&lt;BL$2, $E84&gt;BL$2), $A$5/$D$5, 0)</f>
        <v/>
      </c>
      <c r="BM84" s="762">
        <f>+IF(AND($B84&lt;BM$2, $E84&gt;BM$2), $A$5/$D$5, 0)</f>
        <v/>
      </c>
      <c r="BN84" s="762">
        <f>+IF(AND($B84&lt;BN$2, $E84&gt;BN$2), $A$5/$D$5, 0)</f>
        <v/>
      </c>
      <c r="BO84" s="762">
        <f>+IF(AND($B84&lt;BO$2, $E84&gt;BO$2), $A$5/$D$5, 0)</f>
        <v/>
      </c>
      <c r="BP84" s="762">
        <f>+IF(AND($B84&lt;BP$2, $E84&gt;BP$2), $A$5/$D$5, 0)</f>
        <v/>
      </c>
      <c r="BQ84" s="762">
        <f>+IF(AND($B84&lt;BQ$2, $E84&gt;BQ$2), $A$5/$D$5, 0)</f>
        <v/>
      </c>
      <c r="BR84" s="762">
        <f>+IF(AND($B84&lt;BR$2, $E84&gt;BR$2), $A$5/$D$5, 0)</f>
        <v/>
      </c>
      <c r="BS84" s="762">
        <f>+IF(AND($B84&lt;BS$2, $E84&gt;BS$2), $A$5/$D$5, 0)</f>
        <v/>
      </c>
      <c r="BT84" s="762">
        <f>+IF(AND($B84&lt;BT$2, $E84&gt;BT$2), $A$5/$D$5, 0)</f>
        <v/>
      </c>
      <c r="BU84" s="762">
        <f>+IF(AND($B84&lt;BU$2, $E84&gt;BU$2), $A$5/$D$5, 0)</f>
        <v/>
      </c>
      <c r="BV84" s="762">
        <f>+IF(AND($B84&lt;BV$2, $E84&gt;BV$2), $A$5/$D$5, 0)</f>
        <v/>
      </c>
      <c r="BW84" s="762">
        <f>+IF(AND($B84&lt;BW$2, $E84&gt;BW$2), $A$5/$D$5, 0)</f>
        <v/>
      </c>
      <c r="BX84" s="762">
        <f>+IF(AND($B84&lt;BX$2, $E84&gt;BX$2), $A$5/$D$5, 0)</f>
        <v/>
      </c>
      <c r="BY84" s="762">
        <f>+IF(AND($B84&lt;BY$2, $E84&gt;BY$2), $A$5/$D$5, 0)</f>
        <v/>
      </c>
      <c r="BZ84" s="762">
        <f>+IF(AND($B84&lt;BZ$2, $E84&gt;BZ$2), $A$5/$D$5, 0)</f>
        <v/>
      </c>
      <c r="CA84" s="762">
        <f>+IF(AND($B84&lt;CA$2, $E84&gt;CA$2), $A$5/$D$5, 0)</f>
        <v/>
      </c>
      <c r="CB84" s="762">
        <f>+IF(AND($B84&lt;CB$2, $E84&gt;CB$2), $A$5/$D$5, 0)</f>
        <v/>
      </c>
      <c r="CC84" s="762">
        <f>+IF(AND($B84&lt;CC$2, $E84&gt;CC$2), $A$5/$D$5, 0)</f>
        <v/>
      </c>
      <c r="CD84" s="762">
        <f>+IF(AND($B84&lt;CD$2, $E84&gt;CD$2), $A$5/$D$5, 0)</f>
        <v/>
      </c>
      <c r="CE84" s="762">
        <f>+IF(AND($B84&lt;CE$2, $E84&gt;CE$2), $A$5/$D$5, 0)</f>
        <v/>
      </c>
      <c r="CF84" s="762">
        <f>+IF(AND($B84&lt;CF$2, $E84&gt;CF$2), $A$5/$D$5, 0)</f>
        <v/>
      </c>
      <c r="CG84" s="762">
        <f>+IF(AND($B84&lt;CG$2, $E84&gt;CG$2), $A$5/$D$5, 0)</f>
        <v/>
      </c>
      <c r="CH84" s="762">
        <f>+IF(AND($B84&lt;CH$2, $E84&gt;CH$2), $A$5/$D$5, 0)</f>
        <v/>
      </c>
      <c r="CI84" s="762">
        <f>+IF(AND($B84&lt;CI$2, $E84&gt;CI$2), $A$5/$D$5, 0)</f>
        <v/>
      </c>
      <c r="CJ84" s="762">
        <f>+IF(AND($B84&lt;CJ$2, $E84&gt;CJ$2), $A$5/$D$5, 0)</f>
        <v/>
      </c>
      <c r="CK84" s="763">
        <f>+IF(AND($B84&lt;CK$2, $E84&gt;CK$2), $A$5/$D$5, 0)</f>
        <v/>
      </c>
    </row>
    <row r="85" hidden="1" outlineLevel="1">
      <c r="A85" s="243" t="n"/>
      <c r="B85" s="262" t="n">
        <v>0</v>
      </c>
      <c r="C85" s="269">
        <f>+EOMONTH(B85,0)</f>
        <v/>
      </c>
      <c r="D85" t="inlineStr">
        <is>
          <t>Systems Implementation SOW #22</t>
        </is>
      </c>
      <c r="E85" s="171">
        <f>+EOMONTH(B85, $D$5)</f>
        <v/>
      </c>
      <c r="F85" s="761">
        <f>+IF(AND($B85&lt;F$2, $E85&gt;F$2), $A$5/$D$5, 0)</f>
        <v/>
      </c>
      <c r="G85" s="762">
        <f>+IF(AND($B85&lt;G$2, $E85&gt;G$2), $A$5/$D$5, 0)</f>
        <v/>
      </c>
      <c r="H85" s="762">
        <f>+IF(AND($B85&lt;H$2, $E85&gt;H$2), $A$5/$D$5, 0)</f>
        <v/>
      </c>
      <c r="I85" s="762">
        <f>+IF(AND($B85&lt;I$2, $E85&gt;I$2), $A$5/$D$5, 0)</f>
        <v/>
      </c>
      <c r="J85" s="762">
        <f>+IF(AND($B85&lt;J$2, $E85&gt;J$2), $A$5/$D$5, 0)</f>
        <v/>
      </c>
      <c r="K85" s="763">
        <f>+IF(AND($B85&lt;K$2, $E85&gt;K$2), $A$5/$D$5, 0)</f>
        <v/>
      </c>
      <c r="L85" s="762">
        <f>+IF(AND($B85&lt;L$2, $E85&gt;L$2), $A$5/$D$5, 0)</f>
        <v/>
      </c>
      <c r="M85" s="762">
        <f>+IF(AND($B85&lt;M$2, $E85&gt;M$2), $A$5/$D$5, 0)</f>
        <v/>
      </c>
      <c r="N85" s="762">
        <f>+IF(AND($B85&lt;N$2, $E85&gt;N$2), $A$5/$D$5, 0)</f>
        <v/>
      </c>
      <c r="O85" s="762">
        <f>+IF(AND($B85&lt;O$2, $E85&gt;O$2), $A$5/$D$5, 0)</f>
        <v/>
      </c>
      <c r="P85" s="762">
        <f>+IF(AND($B85&lt;P$2, $E85&gt;P$2), $A$5/$D$5, 0)</f>
        <v/>
      </c>
      <c r="Q85" s="762">
        <f>+IF(AND($B85&lt;Q$2, $E85&gt;Q$2), $A$5/$D$5, 0)</f>
        <v/>
      </c>
      <c r="R85" s="762">
        <f>+IF(AND($B85&lt;R$2, $E85&gt;R$2), $A$5/$D$5, 0)</f>
        <v/>
      </c>
      <c r="S85" s="762">
        <f>+IF(AND($B85&lt;S$2, $E85&gt;S$2), $A$5/$D$5, 0)</f>
        <v/>
      </c>
      <c r="T85" s="762">
        <f>+IF(AND($B85&lt;T$2, $E85&gt;T$2), $A$5/$D$5, 0)</f>
        <v/>
      </c>
      <c r="U85" s="762">
        <f>+IF(AND($B85&lt;U$2, $E85&gt;U$2), $A$5/$D$5, 0)</f>
        <v/>
      </c>
      <c r="V85" s="762">
        <f>+IF(AND($B85&lt;V$2, $E85&gt;V$2), $A$5/$D$5, 0)</f>
        <v/>
      </c>
      <c r="W85" s="762">
        <f>+IF(AND($B85&lt;W$2, $E85&gt;W$2), $A$5/$D$5, 0)</f>
        <v/>
      </c>
      <c r="X85" s="762">
        <f>+IF(AND($B85&lt;X$2, $E85&gt;X$2), $A$5/$D$5, 0)</f>
        <v/>
      </c>
      <c r="Y85" s="762">
        <f>+IF(AND($B85&lt;Y$2, $E85&gt;Y$2), $A$5/$D$5, 0)</f>
        <v/>
      </c>
      <c r="Z85" s="762">
        <f>+IF(AND($B85&lt;Z$2, $E85&gt;Z$2), $A$5/$D$5, 0)</f>
        <v/>
      </c>
      <c r="AA85" s="762">
        <f>+IF(AND($B85&lt;AA$2, $E85&gt;AA$2), $A$5/$D$5, 0)</f>
        <v/>
      </c>
      <c r="AB85" s="762">
        <f>+IF(AND($B85&lt;AB$2, $E85&gt;AB$2), $A$5/$D$5, 0)</f>
        <v/>
      </c>
      <c r="AC85" s="762">
        <f>+IF(AND($B85&lt;AC$2, $E85&gt;AC$2), $A$5/$D$5, 0)</f>
        <v/>
      </c>
      <c r="AD85" s="762">
        <f>+IF(AND($B85&lt;AD$2, $E85&gt;AD$2), $A$5/$D$5, 0)</f>
        <v/>
      </c>
      <c r="AE85" s="762">
        <f>+IF(AND($B85&lt;AE$2, $E85&gt;AE$2), $A$5/$D$5, 0)</f>
        <v/>
      </c>
      <c r="AF85" s="762">
        <f>+IF(AND($B85&lt;AF$2, $E85&gt;AF$2), $A$5/$D$5, 0)</f>
        <v/>
      </c>
      <c r="AG85" s="762">
        <f>+IF(AND($B85&lt;AG$2, $E85&gt;AG$2), $A$5/$D$5, 0)</f>
        <v/>
      </c>
      <c r="AH85" s="762">
        <f>+IF(AND($B85&lt;AH$2, $E85&gt;AH$2), $A$5/$D$5, 0)</f>
        <v/>
      </c>
      <c r="AI85" s="762">
        <f>+IF(AND($B85&lt;AI$2, $E85&gt;AI$2), $A$5/$D$5, 0)</f>
        <v/>
      </c>
      <c r="AJ85" s="762">
        <f>+IF(AND($B85&lt;AJ$2, $E85&gt;AJ$2), $A$5/$D$5, 0)</f>
        <v/>
      </c>
      <c r="AK85" s="762">
        <f>+IF(AND($B85&lt;AK$2, $E85&gt;AK$2), $A$5/$D$5, 0)</f>
        <v/>
      </c>
      <c r="AL85" s="762">
        <f>+IF(AND($B85&lt;AL$2, $E85&gt;AL$2), $A$5/$D$5, 0)</f>
        <v/>
      </c>
      <c r="AM85" s="762">
        <f>+IF(AND($B85&lt;AM$2, $E85&gt;AM$2), $A$5/$D$5, 0)</f>
        <v/>
      </c>
      <c r="AN85" s="762">
        <f>+IF(AND($B85&lt;AN$2, $E85&gt;AN$2), $A$5/$D$5, 0)</f>
        <v/>
      </c>
      <c r="AO85" s="762">
        <f>+IF(AND($B85&lt;AO$2, $E85&gt;AO$2), $A$5/$D$5, 0)</f>
        <v/>
      </c>
      <c r="AP85" s="762">
        <f>+IF(AND($B85&lt;AP$2, $E85&gt;AP$2), $A$5/$D$5, 0)</f>
        <v/>
      </c>
      <c r="AQ85" s="762">
        <f>+IF(AND($B85&lt;AQ$2, $E85&gt;AQ$2), $A$5/$D$5, 0)</f>
        <v/>
      </c>
      <c r="AR85" s="762">
        <f>+IF(AND($B85&lt;AR$2, $E85&gt;AR$2), $A$5/$D$5, 0)</f>
        <v/>
      </c>
      <c r="AS85" s="762">
        <f>+IF(AND($B85&lt;AS$2, $E85&gt;AS$2), $A$5/$D$5, 0)</f>
        <v/>
      </c>
      <c r="AT85" s="762">
        <f>+IF(AND($B85&lt;AT$2, $E85&gt;AT$2), $A$5/$D$5, 0)</f>
        <v/>
      </c>
      <c r="AU85" s="762">
        <f>+IF(AND($B85&lt;AU$2, $E85&gt;AU$2), $A$5/$D$5, 0)</f>
        <v/>
      </c>
      <c r="AV85" s="762">
        <f>+IF(AND($B85&lt;AV$2, $E85&gt;AV$2), $A$5/$D$5, 0)</f>
        <v/>
      </c>
      <c r="AW85" s="762">
        <f>+IF(AND($B85&lt;AW$2, $E85&gt;AW$2), $A$5/$D$5, 0)</f>
        <v/>
      </c>
      <c r="AX85" s="762">
        <f>+IF(AND($B85&lt;AX$2, $E85&gt;AX$2), $A$5/$D$5, 0)</f>
        <v/>
      </c>
      <c r="AY85" s="762">
        <f>+IF(AND($B85&lt;AY$2, $E85&gt;AY$2), $A$5/$D$5, 0)</f>
        <v/>
      </c>
      <c r="AZ85" s="762">
        <f>+IF(AND($B85&lt;AZ$2, $E85&gt;AZ$2), $A$5/$D$5, 0)</f>
        <v/>
      </c>
      <c r="BA85" s="762">
        <f>+IF(AND($B85&lt;BA$2, $E85&gt;BA$2), $A$5/$D$5, 0)</f>
        <v/>
      </c>
      <c r="BB85" s="762">
        <f>+IF(AND($B85&lt;BB$2, $E85&gt;BB$2), $A$5/$D$5, 0)</f>
        <v/>
      </c>
      <c r="BC85" s="762">
        <f>+IF(AND($B85&lt;BC$2, $E85&gt;BC$2), $A$5/$D$5, 0)</f>
        <v/>
      </c>
      <c r="BD85" s="762">
        <f>+IF(AND($B85&lt;BD$2, $E85&gt;BD$2), $A$5/$D$5, 0)</f>
        <v/>
      </c>
      <c r="BE85" s="762">
        <f>+IF(AND($B85&lt;BE$2, $E85&gt;BE$2), $A$5/$D$5, 0)</f>
        <v/>
      </c>
      <c r="BF85" s="762">
        <f>+IF(AND($B85&lt;BF$2, $E85&gt;BF$2), $A$5/$D$5, 0)</f>
        <v/>
      </c>
      <c r="BG85" s="762">
        <f>+IF(AND($B85&lt;BG$2, $E85&gt;BG$2), $A$5/$D$5, 0)</f>
        <v/>
      </c>
      <c r="BH85" s="762">
        <f>+IF(AND($B85&lt;BH$2, $E85&gt;BH$2), $A$5/$D$5, 0)</f>
        <v/>
      </c>
      <c r="BI85" s="762">
        <f>+IF(AND($B85&lt;BI$2, $E85&gt;BI$2), $A$5/$D$5, 0)</f>
        <v/>
      </c>
      <c r="BJ85" s="762">
        <f>+IF(AND($B85&lt;BJ$2, $E85&gt;BJ$2), $A$5/$D$5, 0)</f>
        <v/>
      </c>
      <c r="BK85" s="762">
        <f>+IF(AND($B85&lt;BK$2, $E85&gt;BK$2), $A$5/$D$5, 0)</f>
        <v/>
      </c>
      <c r="BL85" s="762">
        <f>+IF(AND($B85&lt;BL$2, $E85&gt;BL$2), $A$5/$D$5, 0)</f>
        <v/>
      </c>
      <c r="BM85" s="762">
        <f>+IF(AND($B85&lt;BM$2, $E85&gt;BM$2), $A$5/$D$5, 0)</f>
        <v/>
      </c>
      <c r="BN85" s="762">
        <f>+IF(AND($B85&lt;BN$2, $E85&gt;BN$2), $A$5/$D$5, 0)</f>
        <v/>
      </c>
      <c r="BO85" s="762">
        <f>+IF(AND($B85&lt;BO$2, $E85&gt;BO$2), $A$5/$D$5, 0)</f>
        <v/>
      </c>
      <c r="BP85" s="762">
        <f>+IF(AND($B85&lt;BP$2, $E85&gt;BP$2), $A$5/$D$5, 0)</f>
        <v/>
      </c>
      <c r="BQ85" s="762">
        <f>+IF(AND($B85&lt;BQ$2, $E85&gt;BQ$2), $A$5/$D$5, 0)</f>
        <v/>
      </c>
      <c r="BR85" s="762">
        <f>+IF(AND($B85&lt;BR$2, $E85&gt;BR$2), $A$5/$D$5, 0)</f>
        <v/>
      </c>
      <c r="BS85" s="762">
        <f>+IF(AND($B85&lt;BS$2, $E85&gt;BS$2), $A$5/$D$5, 0)</f>
        <v/>
      </c>
      <c r="BT85" s="762">
        <f>+IF(AND($B85&lt;BT$2, $E85&gt;BT$2), $A$5/$D$5, 0)</f>
        <v/>
      </c>
      <c r="BU85" s="762">
        <f>+IF(AND($B85&lt;BU$2, $E85&gt;BU$2), $A$5/$D$5, 0)</f>
        <v/>
      </c>
      <c r="BV85" s="762">
        <f>+IF(AND($B85&lt;BV$2, $E85&gt;BV$2), $A$5/$D$5, 0)</f>
        <v/>
      </c>
      <c r="BW85" s="762">
        <f>+IF(AND($B85&lt;BW$2, $E85&gt;BW$2), $A$5/$D$5, 0)</f>
        <v/>
      </c>
      <c r="BX85" s="762">
        <f>+IF(AND($B85&lt;BX$2, $E85&gt;BX$2), $A$5/$D$5, 0)</f>
        <v/>
      </c>
      <c r="BY85" s="762">
        <f>+IF(AND($B85&lt;BY$2, $E85&gt;BY$2), $A$5/$D$5, 0)</f>
        <v/>
      </c>
      <c r="BZ85" s="762">
        <f>+IF(AND($B85&lt;BZ$2, $E85&gt;BZ$2), $A$5/$D$5, 0)</f>
        <v/>
      </c>
      <c r="CA85" s="762">
        <f>+IF(AND($B85&lt;CA$2, $E85&gt;CA$2), $A$5/$D$5, 0)</f>
        <v/>
      </c>
      <c r="CB85" s="762">
        <f>+IF(AND($B85&lt;CB$2, $E85&gt;CB$2), $A$5/$D$5, 0)</f>
        <v/>
      </c>
      <c r="CC85" s="762">
        <f>+IF(AND($B85&lt;CC$2, $E85&gt;CC$2), $A$5/$D$5, 0)</f>
        <v/>
      </c>
      <c r="CD85" s="762">
        <f>+IF(AND($B85&lt;CD$2, $E85&gt;CD$2), $A$5/$D$5, 0)</f>
        <v/>
      </c>
      <c r="CE85" s="762">
        <f>+IF(AND($B85&lt;CE$2, $E85&gt;CE$2), $A$5/$D$5, 0)</f>
        <v/>
      </c>
      <c r="CF85" s="762">
        <f>+IF(AND($B85&lt;CF$2, $E85&gt;CF$2), $A$5/$D$5, 0)</f>
        <v/>
      </c>
      <c r="CG85" s="762">
        <f>+IF(AND($B85&lt;CG$2, $E85&gt;CG$2), $A$5/$D$5, 0)</f>
        <v/>
      </c>
      <c r="CH85" s="762">
        <f>+IF(AND($B85&lt;CH$2, $E85&gt;CH$2), $A$5/$D$5, 0)</f>
        <v/>
      </c>
      <c r="CI85" s="762">
        <f>+IF(AND($B85&lt;CI$2, $E85&gt;CI$2), $A$5/$D$5, 0)</f>
        <v/>
      </c>
      <c r="CJ85" s="762">
        <f>+IF(AND($B85&lt;CJ$2, $E85&gt;CJ$2), $A$5/$D$5, 0)</f>
        <v/>
      </c>
      <c r="CK85" s="763">
        <f>+IF(AND($B85&lt;CK$2, $E85&gt;CK$2), $A$5/$D$5, 0)</f>
        <v/>
      </c>
    </row>
    <row r="86" hidden="1" outlineLevel="1">
      <c r="A86" s="243" t="n"/>
      <c r="B86" s="262" t="n">
        <v>0</v>
      </c>
      <c r="C86" s="269">
        <f>+EOMONTH(B86,0)</f>
        <v/>
      </c>
      <c r="D86" t="inlineStr">
        <is>
          <t>Systems Implementation SOW #23</t>
        </is>
      </c>
      <c r="E86" s="171">
        <f>+EOMONTH(B86, $D$5)</f>
        <v/>
      </c>
      <c r="F86" s="761">
        <f>+IF(AND($B86&lt;F$2, $E86&gt;F$2), $A$5/$D$5, 0)</f>
        <v/>
      </c>
      <c r="G86" s="762">
        <f>+IF(AND($B86&lt;G$2, $E86&gt;G$2), $A$5/$D$5, 0)</f>
        <v/>
      </c>
      <c r="H86" s="762">
        <f>+IF(AND($B86&lt;H$2, $E86&gt;H$2), $A$5/$D$5, 0)</f>
        <v/>
      </c>
      <c r="I86" s="762">
        <f>+IF(AND($B86&lt;I$2, $E86&gt;I$2), $A$5/$D$5, 0)</f>
        <v/>
      </c>
      <c r="J86" s="762">
        <f>+IF(AND($B86&lt;J$2, $E86&gt;J$2), $A$5/$D$5, 0)</f>
        <v/>
      </c>
      <c r="K86" s="763">
        <f>+IF(AND($B86&lt;K$2, $E86&gt;K$2), $A$5/$D$5, 0)</f>
        <v/>
      </c>
      <c r="L86" s="762">
        <f>+IF(AND($B86&lt;L$2, $E86&gt;L$2), $A$5/$D$5, 0)</f>
        <v/>
      </c>
      <c r="M86" s="762">
        <f>+IF(AND($B86&lt;M$2, $E86&gt;M$2), $A$5/$D$5, 0)</f>
        <v/>
      </c>
      <c r="N86" s="762">
        <f>+IF(AND($B86&lt;N$2, $E86&gt;N$2), $A$5/$D$5, 0)</f>
        <v/>
      </c>
      <c r="O86" s="762">
        <f>+IF(AND($B86&lt;O$2, $E86&gt;O$2), $A$5/$D$5, 0)</f>
        <v/>
      </c>
      <c r="P86" s="762">
        <f>+IF(AND($B86&lt;P$2, $E86&gt;P$2), $A$5/$D$5, 0)</f>
        <v/>
      </c>
      <c r="Q86" s="762">
        <f>+IF(AND($B86&lt;Q$2, $E86&gt;Q$2), $A$5/$D$5, 0)</f>
        <v/>
      </c>
      <c r="R86" s="762">
        <f>+IF(AND($B86&lt;R$2, $E86&gt;R$2), $A$5/$D$5, 0)</f>
        <v/>
      </c>
      <c r="S86" s="762">
        <f>+IF(AND($B86&lt;S$2, $E86&gt;S$2), $A$5/$D$5, 0)</f>
        <v/>
      </c>
      <c r="T86" s="762">
        <f>+IF(AND($B86&lt;T$2, $E86&gt;T$2), $A$5/$D$5, 0)</f>
        <v/>
      </c>
      <c r="U86" s="762">
        <f>+IF(AND($B86&lt;U$2, $E86&gt;U$2), $A$5/$D$5, 0)</f>
        <v/>
      </c>
      <c r="V86" s="762">
        <f>+IF(AND($B86&lt;V$2, $E86&gt;V$2), $A$5/$D$5, 0)</f>
        <v/>
      </c>
      <c r="W86" s="762">
        <f>+IF(AND($B86&lt;W$2, $E86&gt;W$2), $A$5/$D$5, 0)</f>
        <v/>
      </c>
      <c r="X86" s="762">
        <f>+IF(AND($B86&lt;X$2, $E86&gt;X$2), $A$5/$D$5, 0)</f>
        <v/>
      </c>
      <c r="Y86" s="762">
        <f>+IF(AND($B86&lt;Y$2, $E86&gt;Y$2), $A$5/$D$5, 0)</f>
        <v/>
      </c>
      <c r="Z86" s="762">
        <f>+IF(AND($B86&lt;Z$2, $E86&gt;Z$2), $A$5/$D$5, 0)</f>
        <v/>
      </c>
      <c r="AA86" s="762">
        <f>+IF(AND($B86&lt;AA$2, $E86&gt;AA$2), $A$5/$D$5, 0)</f>
        <v/>
      </c>
      <c r="AB86" s="762">
        <f>+IF(AND($B86&lt;AB$2, $E86&gt;AB$2), $A$5/$D$5, 0)</f>
        <v/>
      </c>
      <c r="AC86" s="762">
        <f>+IF(AND($B86&lt;AC$2, $E86&gt;AC$2), $A$5/$D$5, 0)</f>
        <v/>
      </c>
      <c r="AD86" s="762">
        <f>+IF(AND($B86&lt;AD$2, $E86&gt;AD$2), $A$5/$D$5, 0)</f>
        <v/>
      </c>
      <c r="AE86" s="762">
        <f>+IF(AND($B86&lt;AE$2, $E86&gt;AE$2), $A$5/$D$5, 0)</f>
        <v/>
      </c>
      <c r="AF86" s="762">
        <f>+IF(AND($B86&lt;AF$2, $E86&gt;AF$2), $A$5/$D$5, 0)</f>
        <v/>
      </c>
      <c r="AG86" s="762">
        <f>+IF(AND($B86&lt;AG$2, $E86&gt;AG$2), $A$5/$D$5, 0)</f>
        <v/>
      </c>
      <c r="AH86" s="762">
        <f>+IF(AND($B86&lt;AH$2, $E86&gt;AH$2), $A$5/$D$5, 0)</f>
        <v/>
      </c>
      <c r="AI86" s="762">
        <f>+IF(AND($B86&lt;AI$2, $E86&gt;AI$2), $A$5/$D$5, 0)</f>
        <v/>
      </c>
      <c r="AJ86" s="762">
        <f>+IF(AND($B86&lt;AJ$2, $E86&gt;AJ$2), $A$5/$D$5, 0)</f>
        <v/>
      </c>
      <c r="AK86" s="762">
        <f>+IF(AND($B86&lt;AK$2, $E86&gt;AK$2), $A$5/$D$5, 0)</f>
        <v/>
      </c>
      <c r="AL86" s="762">
        <f>+IF(AND($B86&lt;AL$2, $E86&gt;AL$2), $A$5/$D$5, 0)</f>
        <v/>
      </c>
      <c r="AM86" s="762">
        <f>+IF(AND($B86&lt;AM$2, $E86&gt;AM$2), $A$5/$D$5, 0)</f>
        <v/>
      </c>
      <c r="AN86" s="762">
        <f>+IF(AND($B86&lt;AN$2, $E86&gt;AN$2), $A$5/$D$5, 0)</f>
        <v/>
      </c>
      <c r="AO86" s="762">
        <f>+IF(AND($B86&lt;AO$2, $E86&gt;AO$2), $A$5/$D$5, 0)</f>
        <v/>
      </c>
      <c r="AP86" s="762">
        <f>+IF(AND($B86&lt;AP$2, $E86&gt;AP$2), $A$5/$D$5, 0)</f>
        <v/>
      </c>
      <c r="AQ86" s="762">
        <f>+IF(AND($B86&lt;AQ$2, $E86&gt;AQ$2), $A$5/$D$5, 0)</f>
        <v/>
      </c>
      <c r="AR86" s="762">
        <f>+IF(AND($B86&lt;AR$2, $E86&gt;AR$2), $A$5/$D$5, 0)</f>
        <v/>
      </c>
      <c r="AS86" s="762">
        <f>+IF(AND($B86&lt;AS$2, $E86&gt;AS$2), $A$5/$D$5, 0)</f>
        <v/>
      </c>
      <c r="AT86" s="762">
        <f>+IF(AND($B86&lt;AT$2, $E86&gt;AT$2), $A$5/$D$5, 0)</f>
        <v/>
      </c>
      <c r="AU86" s="762">
        <f>+IF(AND($B86&lt;AU$2, $E86&gt;AU$2), $A$5/$D$5, 0)</f>
        <v/>
      </c>
      <c r="AV86" s="762">
        <f>+IF(AND($B86&lt;AV$2, $E86&gt;AV$2), $A$5/$D$5, 0)</f>
        <v/>
      </c>
      <c r="AW86" s="762">
        <f>+IF(AND($B86&lt;AW$2, $E86&gt;AW$2), $A$5/$D$5, 0)</f>
        <v/>
      </c>
      <c r="AX86" s="762">
        <f>+IF(AND($B86&lt;AX$2, $E86&gt;AX$2), $A$5/$D$5, 0)</f>
        <v/>
      </c>
      <c r="AY86" s="762">
        <f>+IF(AND($B86&lt;AY$2, $E86&gt;AY$2), $A$5/$D$5, 0)</f>
        <v/>
      </c>
      <c r="AZ86" s="762">
        <f>+IF(AND($B86&lt;AZ$2, $E86&gt;AZ$2), $A$5/$D$5, 0)</f>
        <v/>
      </c>
      <c r="BA86" s="762">
        <f>+IF(AND($B86&lt;BA$2, $E86&gt;BA$2), $A$5/$D$5, 0)</f>
        <v/>
      </c>
      <c r="BB86" s="762">
        <f>+IF(AND($B86&lt;BB$2, $E86&gt;BB$2), $A$5/$D$5, 0)</f>
        <v/>
      </c>
      <c r="BC86" s="762">
        <f>+IF(AND($B86&lt;BC$2, $E86&gt;BC$2), $A$5/$D$5, 0)</f>
        <v/>
      </c>
      <c r="BD86" s="762">
        <f>+IF(AND($B86&lt;BD$2, $E86&gt;BD$2), $A$5/$D$5, 0)</f>
        <v/>
      </c>
      <c r="BE86" s="762">
        <f>+IF(AND($B86&lt;BE$2, $E86&gt;BE$2), $A$5/$D$5, 0)</f>
        <v/>
      </c>
      <c r="BF86" s="762">
        <f>+IF(AND($B86&lt;BF$2, $E86&gt;BF$2), $A$5/$D$5, 0)</f>
        <v/>
      </c>
      <c r="BG86" s="762">
        <f>+IF(AND($B86&lt;BG$2, $E86&gt;BG$2), $A$5/$D$5, 0)</f>
        <v/>
      </c>
      <c r="BH86" s="762">
        <f>+IF(AND($B86&lt;BH$2, $E86&gt;BH$2), $A$5/$D$5, 0)</f>
        <v/>
      </c>
      <c r="BI86" s="762">
        <f>+IF(AND($B86&lt;BI$2, $E86&gt;BI$2), $A$5/$D$5, 0)</f>
        <v/>
      </c>
      <c r="BJ86" s="762">
        <f>+IF(AND($B86&lt;BJ$2, $E86&gt;BJ$2), $A$5/$D$5, 0)</f>
        <v/>
      </c>
      <c r="BK86" s="762">
        <f>+IF(AND($B86&lt;BK$2, $E86&gt;BK$2), $A$5/$D$5, 0)</f>
        <v/>
      </c>
      <c r="BL86" s="762">
        <f>+IF(AND($B86&lt;BL$2, $E86&gt;BL$2), $A$5/$D$5, 0)</f>
        <v/>
      </c>
      <c r="BM86" s="762">
        <f>+IF(AND($B86&lt;BM$2, $E86&gt;BM$2), $A$5/$D$5, 0)</f>
        <v/>
      </c>
      <c r="BN86" s="762">
        <f>+IF(AND($B86&lt;BN$2, $E86&gt;BN$2), $A$5/$D$5, 0)</f>
        <v/>
      </c>
      <c r="BO86" s="762">
        <f>+IF(AND($B86&lt;BO$2, $E86&gt;BO$2), $A$5/$D$5, 0)</f>
        <v/>
      </c>
      <c r="BP86" s="762">
        <f>+IF(AND($B86&lt;BP$2, $E86&gt;BP$2), $A$5/$D$5, 0)</f>
        <v/>
      </c>
      <c r="BQ86" s="762">
        <f>+IF(AND($B86&lt;BQ$2, $E86&gt;BQ$2), $A$5/$D$5, 0)</f>
        <v/>
      </c>
      <c r="BR86" s="762">
        <f>+IF(AND($B86&lt;BR$2, $E86&gt;BR$2), $A$5/$D$5, 0)</f>
        <v/>
      </c>
      <c r="BS86" s="762">
        <f>+IF(AND($B86&lt;BS$2, $E86&gt;BS$2), $A$5/$D$5, 0)</f>
        <v/>
      </c>
      <c r="BT86" s="762">
        <f>+IF(AND($B86&lt;BT$2, $E86&gt;BT$2), $A$5/$D$5, 0)</f>
        <v/>
      </c>
      <c r="BU86" s="762">
        <f>+IF(AND($B86&lt;BU$2, $E86&gt;BU$2), $A$5/$D$5, 0)</f>
        <v/>
      </c>
      <c r="BV86" s="762">
        <f>+IF(AND($B86&lt;BV$2, $E86&gt;BV$2), $A$5/$D$5, 0)</f>
        <v/>
      </c>
      <c r="BW86" s="762">
        <f>+IF(AND($B86&lt;BW$2, $E86&gt;BW$2), $A$5/$D$5, 0)</f>
        <v/>
      </c>
      <c r="BX86" s="762">
        <f>+IF(AND($B86&lt;BX$2, $E86&gt;BX$2), $A$5/$D$5, 0)</f>
        <v/>
      </c>
      <c r="BY86" s="762">
        <f>+IF(AND($B86&lt;BY$2, $E86&gt;BY$2), $A$5/$D$5, 0)</f>
        <v/>
      </c>
      <c r="BZ86" s="762">
        <f>+IF(AND($B86&lt;BZ$2, $E86&gt;BZ$2), $A$5/$D$5, 0)</f>
        <v/>
      </c>
      <c r="CA86" s="762">
        <f>+IF(AND($B86&lt;CA$2, $E86&gt;CA$2), $A$5/$D$5, 0)</f>
        <v/>
      </c>
      <c r="CB86" s="762">
        <f>+IF(AND($B86&lt;CB$2, $E86&gt;CB$2), $A$5/$D$5, 0)</f>
        <v/>
      </c>
      <c r="CC86" s="762">
        <f>+IF(AND($B86&lt;CC$2, $E86&gt;CC$2), $A$5/$D$5, 0)</f>
        <v/>
      </c>
      <c r="CD86" s="762">
        <f>+IF(AND($B86&lt;CD$2, $E86&gt;CD$2), $A$5/$D$5, 0)</f>
        <v/>
      </c>
      <c r="CE86" s="762">
        <f>+IF(AND($B86&lt;CE$2, $E86&gt;CE$2), $A$5/$D$5, 0)</f>
        <v/>
      </c>
      <c r="CF86" s="762">
        <f>+IF(AND($B86&lt;CF$2, $E86&gt;CF$2), $A$5/$D$5, 0)</f>
        <v/>
      </c>
      <c r="CG86" s="762">
        <f>+IF(AND($B86&lt;CG$2, $E86&gt;CG$2), $A$5/$D$5, 0)</f>
        <v/>
      </c>
      <c r="CH86" s="762">
        <f>+IF(AND($B86&lt;CH$2, $E86&gt;CH$2), $A$5/$D$5, 0)</f>
        <v/>
      </c>
      <c r="CI86" s="762">
        <f>+IF(AND($B86&lt;CI$2, $E86&gt;CI$2), $A$5/$D$5, 0)</f>
        <v/>
      </c>
      <c r="CJ86" s="762">
        <f>+IF(AND($B86&lt;CJ$2, $E86&gt;CJ$2), $A$5/$D$5, 0)</f>
        <v/>
      </c>
      <c r="CK86" s="763">
        <f>+IF(AND($B86&lt;CK$2, $E86&gt;CK$2), $A$5/$D$5, 0)</f>
        <v/>
      </c>
    </row>
    <row r="87" hidden="1" outlineLevel="1">
      <c r="A87" s="243" t="n"/>
      <c r="B87" s="262" t="n">
        <v>0</v>
      </c>
      <c r="C87" s="269">
        <f>+EOMONTH(B87,0)</f>
        <v/>
      </c>
      <c r="D87" t="inlineStr">
        <is>
          <t>Systems Implementation SOW #24</t>
        </is>
      </c>
      <c r="E87" s="171">
        <f>+EOMONTH(B87, $D$5)</f>
        <v/>
      </c>
      <c r="F87" s="761">
        <f>+IF(AND($B87&lt;F$2, $E87&gt;F$2), $A$5/$D$5, 0)</f>
        <v/>
      </c>
      <c r="G87" s="762">
        <f>+IF(AND($B87&lt;G$2, $E87&gt;G$2), $A$5/$D$5, 0)</f>
        <v/>
      </c>
      <c r="H87" s="762">
        <f>+IF(AND($B87&lt;H$2, $E87&gt;H$2), $A$5/$D$5, 0)</f>
        <v/>
      </c>
      <c r="I87" s="762">
        <f>+IF(AND($B87&lt;I$2, $E87&gt;I$2), $A$5/$D$5, 0)</f>
        <v/>
      </c>
      <c r="J87" s="762">
        <f>+IF(AND($B87&lt;J$2, $E87&gt;J$2), $A$5/$D$5, 0)</f>
        <v/>
      </c>
      <c r="K87" s="763">
        <f>+IF(AND($B87&lt;K$2, $E87&gt;K$2), $A$5/$D$5, 0)</f>
        <v/>
      </c>
      <c r="L87" s="762">
        <f>+IF(AND($B87&lt;L$2, $E87&gt;L$2), $A$5/$D$5, 0)</f>
        <v/>
      </c>
      <c r="M87" s="762">
        <f>+IF(AND($B87&lt;M$2, $E87&gt;M$2), $A$5/$D$5, 0)</f>
        <v/>
      </c>
      <c r="N87" s="762">
        <f>+IF(AND($B87&lt;N$2, $E87&gt;N$2), $A$5/$D$5, 0)</f>
        <v/>
      </c>
      <c r="O87" s="762">
        <f>+IF(AND($B87&lt;O$2, $E87&gt;O$2), $A$5/$D$5, 0)</f>
        <v/>
      </c>
      <c r="P87" s="762">
        <f>+IF(AND($B87&lt;P$2, $E87&gt;P$2), $A$5/$D$5, 0)</f>
        <v/>
      </c>
      <c r="Q87" s="762">
        <f>+IF(AND($B87&lt;Q$2, $E87&gt;Q$2), $A$5/$D$5, 0)</f>
        <v/>
      </c>
      <c r="R87" s="762">
        <f>+IF(AND($B87&lt;R$2, $E87&gt;R$2), $A$5/$D$5, 0)</f>
        <v/>
      </c>
      <c r="S87" s="762">
        <f>+IF(AND($B87&lt;S$2, $E87&gt;S$2), $A$5/$D$5, 0)</f>
        <v/>
      </c>
      <c r="T87" s="762">
        <f>+IF(AND($B87&lt;T$2, $E87&gt;T$2), $A$5/$D$5, 0)</f>
        <v/>
      </c>
      <c r="U87" s="762">
        <f>+IF(AND($B87&lt;U$2, $E87&gt;U$2), $A$5/$D$5, 0)</f>
        <v/>
      </c>
      <c r="V87" s="762">
        <f>+IF(AND($B87&lt;V$2, $E87&gt;V$2), $A$5/$D$5, 0)</f>
        <v/>
      </c>
      <c r="W87" s="762">
        <f>+IF(AND($B87&lt;W$2, $E87&gt;W$2), $A$5/$D$5, 0)</f>
        <v/>
      </c>
      <c r="X87" s="762">
        <f>+IF(AND($B87&lt;X$2, $E87&gt;X$2), $A$5/$D$5, 0)</f>
        <v/>
      </c>
      <c r="Y87" s="762">
        <f>+IF(AND($B87&lt;Y$2, $E87&gt;Y$2), $A$5/$D$5, 0)</f>
        <v/>
      </c>
      <c r="Z87" s="762">
        <f>+IF(AND($B87&lt;Z$2, $E87&gt;Z$2), $A$5/$D$5, 0)</f>
        <v/>
      </c>
      <c r="AA87" s="762">
        <f>+IF(AND($B87&lt;AA$2, $E87&gt;AA$2), $A$5/$D$5, 0)</f>
        <v/>
      </c>
      <c r="AB87" s="762">
        <f>+IF(AND($B87&lt;AB$2, $E87&gt;AB$2), $A$5/$D$5, 0)</f>
        <v/>
      </c>
      <c r="AC87" s="762">
        <f>+IF(AND($B87&lt;AC$2, $E87&gt;AC$2), $A$5/$D$5, 0)</f>
        <v/>
      </c>
      <c r="AD87" s="762">
        <f>+IF(AND($B87&lt;AD$2, $E87&gt;AD$2), $A$5/$D$5, 0)</f>
        <v/>
      </c>
      <c r="AE87" s="762">
        <f>+IF(AND($B87&lt;AE$2, $E87&gt;AE$2), $A$5/$D$5, 0)</f>
        <v/>
      </c>
      <c r="AF87" s="762">
        <f>+IF(AND($B87&lt;AF$2, $E87&gt;AF$2), $A$5/$D$5, 0)</f>
        <v/>
      </c>
      <c r="AG87" s="762">
        <f>+IF(AND($B87&lt;AG$2, $E87&gt;AG$2), $A$5/$D$5, 0)</f>
        <v/>
      </c>
      <c r="AH87" s="762">
        <f>+IF(AND($B87&lt;AH$2, $E87&gt;AH$2), $A$5/$D$5, 0)</f>
        <v/>
      </c>
      <c r="AI87" s="762">
        <f>+IF(AND($B87&lt;AI$2, $E87&gt;AI$2), $A$5/$D$5, 0)</f>
        <v/>
      </c>
      <c r="AJ87" s="762">
        <f>+IF(AND($B87&lt;AJ$2, $E87&gt;AJ$2), $A$5/$D$5, 0)</f>
        <v/>
      </c>
      <c r="AK87" s="762">
        <f>+IF(AND($B87&lt;AK$2, $E87&gt;AK$2), $A$5/$D$5, 0)</f>
        <v/>
      </c>
      <c r="AL87" s="762">
        <f>+IF(AND($B87&lt;AL$2, $E87&gt;AL$2), $A$5/$D$5, 0)</f>
        <v/>
      </c>
      <c r="AM87" s="762">
        <f>+IF(AND($B87&lt;AM$2, $E87&gt;AM$2), $A$5/$D$5, 0)</f>
        <v/>
      </c>
      <c r="AN87" s="762">
        <f>+IF(AND($B87&lt;AN$2, $E87&gt;AN$2), $A$5/$D$5, 0)</f>
        <v/>
      </c>
      <c r="AO87" s="762">
        <f>+IF(AND($B87&lt;AO$2, $E87&gt;AO$2), $A$5/$D$5, 0)</f>
        <v/>
      </c>
      <c r="AP87" s="762">
        <f>+IF(AND($B87&lt;AP$2, $E87&gt;AP$2), $A$5/$D$5, 0)</f>
        <v/>
      </c>
      <c r="AQ87" s="762">
        <f>+IF(AND($B87&lt;AQ$2, $E87&gt;AQ$2), $A$5/$D$5, 0)</f>
        <v/>
      </c>
      <c r="AR87" s="762">
        <f>+IF(AND($B87&lt;AR$2, $E87&gt;AR$2), $A$5/$D$5, 0)</f>
        <v/>
      </c>
      <c r="AS87" s="762">
        <f>+IF(AND($B87&lt;AS$2, $E87&gt;AS$2), $A$5/$D$5, 0)</f>
        <v/>
      </c>
      <c r="AT87" s="762">
        <f>+IF(AND($B87&lt;AT$2, $E87&gt;AT$2), $A$5/$D$5, 0)</f>
        <v/>
      </c>
      <c r="AU87" s="762">
        <f>+IF(AND($B87&lt;AU$2, $E87&gt;AU$2), $A$5/$D$5, 0)</f>
        <v/>
      </c>
      <c r="AV87" s="762">
        <f>+IF(AND($B87&lt;AV$2, $E87&gt;AV$2), $A$5/$D$5, 0)</f>
        <v/>
      </c>
      <c r="AW87" s="762">
        <f>+IF(AND($B87&lt;AW$2, $E87&gt;AW$2), $A$5/$D$5, 0)</f>
        <v/>
      </c>
      <c r="AX87" s="762">
        <f>+IF(AND($B87&lt;AX$2, $E87&gt;AX$2), $A$5/$D$5, 0)</f>
        <v/>
      </c>
      <c r="AY87" s="762">
        <f>+IF(AND($B87&lt;AY$2, $E87&gt;AY$2), $A$5/$D$5, 0)</f>
        <v/>
      </c>
      <c r="AZ87" s="762">
        <f>+IF(AND($B87&lt;AZ$2, $E87&gt;AZ$2), $A$5/$D$5, 0)</f>
        <v/>
      </c>
      <c r="BA87" s="762">
        <f>+IF(AND($B87&lt;BA$2, $E87&gt;BA$2), $A$5/$D$5, 0)</f>
        <v/>
      </c>
      <c r="BB87" s="762">
        <f>+IF(AND($B87&lt;BB$2, $E87&gt;BB$2), $A$5/$D$5, 0)</f>
        <v/>
      </c>
      <c r="BC87" s="762">
        <f>+IF(AND($B87&lt;BC$2, $E87&gt;BC$2), $A$5/$D$5, 0)</f>
        <v/>
      </c>
      <c r="BD87" s="762">
        <f>+IF(AND($B87&lt;BD$2, $E87&gt;BD$2), $A$5/$D$5, 0)</f>
        <v/>
      </c>
      <c r="BE87" s="762">
        <f>+IF(AND($B87&lt;BE$2, $E87&gt;BE$2), $A$5/$D$5, 0)</f>
        <v/>
      </c>
      <c r="BF87" s="762">
        <f>+IF(AND($B87&lt;BF$2, $E87&gt;BF$2), $A$5/$D$5, 0)</f>
        <v/>
      </c>
      <c r="BG87" s="762">
        <f>+IF(AND($B87&lt;BG$2, $E87&gt;BG$2), $A$5/$D$5, 0)</f>
        <v/>
      </c>
      <c r="BH87" s="762">
        <f>+IF(AND($B87&lt;BH$2, $E87&gt;BH$2), $A$5/$D$5, 0)</f>
        <v/>
      </c>
      <c r="BI87" s="762">
        <f>+IF(AND($B87&lt;BI$2, $E87&gt;BI$2), $A$5/$D$5, 0)</f>
        <v/>
      </c>
      <c r="BJ87" s="762">
        <f>+IF(AND($B87&lt;BJ$2, $E87&gt;BJ$2), $A$5/$D$5, 0)</f>
        <v/>
      </c>
      <c r="BK87" s="762">
        <f>+IF(AND($B87&lt;BK$2, $E87&gt;BK$2), $A$5/$D$5, 0)</f>
        <v/>
      </c>
      <c r="BL87" s="762">
        <f>+IF(AND($B87&lt;BL$2, $E87&gt;BL$2), $A$5/$D$5, 0)</f>
        <v/>
      </c>
      <c r="BM87" s="762">
        <f>+IF(AND($B87&lt;BM$2, $E87&gt;BM$2), $A$5/$D$5, 0)</f>
        <v/>
      </c>
      <c r="BN87" s="762">
        <f>+IF(AND($B87&lt;BN$2, $E87&gt;BN$2), $A$5/$D$5, 0)</f>
        <v/>
      </c>
      <c r="BO87" s="762">
        <f>+IF(AND($B87&lt;BO$2, $E87&gt;BO$2), $A$5/$D$5, 0)</f>
        <v/>
      </c>
      <c r="BP87" s="762">
        <f>+IF(AND($B87&lt;BP$2, $E87&gt;BP$2), $A$5/$D$5, 0)</f>
        <v/>
      </c>
      <c r="BQ87" s="762">
        <f>+IF(AND($B87&lt;BQ$2, $E87&gt;BQ$2), $A$5/$D$5, 0)</f>
        <v/>
      </c>
      <c r="BR87" s="762">
        <f>+IF(AND($B87&lt;BR$2, $E87&gt;BR$2), $A$5/$D$5, 0)</f>
        <v/>
      </c>
      <c r="BS87" s="762">
        <f>+IF(AND($B87&lt;BS$2, $E87&gt;BS$2), $A$5/$D$5, 0)</f>
        <v/>
      </c>
      <c r="BT87" s="762">
        <f>+IF(AND($B87&lt;BT$2, $E87&gt;BT$2), $A$5/$D$5, 0)</f>
        <v/>
      </c>
      <c r="BU87" s="762">
        <f>+IF(AND($B87&lt;BU$2, $E87&gt;BU$2), $A$5/$D$5, 0)</f>
        <v/>
      </c>
      <c r="BV87" s="762">
        <f>+IF(AND($B87&lt;BV$2, $E87&gt;BV$2), $A$5/$D$5, 0)</f>
        <v/>
      </c>
      <c r="BW87" s="762">
        <f>+IF(AND($B87&lt;BW$2, $E87&gt;BW$2), $A$5/$D$5, 0)</f>
        <v/>
      </c>
      <c r="BX87" s="762">
        <f>+IF(AND($B87&lt;BX$2, $E87&gt;BX$2), $A$5/$D$5, 0)</f>
        <v/>
      </c>
      <c r="BY87" s="762">
        <f>+IF(AND($B87&lt;BY$2, $E87&gt;BY$2), $A$5/$D$5, 0)</f>
        <v/>
      </c>
      <c r="BZ87" s="762">
        <f>+IF(AND($B87&lt;BZ$2, $E87&gt;BZ$2), $A$5/$D$5, 0)</f>
        <v/>
      </c>
      <c r="CA87" s="762">
        <f>+IF(AND($B87&lt;CA$2, $E87&gt;CA$2), $A$5/$D$5, 0)</f>
        <v/>
      </c>
      <c r="CB87" s="762">
        <f>+IF(AND($B87&lt;CB$2, $E87&gt;CB$2), $A$5/$D$5, 0)</f>
        <v/>
      </c>
      <c r="CC87" s="762">
        <f>+IF(AND($B87&lt;CC$2, $E87&gt;CC$2), $A$5/$D$5, 0)</f>
        <v/>
      </c>
      <c r="CD87" s="762">
        <f>+IF(AND($B87&lt;CD$2, $E87&gt;CD$2), $A$5/$D$5, 0)</f>
        <v/>
      </c>
      <c r="CE87" s="762">
        <f>+IF(AND($B87&lt;CE$2, $E87&gt;CE$2), $A$5/$D$5, 0)</f>
        <v/>
      </c>
      <c r="CF87" s="762">
        <f>+IF(AND($B87&lt;CF$2, $E87&gt;CF$2), $A$5/$D$5, 0)</f>
        <v/>
      </c>
      <c r="CG87" s="762">
        <f>+IF(AND($B87&lt;CG$2, $E87&gt;CG$2), $A$5/$D$5, 0)</f>
        <v/>
      </c>
      <c r="CH87" s="762">
        <f>+IF(AND($B87&lt;CH$2, $E87&gt;CH$2), $A$5/$D$5, 0)</f>
        <v/>
      </c>
      <c r="CI87" s="762">
        <f>+IF(AND($B87&lt;CI$2, $E87&gt;CI$2), $A$5/$D$5, 0)</f>
        <v/>
      </c>
      <c r="CJ87" s="762">
        <f>+IF(AND($B87&lt;CJ$2, $E87&gt;CJ$2), $A$5/$D$5, 0)</f>
        <v/>
      </c>
      <c r="CK87" s="763">
        <f>+IF(AND($B87&lt;CK$2, $E87&gt;CK$2), $A$5/$D$5, 0)</f>
        <v/>
      </c>
    </row>
    <row r="88" hidden="1" outlineLevel="1">
      <c r="A88" s="243" t="n"/>
      <c r="B88" s="262" t="n">
        <v>0</v>
      </c>
      <c r="C88" s="269">
        <f>+EOMONTH(B88,0)</f>
        <v/>
      </c>
      <c r="D88" t="inlineStr">
        <is>
          <t>Systems Implementation SOW #25</t>
        </is>
      </c>
      <c r="E88" s="171">
        <f>+EOMONTH(B88, $D$5)</f>
        <v/>
      </c>
      <c r="F88" s="761">
        <f>+IF(AND($B88&lt;F$2, $E88&gt;F$2), $A$5/$D$5, 0)</f>
        <v/>
      </c>
      <c r="G88" s="762">
        <f>+IF(AND($B88&lt;G$2, $E88&gt;G$2), $A$5/$D$5, 0)</f>
        <v/>
      </c>
      <c r="H88" s="762">
        <f>+IF(AND($B88&lt;H$2, $E88&gt;H$2), $A$5/$D$5, 0)</f>
        <v/>
      </c>
      <c r="I88" s="762">
        <f>+IF(AND($B88&lt;I$2, $E88&gt;I$2), $A$5/$D$5, 0)</f>
        <v/>
      </c>
      <c r="J88" s="762">
        <f>+IF(AND($B88&lt;J$2, $E88&gt;J$2), $A$5/$D$5, 0)</f>
        <v/>
      </c>
      <c r="K88" s="763">
        <f>+IF(AND($B88&lt;K$2, $E88&gt;K$2), $A$5/$D$5, 0)</f>
        <v/>
      </c>
      <c r="L88" s="762">
        <f>+IF(AND($B88&lt;L$2, $E88&gt;L$2), $A$5/$D$5, 0)</f>
        <v/>
      </c>
      <c r="M88" s="762">
        <f>+IF(AND($B88&lt;M$2, $E88&gt;M$2), $A$5/$D$5, 0)</f>
        <v/>
      </c>
      <c r="N88" s="762">
        <f>+IF(AND($B88&lt;N$2, $E88&gt;N$2), $A$5/$D$5, 0)</f>
        <v/>
      </c>
      <c r="O88" s="762">
        <f>+IF(AND($B88&lt;O$2, $E88&gt;O$2), $A$5/$D$5, 0)</f>
        <v/>
      </c>
      <c r="P88" s="762">
        <f>+IF(AND($B88&lt;P$2, $E88&gt;P$2), $A$5/$D$5, 0)</f>
        <v/>
      </c>
      <c r="Q88" s="762">
        <f>+IF(AND($B88&lt;Q$2, $E88&gt;Q$2), $A$5/$D$5, 0)</f>
        <v/>
      </c>
      <c r="R88" s="762">
        <f>+IF(AND($B88&lt;R$2, $E88&gt;R$2), $A$5/$D$5, 0)</f>
        <v/>
      </c>
      <c r="S88" s="762">
        <f>+IF(AND($B88&lt;S$2, $E88&gt;S$2), $A$5/$D$5, 0)</f>
        <v/>
      </c>
      <c r="T88" s="762">
        <f>+IF(AND($B88&lt;T$2, $E88&gt;T$2), $A$5/$D$5, 0)</f>
        <v/>
      </c>
      <c r="U88" s="762">
        <f>+IF(AND($B88&lt;U$2, $E88&gt;U$2), $A$5/$D$5, 0)</f>
        <v/>
      </c>
      <c r="V88" s="762">
        <f>+IF(AND($B88&lt;V$2, $E88&gt;V$2), $A$5/$D$5, 0)</f>
        <v/>
      </c>
      <c r="W88" s="762">
        <f>+IF(AND($B88&lt;W$2, $E88&gt;W$2), $A$5/$D$5, 0)</f>
        <v/>
      </c>
      <c r="X88" s="762">
        <f>+IF(AND($B88&lt;X$2, $E88&gt;X$2), $A$5/$D$5, 0)</f>
        <v/>
      </c>
      <c r="Y88" s="762">
        <f>+IF(AND($B88&lt;Y$2, $E88&gt;Y$2), $A$5/$D$5, 0)</f>
        <v/>
      </c>
      <c r="Z88" s="762">
        <f>+IF(AND($B88&lt;Z$2, $E88&gt;Z$2), $A$5/$D$5, 0)</f>
        <v/>
      </c>
      <c r="AA88" s="762">
        <f>+IF(AND($B88&lt;AA$2, $E88&gt;AA$2), $A$5/$D$5, 0)</f>
        <v/>
      </c>
      <c r="AB88" s="762">
        <f>+IF(AND($B88&lt;AB$2, $E88&gt;AB$2), $A$5/$D$5, 0)</f>
        <v/>
      </c>
      <c r="AC88" s="762">
        <f>+IF(AND($B88&lt;AC$2, $E88&gt;AC$2), $A$5/$D$5, 0)</f>
        <v/>
      </c>
      <c r="AD88" s="762">
        <f>+IF(AND($B88&lt;AD$2, $E88&gt;AD$2), $A$5/$D$5, 0)</f>
        <v/>
      </c>
      <c r="AE88" s="762">
        <f>+IF(AND($B88&lt;AE$2, $E88&gt;AE$2), $A$5/$D$5, 0)</f>
        <v/>
      </c>
      <c r="AF88" s="762">
        <f>+IF(AND($B88&lt;AF$2, $E88&gt;AF$2), $A$5/$D$5, 0)</f>
        <v/>
      </c>
      <c r="AG88" s="762">
        <f>+IF(AND($B88&lt;AG$2, $E88&gt;AG$2), $A$5/$D$5, 0)</f>
        <v/>
      </c>
      <c r="AH88" s="762">
        <f>+IF(AND($B88&lt;AH$2, $E88&gt;AH$2), $A$5/$D$5, 0)</f>
        <v/>
      </c>
      <c r="AI88" s="762">
        <f>+IF(AND($B88&lt;AI$2, $E88&gt;AI$2), $A$5/$D$5, 0)</f>
        <v/>
      </c>
      <c r="AJ88" s="762">
        <f>+IF(AND($B88&lt;AJ$2, $E88&gt;AJ$2), $A$5/$D$5, 0)</f>
        <v/>
      </c>
      <c r="AK88" s="762">
        <f>+IF(AND($B88&lt;AK$2, $E88&gt;AK$2), $A$5/$D$5, 0)</f>
        <v/>
      </c>
      <c r="AL88" s="762">
        <f>+IF(AND($B88&lt;AL$2, $E88&gt;AL$2), $A$5/$D$5, 0)</f>
        <v/>
      </c>
      <c r="AM88" s="762">
        <f>+IF(AND($B88&lt;AM$2, $E88&gt;AM$2), $A$5/$D$5, 0)</f>
        <v/>
      </c>
      <c r="AN88" s="762">
        <f>+IF(AND($B88&lt;AN$2, $E88&gt;AN$2), $A$5/$D$5, 0)</f>
        <v/>
      </c>
      <c r="AO88" s="762">
        <f>+IF(AND($B88&lt;AO$2, $E88&gt;AO$2), $A$5/$D$5, 0)</f>
        <v/>
      </c>
      <c r="AP88" s="762">
        <f>+IF(AND($B88&lt;AP$2, $E88&gt;AP$2), $A$5/$D$5, 0)</f>
        <v/>
      </c>
      <c r="AQ88" s="762">
        <f>+IF(AND($B88&lt;AQ$2, $E88&gt;AQ$2), $A$5/$D$5, 0)</f>
        <v/>
      </c>
      <c r="AR88" s="762">
        <f>+IF(AND($B88&lt;AR$2, $E88&gt;AR$2), $A$5/$D$5, 0)</f>
        <v/>
      </c>
      <c r="AS88" s="762">
        <f>+IF(AND($B88&lt;AS$2, $E88&gt;AS$2), $A$5/$D$5, 0)</f>
        <v/>
      </c>
      <c r="AT88" s="762">
        <f>+IF(AND($B88&lt;AT$2, $E88&gt;AT$2), $A$5/$D$5, 0)</f>
        <v/>
      </c>
      <c r="AU88" s="762">
        <f>+IF(AND($B88&lt;AU$2, $E88&gt;AU$2), $A$5/$D$5, 0)</f>
        <v/>
      </c>
      <c r="AV88" s="762">
        <f>+IF(AND($B88&lt;AV$2, $E88&gt;AV$2), $A$5/$D$5, 0)</f>
        <v/>
      </c>
      <c r="AW88" s="762">
        <f>+IF(AND($B88&lt;AW$2, $E88&gt;AW$2), $A$5/$D$5, 0)</f>
        <v/>
      </c>
      <c r="AX88" s="762">
        <f>+IF(AND($B88&lt;AX$2, $E88&gt;AX$2), $A$5/$D$5, 0)</f>
        <v/>
      </c>
      <c r="AY88" s="762">
        <f>+IF(AND($B88&lt;AY$2, $E88&gt;AY$2), $A$5/$D$5, 0)</f>
        <v/>
      </c>
      <c r="AZ88" s="762">
        <f>+IF(AND($B88&lt;AZ$2, $E88&gt;AZ$2), $A$5/$D$5, 0)</f>
        <v/>
      </c>
      <c r="BA88" s="762">
        <f>+IF(AND($B88&lt;BA$2, $E88&gt;BA$2), $A$5/$D$5, 0)</f>
        <v/>
      </c>
      <c r="BB88" s="762">
        <f>+IF(AND($B88&lt;BB$2, $E88&gt;BB$2), $A$5/$D$5, 0)</f>
        <v/>
      </c>
      <c r="BC88" s="762">
        <f>+IF(AND($B88&lt;BC$2, $E88&gt;BC$2), $A$5/$D$5, 0)</f>
        <v/>
      </c>
      <c r="BD88" s="762">
        <f>+IF(AND($B88&lt;BD$2, $E88&gt;BD$2), $A$5/$D$5, 0)</f>
        <v/>
      </c>
      <c r="BE88" s="762">
        <f>+IF(AND($B88&lt;BE$2, $E88&gt;BE$2), $A$5/$D$5, 0)</f>
        <v/>
      </c>
      <c r="BF88" s="762">
        <f>+IF(AND($B88&lt;BF$2, $E88&gt;BF$2), $A$5/$D$5, 0)</f>
        <v/>
      </c>
      <c r="BG88" s="762">
        <f>+IF(AND($B88&lt;BG$2, $E88&gt;BG$2), $A$5/$D$5, 0)</f>
        <v/>
      </c>
      <c r="BH88" s="762">
        <f>+IF(AND($B88&lt;BH$2, $E88&gt;BH$2), $A$5/$D$5, 0)</f>
        <v/>
      </c>
      <c r="BI88" s="762">
        <f>+IF(AND($B88&lt;BI$2, $E88&gt;BI$2), $A$5/$D$5, 0)</f>
        <v/>
      </c>
      <c r="BJ88" s="762">
        <f>+IF(AND($B88&lt;BJ$2, $E88&gt;BJ$2), $A$5/$D$5, 0)</f>
        <v/>
      </c>
      <c r="BK88" s="762">
        <f>+IF(AND($B88&lt;BK$2, $E88&gt;BK$2), $A$5/$D$5, 0)</f>
        <v/>
      </c>
      <c r="BL88" s="762">
        <f>+IF(AND($B88&lt;BL$2, $E88&gt;BL$2), $A$5/$D$5, 0)</f>
        <v/>
      </c>
      <c r="BM88" s="762">
        <f>+IF(AND($B88&lt;BM$2, $E88&gt;BM$2), $A$5/$D$5, 0)</f>
        <v/>
      </c>
      <c r="BN88" s="762">
        <f>+IF(AND($B88&lt;BN$2, $E88&gt;BN$2), $A$5/$D$5, 0)</f>
        <v/>
      </c>
      <c r="BO88" s="762">
        <f>+IF(AND($B88&lt;BO$2, $E88&gt;BO$2), $A$5/$D$5, 0)</f>
        <v/>
      </c>
      <c r="BP88" s="762">
        <f>+IF(AND($B88&lt;BP$2, $E88&gt;BP$2), $A$5/$D$5, 0)</f>
        <v/>
      </c>
      <c r="BQ88" s="762">
        <f>+IF(AND($B88&lt;BQ$2, $E88&gt;BQ$2), $A$5/$D$5, 0)</f>
        <v/>
      </c>
      <c r="BR88" s="762">
        <f>+IF(AND($B88&lt;BR$2, $E88&gt;BR$2), $A$5/$D$5, 0)</f>
        <v/>
      </c>
      <c r="BS88" s="762">
        <f>+IF(AND($B88&lt;BS$2, $E88&gt;BS$2), $A$5/$D$5, 0)</f>
        <v/>
      </c>
      <c r="BT88" s="762">
        <f>+IF(AND($B88&lt;BT$2, $E88&gt;BT$2), $A$5/$D$5, 0)</f>
        <v/>
      </c>
      <c r="BU88" s="762">
        <f>+IF(AND($B88&lt;BU$2, $E88&gt;BU$2), $A$5/$D$5, 0)</f>
        <v/>
      </c>
      <c r="BV88" s="762">
        <f>+IF(AND($B88&lt;BV$2, $E88&gt;BV$2), $A$5/$D$5, 0)</f>
        <v/>
      </c>
      <c r="BW88" s="762">
        <f>+IF(AND($B88&lt;BW$2, $E88&gt;BW$2), $A$5/$D$5, 0)</f>
        <v/>
      </c>
      <c r="BX88" s="762">
        <f>+IF(AND($B88&lt;BX$2, $E88&gt;BX$2), $A$5/$D$5, 0)</f>
        <v/>
      </c>
      <c r="BY88" s="762">
        <f>+IF(AND($B88&lt;BY$2, $E88&gt;BY$2), $A$5/$D$5, 0)</f>
        <v/>
      </c>
      <c r="BZ88" s="762">
        <f>+IF(AND($B88&lt;BZ$2, $E88&gt;BZ$2), $A$5/$D$5, 0)</f>
        <v/>
      </c>
      <c r="CA88" s="762">
        <f>+IF(AND($B88&lt;CA$2, $E88&gt;CA$2), $A$5/$D$5, 0)</f>
        <v/>
      </c>
      <c r="CB88" s="762">
        <f>+IF(AND($B88&lt;CB$2, $E88&gt;CB$2), $A$5/$D$5, 0)</f>
        <v/>
      </c>
      <c r="CC88" s="762">
        <f>+IF(AND($B88&lt;CC$2, $E88&gt;CC$2), $A$5/$D$5, 0)</f>
        <v/>
      </c>
      <c r="CD88" s="762">
        <f>+IF(AND($B88&lt;CD$2, $E88&gt;CD$2), $A$5/$D$5, 0)</f>
        <v/>
      </c>
      <c r="CE88" s="762">
        <f>+IF(AND($B88&lt;CE$2, $E88&gt;CE$2), $A$5/$D$5, 0)</f>
        <v/>
      </c>
      <c r="CF88" s="762">
        <f>+IF(AND($B88&lt;CF$2, $E88&gt;CF$2), $A$5/$D$5, 0)</f>
        <v/>
      </c>
      <c r="CG88" s="762">
        <f>+IF(AND($B88&lt;CG$2, $E88&gt;CG$2), $A$5/$D$5, 0)</f>
        <v/>
      </c>
      <c r="CH88" s="762">
        <f>+IF(AND($B88&lt;CH$2, $E88&gt;CH$2), $A$5/$D$5, 0)</f>
        <v/>
      </c>
      <c r="CI88" s="762">
        <f>+IF(AND($B88&lt;CI$2, $E88&gt;CI$2), $A$5/$D$5, 0)</f>
        <v/>
      </c>
      <c r="CJ88" s="762">
        <f>+IF(AND($B88&lt;CJ$2, $E88&gt;CJ$2), $A$5/$D$5, 0)</f>
        <v/>
      </c>
      <c r="CK88" s="763">
        <f>+IF(AND($B88&lt;CK$2, $E88&gt;CK$2), $A$5/$D$5, 0)</f>
        <v/>
      </c>
    </row>
    <row r="89" hidden="1" outlineLevel="1">
      <c r="A89" s="243" t="n"/>
      <c r="B89" s="262" t="n">
        <v>0</v>
      </c>
      <c r="C89" s="269">
        <f>+EOMONTH(B89,0)</f>
        <v/>
      </c>
      <c r="D89" t="inlineStr">
        <is>
          <t>Systems Implementation SOW #26</t>
        </is>
      </c>
      <c r="E89" s="171">
        <f>+EOMONTH(B89, $D$5)</f>
        <v/>
      </c>
      <c r="F89" s="761">
        <f>+IF(AND($B89&lt;F$2, $E89&gt;F$2), $A$5/$D$5, 0)</f>
        <v/>
      </c>
      <c r="G89" s="762">
        <f>+IF(AND($B89&lt;G$2, $E89&gt;G$2), $A$5/$D$5, 0)</f>
        <v/>
      </c>
      <c r="H89" s="762">
        <f>+IF(AND($B89&lt;H$2, $E89&gt;H$2), $A$5/$D$5, 0)</f>
        <v/>
      </c>
      <c r="I89" s="762">
        <f>+IF(AND($B89&lt;I$2, $E89&gt;I$2), $A$5/$D$5, 0)</f>
        <v/>
      </c>
      <c r="J89" s="762">
        <f>+IF(AND($B89&lt;J$2, $E89&gt;J$2), $A$5/$D$5, 0)</f>
        <v/>
      </c>
      <c r="K89" s="763">
        <f>+IF(AND($B89&lt;K$2, $E89&gt;K$2), $A$5/$D$5, 0)</f>
        <v/>
      </c>
      <c r="L89" s="762">
        <f>+IF(AND($B89&lt;L$2, $E89&gt;L$2), $A$5/$D$5, 0)</f>
        <v/>
      </c>
      <c r="M89" s="762">
        <f>+IF(AND($B89&lt;M$2, $E89&gt;M$2), $A$5/$D$5, 0)</f>
        <v/>
      </c>
      <c r="N89" s="762">
        <f>+IF(AND($B89&lt;N$2, $E89&gt;N$2), $A$5/$D$5, 0)</f>
        <v/>
      </c>
      <c r="O89" s="762">
        <f>+IF(AND($B89&lt;O$2, $E89&gt;O$2), $A$5/$D$5, 0)</f>
        <v/>
      </c>
      <c r="P89" s="762">
        <f>+IF(AND($B89&lt;P$2, $E89&gt;P$2), $A$5/$D$5, 0)</f>
        <v/>
      </c>
      <c r="Q89" s="762">
        <f>+IF(AND($B89&lt;Q$2, $E89&gt;Q$2), $A$5/$D$5, 0)</f>
        <v/>
      </c>
      <c r="R89" s="762">
        <f>+IF(AND($B89&lt;R$2, $E89&gt;R$2), $A$5/$D$5, 0)</f>
        <v/>
      </c>
      <c r="S89" s="762">
        <f>+IF(AND($B89&lt;S$2, $E89&gt;S$2), $A$5/$D$5, 0)</f>
        <v/>
      </c>
      <c r="T89" s="762">
        <f>+IF(AND($B89&lt;T$2, $E89&gt;T$2), $A$5/$D$5, 0)</f>
        <v/>
      </c>
      <c r="U89" s="762">
        <f>+IF(AND($B89&lt;U$2, $E89&gt;U$2), $A$5/$D$5, 0)</f>
        <v/>
      </c>
      <c r="V89" s="762">
        <f>+IF(AND($B89&lt;V$2, $E89&gt;V$2), $A$5/$D$5, 0)</f>
        <v/>
      </c>
      <c r="W89" s="762">
        <f>+IF(AND($B89&lt;W$2, $E89&gt;W$2), $A$5/$D$5, 0)</f>
        <v/>
      </c>
      <c r="X89" s="762">
        <f>+IF(AND($B89&lt;X$2, $E89&gt;X$2), $A$5/$D$5, 0)</f>
        <v/>
      </c>
      <c r="Y89" s="762">
        <f>+IF(AND($B89&lt;Y$2, $E89&gt;Y$2), $A$5/$D$5, 0)</f>
        <v/>
      </c>
      <c r="Z89" s="762">
        <f>+IF(AND($B89&lt;Z$2, $E89&gt;Z$2), $A$5/$D$5, 0)</f>
        <v/>
      </c>
      <c r="AA89" s="762">
        <f>+IF(AND($B89&lt;AA$2, $E89&gt;AA$2), $A$5/$D$5, 0)</f>
        <v/>
      </c>
      <c r="AB89" s="762">
        <f>+IF(AND($B89&lt;AB$2, $E89&gt;AB$2), $A$5/$D$5, 0)</f>
        <v/>
      </c>
      <c r="AC89" s="762">
        <f>+IF(AND($B89&lt;AC$2, $E89&gt;AC$2), $A$5/$D$5, 0)</f>
        <v/>
      </c>
      <c r="AD89" s="762">
        <f>+IF(AND($B89&lt;AD$2, $E89&gt;AD$2), $A$5/$D$5, 0)</f>
        <v/>
      </c>
      <c r="AE89" s="762">
        <f>+IF(AND($B89&lt;AE$2, $E89&gt;AE$2), $A$5/$D$5, 0)</f>
        <v/>
      </c>
      <c r="AF89" s="762">
        <f>+IF(AND($B89&lt;AF$2, $E89&gt;AF$2), $A$5/$D$5, 0)</f>
        <v/>
      </c>
      <c r="AG89" s="762">
        <f>+IF(AND($B89&lt;AG$2, $E89&gt;AG$2), $A$5/$D$5, 0)</f>
        <v/>
      </c>
      <c r="AH89" s="762">
        <f>+IF(AND($B89&lt;AH$2, $E89&gt;AH$2), $A$5/$D$5, 0)</f>
        <v/>
      </c>
      <c r="AI89" s="762">
        <f>+IF(AND($B89&lt;AI$2, $E89&gt;AI$2), $A$5/$D$5, 0)</f>
        <v/>
      </c>
      <c r="AJ89" s="762">
        <f>+IF(AND($B89&lt;AJ$2, $E89&gt;AJ$2), $A$5/$D$5, 0)</f>
        <v/>
      </c>
      <c r="AK89" s="762">
        <f>+IF(AND($B89&lt;AK$2, $E89&gt;AK$2), $A$5/$D$5, 0)</f>
        <v/>
      </c>
      <c r="AL89" s="762">
        <f>+IF(AND($B89&lt;AL$2, $E89&gt;AL$2), $A$5/$D$5, 0)</f>
        <v/>
      </c>
      <c r="AM89" s="762">
        <f>+IF(AND($B89&lt;AM$2, $E89&gt;AM$2), $A$5/$D$5, 0)</f>
        <v/>
      </c>
      <c r="AN89" s="762">
        <f>+IF(AND($B89&lt;AN$2, $E89&gt;AN$2), $A$5/$D$5, 0)</f>
        <v/>
      </c>
      <c r="AO89" s="762">
        <f>+IF(AND($B89&lt;AO$2, $E89&gt;AO$2), $A$5/$D$5, 0)</f>
        <v/>
      </c>
      <c r="AP89" s="762">
        <f>+IF(AND($B89&lt;AP$2, $E89&gt;AP$2), $A$5/$D$5, 0)</f>
        <v/>
      </c>
      <c r="AQ89" s="762">
        <f>+IF(AND($B89&lt;AQ$2, $E89&gt;AQ$2), $A$5/$D$5, 0)</f>
        <v/>
      </c>
      <c r="AR89" s="762">
        <f>+IF(AND($B89&lt;AR$2, $E89&gt;AR$2), $A$5/$D$5, 0)</f>
        <v/>
      </c>
      <c r="AS89" s="762">
        <f>+IF(AND($B89&lt;AS$2, $E89&gt;AS$2), $A$5/$D$5, 0)</f>
        <v/>
      </c>
      <c r="AT89" s="762">
        <f>+IF(AND($B89&lt;AT$2, $E89&gt;AT$2), $A$5/$D$5, 0)</f>
        <v/>
      </c>
      <c r="AU89" s="762">
        <f>+IF(AND($B89&lt;AU$2, $E89&gt;AU$2), $A$5/$D$5, 0)</f>
        <v/>
      </c>
      <c r="AV89" s="762">
        <f>+IF(AND($B89&lt;AV$2, $E89&gt;AV$2), $A$5/$D$5, 0)</f>
        <v/>
      </c>
      <c r="AW89" s="762">
        <f>+IF(AND($B89&lt;AW$2, $E89&gt;AW$2), $A$5/$D$5, 0)</f>
        <v/>
      </c>
      <c r="AX89" s="762">
        <f>+IF(AND($B89&lt;AX$2, $E89&gt;AX$2), $A$5/$D$5, 0)</f>
        <v/>
      </c>
      <c r="AY89" s="762">
        <f>+IF(AND($B89&lt;AY$2, $E89&gt;AY$2), $A$5/$D$5, 0)</f>
        <v/>
      </c>
      <c r="AZ89" s="762">
        <f>+IF(AND($B89&lt;AZ$2, $E89&gt;AZ$2), $A$5/$D$5, 0)</f>
        <v/>
      </c>
      <c r="BA89" s="762">
        <f>+IF(AND($B89&lt;BA$2, $E89&gt;BA$2), $A$5/$D$5, 0)</f>
        <v/>
      </c>
      <c r="BB89" s="762">
        <f>+IF(AND($B89&lt;BB$2, $E89&gt;BB$2), $A$5/$D$5, 0)</f>
        <v/>
      </c>
      <c r="BC89" s="762">
        <f>+IF(AND($B89&lt;BC$2, $E89&gt;BC$2), $A$5/$D$5, 0)</f>
        <v/>
      </c>
      <c r="BD89" s="762">
        <f>+IF(AND($B89&lt;BD$2, $E89&gt;BD$2), $A$5/$D$5, 0)</f>
        <v/>
      </c>
      <c r="BE89" s="762">
        <f>+IF(AND($B89&lt;BE$2, $E89&gt;BE$2), $A$5/$D$5, 0)</f>
        <v/>
      </c>
      <c r="BF89" s="762">
        <f>+IF(AND($B89&lt;BF$2, $E89&gt;BF$2), $A$5/$D$5, 0)</f>
        <v/>
      </c>
      <c r="BG89" s="762">
        <f>+IF(AND($B89&lt;BG$2, $E89&gt;BG$2), $A$5/$D$5, 0)</f>
        <v/>
      </c>
      <c r="BH89" s="762">
        <f>+IF(AND($B89&lt;BH$2, $E89&gt;BH$2), $A$5/$D$5, 0)</f>
        <v/>
      </c>
      <c r="BI89" s="762">
        <f>+IF(AND($B89&lt;BI$2, $E89&gt;BI$2), $A$5/$D$5, 0)</f>
        <v/>
      </c>
      <c r="BJ89" s="762">
        <f>+IF(AND($B89&lt;BJ$2, $E89&gt;BJ$2), $A$5/$D$5, 0)</f>
        <v/>
      </c>
      <c r="BK89" s="762">
        <f>+IF(AND($B89&lt;BK$2, $E89&gt;BK$2), $A$5/$D$5, 0)</f>
        <v/>
      </c>
      <c r="BL89" s="762">
        <f>+IF(AND($B89&lt;BL$2, $E89&gt;BL$2), $A$5/$D$5, 0)</f>
        <v/>
      </c>
      <c r="BM89" s="762">
        <f>+IF(AND($B89&lt;BM$2, $E89&gt;BM$2), $A$5/$D$5, 0)</f>
        <v/>
      </c>
      <c r="BN89" s="762">
        <f>+IF(AND($B89&lt;BN$2, $E89&gt;BN$2), $A$5/$D$5, 0)</f>
        <v/>
      </c>
      <c r="BO89" s="762">
        <f>+IF(AND($B89&lt;BO$2, $E89&gt;BO$2), $A$5/$D$5, 0)</f>
        <v/>
      </c>
      <c r="BP89" s="762">
        <f>+IF(AND($B89&lt;BP$2, $E89&gt;BP$2), $A$5/$D$5, 0)</f>
        <v/>
      </c>
      <c r="BQ89" s="762">
        <f>+IF(AND($B89&lt;BQ$2, $E89&gt;BQ$2), $A$5/$D$5, 0)</f>
        <v/>
      </c>
      <c r="BR89" s="762">
        <f>+IF(AND($B89&lt;BR$2, $E89&gt;BR$2), $A$5/$D$5, 0)</f>
        <v/>
      </c>
      <c r="BS89" s="762">
        <f>+IF(AND($B89&lt;BS$2, $E89&gt;BS$2), $A$5/$D$5, 0)</f>
        <v/>
      </c>
      <c r="BT89" s="762">
        <f>+IF(AND($B89&lt;BT$2, $E89&gt;BT$2), $A$5/$D$5, 0)</f>
        <v/>
      </c>
      <c r="BU89" s="762">
        <f>+IF(AND($B89&lt;BU$2, $E89&gt;BU$2), $A$5/$D$5, 0)</f>
        <v/>
      </c>
      <c r="BV89" s="762">
        <f>+IF(AND($B89&lt;BV$2, $E89&gt;BV$2), $A$5/$D$5, 0)</f>
        <v/>
      </c>
      <c r="BW89" s="762">
        <f>+IF(AND($B89&lt;BW$2, $E89&gt;BW$2), $A$5/$D$5, 0)</f>
        <v/>
      </c>
      <c r="BX89" s="762">
        <f>+IF(AND($B89&lt;BX$2, $E89&gt;BX$2), $A$5/$D$5, 0)</f>
        <v/>
      </c>
      <c r="BY89" s="762">
        <f>+IF(AND($B89&lt;BY$2, $E89&gt;BY$2), $A$5/$D$5, 0)</f>
        <v/>
      </c>
      <c r="BZ89" s="762">
        <f>+IF(AND($B89&lt;BZ$2, $E89&gt;BZ$2), $A$5/$D$5, 0)</f>
        <v/>
      </c>
      <c r="CA89" s="762">
        <f>+IF(AND($B89&lt;CA$2, $E89&gt;CA$2), $A$5/$D$5, 0)</f>
        <v/>
      </c>
      <c r="CB89" s="762">
        <f>+IF(AND($B89&lt;CB$2, $E89&gt;CB$2), $A$5/$D$5, 0)</f>
        <v/>
      </c>
      <c r="CC89" s="762">
        <f>+IF(AND($B89&lt;CC$2, $E89&gt;CC$2), $A$5/$D$5, 0)</f>
        <v/>
      </c>
      <c r="CD89" s="762">
        <f>+IF(AND($B89&lt;CD$2, $E89&gt;CD$2), $A$5/$D$5, 0)</f>
        <v/>
      </c>
      <c r="CE89" s="762">
        <f>+IF(AND($B89&lt;CE$2, $E89&gt;CE$2), $A$5/$D$5, 0)</f>
        <v/>
      </c>
      <c r="CF89" s="762">
        <f>+IF(AND($B89&lt;CF$2, $E89&gt;CF$2), $A$5/$D$5, 0)</f>
        <v/>
      </c>
      <c r="CG89" s="762">
        <f>+IF(AND($B89&lt;CG$2, $E89&gt;CG$2), $A$5/$D$5, 0)</f>
        <v/>
      </c>
      <c r="CH89" s="762">
        <f>+IF(AND($B89&lt;CH$2, $E89&gt;CH$2), $A$5/$D$5, 0)</f>
        <v/>
      </c>
      <c r="CI89" s="762">
        <f>+IF(AND($B89&lt;CI$2, $E89&gt;CI$2), $A$5/$D$5, 0)</f>
        <v/>
      </c>
      <c r="CJ89" s="762">
        <f>+IF(AND($B89&lt;CJ$2, $E89&gt;CJ$2), $A$5/$D$5, 0)</f>
        <v/>
      </c>
      <c r="CK89" s="763">
        <f>+IF(AND($B89&lt;CK$2, $E89&gt;CK$2), $A$5/$D$5, 0)</f>
        <v/>
      </c>
    </row>
    <row r="90" hidden="1" outlineLevel="1">
      <c r="A90" s="243" t="n"/>
      <c r="B90" s="262" t="n">
        <v>0</v>
      </c>
      <c r="C90" s="269">
        <f>+EOMONTH(B90,0)</f>
        <v/>
      </c>
      <c r="D90" t="inlineStr">
        <is>
          <t>Systems Implementation SOW #27</t>
        </is>
      </c>
      <c r="E90" s="171">
        <f>+EOMONTH(B90, $D$5)</f>
        <v/>
      </c>
      <c r="F90" s="761">
        <f>+IF(AND($B90&lt;F$2, $E90&gt;F$2), $A$5/$D$5, 0)</f>
        <v/>
      </c>
      <c r="G90" s="762">
        <f>+IF(AND($B90&lt;G$2, $E90&gt;G$2), $A$5/$D$5, 0)</f>
        <v/>
      </c>
      <c r="H90" s="762">
        <f>+IF(AND($B90&lt;H$2, $E90&gt;H$2), $A$5/$D$5, 0)</f>
        <v/>
      </c>
      <c r="I90" s="762">
        <f>+IF(AND($B90&lt;I$2, $E90&gt;I$2), $A$5/$D$5, 0)</f>
        <v/>
      </c>
      <c r="J90" s="762">
        <f>+IF(AND($B90&lt;J$2, $E90&gt;J$2), $A$5/$D$5, 0)</f>
        <v/>
      </c>
      <c r="K90" s="763">
        <f>+IF(AND($B90&lt;K$2, $E90&gt;K$2), $A$5/$D$5, 0)</f>
        <v/>
      </c>
      <c r="L90" s="762">
        <f>+IF(AND($B90&lt;L$2, $E90&gt;L$2), $A$5/$D$5, 0)</f>
        <v/>
      </c>
      <c r="M90" s="762">
        <f>+IF(AND($B90&lt;M$2, $E90&gt;M$2), $A$5/$D$5, 0)</f>
        <v/>
      </c>
      <c r="N90" s="762">
        <f>+IF(AND($B90&lt;N$2, $E90&gt;N$2), $A$5/$D$5, 0)</f>
        <v/>
      </c>
      <c r="O90" s="762">
        <f>+IF(AND($B90&lt;O$2, $E90&gt;O$2), $A$5/$D$5, 0)</f>
        <v/>
      </c>
      <c r="P90" s="762">
        <f>+IF(AND($B90&lt;P$2, $E90&gt;P$2), $A$5/$D$5, 0)</f>
        <v/>
      </c>
      <c r="Q90" s="762">
        <f>+IF(AND($B90&lt;Q$2, $E90&gt;Q$2), $A$5/$D$5, 0)</f>
        <v/>
      </c>
      <c r="R90" s="762">
        <f>+IF(AND($B90&lt;R$2, $E90&gt;R$2), $A$5/$D$5, 0)</f>
        <v/>
      </c>
      <c r="S90" s="762">
        <f>+IF(AND($B90&lt;S$2, $E90&gt;S$2), $A$5/$D$5, 0)</f>
        <v/>
      </c>
      <c r="T90" s="762">
        <f>+IF(AND($B90&lt;T$2, $E90&gt;T$2), $A$5/$D$5, 0)</f>
        <v/>
      </c>
      <c r="U90" s="762">
        <f>+IF(AND($B90&lt;U$2, $E90&gt;U$2), $A$5/$D$5, 0)</f>
        <v/>
      </c>
      <c r="V90" s="762">
        <f>+IF(AND($B90&lt;V$2, $E90&gt;V$2), $A$5/$D$5, 0)</f>
        <v/>
      </c>
      <c r="W90" s="762">
        <f>+IF(AND($B90&lt;W$2, $E90&gt;W$2), $A$5/$D$5, 0)</f>
        <v/>
      </c>
      <c r="X90" s="762">
        <f>+IF(AND($B90&lt;X$2, $E90&gt;X$2), $A$5/$D$5, 0)</f>
        <v/>
      </c>
      <c r="Y90" s="762">
        <f>+IF(AND($B90&lt;Y$2, $E90&gt;Y$2), $A$5/$D$5, 0)</f>
        <v/>
      </c>
      <c r="Z90" s="762">
        <f>+IF(AND($B90&lt;Z$2, $E90&gt;Z$2), $A$5/$D$5, 0)</f>
        <v/>
      </c>
      <c r="AA90" s="762">
        <f>+IF(AND($B90&lt;AA$2, $E90&gt;AA$2), $A$5/$D$5, 0)</f>
        <v/>
      </c>
      <c r="AB90" s="762">
        <f>+IF(AND($B90&lt;AB$2, $E90&gt;AB$2), $A$5/$D$5, 0)</f>
        <v/>
      </c>
      <c r="AC90" s="762">
        <f>+IF(AND($B90&lt;AC$2, $E90&gt;AC$2), $A$5/$D$5, 0)</f>
        <v/>
      </c>
      <c r="AD90" s="762">
        <f>+IF(AND($B90&lt;AD$2, $E90&gt;AD$2), $A$5/$D$5, 0)</f>
        <v/>
      </c>
      <c r="AE90" s="762">
        <f>+IF(AND($B90&lt;AE$2, $E90&gt;AE$2), $A$5/$D$5, 0)</f>
        <v/>
      </c>
      <c r="AF90" s="762">
        <f>+IF(AND($B90&lt;AF$2, $E90&gt;AF$2), $A$5/$D$5, 0)</f>
        <v/>
      </c>
      <c r="AG90" s="762">
        <f>+IF(AND($B90&lt;AG$2, $E90&gt;AG$2), $A$5/$D$5, 0)</f>
        <v/>
      </c>
      <c r="AH90" s="762">
        <f>+IF(AND($B90&lt;AH$2, $E90&gt;AH$2), $A$5/$D$5, 0)</f>
        <v/>
      </c>
      <c r="AI90" s="762">
        <f>+IF(AND($B90&lt;AI$2, $E90&gt;AI$2), $A$5/$D$5, 0)</f>
        <v/>
      </c>
      <c r="AJ90" s="762">
        <f>+IF(AND($B90&lt;AJ$2, $E90&gt;AJ$2), $A$5/$D$5, 0)</f>
        <v/>
      </c>
      <c r="AK90" s="762">
        <f>+IF(AND($B90&lt;AK$2, $E90&gt;AK$2), $A$5/$D$5, 0)</f>
        <v/>
      </c>
      <c r="AL90" s="762">
        <f>+IF(AND($B90&lt;AL$2, $E90&gt;AL$2), $A$5/$D$5, 0)</f>
        <v/>
      </c>
      <c r="AM90" s="762">
        <f>+IF(AND($B90&lt;AM$2, $E90&gt;AM$2), $A$5/$D$5, 0)</f>
        <v/>
      </c>
      <c r="AN90" s="762">
        <f>+IF(AND($B90&lt;AN$2, $E90&gt;AN$2), $A$5/$D$5, 0)</f>
        <v/>
      </c>
      <c r="AO90" s="762">
        <f>+IF(AND($B90&lt;AO$2, $E90&gt;AO$2), $A$5/$D$5, 0)</f>
        <v/>
      </c>
      <c r="AP90" s="762">
        <f>+IF(AND($B90&lt;AP$2, $E90&gt;AP$2), $A$5/$D$5, 0)</f>
        <v/>
      </c>
      <c r="AQ90" s="762">
        <f>+IF(AND($B90&lt;AQ$2, $E90&gt;AQ$2), $A$5/$D$5, 0)</f>
        <v/>
      </c>
      <c r="AR90" s="762">
        <f>+IF(AND($B90&lt;AR$2, $E90&gt;AR$2), $A$5/$D$5, 0)</f>
        <v/>
      </c>
      <c r="AS90" s="762">
        <f>+IF(AND($B90&lt;AS$2, $E90&gt;AS$2), $A$5/$D$5, 0)</f>
        <v/>
      </c>
      <c r="AT90" s="762">
        <f>+IF(AND($B90&lt;AT$2, $E90&gt;AT$2), $A$5/$D$5, 0)</f>
        <v/>
      </c>
      <c r="AU90" s="762">
        <f>+IF(AND($B90&lt;AU$2, $E90&gt;AU$2), $A$5/$D$5, 0)</f>
        <v/>
      </c>
      <c r="AV90" s="762">
        <f>+IF(AND($B90&lt;AV$2, $E90&gt;AV$2), $A$5/$D$5, 0)</f>
        <v/>
      </c>
      <c r="AW90" s="762">
        <f>+IF(AND($B90&lt;AW$2, $E90&gt;AW$2), $A$5/$D$5, 0)</f>
        <v/>
      </c>
      <c r="AX90" s="762">
        <f>+IF(AND($B90&lt;AX$2, $E90&gt;AX$2), $A$5/$D$5, 0)</f>
        <v/>
      </c>
      <c r="AY90" s="762">
        <f>+IF(AND($B90&lt;AY$2, $E90&gt;AY$2), $A$5/$D$5, 0)</f>
        <v/>
      </c>
      <c r="AZ90" s="762">
        <f>+IF(AND($B90&lt;AZ$2, $E90&gt;AZ$2), $A$5/$D$5, 0)</f>
        <v/>
      </c>
      <c r="BA90" s="762">
        <f>+IF(AND($B90&lt;BA$2, $E90&gt;BA$2), $A$5/$D$5, 0)</f>
        <v/>
      </c>
      <c r="BB90" s="762">
        <f>+IF(AND($B90&lt;BB$2, $E90&gt;BB$2), $A$5/$D$5, 0)</f>
        <v/>
      </c>
      <c r="BC90" s="762">
        <f>+IF(AND($B90&lt;BC$2, $E90&gt;BC$2), $A$5/$D$5, 0)</f>
        <v/>
      </c>
      <c r="BD90" s="762">
        <f>+IF(AND($B90&lt;BD$2, $E90&gt;BD$2), $A$5/$D$5, 0)</f>
        <v/>
      </c>
      <c r="BE90" s="762">
        <f>+IF(AND($B90&lt;BE$2, $E90&gt;BE$2), $A$5/$D$5, 0)</f>
        <v/>
      </c>
      <c r="BF90" s="762">
        <f>+IF(AND($B90&lt;BF$2, $E90&gt;BF$2), $A$5/$D$5, 0)</f>
        <v/>
      </c>
      <c r="BG90" s="762">
        <f>+IF(AND($B90&lt;BG$2, $E90&gt;BG$2), $A$5/$D$5, 0)</f>
        <v/>
      </c>
      <c r="BH90" s="762">
        <f>+IF(AND($B90&lt;BH$2, $E90&gt;BH$2), $A$5/$D$5, 0)</f>
        <v/>
      </c>
      <c r="BI90" s="762">
        <f>+IF(AND($B90&lt;BI$2, $E90&gt;BI$2), $A$5/$D$5, 0)</f>
        <v/>
      </c>
      <c r="BJ90" s="762">
        <f>+IF(AND($B90&lt;BJ$2, $E90&gt;BJ$2), $A$5/$D$5, 0)</f>
        <v/>
      </c>
      <c r="BK90" s="762">
        <f>+IF(AND($B90&lt;BK$2, $E90&gt;BK$2), $A$5/$D$5, 0)</f>
        <v/>
      </c>
      <c r="BL90" s="762">
        <f>+IF(AND($B90&lt;BL$2, $E90&gt;BL$2), $A$5/$D$5, 0)</f>
        <v/>
      </c>
      <c r="BM90" s="762">
        <f>+IF(AND($B90&lt;BM$2, $E90&gt;BM$2), $A$5/$D$5, 0)</f>
        <v/>
      </c>
      <c r="BN90" s="762">
        <f>+IF(AND($B90&lt;BN$2, $E90&gt;BN$2), $A$5/$D$5, 0)</f>
        <v/>
      </c>
      <c r="BO90" s="762">
        <f>+IF(AND($B90&lt;BO$2, $E90&gt;BO$2), $A$5/$D$5, 0)</f>
        <v/>
      </c>
      <c r="BP90" s="762">
        <f>+IF(AND($B90&lt;BP$2, $E90&gt;BP$2), $A$5/$D$5, 0)</f>
        <v/>
      </c>
      <c r="BQ90" s="762">
        <f>+IF(AND($B90&lt;BQ$2, $E90&gt;BQ$2), $A$5/$D$5, 0)</f>
        <v/>
      </c>
      <c r="BR90" s="762">
        <f>+IF(AND($B90&lt;BR$2, $E90&gt;BR$2), $A$5/$D$5, 0)</f>
        <v/>
      </c>
      <c r="BS90" s="762">
        <f>+IF(AND($B90&lt;BS$2, $E90&gt;BS$2), $A$5/$D$5, 0)</f>
        <v/>
      </c>
      <c r="BT90" s="762">
        <f>+IF(AND($B90&lt;BT$2, $E90&gt;BT$2), $A$5/$D$5, 0)</f>
        <v/>
      </c>
      <c r="BU90" s="762">
        <f>+IF(AND($B90&lt;BU$2, $E90&gt;BU$2), $A$5/$D$5, 0)</f>
        <v/>
      </c>
      <c r="BV90" s="762">
        <f>+IF(AND($B90&lt;BV$2, $E90&gt;BV$2), $A$5/$D$5, 0)</f>
        <v/>
      </c>
      <c r="BW90" s="762">
        <f>+IF(AND($B90&lt;BW$2, $E90&gt;BW$2), $A$5/$D$5, 0)</f>
        <v/>
      </c>
      <c r="BX90" s="762">
        <f>+IF(AND($B90&lt;BX$2, $E90&gt;BX$2), $A$5/$D$5, 0)</f>
        <v/>
      </c>
      <c r="BY90" s="762">
        <f>+IF(AND($B90&lt;BY$2, $E90&gt;BY$2), $A$5/$D$5, 0)</f>
        <v/>
      </c>
      <c r="BZ90" s="762">
        <f>+IF(AND($B90&lt;BZ$2, $E90&gt;BZ$2), $A$5/$D$5, 0)</f>
        <v/>
      </c>
      <c r="CA90" s="762">
        <f>+IF(AND($B90&lt;CA$2, $E90&gt;CA$2), $A$5/$D$5, 0)</f>
        <v/>
      </c>
      <c r="CB90" s="762">
        <f>+IF(AND($B90&lt;CB$2, $E90&gt;CB$2), $A$5/$D$5, 0)</f>
        <v/>
      </c>
      <c r="CC90" s="762">
        <f>+IF(AND($B90&lt;CC$2, $E90&gt;CC$2), $A$5/$D$5, 0)</f>
        <v/>
      </c>
      <c r="CD90" s="762">
        <f>+IF(AND($B90&lt;CD$2, $E90&gt;CD$2), $A$5/$D$5, 0)</f>
        <v/>
      </c>
      <c r="CE90" s="762">
        <f>+IF(AND($B90&lt;CE$2, $E90&gt;CE$2), $A$5/$D$5, 0)</f>
        <v/>
      </c>
      <c r="CF90" s="762">
        <f>+IF(AND($B90&lt;CF$2, $E90&gt;CF$2), $A$5/$D$5, 0)</f>
        <v/>
      </c>
      <c r="CG90" s="762">
        <f>+IF(AND($B90&lt;CG$2, $E90&gt;CG$2), $A$5/$D$5, 0)</f>
        <v/>
      </c>
      <c r="CH90" s="762">
        <f>+IF(AND($B90&lt;CH$2, $E90&gt;CH$2), $A$5/$D$5, 0)</f>
        <v/>
      </c>
      <c r="CI90" s="762">
        <f>+IF(AND($B90&lt;CI$2, $E90&gt;CI$2), $A$5/$D$5, 0)</f>
        <v/>
      </c>
      <c r="CJ90" s="762">
        <f>+IF(AND($B90&lt;CJ$2, $E90&gt;CJ$2), $A$5/$D$5, 0)</f>
        <v/>
      </c>
      <c r="CK90" s="763">
        <f>+IF(AND($B90&lt;CK$2, $E90&gt;CK$2), $A$5/$D$5, 0)</f>
        <v/>
      </c>
    </row>
    <row r="91" collapsed="1">
      <c r="A91" s="243" t="n"/>
      <c r="F91" s="243" t="n"/>
      <c r="K91" s="194" t="n"/>
      <c r="CK91" s="194" t="n"/>
    </row>
    <row r="92">
      <c r="A92" s="243" t="n"/>
      <c r="D92" s="248" t="inlineStr">
        <is>
          <t>Program Development Relief</t>
        </is>
      </c>
      <c r="F92" s="243" t="n"/>
      <c r="K92" s="194" t="n"/>
      <c r="CK92" s="194" t="n"/>
    </row>
    <row r="93" hidden="1" outlineLevel="1">
      <c r="A93" s="243" t="n"/>
      <c r="B93" s="262" t="n"/>
      <c r="C93" s="269">
        <f>+EOMONTH(B93,0)</f>
        <v/>
      </c>
      <c r="E93" s="171">
        <f>+EOMONTH(B93, $D$6)</f>
        <v/>
      </c>
      <c r="F93" s="761">
        <f>+IF(AND($B93&lt;F$2, $E93&gt;F$2), $A$6/$D$6, 0)</f>
        <v/>
      </c>
      <c r="G93" s="762">
        <f>+IF(AND($B93&lt;G$2, $E93&gt;G$2), $A$6/$D$6, 0)</f>
        <v/>
      </c>
      <c r="H93" s="762">
        <f>+IF(AND($B93&lt;H$2, $E93&gt;H$2), $A$6/$D$6, 0)</f>
        <v/>
      </c>
      <c r="I93" s="762">
        <f>+IF(AND($B93&lt;I$2, $E93&gt;I$2), $A$6/$D$6, 0)</f>
        <v/>
      </c>
      <c r="J93" s="762">
        <f>+IF(AND($B93&lt;J$2, $E93&gt;J$2), $A$6/$D$6, 0)</f>
        <v/>
      </c>
      <c r="K93" s="763">
        <f>+IF(SUM(F6:K6)&gt;0, (SUM(F6:K6)*$A$6)/$D$6, 0)</f>
        <v/>
      </c>
      <c r="L93" s="762">
        <f>+IF(SUM(G6:L6)&gt;0, (SUM(G6:L6)*$A$6)/$D$6, 0)</f>
        <v/>
      </c>
      <c r="M93" s="762">
        <f>+IF(SUM(H6:M6)&gt;0, (SUM(H6:M6)*$A$6)/$D$6, 0)</f>
        <v/>
      </c>
      <c r="N93" s="762">
        <f>+IF(SUM(I6:N6)&gt;0, (SUM(I6:N6)*$A$6)/$D$6, 0)</f>
        <v/>
      </c>
      <c r="O93" s="762">
        <f>+IF(SUM(J6:O6)&gt;0, (SUM(J6:O6)*$A$6)/$D$6, 0)</f>
        <v/>
      </c>
      <c r="P93" s="762">
        <f>+IF(SUM(K6:P6)&gt;0, (SUM(K6:P6)*$A$6)/$D$6, 0)</f>
        <v/>
      </c>
      <c r="Q93" s="762">
        <f>+IF(SUM(L6:Q6)&gt;0, (SUM(L6:Q6)*$A$6)/$D$6, 0)</f>
        <v/>
      </c>
      <c r="R93" s="762">
        <f>+IF(SUM(M6:R6)&gt;0, (SUM(M6:R6)*$A$6)/$D$6, 0)</f>
        <v/>
      </c>
      <c r="S93" s="762">
        <f>+IF(SUM(N6:S6)&gt;0, (SUM(N6:S6)*$A$6)/$D$6, 0)</f>
        <v/>
      </c>
      <c r="T93" s="762">
        <f>+IF(SUM(O6:T6)&gt;0, (SUM(O6:T6)*$A$6)/$D$6, 0)</f>
        <v/>
      </c>
      <c r="U93" s="762">
        <f>+IF(SUM(P6:U6)&gt;0, (SUM(P6:U6)*$A$6)/$D$6, 0)</f>
        <v/>
      </c>
      <c r="V93" s="762">
        <f>+IF(SUM(Q6:V6)&gt;0, (SUM(Q6:V6)*$A$6)/$D$6, 0)</f>
        <v/>
      </c>
      <c r="W93" s="762">
        <f>+IF(SUM(R6:W6)&gt;0, (SUM(R6:W6)*$A$6)/$D$6, 0)</f>
        <v/>
      </c>
      <c r="X93" s="762">
        <f>+IF(SUM(S6:X6)&gt;0, (SUM(S6:X6)*$A$6)/$D$6, 0)</f>
        <v/>
      </c>
      <c r="Y93" s="762">
        <f>+IF(SUM(T6:Y6)&gt;0, (SUM(T6:Y6)*$A$6)/$D$6, 0)</f>
        <v/>
      </c>
      <c r="Z93" s="762">
        <f>+IF(SUM(U6:Z6)&gt;0, (SUM(U6:Z6)*$A$6)/$D$6, 0)</f>
        <v/>
      </c>
      <c r="AA93" s="762">
        <f>+IF(SUM(V6:AA6)&gt;0, (SUM(V6:AA6)*$A$6)/$D$6, 0)</f>
        <v/>
      </c>
      <c r="AB93" s="762">
        <f>+IF(SUM(W6:AB6)&gt;0, (SUM(W6:AB6)*$A$6)/$D$6, 0)</f>
        <v/>
      </c>
      <c r="AC93" s="762">
        <f>+IF(SUM(X6:AC6)&gt;0, (SUM(X6:AC6)*$A$6)/$D$6, 0)</f>
        <v/>
      </c>
      <c r="AD93" s="762">
        <f>+IF(SUM(Y6:AD6)&gt;0, (SUM(Y6:AD6)*$A$6)/$D$6, 0)</f>
        <v/>
      </c>
      <c r="AE93" s="762">
        <f>+IF(SUM(Z6:AE6)&gt;0, (SUM(Z6:AE6)*$A$6)/$D$6, 0)</f>
        <v/>
      </c>
      <c r="AF93" s="762">
        <f>+IF(SUM(AA6:AF6)&gt;0, (SUM(AA6:AF6)*$A$6)/$D$6, 0)</f>
        <v/>
      </c>
      <c r="AG93" s="762">
        <f>+IF(SUM(AB6:AG6)&gt;0, (SUM(AB6:AG6)*$A$6)/$D$6, 0)</f>
        <v/>
      </c>
      <c r="AH93" s="762">
        <f>+IF(SUM(AC6:AH6)&gt;0, (SUM(AC6:AH6)*$A$6)/$D$6, 0)</f>
        <v/>
      </c>
      <c r="AI93" s="762">
        <f>+IF(SUM(AD6:AI6)&gt;0, (SUM(AD6:AI6)*$A$6)/$D$6, 0)</f>
        <v/>
      </c>
      <c r="AJ93" s="762">
        <f>+IF(SUM(AE6:AJ6)&gt;0, (SUM(AE6:AJ6)*$A$6)/$D$6, 0)</f>
        <v/>
      </c>
      <c r="AK93" s="762">
        <f>+IF(SUM(AF6:AK6)&gt;0, (SUM(AF6:AK6)*$A$6)/$D$6, 0)</f>
        <v/>
      </c>
      <c r="AL93" s="762">
        <f>+IF(SUM(AG6:AL6)&gt;0, (SUM(AG6:AL6)*$A$6)/$D$6, 0)</f>
        <v/>
      </c>
      <c r="AM93" s="762">
        <f>+IF(SUM(AH6:AM6)&gt;0, (SUM(AH6:AM6)*$A$6)/$D$6, 0)</f>
        <v/>
      </c>
      <c r="AN93" s="762">
        <f>+IF(SUM(AI6:AN6)&gt;0, (SUM(AI6:AN6)*$A$6)/$D$6, 0)</f>
        <v/>
      </c>
      <c r="AO93" s="762">
        <f>+IF(SUM(AJ6:AO6)&gt;0, (SUM(AJ6:AO6)*$A$6)/$D$6, 0)</f>
        <v/>
      </c>
      <c r="AP93" s="762">
        <f>+IF(SUM(AK6:AP6)&gt;0, (SUM(AK6:AP6)*$A$6)/$D$6, 0)</f>
        <v/>
      </c>
      <c r="AQ93" s="762">
        <f>+IF(SUM(AL6:AQ6)&gt;0, (SUM(AL6:AQ6)*$A$6)/$D$6, 0)</f>
        <v/>
      </c>
      <c r="AR93" s="762">
        <f>+IF(SUM(AM6:AR6)&gt;0, (SUM(AM6:AR6)*$A$6)/$D$6, 0)</f>
        <v/>
      </c>
      <c r="AS93" s="762">
        <f>+IF(SUM(AN6:AS6)&gt;0, (SUM(AN6:AS6)*$A$6)/$D$6, 0)</f>
        <v/>
      </c>
      <c r="AT93" s="762">
        <f>+IF(SUM(AO6:AT6)&gt;0, (SUM(AO6:AT6)*$A$6)/$D$6, 0)</f>
        <v/>
      </c>
      <c r="AU93" s="762">
        <f>+IF(SUM(AP6:AU6)&gt;0, (SUM(AP6:AU6)*$A$6)/$D$6, 0)</f>
        <v/>
      </c>
      <c r="AV93" s="762">
        <f>+IF(SUM(AQ6:AV6)&gt;0, (SUM(AQ6:AV6)*$A$6)/$D$6, 0)</f>
        <v/>
      </c>
      <c r="AW93" s="762">
        <f>+IF(SUM(AR6:AW6)&gt;0, (SUM(AR6:AW6)*$A$6)/$D$6, 0)</f>
        <v/>
      </c>
      <c r="AX93" s="762">
        <f>+IF(SUM(AS6:AX6)&gt;0, (SUM(AS6:AX6)*$A$6)/$D$6, 0)</f>
        <v/>
      </c>
      <c r="AY93" s="762">
        <f>+IF(SUM(AT6:AY6)&gt;0, (SUM(AT6:AY6)*$A$6)/$D$6, 0)</f>
        <v/>
      </c>
      <c r="AZ93" s="762">
        <f>+IF(SUM(AU6:AZ6)&gt;0, (SUM(AU6:AZ6)*$A$6)/$D$6, 0)</f>
        <v/>
      </c>
      <c r="BA93" s="762">
        <f>+IF(SUM(AV6:BA6)&gt;0, (SUM(AV6:BA6)*$A$6)/$D$6, 0)</f>
        <v/>
      </c>
      <c r="BB93" s="762">
        <f>+IF(SUM(AW6:BB6)&gt;0, (SUM(AW6:BB6)*$A$6)/$D$6, 0)</f>
        <v/>
      </c>
      <c r="BC93" s="762">
        <f>+IF(SUM(AX6:BC6)&gt;0, (SUM(AX6:BC6)*$A$6)/$D$6, 0)</f>
        <v/>
      </c>
      <c r="BD93" s="762">
        <f>+IF(SUM(AY6:BD6)&gt;0, (SUM(AY6:BD6)*$A$6)/$D$6, 0)</f>
        <v/>
      </c>
      <c r="BE93" s="762">
        <f>+IF(SUM(AZ6:BE6)&gt;0, (SUM(AZ6:BE6)*$A$6)/$D$6, 0)</f>
        <v/>
      </c>
      <c r="BF93" s="762">
        <f>+IF(SUM(BA6:BF6)&gt;0, (SUM(BA6:BF6)*$A$6)/$D$6, 0)</f>
        <v/>
      </c>
      <c r="BG93" s="762">
        <f>+IF(SUM(BB6:BG6)&gt;0, (SUM(BB6:BG6)*$A$6)/$D$6, 0)</f>
        <v/>
      </c>
      <c r="BH93" s="762">
        <f>+IF(SUM(BC6:BH6)&gt;0, (SUM(BC6:BH6)*$A$6)/$D$6, 0)</f>
        <v/>
      </c>
      <c r="BI93" s="762">
        <f>+IF(SUM(BD6:BI6)&gt;0, (SUM(BD6:BI6)*$A$6)/$D$6, 0)</f>
        <v/>
      </c>
      <c r="BJ93" s="762">
        <f>+IF(SUM(BE6:BJ6)&gt;0, (SUM(BE6:BJ6)*$A$6)/$D$6, 0)</f>
        <v/>
      </c>
      <c r="BK93" s="762">
        <f>+IF(SUM(BF6:BK6)&gt;0, (SUM(BF6:BK6)*$A$6)/$D$6, 0)</f>
        <v/>
      </c>
      <c r="BL93" s="762">
        <f>+IF(SUM(BG6:BL6)&gt;0, (SUM(BG6:BL6)*$A$6)/$D$6, 0)</f>
        <v/>
      </c>
      <c r="BM93" s="762">
        <f>+IF(SUM(BH6:BM6)&gt;0, (SUM(BH6:BM6)*$A$6)/$D$6, 0)</f>
        <v/>
      </c>
      <c r="BN93" s="762">
        <f>+IF(SUM(BI6:BN6)&gt;0, (SUM(BI6:BN6)*$A$6)/$D$6, 0)</f>
        <v/>
      </c>
      <c r="BO93" s="762">
        <f>+IF(SUM(BJ6:BO6)&gt;0, (SUM(BJ6:BO6)*$A$6)/$D$6, 0)</f>
        <v/>
      </c>
      <c r="BP93" s="762">
        <f>+IF(SUM(BK6:BP6)&gt;0, (SUM(BK6:BP6)*$A$6)/$D$6, 0)</f>
        <v/>
      </c>
      <c r="BQ93" s="762">
        <f>+IF(SUM(BL6:BQ6)&gt;0, (SUM(BL6:BQ6)*$A$6)/$D$6, 0)</f>
        <v/>
      </c>
      <c r="BR93" s="762">
        <f>+IF(SUM(BM6:BR6)&gt;0, (SUM(BM6:BR6)*$A$6)/$D$6, 0)</f>
        <v/>
      </c>
      <c r="BS93" s="762">
        <f>+IF(SUM(BN6:BS6)&gt;0, (SUM(BN6:BS6)*$A$6)/$D$6, 0)</f>
        <v/>
      </c>
      <c r="BT93" s="762">
        <f>+IF(SUM(BO6:BT6)&gt;0, (SUM(BO6:BT6)*$A$6)/$D$6, 0)</f>
        <v/>
      </c>
      <c r="BU93" s="762">
        <f>+IF(SUM(BP6:BU6)&gt;0, (SUM(BP6:BU6)*$A$6)/$D$6, 0)</f>
        <v/>
      </c>
      <c r="BV93" s="762">
        <f>+IF(SUM(BQ6:BV6)&gt;0, (SUM(BQ6:BV6)*$A$6)/$D$6, 0)</f>
        <v/>
      </c>
      <c r="BW93" s="762">
        <f>+IF(SUM(BR6:BW6)&gt;0, (SUM(BR6:BW6)*$A$6)/$D$6, 0)</f>
        <v/>
      </c>
      <c r="BX93" s="762">
        <f>+IF(SUM(BS6:BX6)&gt;0, (SUM(BS6:BX6)*$A$6)/$D$6, 0)</f>
        <v/>
      </c>
      <c r="BY93" s="762">
        <f>+IF(SUM(BT6:BY6)&gt;0, (SUM(BT6:BY6)*$A$6)/$D$6, 0)</f>
        <v/>
      </c>
      <c r="BZ93" s="762">
        <f>+IF(SUM(BU6:BZ6)&gt;0, (SUM(BU6:BZ6)*$A$6)/$D$6, 0)</f>
        <v/>
      </c>
      <c r="CA93" s="762">
        <f>+IF(SUM(BV6:CA6)&gt;0, (SUM(BV6:CA6)*$A$6)/$D$6, 0)</f>
        <v/>
      </c>
      <c r="CB93" s="762">
        <f>+IF(SUM(BW6:CB6)&gt;0, (SUM(BW6:CB6)*$A$6)/$D$6, 0)</f>
        <v/>
      </c>
      <c r="CC93" s="762">
        <f>+IF(SUM(BX6:CC6)&gt;0, (SUM(BX6:CC6)*$A$6)/$D$6, 0)</f>
        <v/>
      </c>
      <c r="CD93" s="762">
        <f>+IF(SUM(BY6:CD6)&gt;0, (SUM(BY6:CD6)*$A$6)/$D$6, 0)</f>
        <v/>
      </c>
      <c r="CE93" s="762">
        <f>+IF(SUM(BZ6:CE6)&gt;0, (SUM(BZ6:CE6)*$A$6)/$D$6, 0)</f>
        <v/>
      </c>
      <c r="CF93" s="762">
        <f>+IF(SUM(CA6:CF6)&gt;0, (SUM(CA6:CF6)*$A$6)/$D$6, 0)</f>
        <v/>
      </c>
      <c r="CG93" s="762">
        <f>+IF(SUM(CB6:CG6)&gt;0, (SUM(CB6:CG6)*$A$6)/$D$6, 0)</f>
        <v/>
      </c>
      <c r="CH93" s="762">
        <f>+IF(SUM(CC6:CH6)&gt;0, (SUM(CC6:CH6)*$A$6)/$D$6, 0)</f>
        <v/>
      </c>
      <c r="CI93" s="762">
        <f>+IF(SUM(CD6:CI6)&gt;0, (SUM(CD6:CI6)*$A$6)/$D$6, 0)</f>
        <v/>
      </c>
      <c r="CJ93" s="762">
        <f>+IF(SUM(CE6:CJ6)&gt;0, (SUM(CE6:CJ6)*$A$6)/$D$6, 0)</f>
        <v/>
      </c>
      <c r="CK93" s="763">
        <f>+IF(SUM(CF6:CK6)&gt;0, (SUM(CF6:CK6)*$A$6)/$D$6, 0)</f>
        <v/>
      </c>
    </row>
    <row r="94" hidden="1" outlineLevel="1">
      <c r="A94" s="243" t="n"/>
      <c r="B94" s="262" t="n">
        <v>0</v>
      </c>
      <c r="C94" s="269">
        <f>+EOMONTH(B94,0)</f>
        <v/>
      </c>
      <c r="D94" t="inlineStr">
        <is>
          <t>Program Development SOW #2</t>
        </is>
      </c>
      <c r="E94" s="171">
        <f>+EOMONTH(B94, $D$6)</f>
        <v/>
      </c>
      <c r="F94" s="761">
        <f>+IF(AND($B94&lt;F$2, $E94&gt;F$2), $A$6/$D$6, 0)</f>
        <v/>
      </c>
      <c r="G94" s="762">
        <f>+IF(AND($B94&lt;G$2, $E94&gt;G$2), $A$6/$D$6, 0)</f>
        <v/>
      </c>
      <c r="H94" s="762">
        <f>+IF(AND($B94&lt;H$2, $E94&gt;H$2), $A$6/$D$6, 0)</f>
        <v/>
      </c>
      <c r="I94" s="762">
        <f>+IF(AND($B94&lt;I$2, $E94&gt;I$2), $A$6/$D$6, 0)</f>
        <v/>
      </c>
      <c r="J94" s="762">
        <f>+IF(AND($B94&lt;J$2, $E94&gt;J$2), $A$6/$D$6, 0)</f>
        <v/>
      </c>
      <c r="K94" s="763">
        <f>+IF(AND($B94&lt;K$2, $E94&gt;K$2), $A$6/$D$6, 0)</f>
        <v/>
      </c>
      <c r="L94" s="762">
        <f>+IF(AND($B94&lt;L$2, $E94&gt;L$2), $A$6/$D$6, 0)</f>
        <v/>
      </c>
      <c r="M94" s="762">
        <f>+IF(AND($B94&lt;M$2, $E94&gt;M$2), $A$6/$D$6, 0)</f>
        <v/>
      </c>
      <c r="N94" s="762">
        <f>+IF(AND($B94&lt;N$2, $E94&gt;N$2), $A$6/$D$6, 0)</f>
        <v/>
      </c>
      <c r="O94" s="762">
        <f>+IF(AND($B94&lt;O$2, $E94&gt;O$2), $A$6/$D$6, 0)</f>
        <v/>
      </c>
      <c r="P94" s="762">
        <f>+IF(AND($B94&lt;P$2, $E94&gt;P$2), $A$6/$D$6, 0)</f>
        <v/>
      </c>
      <c r="Q94" s="762">
        <f>+IF(AND($B94&lt;Q$2, $E94&gt;Q$2), $A$6/$D$6, 0)</f>
        <v/>
      </c>
      <c r="R94" s="762">
        <f>+IF(AND($B94&lt;R$2, $E94&gt;R$2), $A$6/$D$6, 0)</f>
        <v/>
      </c>
      <c r="S94" s="762">
        <f>+IF(AND($B94&lt;S$2, $E94&gt;S$2), $A$6/$D$6, 0)</f>
        <v/>
      </c>
      <c r="T94" s="762">
        <f>+IF(AND($B94&lt;T$2, $E94&gt;T$2), $A$6/$D$6, 0)</f>
        <v/>
      </c>
      <c r="U94" s="762">
        <f>+IF(AND($B94&lt;U$2, $E94&gt;U$2), $A$6/$D$6, 0)</f>
        <v/>
      </c>
      <c r="V94" s="762">
        <f>+IF(AND($B94&lt;V$2, $E94&gt;V$2), $A$6/$D$6, 0)</f>
        <v/>
      </c>
      <c r="W94" s="762">
        <f>+IF(AND($B94&lt;W$2, $E94&gt;W$2), $A$6/$D$6, 0)</f>
        <v/>
      </c>
      <c r="X94" s="762">
        <f>+IF(AND($B94&lt;X$2, $E94&gt;X$2), $A$6/$D$6, 0)</f>
        <v/>
      </c>
      <c r="Y94" s="762">
        <f>+IF(AND($B94&lt;Y$2, $E94&gt;Y$2), $A$6/$D$6, 0)</f>
        <v/>
      </c>
      <c r="Z94" s="762">
        <f>+IF(AND($B94&lt;Z$2, $E94&gt;Z$2), $A$6/$D$6, 0)</f>
        <v/>
      </c>
      <c r="AA94" s="762">
        <f>+IF(AND($B94&lt;AA$2, $E94&gt;AA$2), $A$6/$D$6, 0)</f>
        <v/>
      </c>
      <c r="AB94" s="762">
        <f>+IF(AND($B94&lt;AB$2, $E94&gt;AB$2), $A$6/$D$6, 0)</f>
        <v/>
      </c>
      <c r="AC94" s="762">
        <f>+IF(AND($B94&lt;AC$2, $E94&gt;AC$2), $A$6/$D$6, 0)</f>
        <v/>
      </c>
      <c r="AD94" s="762">
        <f>+IF(AND($B94&lt;AD$2, $E94&gt;AD$2), $A$6/$D$6, 0)</f>
        <v/>
      </c>
      <c r="AE94" s="762">
        <f>+IF(AND($B94&lt;AE$2, $E94&gt;AE$2), $A$6/$D$6, 0)</f>
        <v/>
      </c>
      <c r="AF94" s="762">
        <f>+IF(AND($B94&lt;AF$2, $E94&gt;AF$2), $A$6/$D$6, 0)</f>
        <v/>
      </c>
      <c r="AG94" s="762">
        <f>+IF(AND($B94&lt;AG$2, $E94&gt;AG$2), $A$6/$D$6, 0)</f>
        <v/>
      </c>
      <c r="AH94" s="762">
        <f>+IF(AND($B94&lt;AH$2, $E94&gt;AH$2), $A$6/$D$6, 0)</f>
        <v/>
      </c>
      <c r="AI94" s="762">
        <f>+IF(AND($B94&lt;AI$2, $E94&gt;AI$2), $A$6/$D$6, 0)</f>
        <v/>
      </c>
      <c r="AJ94" s="762">
        <f>+IF(AND($B94&lt;AJ$2, $E94&gt;AJ$2), $A$6/$D$6, 0)</f>
        <v/>
      </c>
      <c r="AK94" s="762">
        <f>+IF(AND($B94&lt;AK$2, $E94&gt;AK$2), $A$6/$D$6, 0)</f>
        <v/>
      </c>
      <c r="AL94" s="762">
        <f>+IF(AND($B94&lt;AL$2, $E94&gt;AL$2), $A$6/$D$6, 0)</f>
        <v/>
      </c>
      <c r="AM94" s="762">
        <f>+IF(AND($B94&lt;AM$2, $E94&gt;AM$2), $A$6/$D$6, 0)</f>
        <v/>
      </c>
      <c r="AN94" s="762">
        <f>+IF(AND($B94&lt;AN$2, $E94&gt;AN$2), $A$6/$D$6, 0)</f>
        <v/>
      </c>
      <c r="AO94" s="762">
        <f>+IF(AND($B94&lt;AO$2, $E94&gt;AO$2), $A$6/$D$6, 0)</f>
        <v/>
      </c>
      <c r="AP94" s="762">
        <f>+IF(AND($B94&lt;AP$2, $E94&gt;AP$2), $A$6/$D$6, 0)</f>
        <v/>
      </c>
      <c r="AQ94" s="762">
        <f>+IF(AND($B94&lt;AQ$2, $E94&gt;AQ$2), $A$6/$D$6, 0)</f>
        <v/>
      </c>
      <c r="AR94" s="762">
        <f>+IF(AND($B94&lt;AR$2, $E94&gt;AR$2), $A$6/$D$6, 0)</f>
        <v/>
      </c>
      <c r="AS94" s="762">
        <f>+IF(AND($B94&lt;AS$2, $E94&gt;AS$2), $A$6/$D$6, 0)</f>
        <v/>
      </c>
      <c r="AT94" s="762">
        <f>+IF(AND($B94&lt;AT$2, $E94&gt;AT$2), $A$6/$D$6, 0)</f>
        <v/>
      </c>
      <c r="AU94" s="762">
        <f>+IF(AND($B94&lt;AU$2, $E94&gt;AU$2), $A$6/$D$6, 0)</f>
        <v/>
      </c>
      <c r="AV94" s="762">
        <f>+IF(AND($B94&lt;AV$2, $E94&gt;AV$2), $A$6/$D$6, 0)</f>
        <v/>
      </c>
      <c r="AW94" s="762">
        <f>+IF(AND($B94&lt;AW$2, $E94&gt;AW$2), $A$6/$D$6, 0)</f>
        <v/>
      </c>
      <c r="AX94" s="762">
        <f>+IF(AND($B94&lt;AX$2, $E94&gt;AX$2), $A$6/$D$6, 0)</f>
        <v/>
      </c>
      <c r="AY94" s="762">
        <f>+IF(AND($B94&lt;AY$2, $E94&gt;AY$2), $A$6/$D$6, 0)</f>
        <v/>
      </c>
      <c r="AZ94" s="762">
        <f>+IF(AND($B94&lt;AZ$2, $E94&gt;AZ$2), $A$6/$D$6, 0)</f>
        <v/>
      </c>
      <c r="BA94" s="762">
        <f>+IF(AND($B94&lt;BA$2, $E94&gt;BA$2), $A$6/$D$6, 0)</f>
        <v/>
      </c>
      <c r="BB94" s="762">
        <f>+IF(AND($B94&lt;BB$2, $E94&gt;BB$2), $A$6/$D$6, 0)</f>
        <v/>
      </c>
      <c r="BC94" s="762">
        <f>+IF(AND($B94&lt;BC$2, $E94&gt;BC$2), $A$6/$D$6, 0)</f>
        <v/>
      </c>
      <c r="BD94" s="762">
        <f>+IF(AND($B94&lt;BD$2, $E94&gt;BD$2), $A$6/$D$6, 0)</f>
        <v/>
      </c>
      <c r="BE94" s="762">
        <f>+IF(AND($B94&lt;BE$2, $E94&gt;BE$2), $A$6/$D$6, 0)</f>
        <v/>
      </c>
      <c r="BF94" s="762">
        <f>+IF(AND($B94&lt;BF$2, $E94&gt;BF$2), $A$6/$D$6, 0)</f>
        <v/>
      </c>
      <c r="BG94" s="762">
        <f>+IF(AND($B94&lt;BG$2, $E94&gt;BG$2), $A$6/$D$6, 0)</f>
        <v/>
      </c>
      <c r="BH94" s="762">
        <f>+IF(AND($B94&lt;BH$2, $E94&gt;BH$2), $A$6/$D$6, 0)</f>
        <v/>
      </c>
      <c r="BI94" s="762">
        <f>+IF(AND($B94&lt;BI$2, $E94&gt;BI$2), $A$6/$D$6, 0)</f>
        <v/>
      </c>
      <c r="BJ94" s="762">
        <f>+IF(AND($B94&lt;BJ$2, $E94&gt;BJ$2), $A$6/$D$6, 0)</f>
        <v/>
      </c>
      <c r="BK94" s="762">
        <f>+IF(AND($B94&lt;BK$2, $E94&gt;BK$2), $A$6/$D$6, 0)</f>
        <v/>
      </c>
      <c r="BL94" s="762">
        <f>+IF(AND($B94&lt;BL$2, $E94&gt;BL$2), $A$6/$D$6, 0)</f>
        <v/>
      </c>
      <c r="BM94" s="762">
        <f>+IF(AND($B94&lt;BM$2, $E94&gt;BM$2), $A$6/$D$6, 0)</f>
        <v/>
      </c>
      <c r="BN94" s="762">
        <f>+IF(AND($B94&lt;BN$2, $E94&gt;BN$2), $A$6/$D$6, 0)</f>
        <v/>
      </c>
      <c r="BO94" s="762">
        <f>+IF(AND($B94&lt;BO$2, $E94&gt;BO$2), $A$6/$D$6, 0)</f>
        <v/>
      </c>
      <c r="BP94" s="762">
        <f>+IF(AND($B94&lt;BP$2, $E94&gt;BP$2), $A$6/$D$6, 0)</f>
        <v/>
      </c>
      <c r="BQ94" s="762">
        <f>+IF(AND($B94&lt;BQ$2, $E94&gt;BQ$2), $A$6/$D$6, 0)</f>
        <v/>
      </c>
      <c r="BR94" s="762">
        <f>+IF(AND($B94&lt;BR$2, $E94&gt;BR$2), $A$6/$D$6, 0)</f>
        <v/>
      </c>
      <c r="BS94" s="762">
        <f>+IF(AND($B94&lt;BS$2, $E94&gt;BS$2), $A$6/$D$6, 0)</f>
        <v/>
      </c>
      <c r="BT94" s="762">
        <f>+IF(AND($B94&lt;BT$2, $E94&gt;BT$2), $A$6/$D$6, 0)</f>
        <v/>
      </c>
      <c r="BU94" s="762">
        <f>+IF(AND($B94&lt;BU$2, $E94&gt;BU$2), $A$6/$D$6, 0)</f>
        <v/>
      </c>
      <c r="BV94" s="762">
        <f>+IF(AND($B94&lt;BV$2, $E94&gt;BV$2), $A$6/$D$6, 0)</f>
        <v/>
      </c>
      <c r="BW94" s="762">
        <f>+IF(AND($B94&lt;BW$2, $E94&gt;BW$2), $A$6/$D$6, 0)</f>
        <v/>
      </c>
      <c r="BX94" s="762">
        <f>+IF(AND($B94&lt;BX$2, $E94&gt;BX$2), $A$6/$D$6, 0)</f>
        <v/>
      </c>
      <c r="BY94" s="762">
        <f>+IF(AND($B94&lt;BY$2, $E94&gt;BY$2), $A$6/$D$6, 0)</f>
        <v/>
      </c>
      <c r="BZ94" s="762">
        <f>+IF(AND($B94&lt;BZ$2, $E94&gt;BZ$2), $A$6/$D$6, 0)</f>
        <v/>
      </c>
      <c r="CA94" s="762">
        <f>+IF(AND($B94&lt;CA$2, $E94&gt;CA$2), $A$6/$D$6, 0)</f>
        <v/>
      </c>
      <c r="CB94" s="762">
        <f>+IF(AND($B94&lt;CB$2, $E94&gt;CB$2), $A$6/$D$6, 0)</f>
        <v/>
      </c>
      <c r="CC94" s="762">
        <f>+IF(AND($B94&lt;CC$2, $E94&gt;CC$2), $A$6/$D$6, 0)</f>
        <v/>
      </c>
      <c r="CD94" s="762">
        <f>+IF(AND($B94&lt;CD$2, $E94&gt;CD$2), $A$6/$D$6, 0)</f>
        <v/>
      </c>
      <c r="CE94" s="762">
        <f>+IF(AND($B94&lt;CE$2, $E94&gt;CE$2), $A$6/$D$6, 0)</f>
        <v/>
      </c>
      <c r="CF94" s="762">
        <f>+IF(AND($B94&lt;CF$2, $E94&gt;CF$2), $A$6/$D$6, 0)</f>
        <v/>
      </c>
      <c r="CG94" s="762">
        <f>+IF(AND($B94&lt;CG$2, $E94&gt;CG$2), $A$6/$D$6, 0)</f>
        <v/>
      </c>
      <c r="CH94" s="762">
        <f>+IF(AND($B94&lt;CH$2, $E94&gt;CH$2), $A$6/$D$6, 0)</f>
        <v/>
      </c>
      <c r="CI94" s="762">
        <f>+IF(AND($B94&lt;CI$2, $E94&gt;CI$2), $A$6/$D$6, 0)</f>
        <v/>
      </c>
      <c r="CJ94" s="762">
        <f>+IF(AND($B94&lt;CJ$2, $E94&gt;CJ$2), $A$6/$D$6, 0)</f>
        <v/>
      </c>
      <c r="CK94" s="763">
        <f>+IF(AND($B94&lt;CK$2, $E94&gt;CK$2), $A$6/$D$6, 0)</f>
        <v/>
      </c>
    </row>
    <row r="95" hidden="1" outlineLevel="1">
      <c r="A95" s="243" t="n"/>
      <c r="B95" s="262" t="n">
        <v>0</v>
      </c>
      <c r="C95" s="269">
        <f>+EOMONTH(B95,0)</f>
        <v/>
      </c>
      <c r="D95" t="inlineStr">
        <is>
          <t>Program Development SOW #3</t>
        </is>
      </c>
      <c r="E95" s="171">
        <f>+EOMONTH(B95, $D$6)</f>
        <v/>
      </c>
      <c r="F95" s="761">
        <f>+IF(AND($B95&lt;F$2, $E95&gt;F$2), $A$6/$D$6, 0)</f>
        <v/>
      </c>
      <c r="G95" s="762">
        <f>+IF(AND($B95&lt;G$2, $E95&gt;G$2), $A$6/$D$6, 0)</f>
        <v/>
      </c>
      <c r="H95" s="762">
        <f>+IF(AND($B95&lt;H$2, $E95&gt;H$2), $A$6/$D$6, 0)</f>
        <v/>
      </c>
      <c r="I95" s="762">
        <f>+IF(AND($B95&lt;I$2, $E95&gt;I$2), $A$6/$D$6, 0)</f>
        <v/>
      </c>
      <c r="J95" s="762">
        <f>+IF(AND($B95&lt;J$2, $E95&gt;J$2), $A$6/$D$6, 0)</f>
        <v/>
      </c>
      <c r="K95" s="763">
        <f>+IF(AND($B95&lt;K$2, $E95&gt;K$2), $A$6/$D$6, 0)</f>
        <v/>
      </c>
      <c r="L95" s="762">
        <f>+IF(AND($B95&lt;L$2, $E95&gt;L$2), $A$6/$D$6, 0)</f>
        <v/>
      </c>
      <c r="M95" s="762">
        <f>+IF(AND($B95&lt;M$2, $E95&gt;M$2), $A$6/$D$6, 0)</f>
        <v/>
      </c>
      <c r="N95" s="762">
        <f>+IF(AND($B95&lt;N$2, $E95&gt;N$2), $A$6/$D$6, 0)</f>
        <v/>
      </c>
      <c r="O95" s="762">
        <f>+IF(AND($B95&lt;O$2, $E95&gt;O$2), $A$6/$D$6, 0)</f>
        <v/>
      </c>
      <c r="P95" s="762">
        <f>+IF(AND($B95&lt;P$2, $E95&gt;P$2), $A$6/$D$6, 0)</f>
        <v/>
      </c>
      <c r="Q95" s="762">
        <f>+IF(AND($B95&lt;Q$2, $E95&gt;Q$2), $A$6/$D$6, 0)</f>
        <v/>
      </c>
      <c r="R95" s="762">
        <f>+IF(AND($B95&lt;R$2, $E95&gt;R$2), $A$6/$D$6, 0)</f>
        <v/>
      </c>
      <c r="S95" s="762">
        <f>+IF(AND($B95&lt;S$2, $E95&gt;S$2), $A$6/$D$6, 0)</f>
        <v/>
      </c>
      <c r="T95" s="762">
        <f>+IF(AND($B95&lt;T$2, $E95&gt;T$2), $A$6/$D$6, 0)</f>
        <v/>
      </c>
      <c r="U95" s="762">
        <f>+IF(AND($B95&lt;U$2, $E95&gt;U$2), $A$6/$D$6, 0)</f>
        <v/>
      </c>
      <c r="V95" s="762">
        <f>+IF(AND($B95&lt;V$2, $E95&gt;V$2), $A$6/$D$6, 0)</f>
        <v/>
      </c>
      <c r="W95" s="762">
        <f>+IF(AND($B95&lt;W$2, $E95&gt;W$2), $A$6/$D$6, 0)</f>
        <v/>
      </c>
      <c r="X95" s="762">
        <f>+IF(AND($B95&lt;X$2, $E95&gt;X$2), $A$6/$D$6, 0)</f>
        <v/>
      </c>
      <c r="Y95" s="762">
        <f>+IF(AND($B95&lt;Y$2, $E95&gt;Y$2), $A$6/$D$6, 0)</f>
        <v/>
      </c>
      <c r="Z95" s="762">
        <f>+IF(AND($B95&lt;Z$2, $E95&gt;Z$2), $A$6/$D$6, 0)</f>
        <v/>
      </c>
      <c r="AA95" s="762">
        <f>+IF(AND($B95&lt;AA$2, $E95&gt;AA$2), $A$6/$D$6, 0)</f>
        <v/>
      </c>
      <c r="AB95" s="762">
        <f>+IF(AND($B95&lt;AB$2, $E95&gt;AB$2), $A$6/$D$6, 0)</f>
        <v/>
      </c>
      <c r="AC95" s="762">
        <f>+IF(AND($B95&lt;AC$2, $E95&gt;AC$2), $A$6/$D$6, 0)</f>
        <v/>
      </c>
      <c r="AD95" s="762">
        <f>+IF(AND($B95&lt;AD$2, $E95&gt;AD$2), $A$6/$D$6, 0)</f>
        <v/>
      </c>
      <c r="AE95" s="762">
        <f>+IF(AND($B95&lt;AE$2, $E95&gt;AE$2), $A$6/$D$6, 0)</f>
        <v/>
      </c>
      <c r="AF95" s="762">
        <f>+IF(AND($B95&lt;AF$2, $E95&gt;AF$2), $A$6/$D$6, 0)</f>
        <v/>
      </c>
      <c r="AG95" s="762">
        <f>+IF(AND($B95&lt;AG$2, $E95&gt;AG$2), $A$6/$D$6, 0)</f>
        <v/>
      </c>
      <c r="AH95" s="762">
        <f>+IF(AND($B95&lt;AH$2, $E95&gt;AH$2), $A$6/$D$6, 0)</f>
        <v/>
      </c>
      <c r="AI95" s="762">
        <f>+IF(AND($B95&lt;AI$2, $E95&gt;AI$2), $A$6/$D$6, 0)</f>
        <v/>
      </c>
      <c r="AJ95" s="762">
        <f>+IF(AND($B95&lt;AJ$2, $E95&gt;AJ$2), $A$6/$D$6, 0)</f>
        <v/>
      </c>
      <c r="AK95" s="762">
        <f>+IF(AND($B95&lt;AK$2, $E95&gt;AK$2), $A$6/$D$6, 0)</f>
        <v/>
      </c>
      <c r="AL95" s="762">
        <f>+IF(AND($B95&lt;AL$2, $E95&gt;AL$2), $A$6/$D$6, 0)</f>
        <v/>
      </c>
      <c r="AM95" s="762">
        <f>+IF(AND($B95&lt;AM$2, $E95&gt;AM$2), $A$6/$D$6, 0)</f>
        <v/>
      </c>
      <c r="AN95" s="762">
        <f>+IF(AND($B95&lt;AN$2, $E95&gt;AN$2), $A$6/$D$6, 0)</f>
        <v/>
      </c>
      <c r="AO95" s="762">
        <f>+IF(AND($B95&lt;AO$2, $E95&gt;AO$2), $A$6/$D$6, 0)</f>
        <v/>
      </c>
      <c r="AP95" s="762">
        <f>+IF(AND($B95&lt;AP$2, $E95&gt;AP$2), $A$6/$D$6, 0)</f>
        <v/>
      </c>
      <c r="AQ95" s="762">
        <f>+IF(AND($B95&lt;AQ$2, $E95&gt;AQ$2), $A$6/$D$6, 0)</f>
        <v/>
      </c>
      <c r="AR95" s="762">
        <f>+IF(AND($B95&lt;AR$2, $E95&gt;AR$2), $A$6/$D$6, 0)</f>
        <v/>
      </c>
      <c r="AS95" s="762">
        <f>+IF(AND($B95&lt;AS$2, $E95&gt;AS$2), $A$6/$D$6, 0)</f>
        <v/>
      </c>
      <c r="AT95" s="762">
        <f>+IF(AND($B95&lt;AT$2, $E95&gt;AT$2), $A$6/$D$6, 0)</f>
        <v/>
      </c>
      <c r="AU95" s="762">
        <f>+IF(AND($B95&lt;AU$2, $E95&gt;AU$2), $A$6/$D$6, 0)</f>
        <v/>
      </c>
      <c r="AV95" s="762">
        <f>+IF(AND($B95&lt;AV$2, $E95&gt;AV$2), $A$6/$D$6, 0)</f>
        <v/>
      </c>
      <c r="AW95" s="762">
        <f>+IF(AND($B95&lt;AW$2, $E95&gt;AW$2), $A$6/$D$6, 0)</f>
        <v/>
      </c>
      <c r="AX95" s="762">
        <f>+IF(AND($B95&lt;AX$2, $E95&gt;AX$2), $A$6/$D$6, 0)</f>
        <v/>
      </c>
      <c r="AY95" s="762">
        <f>+IF(AND($B95&lt;AY$2, $E95&gt;AY$2), $A$6/$D$6, 0)</f>
        <v/>
      </c>
      <c r="AZ95" s="762">
        <f>+IF(AND($B95&lt;AZ$2, $E95&gt;AZ$2), $A$6/$D$6, 0)</f>
        <v/>
      </c>
      <c r="BA95" s="762">
        <f>+IF(AND($B95&lt;BA$2, $E95&gt;BA$2), $A$6/$D$6, 0)</f>
        <v/>
      </c>
      <c r="BB95" s="762">
        <f>+IF(AND($B95&lt;BB$2, $E95&gt;BB$2), $A$6/$D$6, 0)</f>
        <v/>
      </c>
      <c r="BC95" s="762">
        <f>+IF(AND($B95&lt;BC$2, $E95&gt;BC$2), $A$6/$D$6, 0)</f>
        <v/>
      </c>
      <c r="BD95" s="762">
        <f>+IF(AND($B95&lt;BD$2, $E95&gt;BD$2), $A$6/$D$6, 0)</f>
        <v/>
      </c>
      <c r="BE95" s="762">
        <f>+IF(AND($B95&lt;BE$2, $E95&gt;BE$2), $A$6/$D$6, 0)</f>
        <v/>
      </c>
      <c r="BF95" s="762">
        <f>+IF(AND($B95&lt;BF$2, $E95&gt;BF$2), $A$6/$D$6, 0)</f>
        <v/>
      </c>
      <c r="BG95" s="762">
        <f>+IF(AND($B95&lt;BG$2, $E95&gt;BG$2), $A$6/$D$6, 0)</f>
        <v/>
      </c>
      <c r="BH95" s="762">
        <f>+IF(AND($B95&lt;BH$2, $E95&gt;BH$2), $A$6/$D$6, 0)</f>
        <v/>
      </c>
      <c r="BI95" s="762">
        <f>+IF(AND($B95&lt;BI$2, $E95&gt;BI$2), $A$6/$D$6, 0)</f>
        <v/>
      </c>
      <c r="BJ95" s="762">
        <f>+IF(AND($B95&lt;BJ$2, $E95&gt;BJ$2), $A$6/$D$6, 0)</f>
        <v/>
      </c>
      <c r="BK95" s="762">
        <f>+IF(AND($B95&lt;BK$2, $E95&gt;BK$2), $A$6/$D$6, 0)</f>
        <v/>
      </c>
      <c r="BL95" s="762">
        <f>+IF(AND($B95&lt;BL$2, $E95&gt;BL$2), $A$6/$D$6, 0)</f>
        <v/>
      </c>
      <c r="BM95" s="762">
        <f>+IF(AND($B95&lt;BM$2, $E95&gt;BM$2), $A$6/$D$6, 0)</f>
        <v/>
      </c>
      <c r="BN95" s="762">
        <f>+IF(AND($B95&lt;BN$2, $E95&gt;BN$2), $A$6/$D$6, 0)</f>
        <v/>
      </c>
      <c r="BO95" s="762">
        <f>+IF(AND($B95&lt;BO$2, $E95&gt;BO$2), $A$6/$D$6, 0)</f>
        <v/>
      </c>
      <c r="BP95" s="762">
        <f>+IF(AND($B95&lt;BP$2, $E95&gt;BP$2), $A$6/$D$6, 0)</f>
        <v/>
      </c>
      <c r="BQ95" s="762">
        <f>+IF(AND($B95&lt;BQ$2, $E95&gt;BQ$2), $A$6/$D$6, 0)</f>
        <v/>
      </c>
      <c r="BR95" s="762">
        <f>+IF(AND($B95&lt;BR$2, $E95&gt;BR$2), $A$6/$D$6, 0)</f>
        <v/>
      </c>
      <c r="BS95" s="762">
        <f>+IF(AND($B95&lt;BS$2, $E95&gt;BS$2), $A$6/$D$6, 0)</f>
        <v/>
      </c>
      <c r="BT95" s="762">
        <f>+IF(AND($B95&lt;BT$2, $E95&gt;BT$2), $A$6/$D$6, 0)</f>
        <v/>
      </c>
      <c r="BU95" s="762">
        <f>+IF(AND($B95&lt;BU$2, $E95&gt;BU$2), $A$6/$D$6, 0)</f>
        <v/>
      </c>
      <c r="BV95" s="762">
        <f>+IF(AND($B95&lt;BV$2, $E95&gt;BV$2), $A$6/$D$6, 0)</f>
        <v/>
      </c>
      <c r="BW95" s="762">
        <f>+IF(AND($B95&lt;BW$2, $E95&gt;BW$2), $A$6/$D$6, 0)</f>
        <v/>
      </c>
      <c r="BX95" s="762">
        <f>+IF(AND($B95&lt;BX$2, $E95&gt;BX$2), $A$6/$D$6, 0)</f>
        <v/>
      </c>
      <c r="BY95" s="762">
        <f>+IF(AND($B95&lt;BY$2, $E95&gt;BY$2), $A$6/$D$6, 0)</f>
        <v/>
      </c>
      <c r="BZ95" s="762">
        <f>+IF(AND($B95&lt;BZ$2, $E95&gt;BZ$2), $A$6/$D$6, 0)</f>
        <v/>
      </c>
      <c r="CA95" s="762">
        <f>+IF(AND($B95&lt;CA$2, $E95&gt;CA$2), $A$6/$D$6, 0)</f>
        <v/>
      </c>
      <c r="CB95" s="762">
        <f>+IF(AND($B95&lt;CB$2, $E95&gt;CB$2), $A$6/$D$6, 0)</f>
        <v/>
      </c>
      <c r="CC95" s="762">
        <f>+IF(AND($B95&lt;CC$2, $E95&gt;CC$2), $A$6/$D$6, 0)</f>
        <v/>
      </c>
      <c r="CD95" s="762">
        <f>+IF(AND($B95&lt;CD$2, $E95&gt;CD$2), $A$6/$D$6, 0)</f>
        <v/>
      </c>
      <c r="CE95" s="762">
        <f>+IF(AND($B95&lt;CE$2, $E95&gt;CE$2), $A$6/$D$6, 0)</f>
        <v/>
      </c>
      <c r="CF95" s="762">
        <f>+IF(AND($B95&lt;CF$2, $E95&gt;CF$2), $A$6/$D$6, 0)</f>
        <v/>
      </c>
      <c r="CG95" s="762">
        <f>+IF(AND($B95&lt;CG$2, $E95&gt;CG$2), $A$6/$D$6, 0)</f>
        <v/>
      </c>
      <c r="CH95" s="762">
        <f>+IF(AND($B95&lt;CH$2, $E95&gt;CH$2), $A$6/$D$6, 0)</f>
        <v/>
      </c>
      <c r="CI95" s="762">
        <f>+IF(AND($B95&lt;CI$2, $E95&gt;CI$2), $A$6/$D$6, 0)</f>
        <v/>
      </c>
      <c r="CJ95" s="762">
        <f>+IF(AND($B95&lt;CJ$2, $E95&gt;CJ$2), $A$6/$D$6, 0)</f>
        <v/>
      </c>
      <c r="CK95" s="763">
        <f>+IF(AND($B95&lt;CK$2, $E95&gt;CK$2), $A$6/$D$6, 0)</f>
        <v/>
      </c>
    </row>
    <row r="96" hidden="1" outlineLevel="1">
      <c r="A96" s="243" t="n"/>
      <c r="B96" s="262" t="n">
        <v>0</v>
      </c>
      <c r="C96" s="269">
        <f>+EOMONTH(B96,0)</f>
        <v/>
      </c>
      <c r="D96" t="inlineStr">
        <is>
          <t>Program Development SOW #4</t>
        </is>
      </c>
      <c r="E96" s="171">
        <f>+EOMONTH(B96, $D$6)</f>
        <v/>
      </c>
      <c r="F96" s="761">
        <f>+IF(AND($B96&lt;F$2, $E96&gt;F$2), $A$6/$D$6, 0)</f>
        <v/>
      </c>
      <c r="G96" s="762">
        <f>+IF(AND($B96&lt;G$2, $E96&gt;G$2), $A$6/$D$6, 0)</f>
        <v/>
      </c>
      <c r="H96" s="762">
        <f>+IF(AND($B96&lt;H$2, $E96&gt;H$2), $A$6/$D$6, 0)</f>
        <v/>
      </c>
      <c r="I96" s="762">
        <f>+IF(AND($B96&lt;I$2, $E96&gt;I$2), $A$6/$D$6, 0)</f>
        <v/>
      </c>
      <c r="J96" s="762">
        <f>+IF(AND($B96&lt;J$2, $E96&gt;J$2), $A$6/$D$6, 0)</f>
        <v/>
      </c>
      <c r="K96" s="763">
        <f>+IF(AND($B96&lt;K$2, $E96&gt;K$2), $A$6/$D$6, 0)</f>
        <v/>
      </c>
      <c r="L96" s="762">
        <f>+IF(AND($B96&lt;L$2, $E96&gt;L$2), $A$6/$D$6, 0)</f>
        <v/>
      </c>
      <c r="M96" s="762">
        <f>+IF(AND($B96&lt;M$2, $E96&gt;M$2), $A$6/$D$6, 0)</f>
        <v/>
      </c>
      <c r="N96" s="762">
        <f>+IF(AND($B96&lt;N$2, $E96&gt;N$2), $A$6/$D$6, 0)</f>
        <v/>
      </c>
      <c r="O96" s="762">
        <f>+IF(AND($B96&lt;O$2, $E96&gt;O$2), $A$6/$D$6, 0)</f>
        <v/>
      </c>
      <c r="P96" s="762">
        <f>+IF(AND($B96&lt;P$2, $E96&gt;P$2), $A$6/$D$6, 0)</f>
        <v/>
      </c>
      <c r="Q96" s="762">
        <f>+IF(AND($B96&lt;Q$2, $E96&gt;Q$2), $A$6/$D$6, 0)</f>
        <v/>
      </c>
      <c r="R96" s="762">
        <f>+IF(AND($B96&lt;R$2, $E96&gt;R$2), $A$6/$D$6, 0)</f>
        <v/>
      </c>
      <c r="S96" s="762">
        <f>+IF(AND($B96&lt;S$2, $E96&gt;S$2), $A$6/$D$6, 0)</f>
        <v/>
      </c>
      <c r="T96" s="762">
        <f>+IF(AND($B96&lt;T$2, $E96&gt;T$2), $A$6/$D$6, 0)</f>
        <v/>
      </c>
      <c r="U96" s="762">
        <f>+IF(AND($B96&lt;U$2, $E96&gt;U$2), $A$6/$D$6, 0)</f>
        <v/>
      </c>
      <c r="V96" s="762">
        <f>+IF(AND($B96&lt;V$2, $E96&gt;V$2), $A$6/$D$6, 0)</f>
        <v/>
      </c>
      <c r="W96" s="762">
        <f>+IF(AND($B96&lt;W$2, $E96&gt;W$2), $A$6/$D$6, 0)</f>
        <v/>
      </c>
      <c r="X96" s="762">
        <f>+IF(AND($B96&lt;X$2, $E96&gt;X$2), $A$6/$D$6, 0)</f>
        <v/>
      </c>
      <c r="Y96" s="762">
        <f>+IF(AND($B96&lt;Y$2, $E96&gt;Y$2), $A$6/$D$6, 0)</f>
        <v/>
      </c>
      <c r="Z96" s="762">
        <f>+IF(AND($B96&lt;Z$2, $E96&gt;Z$2), $A$6/$D$6, 0)</f>
        <v/>
      </c>
      <c r="AA96" s="762">
        <f>+IF(AND($B96&lt;AA$2, $E96&gt;AA$2), $A$6/$D$6, 0)</f>
        <v/>
      </c>
      <c r="AB96" s="762">
        <f>+IF(AND($B96&lt;AB$2, $E96&gt;AB$2), $A$6/$D$6, 0)</f>
        <v/>
      </c>
      <c r="AC96" s="762">
        <f>+IF(AND($B96&lt;AC$2, $E96&gt;AC$2), $A$6/$D$6, 0)</f>
        <v/>
      </c>
      <c r="AD96" s="762">
        <f>+IF(AND($B96&lt;AD$2, $E96&gt;AD$2), $A$6/$D$6, 0)</f>
        <v/>
      </c>
      <c r="AE96" s="762">
        <f>+IF(AND($B96&lt;AE$2, $E96&gt;AE$2), $A$6/$D$6, 0)</f>
        <v/>
      </c>
      <c r="AF96" s="762">
        <f>+IF(AND($B96&lt;AF$2, $E96&gt;AF$2), $A$6/$D$6, 0)</f>
        <v/>
      </c>
      <c r="AG96" s="762">
        <f>+IF(AND($B96&lt;AG$2, $E96&gt;AG$2), $A$6/$D$6, 0)</f>
        <v/>
      </c>
      <c r="AH96" s="762">
        <f>+IF(AND($B96&lt;AH$2, $E96&gt;AH$2), $A$6/$D$6, 0)</f>
        <v/>
      </c>
      <c r="AI96" s="762">
        <f>+IF(AND($B96&lt;AI$2, $E96&gt;AI$2), $A$6/$D$6, 0)</f>
        <v/>
      </c>
      <c r="AJ96" s="762">
        <f>+IF(AND($B96&lt;AJ$2, $E96&gt;AJ$2), $A$6/$D$6, 0)</f>
        <v/>
      </c>
      <c r="AK96" s="762">
        <f>+IF(AND($B96&lt;AK$2, $E96&gt;AK$2), $A$6/$D$6, 0)</f>
        <v/>
      </c>
      <c r="AL96" s="762">
        <f>+IF(AND($B96&lt;AL$2, $E96&gt;AL$2), $A$6/$D$6, 0)</f>
        <v/>
      </c>
      <c r="AM96" s="762">
        <f>+IF(AND($B96&lt;AM$2, $E96&gt;AM$2), $A$6/$D$6, 0)</f>
        <v/>
      </c>
      <c r="AN96" s="762">
        <f>+IF(AND($B96&lt;AN$2, $E96&gt;AN$2), $A$6/$D$6, 0)</f>
        <v/>
      </c>
      <c r="AO96" s="762">
        <f>+IF(AND($B96&lt;AO$2, $E96&gt;AO$2), $A$6/$D$6, 0)</f>
        <v/>
      </c>
      <c r="AP96" s="762">
        <f>+IF(AND($B96&lt;AP$2, $E96&gt;AP$2), $A$6/$D$6, 0)</f>
        <v/>
      </c>
      <c r="AQ96" s="762">
        <f>+IF(AND($B96&lt;AQ$2, $E96&gt;AQ$2), $A$6/$D$6, 0)</f>
        <v/>
      </c>
      <c r="AR96" s="762">
        <f>+IF(AND($B96&lt;AR$2, $E96&gt;AR$2), $A$6/$D$6, 0)</f>
        <v/>
      </c>
      <c r="AS96" s="762">
        <f>+IF(AND($B96&lt;AS$2, $E96&gt;AS$2), $A$6/$D$6, 0)</f>
        <v/>
      </c>
      <c r="AT96" s="762">
        <f>+IF(AND($B96&lt;AT$2, $E96&gt;AT$2), $A$6/$D$6, 0)</f>
        <v/>
      </c>
      <c r="AU96" s="762">
        <f>+IF(AND($B96&lt;AU$2, $E96&gt;AU$2), $A$6/$D$6, 0)</f>
        <v/>
      </c>
      <c r="AV96" s="762">
        <f>+IF(AND($B96&lt;AV$2, $E96&gt;AV$2), $A$6/$D$6, 0)</f>
        <v/>
      </c>
      <c r="AW96" s="762">
        <f>+IF(AND($B96&lt;AW$2, $E96&gt;AW$2), $A$6/$D$6, 0)</f>
        <v/>
      </c>
      <c r="AX96" s="762">
        <f>+IF(AND($B96&lt;AX$2, $E96&gt;AX$2), $A$6/$D$6, 0)</f>
        <v/>
      </c>
      <c r="AY96" s="762">
        <f>+IF(AND($B96&lt;AY$2, $E96&gt;AY$2), $A$6/$D$6, 0)</f>
        <v/>
      </c>
      <c r="AZ96" s="762">
        <f>+IF(AND($B96&lt;AZ$2, $E96&gt;AZ$2), $A$6/$D$6, 0)</f>
        <v/>
      </c>
      <c r="BA96" s="762">
        <f>+IF(AND($B96&lt;BA$2, $E96&gt;BA$2), $A$6/$D$6, 0)</f>
        <v/>
      </c>
      <c r="BB96" s="762">
        <f>+IF(AND($B96&lt;BB$2, $E96&gt;BB$2), $A$6/$D$6, 0)</f>
        <v/>
      </c>
      <c r="BC96" s="762">
        <f>+IF(AND($B96&lt;BC$2, $E96&gt;BC$2), $A$6/$D$6, 0)</f>
        <v/>
      </c>
      <c r="BD96" s="762">
        <f>+IF(AND($B96&lt;BD$2, $E96&gt;BD$2), $A$6/$D$6, 0)</f>
        <v/>
      </c>
      <c r="BE96" s="762">
        <f>+IF(AND($B96&lt;BE$2, $E96&gt;BE$2), $A$6/$D$6, 0)</f>
        <v/>
      </c>
      <c r="BF96" s="762">
        <f>+IF(AND($B96&lt;BF$2, $E96&gt;BF$2), $A$6/$D$6, 0)</f>
        <v/>
      </c>
      <c r="BG96" s="762">
        <f>+IF(AND($B96&lt;BG$2, $E96&gt;BG$2), $A$6/$D$6, 0)</f>
        <v/>
      </c>
      <c r="BH96" s="762">
        <f>+IF(AND($B96&lt;BH$2, $E96&gt;BH$2), $A$6/$D$6, 0)</f>
        <v/>
      </c>
      <c r="BI96" s="762">
        <f>+IF(AND($B96&lt;BI$2, $E96&gt;BI$2), $A$6/$D$6, 0)</f>
        <v/>
      </c>
      <c r="BJ96" s="762">
        <f>+IF(AND($B96&lt;BJ$2, $E96&gt;BJ$2), $A$6/$D$6, 0)</f>
        <v/>
      </c>
      <c r="BK96" s="762">
        <f>+IF(AND($B96&lt;BK$2, $E96&gt;BK$2), $A$6/$D$6, 0)</f>
        <v/>
      </c>
      <c r="BL96" s="762">
        <f>+IF(AND($B96&lt;BL$2, $E96&gt;BL$2), $A$6/$D$6, 0)</f>
        <v/>
      </c>
      <c r="BM96" s="762">
        <f>+IF(AND($B96&lt;BM$2, $E96&gt;BM$2), $A$6/$D$6, 0)</f>
        <v/>
      </c>
      <c r="BN96" s="762">
        <f>+IF(AND($B96&lt;BN$2, $E96&gt;BN$2), $A$6/$D$6, 0)</f>
        <v/>
      </c>
      <c r="BO96" s="762">
        <f>+IF(AND($B96&lt;BO$2, $E96&gt;BO$2), $A$6/$D$6, 0)</f>
        <v/>
      </c>
      <c r="BP96" s="762">
        <f>+IF(AND($B96&lt;BP$2, $E96&gt;BP$2), $A$6/$D$6, 0)</f>
        <v/>
      </c>
      <c r="BQ96" s="762">
        <f>+IF(AND($B96&lt;BQ$2, $E96&gt;BQ$2), $A$6/$D$6, 0)</f>
        <v/>
      </c>
      <c r="BR96" s="762">
        <f>+IF(AND($B96&lt;BR$2, $E96&gt;BR$2), $A$6/$D$6, 0)</f>
        <v/>
      </c>
      <c r="BS96" s="762">
        <f>+IF(AND($B96&lt;BS$2, $E96&gt;BS$2), $A$6/$D$6, 0)</f>
        <v/>
      </c>
      <c r="BT96" s="762">
        <f>+IF(AND($B96&lt;BT$2, $E96&gt;BT$2), $A$6/$D$6, 0)</f>
        <v/>
      </c>
      <c r="BU96" s="762">
        <f>+IF(AND($B96&lt;BU$2, $E96&gt;BU$2), $A$6/$D$6, 0)</f>
        <v/>
      </c>
      <c r="BV96" s="762">
        <f>+IF(AND($B96&lt;BV$2, $E96&gt;BV$2), $A$6/$D$6, 0)</f>
        <v/>
      </c>
      <c r="BW96" s="762">
        <f>+IF(AND($B96&lt;BW$2, $E96&gt;BW$2), $A$6/$D$6, 0)</f>
        <v/>
      </c>
      <c r="BX96" s="762">
        <f>+IF(AND($B96&lt;BX$2, $E96&gt;BX$2), $A$6/$D$6, 0)</f>
        <v/>
      </c>
      <c r="BY96" s="762">
        <f>+IF(AND($B96&lt;BY$2, $E96&gt;BY$2), $A$6/$D$6, 0)</f>
        <v/>
      </c>
      <c r="BZ96" s="762">
        <f>+IF(AND($B96&lt;BZ$2, $E96&gt;BZ$2), $A$6/$D$6, 0)</f>
        <v/>
      </c>
      <c r="CA96" s="762">
        <f>+IF(AND($B96&lt;CA$2, $E96&gt;CA$2), $A$6/$D$6, 0)</f>
        <v/>
      </c>
      <c r="CB96" s="762">
        <f>+IF(AND($B96&lt;CB$2, $E96&gt;CB$2), $A$6/$D$6, 0)</f>
        <v/>
      </c>
      <c r="CC96" s="762">
        <f>+IF(AND($B96&lt;CC$2, $E96&gt;CC$2), $A$6/$D$6, 0)</f>
        <v/>
      </c>
      <c r="CD96" s="762">
        <f>+IF(AND($B96&lt;CD$2, $E96&gt;CD$2), $A$6/$D$6, 0)</f>
        <v/>
      </c>
      <c r="CE96" s="762">
        <f>+IF(AND($B96&lt;CE$2, $E96&gt;CE$2), $A$6/$D$6, 0)</f>
        <v/>
      </c>
      <c r="CF96" s="762">
        <f>+IF(AND($B96&lt;CF$2, $E96&gt;CF$2), $A$6/$D$6, 0)</f>
        <v/>
      </c>
      <c r="CG96" s="762">
        <f>+IF(AND($B96&lt;CG$2, $E96&gt;CG$2), $A$6/$D$6, 0)</f>
        <v/>
      </c>
      <c r="CH96" s="762">
        <f>+IF(AND($B96&lt;CH$2, $E96&gt;CH$2), $A$6/$D$6, 0)</f>
        <v/>
      </c>
      <c r="CI96" s="762">
        <f>+IF(AND($B96&lt;CI$2, $E96&gt;CI$2), $A$6/$D$6, 0)</f>
        <v/>
      </c>
      <c r="CJ96" s="762">
        <f>+IF(AND($B96&lt;CJ$2, $E96&gt;CJ$2), $A$6/$D$6, 0)</f>
        <v/>
      </c>
      <c r="CK96" s="763">
        <f>+IF(AND($B96&lt;CK$2, $E96&gt;CK$2), $A$6/$D$6, 0)</f>
        <v/>
      </c>
    </row>
    <row r="97" hidden="1" outlineLevel="1">
      <c r="A97" s="243" t="n"/>
      <c r="B97" s="262" t="n">
        <v>0</v>
      </c>
      <c r="C97" s="269">
        <f>+EOMONTH(B97,0)</f>
        <v/>
      </c>
      <c r="D97" t="inlineStr">
        <is>
          <t>Program Development SOW #5</t>
        </is>
      </c>
      <c r="E97" s="171">
        <f>+EOMONTH(B97, $D$6)</f>
        <v/>
      </c>
      <c r="F97" s="761">
        <f>+IF(AND($B97&lt;F$2, $E97&gt;F$2), $A$6/$D$6, 0)</f>
        <v/>
      </c>
      <c r="G97" s="762">
        <f>+IF(AND($B97&lt;G$2, $E97&gt;G$2), $A$6/$D$6, 0)</f>
        <v/>
      </c>
      <c r="H97" s="762">
        <f>+IF(AND($B97&lt;H$2, $E97&gt;H$2), $A$6/$D$6, 0)</f>
        <v/>
      </c>
      <c r="I97" s="762">
        <f>+IF(AND($B97&lt;I$2, $E97&gt;I$2), $A$6/$D$6, 0)</f>
        <v/>
      </c>
      <c r="J97" s="762">
        <f>+IF(AND($B97&lt;J$2, $E97&gt;J$2), $A$6/$D$6, 0)</f>
        <v/>
      </c>
      <c r="K97" s="763">
        <f>+IF(AND($B97&lt;K$2, $E97&gt;K$2), $A$6/$D$6, 0)</f>
        <v/>
      </c>
      <c r="L97" s="762">
        <f>+IF(AND($B97&lt;L$2, $E97&gt;L$2), $A$6/$D$6, 0)</f>
        <v/>
      </c>
      <c r="M97" s="762">
        <f>+IF(AND($B97&lt;M$2, $E97&gt;M$2), $A$6/$D$6, 0)</f>
        <v/>
      </c>
      <c r="N97" s="762">
        <f>+IF(AND($B97&lt;N$2, $E97&gt;N$2), $A$6/$D$6, 0)</f>
        <v/>
      </c>
      <c r="O97" s="762">
        <f>+IF(AND($B97&lt;O$2, $E97&gt;O$2), $A$6/$D$6, 0)</f>
        <v/>
      </c>
      <c r="P97" s="762">
        <f>+IF(AND($B97&lt;P$2, $E97&gt;P$2), $A$6/$D$6, 0)</f>
        <v/>
      </c>
      <c r="Q97" s="762">
        <f>+IF(AND($B97&lt;Q$2, $E97&gt;Q$2), $A$6/$D$6, 0)</f>
        <v/>
      </c>
      <c r="R97" s="762">
        <f>+IF(AND($B97&lt;R$2, $E97&gt;R$2), $A$6/$D$6, 0)</f>
        <v/>
      </c>
      <c r="S97" s="762">
        <f>+IF(AND($B97&lt;S$2, $E97&gt;S$2), $A$6/$D$6, 0)</f>
        <v/>
      </c>
      <c r="T97" s="762">
        <f>+IF(AND($B97&lt;T$2, $E97&gt;T$2), $A$6/$D$6, 0)</f>
        <v/>
      </c>
      <c r="U97" s="762">
        <f>+IF(AND($B97&lt;U$2, $E97&gt;U$2), $A$6/$D$6, 0)</f>
        <v/>
      </c>
      <c r="V97" s="762">
        <f>+IF(AND($B97&lt;V$2, $E97&gt;V$2), $A$6/$D$6, 0)</f>
        <v/>
      </c>
      <c r="W97" s="762">
        <f>+IF(AND($B97&lt;W$2, $E97&gt;W$2), $A$6/$D$6, 0)</f>
        <v/>
      </c>
      <c r="X97" s="762">
        <f>+IF(AND($B97&lt;X$2, $E97&gt;X$2), $A$6/$D$6, 0)</f>
        <v/>
      </c>
      <c r="Y97" s="762">
        <f>+IF(AND($B97&lt;Y$2, $E97&gt;Y$2), $A$6/$D$6, 0)</f>
        <v/>
      </c>
      <c r="Z97" s="762">
        <f>+IF(AND($B97&lt;Z$2, $E97&gt;Z$2), $A$6/$D$6, 0)</f>
        <v/>
      </c>
      <c r="AA97" s="762">
        <f>+IF(AND($B97&lt;AA$2, $E97&gt;AA$2), $A$6/$D$6, 0)</f>
        <v/>
      </c>
      <c r="AB97" s="762">
        <f>+IF(AND($B97&lt;AB$2, $E97&gt;AB$2), $A$6/$D$6, 0)</f>
        <v/>
      </c>
      <c r="AC97" s="762">
        <f>+IF(AND($B97&lt;AC$2, $E97&gt;AC$2), $A$6/$D$6, 0)</f>
        <v/>
      </c>
      <c r="AD97" s="762">
        <f>+IF(AND($B97&lt;AD$2, $E97&gt;AD$2), $A$6/$D$6, 0)</f>
        <v/>
      </c>
      <c r="AE97" s="762">
        <f>+IF(AND($B97&lt;AE$2, $E97&gt;AE$2), $A$6/$D$6, 0)</f>
        <v/>
      </c>
      <c r="AF97" s="762">
        <f>+IF(AND($B97&lt;AF$2, $E97&gt;AF$2), $A$6/$D$6, 0)</f>
        <v/>
      </c>
      <c r="AG97" s="762">
        <f>+IF(AND($B97&lt;AG$2, $E97&gt;AG$2), $A$6/$D$6, 0)</f>
        <v/>
      </c>
      <c r="AH97" s="762">
        <f>+IF(AND($B97&lt;AH$2, $E97&gt;AH$2), $A$6/$D$6, 0)</f>
        <v/>
      </c>
      <c r="AI97" s="762">
        <f>+IF(AND($B97&lt;AI$2, $E97&gt;AI$2), $A$6/$D$6, 0)</f>
        <v/>
      </c>
      <c r="AJ97" s="762">
        <f>+IF(AND($B97&lt;AJ$2, $E97&gt;AJ$2), $A$6/$D$6, 0)</f>
        <v/>
      </c>
      <c r="AK97" s="762">
        <f>+IF(AND($B97&lt;AK$2, $E97&gt;AK$2), $A$6/$D$6, 0)</f>
        <v/>
      </c>
      <c r="AL97" s="762">
        <f>+IF(AND($B97&lt;AL$2, $E97&gt;AL$2), $A$6/$D$6, 0)</f>
        <v/>
      </c>
      <c r="AM97" s="762">
        <f>+IF(AND($B97&lt;AM$2, $E97&gt;AM$2), $A$6/$D$6, 0)</f>
        <v/>
      </c>
      <c r="AN97" s="762">
        <f>+IF(AND($B97&lt;AN$2, $E97&gt;AN$2), $A$6/$D$6, 0)</f>
        <v/>
      </c>
      <c r="AO97" s="762">
        <f>+IF(AND($B97&lt;AO$2, $E97&gt;AO$2), $A$6/$D$6, 0)</f>
        <v/>
      </c>
      <c r="AP97" s="762">
        <f>+IF(AND($B97&lt;AP$2, $E97&gt;AP$2), $A$6/$D$6, 0)</f>
        <v/>
      </c>
      <c r="AQ97" s="762">
        <f>+IF(AND($B97&lt;AQ$2, $E97&gt;AQ$2), $A$6/$D$6, 0)</f>
        <v/>
      </c>
      <c r="AR97" s="762">
        <f>+IF(AND($B97&lt;AR$2, $E97&gt;AR$2), $A$6/$D$6, 0)</f>
        <v/>
      </c>
      <c r="AS97" s="762">
        <f>+IF(AND($B97&lt;AS$2, $E97&gt;AS$2), $A$6/$D$6, 0)</f>
        <v/>
      </c>
      <c r="AT97" s="762">
        <f>+IF(AND($B97&lt;AT$2, $E97&gt;AT$2), $A$6/$D$6, 0)</f>
        <v/>
      </c>
      <c r="AU97" s="762">
        <f>+IF(AND($B97&lt;AU$2, $E97&gt;AU$2), $A$6/$D$6, 0)</f>
        <v/>
      </c>
      <c r="AV97" s="762">
        <f>+IF(AND($B97&lt;AV$2, $E97&gt;AV$2), $A$6/$D$6, 0)</f>
        <v/>
      </c>
      <c r="AW97" s="762">
        <f>+IF(AND($B97&lt;AW$2, $E97&gt;AW$2), $A$6/$D$6, 0)</f>
        <v/>
      </c>
      <c r="AX97" s="762">
        <f>+IF(AND($B97&lt;AX$2, $E97&gt;AX$2), $A$6/$D$6, 0)</f>
        <v/>
      </c>
      <c r="AY97" s="762">
        <f>+IF(AND($B97&lt;AY$2, $E97&gt;AY$2), $A$6/$D$6, 0)</f>
        <v/>
      </c>
      <c r="AZ97" s="762">
        <f>+IF(AND($B97&lt;AZ$2, $E97&gt;AZ$2), $A$6/$D$6, 0)</f>
        <v/>
      </c>
      <c r="BA97" s="762">
        <f>+IF(AND($B97&lt;BA$2, $E97&gt;BA$2), $A$6/$D$6, 0)</f>
        <v/>
      </c>
      <c r="BB97" s="762">
        <f>+IF(AND($B97&lt;BB$2, $E97&gt;BB$2), $A$6/$D$6, 0)</f>
        <v/>
      </c>
      <c r="BC97" s="762">
        <f>+IF(AND($B97&lt;BC$2, $E97&gt;BC$2), $A$6/$D$6, 0)</f>
        <v/>
      </c>
      <c r="BD97" s="762">
        <f>+IF(AND($B97&lt;BD$2, $E97&gt;BD$2), $A$6/$D$6, 0)</f>
        <v/>
      </c>
      <c r="BE97" s="762">
        <f>+IF(AND($B97&lt;BE$2, $E97&gt;BE$2), $A$6/$D$6, 0)</f>
        <v/>
      </c>
      <c r="BF97" s="762">
        <f>+IF(AND($B97&lt;BF$2, $E97&gt;BF$2), $A$6/$D$6, 0)</f>
        <v/>
      </c>
      <c r="BG97" s="762">
        <f>+IF(AND($B97&lt;BG$2, $E97&gt;BG$2), $A$6/$D$6, 0)</f>
        <v/>
      </c>
      <c r="BH97" s="762">
        <f>+IF(AND($B97&lt;BH$2, $E97&gt;BH$2), $A$6/$D$6, 0)</f>
        <v/>
      </c>
      <c r="BI97" s="762">
        <f>+IF(AND($B97&lt;BI$2, $E97&gt;BI$2), $A$6/$D$6, 0)</f>
        <v/>
      </c>
      <c r="BJ97" s="762">
        <f>+IF(AND($B97&lt;BJ$2, $E97&gt;BJ$2), $A$6/$D$6, 0)</f>
        <v/>
      </c>
      <c r="BK97" s="762">
        <f>+IF(AND($B97&lt;BK$2, $E97&gt;BK$2), $A$6/$D$6, 0)</f>
        <v/>
      </c>
      <c r="BL97" s="762">
        <f>+IF(AND($B97&lt;BL$2, $E97&gt;BL$2), $A$6/$D$6, 0)</f>
        <v/>
      </c>
      <c r="BM97" s="762">
        <f>+IF(AND($B97&lt;BM$2, $E97&gt;BM$2), $A$6/$D$6, 0)</f>
        <v/>
      </c>
      <c r="BN97" s="762">
        <f>+IF(AND($B97&lt;BN$2, $E97&gt;BN$2), $A$6/$D$6, 0)</f>
        <v/>
      </c>
      <c r="BO97" s="762">
        <f>+IF(AND($B97&lt;BO$2, $E97&gt;BO$2), $A$6/$D$6, 0)</f>
        <v/>
      </c>
      <c r="BP97" s="762">
        <f>+IF(AND($B97&lt;BP$2, $E97&gt;BP$2), $A$6/$D$6, 0)</f>
        <v/>
      </c>
      <c r="BQ97" s="762">
        <f>+IF(AND($B97&lt;BQ$2, $E97&gt;BQ$2), $A$6/$D$6, 0)</f>
        <v/>
      </c>
      <c r="BR97" s="762">
        <f>+IF(AND($B97&lt;BR$2, $E97&gt;BR$2), $A$6/$D$6, 0)</f>
        <v/>
      </c>
      <c r="BS97" s="762">
        <f>+IF(AND($B97&lt;BS$2, $E97&gt;BS$2), $A$6/$D$6, 0)</f>
        <v/>
      </c>
      <c r="BT97" s="762">
        <f>+IF(AND($B97&lt;BT$2, $E97&gt;BT$2), $A$6/$D$6, 0)</f>
        <v/>
      </c>
      <c r="BU97" s="762">
        <f>+IF(AND($B97&lt;BU$2, $E97&gt;BU$2), $A$6/$D$6, 0)</f>
        <v/>
      </c>
      <c r="BV97" s="762">
        <f>+IF(AND($B97&lt;BV$2, $E97&gt;BV$2), $A$6/$D$6, 0)</f>
        <v/>
      </c>
      <c r="BW97" s="762">
        <f>+IF(AND($B97&lt;BW$2, $E97&gt;BW$2), $A$6/$D$6, 0)</f>
        <v/>
      </c>
      <c r="BX97" s="762">
        <f>+IF(AND($B97&lt;BX$2, $E97&gt;BX$2), $A$6/$D$6, 0)</f>
        <v/>
      </c>
      <c r="BY97" s="762">
        <f>+IF(AND($B97&lt;BY$2, $E97&gt;BY$2), $A$6/$D$6, 0)</f>
        <v/>
      </c>
      <c r="BZ97" s="762">
        <f>+IF(AND($B97&lt;BZ$2, $E97&gt;BZ$2), $A$6/$D$6, 0)</f>
        <v/>
      </c>
      <c r="CA97" s="762">
        <f>+IF(AND($B97&lt;CA$2, $E97&gt;CA$2), $A$6/$D$6, 0)</f>
        <v/>
      </c>
      <c r="CB97" s="762">
        <f>+IF(AND($B97&lt;CB$2, $E97&gt;CB$2), $A$6/$D$6, 0)</f>
        <v/>
      </c>
      <c r="CC97" s="762">
        <f>+IF(AND($B97&lt;CC$2, $E97&gt;CC$2), $A$6/$D$6, 0)</f>
        <v/>
      </c>
      <c r="CD97" s="762">
        <f>+IF(AND($B97&lt;CD$2, $E97&gt;CD$2), $A$6/$D$6, 0)</f>
        <v/>
      </c>
      <c r="CE97" s="762">
        <f>+IF(AND($B97&lt;CE$2, $E97&gt;CE$2), $A$6/$D$6, 0)</f>
        <v/>
      </c>
      <c r="CF97" s="762">
        <f>+IF(AND($B97&lt;CF$2, $E97&gt;CF$2), $A$6/$D$6, 0)</f>
        <v/>
      </c>
      <c r="CG97" s="762">
        <f>+IF(AND($B97&lt;CG$2, $E97&gt;CG$2), $A$6/$D$6, 0)</f>
        <v/>
      </c>
      <c r="CH97" s="762">
        <f>+IF(AND($B97&lt;CH$2, $E97&gt;CH$2), $A$6/$D$6, 0)</f>
        <v/>
      </c>
      <c r="CI97" s="762">
        <f>+IF(AND($B97&lt;CI$2, $E97&gt;CI$2), $A$6/$D$6, 0)</f>
        <v/>
      </c>
      <c r="CJ97" s="762">
        <f>+IF(AND($B97&lt;CJ$2, $E97&gt;CJ$2), $A$6/$D$6, 0)</f>
        <v/>
      </c>
      <c r="CK97" s="763">
        <f>+IF(AND($B97&lt;CK$2, $E97&gt;CK$2), $A$6/$D$6, 0)</f>
        <v/>
      </c>
    </row>
    <row r="98" hidden="1" outlineLevel="1">
      <c r="A98" s="243" t="n"/>
      <c r="B98" s="262" t="n">
        <v>0</v>
      </c>
      <c r="C98" s="269">
        <f>+EOMONTH(B98,0)</f>
        <v/>
      </c>
      <c r="D98" t="inlineStr">
        <is>
          <t>Program Development SOW #6</t>
        </is>
      </c>
      <c r="E98" s="171">
        <f>+EOMONTH(B98, $D$6)</f>
        <v/>
      </c>
      <c r="F98" s="761">
        <f>+IF(AND($B98&lt;F$2, $E98&gt;F$2), $A$6/$D$6, 0)</f>
        <v/>
      </c>
      <c r="G98" s="762">
        <f>+IF(AND($B98&lt;G$2, $E98&gt;G$2), $A$6/$D$6, 0)</f>
        <v/>
      </c>
      <c r="H98" s="762">
        <f>+IF(AND($B98&lt;H$2, $E98&gt;H$2), $A$6/$D$6, 0)</f>
        <v/>
      </c>
      <c r="I98" s="762">
        <f>+IF(AND($B98&lt;I$2, $E98&gt;I$2), $A$6/$D$6, 0)</f>
        <v/>
      </c>
      <c r="J98" s="762">
        <f>+IF(AND($B98&lt;J$2, $E98&gt;J$2), $A$6/$D$6, 0)</f>
        <v/>
      </c>
      <c r="K98" s="763">
        <f>+IF(AND($B98&lt;K$2, $E98&gt;K$2), $A$6/$D$6, 0)</f>
        <v/>
      </c>
      <c r="L98" s="762">
        <f>+IF(AND($B98&lt;L$2, $E98&gt;L$2), $A$6/$D$6, 0)</f>
        <v/>
      </c>
      <c r="M98" s="762">
        <f>+IF(AND($B98&lt;M$2, $E98&gt;M$2), $A$6/$D$6, 0)</f>
        <v/>
      </c>
      <c r="N98" s="762">
        <f>+IF(AND($B98&lt;N$2, $E98&gt;N$2), $A$6/$D$6, 0)</f>
        <v/>
      </c>
      <c r="O98" s="762">
        <f>+IF(AND($B98&lt;O$2, $E98&gt;O$2), $A$6/$D$6, 0)</f>
        <v/>
      </c>
      <c r="P98" s="762">
        <f>+IF(AND($B98&lt;P$2, $E98&gt;P$2), $A$6/$D$6, 0)</f>
        <v/>
      </c>
      <c r="Q98" s="762">
        <f>+IF(AND($B98&lt;Q$2, $E98&gt;Q$2), $A$6/$D$6, 0)</f>
        <v/>
      </c>
      <c r="R98" s="762">
        <f>+IF(AND($B98&lt;R$2, $E98&gt;R$2), $A$6/$D$6, 0)</f>
        <v/>
      </c>
      <c r="S98" s="762">
        <f>+IF(AND($B98&lt;S$2, $E98&gt;S$2), $A$6/$D$6, 0)</f>
        <v/>
      </c>
      <c r="T98" s="762">
        <f>+IF(AND($B98&lt;T$2, $E98&gt;T$2), $A$6/$D$6, 0)</f>
        <v/>
      </c>
      <c r="U98" s="762">
        <f>+IF(AND($B98&lt;U$2, $E98&gt;U$2), $A$6/$D$6, 0)</f>
        <v/>
      </c>
      <c r="V98" s="762">
        <f>+IF(AND($B98&lt;V$2, $E98&gt;V$2), $A$6/$D$6, 0)</f>
        <v/>
      </c>
      <c r="W98" s="762">
        <f>+IF(AND($B98&lt;W$2, $E98&gt;W$2), $A$6/$D$6, 0)</f>
        <v/>
      </c>
      <c r="X98" s="762">
        <f>+IF(AND($B98&lt;X$2, $E98&gt;X$2), $A$6/$D$6, 0)</f>
        <v/>
      </c>
      <c r="Y98" s="762">
        <f>+IF(AND($B98&lt;Y$2, $E98&gt;Y$2), $A$6/$D$6, 0)</f>
        <v/>
      </c>
      <c r="Z98" s="762">
        <f>+IF(AND($B98&lt;Z$2, $E98&gt;Z$2), $A$6/$D$6, 0)</f>
        <v/>
      </c>
      <c r="AA98" s="762">
        <f>+IF(AND($B98&lt;AA$2, $E98&gt;AA$2), $A$6/$D$6, 0)</f>
        <v/>
      </c>
      <c r="AB98" s="762">
        <f>+IF(AND($B98&lt;AB$2, $E98&gt;AB$2), $A$6/$D$6, 0)</f>
        <v/>
      </c>
      <c r="AC98" s="762">
        <f>+IF(AND($B98&lt;AC$2, $E98&gt;AC$2), $A$6/$D$6, 0)</f>
        <v/>
      </c>
      <c r="AD98" s="762">
        <f>+IF(AND($B98&lt;AD$2, $E98&gt;AD$2), $A$6/$D$6, 0)</f>
        <v/>
      </c>
      <c r="AE98" s="762">
        <f>+IF(AND($B98&lt;AE$2, $E98&gt;AE$2), $A$6/$D$6, 0)</f>
        <v/>
      </c>
      <c r="AF98" s="762">
        <f>+IF(AND($B98&lt;AF$2, $E98&gt;AF$2), $A$6/$D$6, 0)</f>
        <v/>
      </c>
      <c r="AG98" s="762">
        <f>+IF(AND($B98&lt;AG$2, $E98&gt;AG$2), $A$6/$D$6, 0)</f>
        <v/>
      </c>
      <c r="AH98" s="762">
        <f>+IF(AND($B98&lt;AH$2, $E98&gt;AH$2), $A$6/$D$6, 0)</f>
        <v/>
      </c>
      <c r="AI98" s="762">
        <f>+IF(AND($B98&lt;AI$2, $E98&gt;AI$2), $A$6/$D$6, 0)</f>
        <v/>
      </c>
      <c r="AJ98" s="762">
        <f>+IF(AND($B98&lt;AJ$2, $E98&gt;AJ$2), $A$6/$D$6, 0)</f>
        <v/>
      </c>
      <c r="AK98" s="762">
        <f>+IF(AND($B98&lt;AK$2, $E98&gt;AK$2), $A$6/$D$6, 0)</f>
        <v/>
      </c>
      <c r="AL98" s="762">
        <f>+IF(AND($B98&lt;AL$2, $E98&gt;AL$2), $A$6/$D$6, 0)</f>
        <v/>
      </c>
      <c r="AM98" s="762">
        <f>+IF(AND($B98&lt;AM$2, $E98&gt;AM$2), $A$6/$D$6, 0)</f>
        <v/>
      </c>
      <c r="AN98" s="762">
        <f>+IF(AND($B98&lt;AN$2, $E98&gt;AN$2), $A$6/$D$6, 0)</f>
        <v/>
      </c>
      <c r="AO98" s="762">
        <f>+IF(AND($B98&lt;AO$2, $E98&gt;AO$2), $A$6/$D$6, 0)</f>
        <v/>
      </c>
      <c r="AP98" s="762">
        <f>+IF(AND($B98&lt;AP$2, $E98&gt;AP$2), $A$6/$D$6, 0)</f>
        <v/>
      </c>
      <c r="AQ98" s="762">
        <f>+IF(AND($B98&lt;AQ$2, $E98&gt;AQ$2), $A$6/$D$6, 0)</f>
        <v/>
      </c>
      <c r="AR98" s="762">
        <f>+IF(AND($B98&lt;AR$2, $E98&gt;AR$2), $A$6/$D$6, 0)</f>
        <v/>
      </c>
      <c r="AS98" s="762">
        <f>+IF(AND($B98&lt;AS$2, $E98&gt;AS$2), $A$6/$D$6, 0)</f>
        <v/>
      </c>
      <c r="AT98" s="762">
        <f>+IF(AND($B98&lt;AT$2, $E98&gt;AT$2), $A$6/$D$6, 0)</f>
        <v/>
      </c>
      <c r="AU98" s="762">
        <f>+IF(AND($B98&lt;AU$2, $E98&gt;AU$2), $A$6/$D$6, 0)</f>
        <v/>
      </c>
      <c r="AV98" s="762">
        <f>+IF(AND($B98&lt;AV$2, $E98&gt;AV$2), $A$6/$D$6, 0)</f>
        <v/>
      </c>
      <c r="AW98" s="762">
        <f>+IF(AND($B98&lt;AW$2, $E98&gt;AW$2), $A$6/$D$6, 0)</f>
        <v/>
      </c>
      <c r="AX98" s="762">
        <f>+IF(AND($B98&lt;AX$2, $E98&gt;AX$2), $A$6/$D$6, 0)</f>
        <v/>
      </c>
      <c r="AY98" s="762">
        <f>+IF(AND($B98&lt;AY$2, $E98&gt;AY$2), $A$6/$D$6, 0)</f>
        <v/>
      </c>
      <c r="AZ98" s="762">
        <f>+IF(AND($B98&lt;AZ$2, $E98&gt;AZ$2), $A$6/$D$6, 0)</f>
        <v/>
      </c>
      <c r="BA98" s="762">
        <f>+IF(AND($B98&lt;BA$2, $E98&gt;BA$2), $A$6/$D$6, 0)</f>
        <v/>
      </c>
      <c r="BB98" s="762">
        <f>+IF(AND($B98&lt;BB$2, $E98&gt;BB$2), $A$6/$D$6, 0)</f>
        <v/>
      </c>
      <c r="BC98" s="762">
        <f>+IF(AND($B98&lt;BC$2, $E98&gt;BC$2), $A$6/$D$6, 0)</f>
        <v/>
      </c>
      <c r="BD98" s="762">
        <f>+IF(AND($B98&lt;BD$2, $E98&gt;BD$2), $A$6/$D$6, 0)</f>
        <v/>
      </c>
      <c r="BE98" s="762">
        <f>+IF(AND($B98&lt;BE$2, $E98&gt;BE$2), $A$6/$D$6, 0)</f>
        <v/>
      </c>
      <c r="BF98" s="762">
        <f>+IF(AND($B98&lt;BF$2, $E98&gt;BF$2), $A$6/$D$6, 0)</f>
        <v/>
      </c>
      <c r="BG98" s="762">
        <f>+IF(AND($B98&lt;BG$2, $E98&gt;BG$2), $A$6/$D$6, 0)</f>
        <v/>
      </c>
      <c r="BH98" s="762">
        <f>+IF(AND($B98&lt;BH$2, $E98&gt;BH$2), $A$6/$D$6, 0)</f>
        <v/>
      </c>
      <c r="BI98" s="762">
        <f>+IF(AND($B98&lt;BI$2, $E98&gt;BI$2), $A$6/$D$6, 0)</f>
        <v/>
      </c>
      <c r="BJ98" s="762">
        <f>+IF(AND($B98&lt;BJ$2, $E98&gt;BJ$2), $A$6/$D$6, 0)</f>
        <v/>
      </c>
      <c r="BK98" s="762">
        <f>+IF(AND($B98&lt;BK$2, $E98&gt;BK$2), $A$6/$D$6, 0)</f>
        <v/>
      </c>
      <c r="BL98" s="762">
        <f>+IF(AND($B98&lt;BL$2, $E98&gt;BL$2), $A$6/$D$6, 0)</f>
        <v/>
      </c>
      <c r="BM98" s="762">
        <f>+IF(AND($B98&lt;BM$2, $E98&gt;BM$2), $A$6/$D$6, 0)</f>
        <v/>
      </c>
      <c r="BN98" s="762">
        <f>+IF(AND($B98&lt;BN$2, $E98&gt;BN$2), $A$6/$D$6, 0)</f>
        <v/>
      </c>
      <c r="BO98" s="762">
        <f>+IF(AND($B98&lt;BO$2, $E98&gt;BO$2), $A$6/$D$6, 0)</f>
        <v/>
      </c>
      <c r="BP98" s="762">
        <f>+IF(AND($B98&lt;BP$2, $E98&gt;BP$2), $A$6/$D$6, 0)</f>
        <v/>
      </c>
      <c r="BQ98" s="762">
        <f>+IF(AND($B98&lt;BQ$2, $E98&gt;BQ$2), $A$6/$D$6, 0)</f>
        <v/>
      </c>
      <c r="BR98" s="762">
        <f>+IF(AND($B98&lt;BR$2, $E98&gt;BR$2), $A$6/$D$6, 0)</f>
        <v/>
      </c>
      <c r="BS98" s="762">
        <f>+IF(AND($B98&lt;BS$2, $E98&gt;BS$2), $A$6/$D$6, 0)</f>
        <v/>
      </c>
      <c r="BT98" s="762">
        <f>+IF(AND($B98&lt;BT$2, $E98&gt;BT$2), $A$6/$D$6, 0)</f>
        <v/>
      </c>
      <c r="BU98" s="762">
        <f>+IF(AND($B98&lt;BU$2, $E98&gt;BU$2), $A$6/$D$6, 0)</f>
        <v/>
      </c>
      <c r="BV98" s="762">
        <f>+IF(AND($B98&lt;BV$2, $E98&gt;BV$2), $A$6/$D$6, 0)</f>
        <v/>
      </c>
      <c r="BW98" s="762">
        <f>+IF(AND($B98&lt;BW$2, $E98&gt;BW$2), $A$6/$D$6, 0)</f>
        <v/>
      </c>
      <c r="BX98" s="762">
        <f>+IF(AND($B98&lt;BX$2, $E98&gt;BX$2), $A$6/$D$6, 0)</f>
        <v/>
      </c>
      <c r="BY98" s="762">
        <f>+IF(AND($B98&lt;BY$2, $E98&gt;BY$2), $A$6/$D$6, 0)</f>
        <v/>
      </c>
      <c r="BZ98" s="762">
        <f>+IF(AND($B98&lt;BZ$2, $E98&gt;BZ$2), $A$6/$D$6, 0)</f>
        <v/>
      </c>
      <c r="CA98" s="762">
        <f>+IF(AND($B98&lt;CA$2, $E98&gt;CA$2), $A$6/$D$6, 0)</f>
        <v/>
      </c>
      <c r="CB98" s="762">
        <f>+IF(AND($B98&lt;CB$2, $E98&gt;CB$2), $A$6/$D$6, 0)</f>
        <v/>
      </c>
      <c r="CC98" s="762">
        <f>+IF(AND($B98&lt;CC$2, $E98&gt;CC$2), $A$6/$D$6, 0)</f>
        <v/>
      </c>
      <c r="CD98" s="762">
        <f>+IF(AND($B98&lt;CD$2, $E98&gt;CD$2), $A$6/$D$6, 0)</f>
        <v/>
      </c>
      <c r="CE98" s="762">
        <f>+IF(AND($B98&lt;CE$2, $E98&gt;CE$2), $A$6/$D$6, 0)</f>
        <v/>
      </c>
      <c r="CF98" s="762">
        <f>+IF(AND($B98&lt;CF$2, $E98&gt;CF$2), $A$6/$D$6, 0)</f>
        <v/>
      </c>
      <c r="CG98" s="762">
        <f>+IF(AND($B98&lt;CG$2, $E98&gt;CG$2), $A$6/$D$6, 0)</f>
        <v/>
      </c>
      <c r="CH98" s="762">
        <f>+IF(AND($B98&lt;CH$2, $E98&gt;CH$2), $A$6/$D$6, 0)</f>
        <v/>
      </c>
      <c r="CI98" s="762">
        <f>+IF(AND($B98&lt;CI$2, $E98&gt;CI$2), $A$6/$D$6, 0)</f>
        <v/>
      </c>
      <c r="CJ98" s="762">
        <f>+IF(AND($B98&lt;CJ$2, $E98&gt;CJ$2), $A$6/$D$6, 0)</f>
        <v/>
      </c>
      <c r="CK98" s="763">
        <f>+IF(AND($B98&lt;CK$2, $E98&gt;CK$2), $A$6/$D$6, 0)</f>
        <v/>
      </c>
    </row>
    <row r="99" hidden="1" outlineLevel="1">
      <c r="A99" s="243" t="n"/>
      <c r="B99" s="262" t="n">
        <v>0</v>
      </c>
      <c r="C99" s="269">
        <f>+EOMONTH(B99,0)</f>
        <v/>
      </c>
      <c r="D99" t="inlineStr">
        <is>
          <t>Program Development SOW #7</t>
        </is>
      </c>
      <c r="E99" s="171">
        <f>+EOMONTH(B99, $D$6)</f>
        <v/>
      </c>
      <c r="F99" s="761">
        <f>+IF(AND($B99&lt;F$2, $E99&gt;F$2), $A$6/$D$6, 0)</f>
        <v/>
      </c>
      <c r="G99" s="762">
        <f>+IF(AND($B99&lt;G$2, $E99&gt;G$2), $A$6/$D$6, 0)</f>
        <v/>
      </c>
      <c r="H99" s="762">
        <f>+IF(AND($B99&lt;H$2, $E99&gt;H$2), $A$6/$D$6, 0)</f>
        <v/>
      </c>
      <c r="I99" s="762">
        <f>+IF(AND($B99&lt;I$2, $E99&gt;I$2), $A$6/$D$6, 0)</f>
        <v/>
      </c>
      <c r="J99" s="762">
        <f>+IF(AND($B99&lt;J$2, $E99&gt;J$2), $A$6/$D$6, 0)</f>
        <v/>
      </c>
      <c r="K99" s="763">
        <f>+IF(AND($B99&lt;K$2, $E99&gt;K$2), $A$6/$D$6, 0)</f>
        <v/>
      </c>
      <c r="L99" s="762">
        <f>+IF(AND($B99&lt;L$2, $E99&gt;L$2), $A$6/$D$6, 0)</f>
        <v/>
      </c>
      <c r="M99" s="762">
        <f>+IF(AND($B99&lt;M$2, $E99&gt;M$2), $A$6/$D$6, 0)</f>
        <v/>
      </c>
      <c r="N99" s="762">
        <f>+IF(AND($B99&lt;N$2, $E99&gt;N$2), $A$6/$D$6, 0)</f>
        <v/>
      </c>
      <c r="O99" s="762">
        <f>+IF(AND($B99&lt;O$2, $E99&gt;O$2), $A$6/$D$6, 0)</f>
        <v/>
      </c>
      <c r="P99" s="762">
        <f>+IF(AND($B99&lt;P$2, $E99&gt;P$2), $A$6/$D$6, 0)</f>
        <v/>
      </c>
      <c r="Q99" s="762">
        <f>+IF(AND($B99&lt;Q$2, $E99&gt;Q$2), $A$6/$D$6, 0)</f>
        <v/>
      </c>
      <c r="R99" s="762">
        <f>+IF(AND($B99&lt;R$2, $E99&gt;R$2), $A$6/$D$6, 0)</f>
        <v/>
      </c>
      <c r="S99" s="762">
        <f>+IF(AND($B99&lt;S$2, $E99&gt;S$2), $A$6/$D$6, 0)</f>
        <v/>
      </c>
      <c r="T99" s="762">
        <f>+IF(AND($B99&lt;T$2, $E99&gt;T$2), $A$6/$D$6, 0)</f>
        <v/>
      </c>
      <c r="U99" s="762">
        <f>+IF(AND($B99&lt;U$2, $E99&gt;U$2), $A$6/$D$6, 0)</f>
        <v/>
      </c>
      <c r="V99" s="762">
        <f>+IF(AND($B99&lt;V$2, $E99&gt;V$2), $A$6/$D$6, 0)</f>
        <v/>
      </c>
      <c r="W99" s="762">
        <f>+IF(AND($B99&lt;W$2, $E99&gt;W$2), $A$6/$D$6, 0)</f>
        <v/>
      </c>
      <c r="X99" s="762">
        <f>+IF(AND($B99&lt;X$2, $E99&gt;X$2), $A$6/$D$6, 0)</f>
        <v/>
      </c>
      <c r="Y99" s="762">
        <f>+IF(AND($B99&lt;Y$2, $E99&gt;Y$2), $A$6/$D$6, 0)</f>
        <v/>
      </c>
      <c r="Z99" s="762">
        <f>+IF(AND($B99&lt;Z$2, $E99&gt;Z$2), $A$6/$D$6, 0)</f>
        <v/>
      </c>
      <c r="AA99" s="762">
        <f>+IF(AND($B99&lt;AA$2, $E99&gt;AA$2), $A$6/$D$6, 0)</f>
        <v/>
      </c>
      <c r="AB99" s="762">
        <f>+IF(AND($B99&lt;AB$2, $E99&gt;AB$2), $A$6/$D$6, 0)</f>
        <v/>
      </c>
      <c r="AC99" s="762">
        <f>+IF(AND($B99&lt;AC$2, $E99&gt;AC$2), $A$6/$D$6, 0)</f>
        <v/>
      </c>
      <c r="AD99" s="762">
        <f>+IF(AND($B99&lt;AD$2, $E99&gt;AD$2), $A$6/$D$6, 0)</f>
        <v/>
      </c>
      <c r="AE99" s="762">
        <f>+IF(AND($B99&lt;AE$2, $E99&gt;AE$2), $A$6/$D$6, 0)</f>
        <v/>
      </c>
      <c r="AF99" s="762">
        <f>+IF(AND($B99&lt;AF$2, $E99&gt;AF$2), $A$6/$D$6, 0)</f>
        <v/>
      </c>
      <c r="AG99" s="762">
        <f>+IF(AND($B99&lt;AG$2, $E99&gt;AG$2), $A$6/$D$6, 0)</f>
        <v/>
      </c>
      <c r="AH99" s="762">
        <f>+IF(AND($B99&lt;AH$2, $E99&gt;AH$2), $A$6/$D$6, 0)</f>
        <v/>
      </c>
      <c r="AI99" s="762">
        <f>+IF(AND($B99&lt;AI$2, $E99&gt;AI$2), $A$6/$D$6, 0)</f>
        <v/>
      </c>
      <c r="AJ99" s="762">
        <f>+IF(AND($B99&lt;AJ$2, $E99&gt;AJ$2), $A$6/$D$6, 0)</f>
        <v/>
      </c>
      <c r="AK99" s="762">
        <f>+IF(AND($B99&lt;AK$2, $E99&gt;AK$2), $A$6/$D$6, 0)</f>
        <v/>
      </c>
      <c r="AL99" s="762">
        <f>+IF(AND($B99&lt;AL$2, $E99&gt;AL$2), $A$6/$D$6, 0)</f>
        <v/>
      </c>
      <c r="AM99" s="762">
        <f>+IF(AND($B99&lt;AM$2, $E99&gt;AM$2), $A$6/$D$6, 0)</f>
        <v/>
      </c>
      <c r="AN99" s="762">
        <f>+IF(AND($B99&lt;AN$2, $E99&gt;AN$2), $A$6/$D$6, 0)</f>
        <v/>
      </c>
      <c r="AO99" s="762">
        <f>+IF(AND($B99&lt;AO$2, $E99&gt;AO$2), $A$6/$D$6, 0)</f>
        <v/>
      </c>
      <c r="AP99" s="762">
        <f>+IF(AND($B99&lt;AP$2, $E99&gt;AP$2), $A$6/$D$6, 0)</f>
        <v/>
      </c>
      <c r="AQ99" s="762">
        <f>+IF(AND($B99&lt;AQ$2, $E99&gt;AQ$2), $A$6/$D$6, 0)</f>
        <v/>
      </c>
      <c r="AR99" s="762">
        <f>+IF(AND($B99&lt;AR$2, $E99&gt;AR$2), $A$6/$D$6, 0)</f>
        <v/>
      </c>
      <c r="AS99" s="762">
        <f>+IF(AND($B99&lt;AS$2, $E99&gt;AS$2), $A$6/$D$6, 0)</f>
        <v/>
      </c>
      <c r="AT99" s="762">
        <f>+IF(AND($B99&lt;AT$2, $E99&gt;AT$2), $A$6/$D$6, 0)</f>
        <v/>
      </c>
      <c r="AU99" s="762">
        <f>+IF(AND($B99&lt;AU$2, $E99&gt;AU$2), $A$6/$D$6, 0)</f>
        <v/>
      </c>
      <c r="AV99" s="762">
        <f>+IF(AND($B99&lt;AV$2, $E99&gt;AV$2), $A$6/$D$6, 0)</f>
        <v/>
      </c>
      <c r="AW99" s="762">
        <f>+IF(AND($B99&lt;AW$2, $E99&gt;AW$2), $A$6/$D$6, 0)</f>
        <v/>
      </c>
      <c r="AX99" s="762">
        <f>+IF(AND($B99&lt;AX$2, $E99&gt;AX$2), $A$6/$D$6, 0)</f>
        <v/>
      </c>
      <c r="AY99" s="762">
        <f>+IF(AND($B99&lt;AY$2, $E99&gt;AY$2), $A$6/$D$6, 0)</f>
        <v/>
      </c>
      <c r="AZ99" s="762">
        <f>+IF(AND($B99&lt;AZ$2, $E99&gt;AZ$2), $A$6/$D$6, 0)</f>
        <v/>
      </c>
      <c r="BA99" s="762">
        <f>+IF(AND($B99&lt;BA$2, $E99&gt;BA$2), $A$6/$D$6, 0)</f>
        <v/>
      </c>
      <c r="BB99" s="762">
        <f>+IF(AND($B99&lt;BB$2, $E99&gt;BB$2), $A$6/$D$6, 0)</f>
        <v/>
      </c>
      <c r="BC99" s="762">
        <f>+IF(AND($B99&lt;BC$2, $E99&gt;BC$2), $A$6/$D$6, 0)</f>
        <v/>
      </c>
      <c r="BD99" s="762">
        <f>+IF(AND($B99&lt;BD$2, $E99&gt;BD$2), $A$6/$D$6, 0)</f>
        <v/>
      </c>
      <c r="BE99" s="762">
        <f>+IF(AND($B99&lt;BE$2, $E99&gt;BE$2), $A$6/$D$6, 0)</f>
        <v/>
      </c>
      <c r="BF99" s="762">
        <f>+IF(AND($B99&lt;BF$2, $E99&gt;BF$2), $A$6/$D$6, 0)</f>
        <v/>
      </c>
      <c r="BG99" s="762">
        <f>+IF(AND($B99&lt;BG$2, $E99&gt;BG$2), $A$6/$D$6, 0)</f>
        <v/>
      </c>
      <c r="BH99" s="762">
        <f>+IF(AND($B99&lt;BH$2, $E99&gt;BH$2), $A$6/$D$6, 0)</f>
        <v/>
      </c>
      <c r="BI99" s="762">
        <f>+IF(AND($B99&lt;BI$2, $E99&gt;BI$2), $A$6/$D$6, 0)</f>
        <v/>
      </c>
      <c r="BJ99" s="762">
        <f>+IF(AND($B99&lt;BJ$2, $E99&gt;BJ$2), $A$6/$D$6, 0)</f>
        <v/>
      </c>
      <c r="BK99" s="762">
        <f>+IF(AND($B99&lt;BK$2, $E99&gt;BK$2), $A$6/$D$6, 0)</f>
        <v/>
      </c>
      <c r="BL99" s="762">
        <f>+IF(AND($B99&lt;BL$2, $E99&gt;BL$2), $A$6/$D$6, 0)</f>
        <v/>
      </c>
      <c r="BM99" s="762">
        <f>+IF(AND($B99&lt;BM$2, $E99&gt;BM$2), $A$6/$D$6, 0)</f>
        <v/>
      </c>
      <c r="BN99" s="762">
        <f>+IF(AND($B99&lt;BN$2, $E99&gt;BN$2), $A$6/$D$6, 0)</f>
        <v/>
      </c>
      <c r="BO99" s="762">
        <f>+IF(AND($B99&lt;BO$2, $E99&gt;BO$2), $A$6/$D$6, 0)</f>
        <v/>
      </c>
      <c r="BP99" s="762">
        <f>+IF(AND($B99&lt;BP$2, $E99&gt;BP$2), $A$6/$D$6, 0)</f>
        <v/>
      </c>
      <c r="BQ99" s="762">
        <f>+IF(AND($B99&lt;BQ$2, $E99&gt;BQ$2), $A$6/$D$6, 0)</f>
        <v/>
      </c>
      <c r="BR99" s="762">
        <f>+IF(AND($B99&lt;BR$2, $E99&gt;BR$2), $A$6/$D$6, 0)</f>
        <v/>
      </c>
      <c r="BS99" s="762">
        <f>+IF(AND($B99&lt;BS$2, $E99&gt;BS$2), $A$6/$D$6, 0)</f>
        <v/>
      </c>
      <c r="BT99" s="762">
        <f>+IF(AND($B99&lt;BT$2, $E99&gt;BT$2), $A$6/$D$6, 0)</f>
        <v/>
      </c>
      <c r="BU99" s="762">
        <f>+IF(AND($B99&lt;BU$2, $E99&gt;BU$2), $A$6/$D$6, 0)</f>
        <v/>
      </c>
      <c r="BV99" s="762">
        <f>+IF(AND($B99&lt;BV$2, $E99&gt;BV$2), $A$6/$D$6, 0)</f>
        <v/>
      </c>
      <c r="BW99" s="762">
        <f>+IF(AND($B99&lt;BW$2, $E99&gt;BW$2), $A$6/$D$6, 0)</f>
        <v/>
      </c>
      <c r="BX99" s="762">
        <f>+IF(AND($B99&lt;BX$2, $E99&gt;BX$2), $A$6/$D$6, 0)</f>
        <v/>
      </c>
      <c r="BY99" s="762">
        <f>+IF(AND($B99&lt;BY$2, $E99&gt;BY$2), $A$6/$D$6, 0)</f>
        <v/>
      </c>
      <c r="BZ99" s="762">
        <f>+IF(AND($B99&lt;BZ$2, $E99&gt;BZ$2), $A$6/$D$6, 0)</f>
        <v/>
      </c>
      <c r="CA99" s="762">
        <f>+IF(AND($B99&lt;CA$2, $E99&gt;CA$2), $A$6/$D$6, 0)</f>
        <v/>
      </c>
      <c r="CB99" s="762">
        <f>+IF(AND($B99&lt;CB$2, $E99&gt;CB$2), $A$6/$D$6, 0)</f>
        <v/>
      </c>
      <c r="CC99" s="762">
        <f>+IF(AND($B99&lt;CC$2, $E99&gt;CC$2), $A$6/$D$6, 0)</f>
        <v/>
      </c>
      <c r="CD99" s="762">
        <f>+IF(AND($B99&lt;CD$2, $E99&gt;CD$2), $A$6/$D$6, 0)</f>
        <v/>
      </c>
      <c r="CE99" s="762">
        <f>+IF(AND($B99&lt;CE$2, $E99&gt;CE$2), $A$6/$D$6, 0)</f>
        <v/>
      </c>
      <c r="CF99" s="762">
        <f>+IF(AND($B99&lt;CF$2, $E99&gt;CF$2), $A$6/$D$6, 0)</f>
        <v/>
      </c>
      <c r="CG99" s="762">
        <f>+IF(AND($B99&lt;CG$2, $E99&gt;CG$2), $A$6/$D$6, 0)</f>
        <v/>
      </c>
      <c r="CH99" s="762">
        <f>+IF(AND($B99&lt;CH$2, $E99&gt;CH$2), $A$6/$D$6, 0)</f>
        <v/>
      </c>
      <c r="CI99" s="762">
        <f>+IF(AND($B99&lt;CI$2, $E99&gt;CI$2), $A$6/$D$6, 0)</f>
        <v/>
      </c>
      <c r="CJ99" s="762">
        <f>+IF(AND($B99&lt;CJ$2, $E99&gt;CJ$2), $A$6/$D$6, 0)</f>
        <v/>
      </c>
      <c r="CK99" s="763">
        <f>+IF(AND($B99&lt;CK$2, $E99&gt;CK$2), $A$6/$D$6, 0)</f>
        <v/>
      </c>
    </row>
    <row r="100" hidden="1" outlineLevel="1">
      <c r="A100" s="243" t="n"/>
      <c r="B100" s="262" t="n">
        <v>0</v>
      </c>
      <c r="C100" s="269">
        <f>+EOMONTH(B100,0)</f>
        <v/>
      </c>
      <c r="D100" t="inlineStr">
        <is>
          <t>Program Development SOW #8</t>
        </is>
      </c>
      <c r="E100" s="171">
        <f>+EOMONTH(B100, $D$6)</f>
        <v/>
      </c>
      <c r="F100" s="761">
        <f>+IF(AND($B100&lt;F$2, $E100&gt;F$2), $A$6/$D$6, 0)</f>
        <v/>
      </c>
      <c r="G100" s="762">
        <f>+IF(AND($B100&lt;G$2, $E100&gt;G$2), $A$6/$D$6, 0)</f>
        <v/>
      </c>
      <c r="H100" s="762">
        <f>+IF(AND($B100&lt;H$2, $E100&gt;H$2), $A$6/$D$6, 0)</f>
        <v/>
      </c>
      <c r="I100" s="762">
        <f>+IF(AND($B100&lt;I$2, $E100&gt;I$2), $A$6/$D$6, 0)</f>
        <v/>
      </c>
      <c r="J100" s="762">
        <f>+IF(AND($B100&lt;J$2, $E100&gt;J$2), $A$6/$D$6, 0)</f>
        <v/>
      </c>
      <c r="K100" s="763">
        <f>+IF(AND($B100&lt;K$2, $E100&gt;K$2), $A$6/$D$6, 0)</f>
        <v/>
      </c>
      <c r="L100" s="762">
        <f>+IF(AND($B100&lt;L$2, $E100&gt;L$2), $A$6/$D$6, 0)</f>
        <v/>
      </c>
      <c r="M100" s="762">
        <f>+IF(AND($B100&lt;M$2, $E100&gt;M$2), $A$6/$D$6, 0)</f>
        <v/>
      </c>
      <c r="N100" s="762">
        <f>+IF(AND($B100&lt;N$2, $E100&gt;N$2), $A$6/$D$6, 0)</f>
        <v/>
      </c>
      <c r="O100" s="762">
        <f>+IF(AND($B100&lt;O$2, $E100&gt;O$2), $A$6/$D$6, 0)</f>
        <v/>
      </c>
      <c r="P100" s="762">
        <f>+IF(AND($B100&lt;P$2, $E100&gt;P$2), $A$6/$D$6, 0)</f>
        <v/>
      </c>
      <c r="Q100" s="762">
        <f>+IF(AND($B100&lt;Q$2, $E100&gt;Q$2), $A$6/$D$6, 0)</f>
        <v/>
      </c>
      <c r="R100" s="762">
        <f>+IF(AND($B100&lt;R$2, $E100&gt;R$2), $A$6/$D$6, 0)</f>
        <v/>
      </c>
      <c r="S100" s="762">
        <f>+IF(AND($B100&lt;S$2, $E100&gt;S$2), $A$6/$D$6, 0)</f>
        <v/>
      </c>
      <c r="T100" s="762">
        <f>+IF(AND($B100&lt;T$2, $E100&gt;T$2), $A$6/$D$6, 0)</f>
        <v/>
      </c>
      <c r="U100" s="762">
        <f>+IF(AND($B100&lt;U$2, $E100&gt;U$2), $A$6/$D$6, 0)</f>
        <v/>
      </c>
      <c r="V100" s="762">
        <f>+IF(AND($B100&lt;V$2, $E100&gt;V$2), $A$6/$D$6, 0)</f>
        <v/>
      </c>
      <c r="W100" s="762">
        <f>+IF(AND($B100&lt;W$2, $E100&gt;W$2), $A$6/$D$6, 0)</f>
        <v/>
      </c>
      <c r="X100" s="762">
        <f>+IF(AND($B100&lt;X$2, $E100&gt;X$2), $A$6/$D$6, 0)</f>
        <v/>
      </c>
      <c r="Y100" s="762">
        <f>+IF(AND($B100&lt;Y$2, $E100&gt;Y$2), $A$6/$D$6, 0)</f>
        <v/>
      </c>
      <c r="Z100" s="762">
        <f>+IF(AND($B100&lt;Z$2, $E100&gt;Z$2), $A$6/$D$6, 0)</f>
        <v/>
      </c>
      <c r="AA100" s="762">
        <f>+IF(AND($B100&lt;AA$2, $E100&gt;AA$2), $A$6/$D$6, 0)</f>
        <v/>
      </c>
      <c r="AB100" s="762">
        <f>+IF(AND($B100&lt;AB$2, $E100&gt;AB$2), $A$6/$D$6, 0)</f>
        <v/>
      </c>
      <c r="AC100" s="762">
        <f>+IF(AND($B100&lt;AC$2, $E100&gt;AC$2), $A$6/$D$6, 0)</f>
        <v/>
      </c>
      <c r="AD100" s="762">
        <f>+IF(AND($B100&lt;AD$2, $E100&gt;AD$2), $A$6/$D$6, 0)</f>
        <v/>
      </c>
      <c r="AE100" s="762">
        <f>+IF(AND($B100&lt;AE$2, $E100&gt;AE$2), $A$6/$D$6, 0)</f>
        <v/>
      </c>
      <c r="AF100" s="762">
        <f>+IF(AND($B100&lt;AF$2, $E100&gt;AF$2), $A$6/$D$6, 0)</f>
        <v/>
      </c>
      <c r="AG100" s="762">
        <f>+IF(AND($B100&lt;AG$2, $E100&gt;AG$2), $A$6/$D$6, 0)</f>
        <v/>
      </c>
      <c r="AH100" s="762">
        <f>+IF(AND($B100&lt;AH$2, $E100&gt;AH$2), $A$6/$D$6, 0)</f>
        <v/>
      </c>
      <c r="AI100" s="762">
        <f>+IF(AND($B100&lt;AI$2, $E100&gt;AI$2), $A$6/$D$6, 0)</f>
        <v/>
      </c>
      <c r="AJ100" s="762">
        <f>+IF(AND($B100&lt;AJ$2, $E100&gt;AJ$2), $A$6/$D$6, 0)</f>
        <v/>
      </c>
      <c r="AK100" s="762">
        <f>+IF(AND($B100&lt;AK$2, $E100&gt;AK$2), $A$6/$D$6, 0)</f>
        <v/>
      </c>
      <c r="AL100" s="762">
        <f>+IF(AND($B100&lt;AL$2, $E100&gt;AL$2), $A$6/$D$6, 0)</f>
        <v/>
      </c>
      <c r="AM100" s="762">
        <f>+IF(AND($B100&lt;AM$2, $E100&gt;AM$2), $A$6/$D$6, 0)</f>
        <v/>
      </c>
      <c r="AN100" s="762">
        <f>+IF(AND($B100&lt;AN$2, $E100&gt;AN$2), $A$6/$D$6, 0)</f>
        <v/>
      </c>
      <c r="AO100" s="762">
        <f>+IF(AND($B100&lt;AO$2, $E100&gt;AO$2), $A$6/$D$6, 0)</f>
        <v/>
      </c>
      <c r="AP100" s="762">
        <f>+IF(AND($B100&lt;AP$2, $E100&gt;AP$2), $A$6/$D$6, 0)</f>
        <v/>
      </c>
      <c r="AQ100" s="762">
        <f>+IF(AND($B100&lt;AQ$2, $E100&gt;AQ$2), $A$6/$D$6, 0)</f>
        <v/>
      </c>
      <c r="AR100" s="762">
        <f>+IF(AND($B100&lt;AR$2, $E100&gt;AR$2), $A$6/$D$6, 0)</f>
        <v/>
      </c>
      <c r="AS100" s="762">
        <f>+IF(AND($B100&lt;AS$2, $E100&gt;AS$2), $A$6/$D$6, 0)</f>
        <v/>
      </c>
      <c r="AT100" s="762">
        <f>+IF(AND($B100&lt;AT$2, $E100&gt;AT$2), $A$6/$D$6, 0)</f>
        <v/>
      </c>
      <c r="AU100" s="762">
        <f>+IF(AND($B100&lt;AU$2, $E100&gt;AU$2), $A$6/$D$6, 0)</f>
        <v/>
      </c>
      <c r="AV100" s="762">
        <f>+IF(AND($B100&lt;AV$2, $E100&gt;AV$2), $A$6/$D$6, 0)</f>
        <v/>
      </c>
      <c r="AW100" s="762">
        <f>+IF(AND($B100&lt;AW$2, $E100&gt;AW$2), $A$6/$D$6, 0)</f>
        <v/>
      </c>
      <c r="AX100" s="762">
        <f>+IF(AND($B100&lt;AX$2, $E100&gt;AX$2), $A$6/$D$6, 0)</f>
        <v/>
      </c>
      <c r="AY100" s="762">
        <f>+IF(AND($B100&lt;AY$2, $E100&gt;AY$2), $A$6/$D$6, 0)</f>
        <v/>
      </c>
      <c r="AZ100" s="762">
        <f>+IF(AND($B100&lt;AZ$2, $E100&gt;AZ$2), $A$6/$D$6, 0)</f>
        <v/>
      </c>
      <c r="BA100" s="762">
        <f>+IF(AND($B100&lt;BA$2, $E100&gt;BA$2), $A$6/$D$6, 0)</f>
        <v/>
      </c>
      <c r="BB100" s="762">
        <f>+IF(AND($B100&lt;BB$2, $E100&gt;BB$2), $A$6/$D$6, 0)</f>
        <v/>
      </c>
      <c r="BC100" s="762">
        <f>+IF(AND($B100&lt;BC$2, $E100&gt;BC$2), $A$6/$D$6, 0)</f>
        <v/>
      </c>
      <c r="BD100" s="762">
        <f>+IF(AND($B100&lt;BD$2, $E100&gt;BD$2), $A$6/$D$6, 0)</f>
        <v/>
      </c>
      <c r="BE100" s="762">
        <f>+IF(AND($B100&lt;BE$2, $E100&gt;BE$2), $A$6/$D$6, 0)</f>
        <v/>
      </c>
      <c r="BF100" s="762">
        <f>+IF(AND($B100&lt;BF$2, $E100&gt;BF$2), $A$6/$D$6, 0)</f>
        <v/>
      </c>
      <c r="BG100" s="762">
        <f>+IF(AND($B100&lt;BG$2, $E100&gt;BG$2), $A$6/$D$6, 0)</f>
        <v/>
      </c>
      <c r="BH100" s="762">
        <f>+IF(AND($B100&lt;BH$2, $E100&gt;BH$2), $A$6/$D$6, 0)</f>
        <v/>
      </c>
      <c r="BI100" s="762">
        <f>+IF(AND($B100&lt;BI$2, $E100&gt;BI$2), $A$6/$D$6, 0)</f>
        <v/>
      </c>
      <c r="BJ100" s="762">
        <f>+IF(AND($B100&lt;BJ$2, $E100&gt;BJ$2), $A$6/$D$6, 0)</f>
        <v/>
      </c>
      <c r="BK100" s="762">
        <f>+IF(AND($B100&lt;BK$2, $E100&gt;BK$2), $A$6/$D$6, 0)</f>
        <v/>
      </c>
      <c r="BL100" s="762">
        <f>+IF(AND($B100&lt;BL$2, $E100&gt;BL$2), $A$6/$D$6, 0)</f>
        <v/>
      </c>
      <c r="BM100" s="762">
        <f>+IF(AND($B100&lt;BM$2, $E100&gt;BM$2), $A$6/$D$6, 0)</f>
        <v/>
      </c>
      <c r="BN100" s="762">
        <f>+IF(AND($B100&lt;BN$2, $E100&gt;BN$2), $A$6/$D$6, 0)</f>
        <v/>
      </c>
      <c r="BO100" s="762">
        <f>+IF(AND($B100&lt;BO$2, $E100&gt;BO$2), $A$6/$D$6, 0)</f>
        <v/>
      </c>
      <c r="BP100" s="762">
        <f>+IF(AND($B100&lt;BP$2, $E100&gt;BP$2), $A$6/$D$6, 0)</f>
        <v/>
      </c>
      <c r="BQ100" s="762">
        <f>+IF(AND($B100&lt;BQ$2, $E100&gt;BQ$2), $A$6/$D$6, 0)</f>
        <v/>
      </c>
      <c r="BR100" s="762">
        <f>+IF(AND($B100&lt;BR$2, $E100&gt;BR$2), $A$6/$D$6, 0)</f>
        <v/>
      </c>
      <c r="BS100" s="762">
        <f>+IF(AND($B100&lt;BS$2, $E100&gt;BS$2), $A$6/$D$6, 0)</f>
        <v/>
      </c>
      <c r="BT100" s="762">
        <f>+IF(AND($B100&lt;BT$2, $E100&gt;BT$2), $A$6/$D$6, 0)</f>
        <v/>
      </c>
      <c r="BU100" s="762">
        <f>+IF(AND($B100&lt;BU$2, $E100&gt;BU$2), $A$6/$D$6, 0)</f>
        <v/>
      </c>
      <c r="BV100" s="762">
        <f>+IF(AND($B100&lt;BV$2, $E100&gt;BV$2), $A$6/$D$6, 0)</f>
        <v/>
      </c>
      <c r="BW100" s="762">
        <f>+IF(AND($B100&lt;BW$2, $E100&gt;BW$2), $A$6/$D$6, 0)</f>
        <v/>
      </c>
      <c r="BX100" s="762">
        <f>+IF(AND($B100&lt;BX$2, $E100&gt;BX$2), $A$6/$D$6, 0)</f>
        <v/>
      </c>
      <c r="BY100" s="762">
        <f>+IF(AND($B100&lt;BY$2, $E100&gt;BY$2), $A$6/$D$6, 0)</f>
        <v/>
      </c>
      <c r="BZ100" s="762">
        <f>+IF(AND($B100&lt;BZ$2, $E100&gt;BZ$2), $A$6/$D$6, 0)</f>
        <v/>
      </c>
      <c r="CA100" s="762">
        <f>+IF(AND($B100&lt;CA$2, $E100&gt;CA$2), $A$6/$D$6, 0)</f>
        <v/>
      </c>
      <c r="CB100" s="762">
        <f>+IF(AND($B100&lt;CB$2, $E100&gt;CB$2), $A$6/$D$6, 0)</f>
        <v/>
      </c>
      <c r="CC100" s="762">
        <f>+IF(AND($B100&lt;CC$2, $E100&gt;CC$2), $A$6/$D$6, 0)</f>
        <v/>
      </c>
      <c r="CD100" s="762">
        <f>+IF(AND($B100&lt;CD$2, $E100&gt;CD$2), $A$6/$D$6, 0)</f>
        <v/>
      </c>
      <c r="CE100" s="762">
        <f>+IF(AND($B100&lt;CE$2, $E100&gt;CE$2), $A$6/$D$6, 0)</f>
        <v/>
      </c>
      <c r="CF100" s="762">
        <f>+IF(AND($B100&lt;CF$2, $E100&gt;CF$2), $A$6/$D$6, 0)</f>
        <v/>
      </c>
      <c r="CG100" s="762">
        <f>+IF(AND($B100&lt;CG$2, $E100&gt;CG$2), $A$6/$D$6, 0)</f>
        <v/>
      </c>
      <c r="CH100" s="762">
        <f>+IF(AND($B100&lt;CH$2, $E100&gt;CH$2), $A$6/$D$6, 0)</f>
        <v/>
      </c>
      <c r="CI100" s="762">
        <f>+IF(AND($B100&lt;CI$2, $E100&gt;CI$2), $A$6/$D$6, 0)</f>
        <v/>
      </c>
      <c r="CJ100" s="762">
        <f>+IF(AND($B100&lt;CJ$2, $E100&gt;CJ$2), $A$6/$D$6, 0)</f>
        <v/>
      </c>
      <c r="CK100" s="763">
        <f>+IF(AND($B100&lt;CK$2, $E100&gt;CK$2), $A$6/$D$6, 0)</f>
        <v/>
      </c>
    </row>
    <row r="101" hidden="1" outlineLevel="1">
      <c r="A101" s="243" t="n"/>
      <c r="B101" s="262" t="n">
        <v>0</v>
      </c>
      <c r="C101" s="269">
        <f>+EOMONTH(B101,0)</f>
        <v/>
      </c>
      <c r="D101" t="inlineStr">
        <is>
          <t>Program Development SOW #6</t>
        </is>
      </c>
      <c r="E101" s="171">
        <f>+EOMONTH(B101, $D$6)</f>
        <v/>
      </c>
      <c r="F101" s="761">
        <f>+IF(AND($B101&lt;F$2, $E101&gt;F$2), $A$6/$D$6, 0)</f>
        <v/>
      </c>
      <c r="G101" s="762">
        <f>+IF(AND($B101&lt;G$2, $E101&gt;G$2), $A$6/$D$6, 0)</f>
        <v/>
      </c>
      <c r="H101" s="762">
        <f>+IF(AND($B101&lt;H$2, $E101&gt;H$2), $A$6/$D$6, 0)</f>
        <v/>
      </c>
      <c r="I101" s="762">
        <f>+IF(AND($B101&lt;I$2, $E101&gt;I$2), $A$6/$D$6, 0)</f>
        <v/>
      </c>
      <c r="J101" s="762">
        <f>+IF(AND($B101&lt;J$2, $E101&gt;J$2), $A$6/$D$6, 0)</f>
        <v/>
      </c>
      <c r="K101" s="763">
        <f>+IF(AND($B101&lt;K$2, $E101&gt;K$2), $A$6/$D$6, 0)</f>
        <v/>
      </c>
      <c r="L101" s="762">
        <f>+IF(AND($B101&lt;L$2, $E101&gt;L$2), $A$6/$D$6, 0)</f>
        <v/>
      </c>
      <c r="M101" s="762">
        <f>+IF(AND($B101&lt;M$2, $E101&gt;M$2), $A$6/$D$6, 0)</f>
        <v/>
      </c>
      <c r="N101" s="762">
        <f>+IF(AND($B101&lt;N$2, $E101&gt;N$2), $A$6/$D$6, 0)</f>
        <v/>
      </c>
      <c r="O101" s="762">
        <f>+IF(AND($B101&lt;O$2, $E101&gt;O$2), $A$6/$D$6, 0)</f>
        <v/>
      </c>
      <c r="P101" s="762">
        <f>+IF(AND($B101&lt;P$2, $E101&gt;P$2), $A$6/$D$6, 0)</f>
        <v/>
      </c>
      <c r="Q101" s="762">
        <f>+IF(AND($B101&lt;Q$2, $E101&gt;Q$2), $A$6/$D$6, 0)</f>
        <v/>
      </c>
      <c r="R101" s="762">
        <f>+IF(AND($B101&lt;R$2, $E101&gt;R$2), $A$6/$D$6, 0)</f>
        <v/>
      </c>
      <c r="S101" s="762">
        <f>+IF(AND($B101&lt;S$2, $E101&gt;S$2), $A$6/$D$6, 0)</f>
        <v/>
      </c>
      <c r="T101" s="762">
        <f>+IF(AND($B101&lt;T$2, $E101&gt;T$2), $A$6/$D$6, 0)</f>
        <v/>
      </c>
      <c r="U101" s="762">
        <f>+IF(AND($B101&lt;U$2, $E101&gt;U$2), $A$6/$D$6, 0)</f>
        <v/>
      </c>
      <c r="V101" s="762">
        <f>+IF(AND($B101&lt;V$2, $E101&gt;V$2), $A$6/$D$6, 0)</f>
        <v/>
      </c>
      <c r="W101" s="762">
        <f>+IF(AND($B101&lt;W$2, $E101&gt;W$2), $A$6/$D$6, 0)</f>
        <v/>
      </c>
      <c r="X101" s="762">
        <f>+IF(AND($B101&lt;X$2, $E101&gt;X$2), $A$6/$D$6, 0)</f>
        <v/>
      </c>
      <c r="Y101" s="762">
        <f>+IF(AND($B101&lt;Y$2, $E101&gt;Y$2), $A$6/$D$6, 0)</f>
        <v/>
      </c>
      <c r="Z101" s="762">
        <f>+IF(AND($B101&lt;Z$2, $E101&gt;Z$2), $A$6/$D$6, 0)</f>
        <v/>
      </c>
      <c r="AA101" s="762">
        <f>+IF(AND($B101&lt;AA$2, $E101&gt;AA$2), $A$6/$D$6, 0)</f>
        <v/>
      </c>
      <c r="AB101" s="762">
        <f>+IF(AND($B101&lt;AB$2, $E101&gt;AB$2), $A$6/$D$6, 0)</f>
        <v/>
      </c>
      <c r="AC101" s="762">
        <f>+IF(AND($B101&lt;AC$2, $E101&gt;AC$2), $A$6/$D$6, 0)</f>
        <v/>
      </c>
      <c r="AD101" s="762">
        <f>+IF(AND($B101&lt;AD$2, $E101&gt;AD$2), $A$6/$D$6, 0)</f>
        <v/>
      </c>
      <c r="AE101" s="762">
        <f>+IF(AND($B101&lt;AE$2, $E101&gt;AE$2), $A$6/$D$6, 0)</f>
        <v/>
      </c>
      <c r="AF101" s="762">
        <f>+IF(AND($B101&lt;AF$2, $E101&gt;AF$2), $A$6/$D$6, 0)</f>
        <v/>
      </c>
      <c r="AG101" s="762">
        <f>+IF(AND($B101&lt;AG$2, $E101&gt;AG$2), $A$6/$D$6, 0)</f>
        <v/>
      </c>
      <c r="AH101" s="762">
        <f>+IF(AND($B101&lt;AH$2, $E101&gt;AH$2), $A$6/$D$6, 0)</f>
        <v/>
      </c>
      <c r="AI101" s="762">
        <f>+IF(AND($B101&lt;AI$2, $E101&gt;AI$2), $A$6/$D$6, 0)</f>
        <v/>
      </c>
      <c r="AJ101" s="762">
        <f>+IF(AND($B101&lt;AJ$2, $E101&gt;AJ$2), $A$6/$D$6, 0)</f>
        <v/>
      </c>
      <c r="AK101" s="762">
        <f>+IF(AND($B101&lt;AK$2, $E101&gt;AK$2), $A$6/$D$6, 0)</f>
        <v/>
      </c>
      <c r="AL101" s="762">
        <f>+IF(AND($B101&lt;AL$2, $E101&gt;AL$2), $A$6/$D$6, 0)</f>
        <v/>
      </c>
      <c r="AM101" s="762">
        <f>+IF(AND($B101&lt;AM$2, $E101&gt;AM$2), $A$6/$D$6, 0)</f>
        <v/>
      </c>
      <c r="AN101" s="762">
        <f>+IF(AND($B101&lt;AN$2, $E101&gt;AN$2), $A$6/$D$6, 0)</f>
        <v/>
      </c>
      <c r="AO101" s="762">
        <f>+IF(AND($B101&lt;AO$2, $E101&gt;AO$2), $A$6/$D$6, 0)</f>
        <v/>
      </c>
      <c r="AP101" s="762">
        <f>+IF(AND($B101&lt;AP$2, $E101&gt;AP$2), $A$6/$D$6, 0)</f>
        <v/>
      </c>
      <c r="AQ101" s="762">
        <f>+IF(AND($B101&lt;AQ$2, $E101&gt;AQ$2), $A$6/$D$6, 0)</f>
        <v/>
      </c>
      <c r="AR101" s="762">
        <f>+IF(AND($B101&lt;AR$2, $E101&gt;AR$2), $A$6/$D$6, 0)</f>
        <v/>
      </c>
      <c r="AS101" s="762">
        <f>+IF(AND($B101&lt;AS$2, $E101&gt;AS$2), $A$6/$D$6, 0)</f>
        <v/>
      </c>
      <c r="AT101" s="762">
        <f>+IF(AND($B101&lt;AT$2, $E101&gt;AT$2), $A$6/$D$6, 0)</f>
        <v/>
      </c>
      <c r="AU101" s="762">
        <f>+IF(AND($B101&lt;AU$2, $E101&gt;AU$2), $A$6/$D$6, 0)</f>
        <v/>
      </c>
      <c r="AV101" s="762">
        <f>+IF(AND($B101&lt;AV$2, $E101&gt;AV$2), $A$6/$D$6, 0)</f>
        <v/>
      </c>
      <c r="AW101" s="762">
        <f>+IF(AND($B101&lt;AW$2, $E101&gt;AW$2), $A$6/$D$6, 0)</f>
        <v/>
      </c>
      <c r="AX101" s="762">
        <f>+IF(AND($B101&lt;AX$2, $E101&gt;AX$2), $A$6/$D$6, 0)</f>
        <v/>
      </c>
      <c r="AY101" s="762">
        <f>+IF(AND($B101&lt;AY$2, $E101&gt;AY$2), $A$6/$D$6, 0)</f>
        <v/>
      </c>
      <c r="AZ101" s="762">
        <f>+IF(AND($B101&lt;AZ$2, $E101&gt;AZ$2), $A$6/$D$6, 0)</f>
        <v/>
      </c>
      <c r="BA101" s="762">
        <f>+IF(AND($B101&lt;BA$2, $E101&gt;BA$2), $A$6/$D$6, 0)</f>
        <v/>
      </c>
      <c r="BB101" s="762">
        <f>+IF(AND($B101&lt;BB$2, $E101&gt;BB$2), $A$6/$D$6, 0)</f>
        <v/>
      </c>
      <c r="BC101" s="762">
        <f>+IF(AND($B101&lt;BC$2, $E101&gt;BC$2), $A$6/$D$6, 0)</f>
        <v/>
      </c>
      <c r="BD101" s="762">
        <f>+IF(AND($B101&lt;BD$2, $E101&gt;BD$2), $A$6/$D$6, 0)</f>
        <v/>
      </c>
      <c r="BE101" s="762">
        <f>+IF(AND($B101&lt;BE$2, $E101&gt;BE$2), $A$6/$D$6, 0)</f>
        <v/>
      </c>
      <c r="BF101" s="762">
        <f>+IF(AND($B101&lt;BF$2, $E101&gt;BF$2), $A$6/$D$6, 0)</f>
        <v/>
      </c>
      <c r="BG101" s="762">
        <f>+IF(AND($B101&lt;BG$2, $E101&gt;BG$2), $A$6/$D$6, 0)</f>
        <v/>
      </c>
      <c r="BH101" s="762">
        <f>+IF(AND($B101&lt;BH$2, $E101&gt;BH$2), $A$6/$D$6, 0)</f>
        <v/>
      </c>
      <c r="BI101" s="762">
        <f>+IF(AND($B101&lt;BI$2, $E101&gt;BI$2), $A$6/$D$6, 0)</f>
        <v/>
      </c>
      <c r="BJ101" s="762">
        <f>+IF(AND($B101&lt;BJ$2, $E101&gt;BJ$2), $A$6/$D$6, 0)</f>
        <v/>
      </c>
      <c r="BK101" s="762">
        <f>+IF(AND($B101&lt;BK$2, $E101&gt;BK$2), $A$6/$D$6, 0)</f>
        <v/>
      </c>
      <c r="BL101" s="762">
        <f>+IF(AND($B101&lt;BL$2, $E101&gt;BL$2), $A$6/$D$6, 0)</f>
        <v/>
      </c>
      <c r="BM101" s="762">
        <f>+IF(AND($B101&lt;BM$2, $E101&gt;BM$2), $A$6/$D$6, 0)</f>
        <v/>
      </c>
      <c r="BN101" s="762">
        <f>+IF(AND($B101&lt;BN$2, $E101&gt;BN$2), $A$6/$D$6, 0)</f>
        <v/>
      </c>
      <c r="BO101" s="762">
        <f>+IF(AND($B101&lt;BO$2, $E101&gt;BO$2), $A$6/$D$6, 0)</f>
        <v/>
      </c>
      <c r="BP101" s="762">
        <f>+IF(AND($B101&lt;BP$2, $E101&gt;BP$2), $A$6/$D$6, 0)</f>
        <v/>
      </c>
      <c r="BQ101" s="762">
        <f>+IF(AND($B101&lt;BQ$2, $E101&gt;BQ$2), $A$6/$D$6, 0)</f>
        <v/>
      </c>
      <c r="BR101" s="762">
        <f>+IF(AND($B101&lt;BR$2, $E101&gt;BR$2), $A$6/$D$6, 0)</f>
        <v/>
      </c>
      <c r="BS101" s="762">
        <f>+IF(AND($B101&lt;BS$2, $E101&gt;BS$2), $A$6/$D$6, 0)</f>
        <v/>
      </c>
      <c r="BT101" s="762">
        <f>+IF(AND($B101&lt;BT$2, $E101&gt;BT$2), $A$6/$D$6, 0)</f>
        <v/>
      </c>
      <c r="BU101" s="762">
        <f>+IF(AND($B101&lt;BU$2, $E101&gt;BU$2), $A$6/$D$6, 0)</f>
        <v/>
      </c>
      <c r="BV101" s="762">
        <f>+IF(AND($B101&lt;BV$2, $E101&gt;BV$2), $A$6/$D$6, 0)</f>
        <v/>
      </c>
      <c r="BW101" s="762">
        <f>+IF(AND($B101&lt;BW$2, $E101&gt;BW$2), $A$6/$D$6, 0)</f>
        <v/>
      </c>
      <c r="BX101" s="762">
        <f>+IF(AND($B101&lt;BX$2, $E101&gt;BX$2), $A$6/$D$6, 0)</f>
        <v/>
      </c>
      <c r="BY101" s="762">
        <f>+IF(AND($B101&lt;BY$2, $E101&gt;BY$2), $A$6/$D$6, 0)</f>
        <v/>
      </c>
      <c r="BZ101" s="762">
        <f>+IF(AND($B101&lt;BZ$2, $E101&gt;BZ$2), $A$6/$D$6, 0)</f>
        <v/>
      </c>
      <c r="CA101" s="762">
        <f>+IF(AND($B101&lt;CA$2, $E101&gt;CA$2), $A$6/$D$6, 0)</f>
        <v/>
      </c>
      <c r="CB101" s="762">
        <f>+IF(AND($B101&lt;CB$2, $E101&gt;CB$2), $A$6/$D$6, 0)</f>
        <v/>
      </c>
      <c r="CC101" s="762">
        <f>+IF(AND($B101&lt;CC$2, $E101&gt;CC$2), $A$6/$D$6, 0)</f>
        <v/>
      </c>
      <c r="CD101" s="762">
        <f>+IF(AND($B101&lt;CD$2, $E101&gt;CD$2), $A$6/$D$6, 0)</f>
        <v/>
      </c>
      <c r="CE101" s="762">
        <f>+IF(AND($B101&lt;CE$2, $E101&gt;CE$2), $A$6/$D$6, 0)</f>
        <v/>
      </c>
      <c r="CF101" s="762">
        <f>+IF(AND($B101&lt;CF$2, $E101&gt;CF$2), $A$6/$D$6, 0)</f>
        <v/>
      </c>
      <c r="CG101" s="762">
        <f>+IF(AND($B101&lt;CG$2, $E101&gt;CG$2), $A$6/$D$6, 0)</f>
        <v/>
      </c>
      <c r="CH101" s="762">
        <f>+IF(AND($B101&lt;CH$2, $E101&gt;CH$2), $A$6/$D$6, 0)</f>
        <v/>
      </c>
      <c r="CI101" s="762">
        <f>+IF(AND($B101&lt;CI$2, $E101&gt;CI$2), $A$6/$D$6, 0)</f>
        <v/>
      </c>
      <c r="CJ101" s="762">
        <f>+IF(AND($B101&lt;CJ$2, $E101&gt;CJ$2), $A$6/$D$6, 0)</f>
        <v/>
      </c>
      <c r="CK101" s="763">
        <f>+IF(AND($B101&lt;CK$2, $E101&gt;CK$2), $A$6/$D$6, 0)</f>
        <v/>
      </c>
    </row>
    <row r="102" hidden="1" outlineLevel="1">
      <c r="A102" s="243" t="n"/>
      <c r="B102" s="262" t="n">
        <v>0</v>
      </c>
      <c r="C102" s="269">
        <f>+EOMONTH(B102,0)</f>
        <v/>
      </c>
      <c r="D102" t="inlineStr">
        <is>
          <t>Program Development SOW #7</t>
        </is>
      </c>
      <c r="E102" s="171">
        <f>+EOMONTH(B102, $D$6)</f>
        <v/>
      </c>
      <c r="F102" s="761">
        <f>+IF(AND($B102&lt;F$2, $E102&gt;F$2), $A$6/$D$6, 0)</f>
        <v/>
      </c>
      <c r="G102" s="762">
        <f>+IF(AND($B102&lt;G$2, $E102&gt;G$2), $A$6/$D$6, 0)</f>
        <v/>
      </c>
      <c r="H102" s="762">
        <f>+IF(AND($B102&lt;H$2, $E102&gt;H$2), $A$6/$D$6, 0)</f>
        <v/>
      </c>
      <c r="I102" s="762">
        <f>+IF(AND($B102&lt;I$2, $E102&gt;I$2), $A$6/$D$6, 0)</f>
        <v/>
      </c>
      <c r="J102" s="762">
        <f>+IF(AND($B102&lt;J$2, $E102&gt;J$2), $A$6/$D$6, 0)</f>
        <v/>
      </c>
      <c r="K102" s="763">
        <f>+IF(AND($B102&lt;K$2, $E102&gt;K$2), $A$6/$D$6, 0)</f>
        <v/>
      </c>
      <c r="L102" s="762">
        <f>+IF(AND($B102&lt;L$2, $E102&gt;L$2), $A$6/$D$6, 0)</f>
        <v/>
      </c>
      <c r="M102" s="762">
        <f>+IF(AND($B102&lt;M$2, $E102&gt;M$2), $A$6/$D$6, 0)</f>
        <v/>
      </c>
      <c r="N102" s="762">
        <f>+IF(AND($B102&lt;N$2, $E102&gt;N$2), $A$6/$D$6, 0)</f>
        <v/>
      </c>
      <c r="O102" s="762">
        <f>+IF(AND($B102&lt;O$2, $E102&gt;O$2), $A$6/$D$6, 0)</f>
        <v/>
      </c>
      <c r="P102" s="762">
        <f>+IF(AND($B102&lt;P$2, $E102&gt;P$2), $A$6/$D$6, 0)</f>
        <v/>
      </c>
      <c r="Q102" s="762">
        <f>+IF(AND($B102&lt;Q$2, $E102&gt;Q$2), $A$6/$D$6, 0)</f>
        <v/>
      </c>
      <c r="R102" s="762">
        <f>+IF(AND($B102&lt;R$2, $E102&gt;R$2), $A$6/$D$6, 0)</f>
        <v/>
      </c>
      <c r="S102" s="762">
        <f>+IF(AND($B102&lt;S$2, $E102&gt;S$2), $A$6/$D$6, 0)</f>
        <v/>
      </c>
      <c r="T102" s="762">
        <f>+IF(AND($B102&lt;T$2, $E102&gt;T$2), $A$6/$D$6, 0)</f>
        <v/>
      </c>
      <c r="U102" s="762">
        <f>+IF(AND($B102&lt;U$2, $E102&gt;U$2), $A$6/$D$6, 0)</f>
        <v/>
      </c>
      <c r="V102" s="762">
        <f>+IF(AND($B102&lt;V$2, $E102&gt;V$2), $A$6/$D$6, 0)</f>
        <v/>
      </c>
      <c r="W102" s="762">
        <f>+IF(AND($B102&lt;W$2, $E102&gt;W$2), $A$6/$D$6, 0)</f>
        <v/>
      </c>
      <c r="X102" s="762">
        <f>+IF(AND($B102&lt;X$2, $E102&gt;X$2), $A$6/$D$6, 0)</f>
        <v/>
      </c>
      <c r="Y102" s="762">
        <f>+IF(AND($B102&lt;Y$2, $E102&gt;Y$2), $A$6/$D$6, 0)</f>
        <v/>
      </c>
      <c r="Z102" s="762">
        <f>+IF(AND($B102&lt;Z$2, $E102&gt;Z$2), $A$6/$D$6, 0)</f>
        <v/>
      </c>
      <c r="AA102" s="762">
        <f>+IF(AND($B102&lt;AA$2, $E102&gt;AA$2), $A$6/$D$6, 0)</f>
        <v/>
      </c>
      <c r="AB102" s="762">
        <f>+IF(AND($B102&lt;AB$2, $E102&gt;AB$2), $A$6/$D$6, 0)</f>
        <v/>
      </c>
      <c r="AC102" s="762">
        <f>+IF(AND($B102&lt;AC$2, $E102&gt;AC$2), $A$6/$D$6, 0)</f>
        <v/>
      </c>
      <c r="AD102" s="762">
        <f>+IF(AND($B102&lt;AD$2, $E102&gt;AD$2), $A$6/$D$6, 0)</f>
        <v/>
      </c>
      <c r="AE102" s="762">
        <f>+IF(AND($B102&lt;AE$2, $E102&gt;AE$2), $A$6/$D$6, 0)</f>
        <v/>
      </c>
      <c r="AF102" s="762">
        <f>+IF(AND($B102&lt;AF$2, $E102&gt;AF$2), $A$6/$D$6, 0)</f>
        <v/>
      </c>
      <c r="AG102" s="762">
        <f>+IF(AND($B102&lt;AG$2, $E102&gt;AG$2), $A$6/$D$6, 0)</f>
        <v/>
      </c>
      <c r="AH102" s="762">
        <f>+IF(AND($B102&lt;AH$2, $E102&gt;AH$2), $A$6/$D$6, 0)</f>
        <v/>
      </c>
      <c r="AI102" s="762">
        <f>+IF(AND($B102&lt;AI$2, $E102&gt;AI$2), $A$6/$D$6, 0)</f>
        <v/>
      </c>
      <c r="AJ102" s="762">
        <f>+IF(AND($B102&lt;AJ$2, $E102&gt;AJ$2), $A$6/$D$6, 0)</f>
        <v/>
      </c>
      <c r="AK102" s="762">
        <f>+IF(AND($B102&lt;AK$2, $E102&gt;AK$2), $A$6/$D$6, 0)</f>
        <v/>
      </c>
      <c r="AL102" s="762">
        <f>+IF(AND($B102&lt;AL$2, $E102&gt;AL$2), $A$6/$D$6, 0)</f>
        <v/>
      </c>
      <c r="AM102" s="762">
        <f>+IF(AND($B102&lt;AM$2, $E102&gt;AM$2), $A$6/$D$6, 0)</f>
        <v/>
      </c>
      <c r="AN102" s="762">
        <f>+IF(AND($B102&lt;AN$2, $E102&gt;AN$2), $A$6/$D$6, 0)</f>
        <v/>
      </c>
      <c r="AO102" s="762">
        <f>+IF(AND($B102&lt;AO$2, $E102&gt;AO$2), $A$6/$D$6, 0)</f>
        <v/>
      </c>
      <c r="AP102" s="762">
        <f>+IF(AND($B102&lt;AP$2, $E102&gt;AP$2), $A$6/$D$6, 0)</f>
        <v/>
      </c>
      <c r="AQ102" s="762">
        <f>+IF(AND($B102&lt;AQ$2, $E102&gt;AQ$2), $A$6/$D$6, 0)</f>
        <v/>
      </c>
      <c r="AR102" s="762">
        <f>+IF(AND($B102&lt;AR$2, $E102&gt;AR$2), $A$6/$D$6, 0)</f>
        <v/>
      </c>
      <c r="AS102" s="762">
        <f>+IF(AND($B102&lt;AS$2, $E102&gt;AS$2), $A$6/$D$6, 0)</f>
        <v/>
      </c>
      <c r="AT102" s="762">
        <f>+IF(AND($B102&lt;AT$2, $E102&gt;AT$2), $A$6/$D$6, 0)</f>
        <v/>
      </c>
      <c r="AU102" s="762">
        <f>+IF(AND($B102&lt;AU$2, $E102&gt;AU$2), $A$6/$D$6, 0)</f>
        <v/>
      </c>
      <c r="AV102" s="762">
        <f>+IF(AND($B102&lt;AV$2, $E102&gt;AV$2), $A$6/$D$6, 0)</f>
        <v/>
      </c>
      <c r="AW102" s="762">
        <f>+IF(AND($B102&lt;AW$2, $E102&gt;AW$2), $A$6/$D$6, 0)</f>
        <v/>
      </c>
      <c r="AX102" s="762">
        <f>+IF(AND($B102&lt;AX$2, $E102&gt;AX$2), $A$6/$D$6, 0)</f>
        <v/>
      </c>
      <c r="AY102" s="762">
        <f>+IF(AND($B102&lt;AY$2, $E102&gt;AY$2), $A$6/$D$6, 0)</f>
        <v/>
      </c>
      <c r="AZ102" s="762">
        <f>+IF(AND($B102&lt;AZ$2, $E102&gt;AZ$2), $A$6/$D$6, 0)</f>
        <v/>
      </c>
      <c r="BA102" s="762">
        <f>+IF(AND($B102&lt;BA$2, $E102&gt;BA$2), $A$6/$D$6, 0)</f>
        <v/>
      </c>
      <c r="BB102" s="762">
        <f>+IF(AND($B102&lt;BB$2, $E102&gt;BB$2), $A$6/$D$6, 0)</f>
        <v/>
      </c>
      <c r="BC102" s="762">
        <f>+IF(AND($B102&lt;BC$2, $E102&gt;BC$2), $A$6/$D$6, 0)</f>
        <v/>
      </c>
      <c r="BD102" s="762">
        <f>+IF(AND($B102&lt;BD$2, $E102&gt;BD$2), $A$6/$D$6, 0)</f>
        <v/>
      </c>
      <c r="BE102" s="762">
        <f>+IF(AND($B102&lt;BE$2, $E102&gt;BE$2), $A$6/$D$6, 0)</f>
        <v/>
      </c>
      <c r="BF102" s="762">
        <f>+IF(AND($B102&lt;BF$2, $E102&gt;BF$2), $A$6/$D$6, 0)</f>
        <v/>
      </c>
      <c r="BG102" s="762">
        <f>+IF(AND($B102&lt;BG$2, $E102&gt;BG$2), $A$6/$D$6, 0)</f>
        <v/>
      </c>
      <c r="BH102" s="762">
        <f>+IF(AND($B102&lt;BH$2, $E102&gt;BH$2), $A$6/$D$6, 0)</f>
        <v/>
      </c>
      <c r="BI102" s="762">
        <f>+IF(AND($B102&lt;BI$2, $E102&gt;BI$2), $A$6/$D$6, 0)</f>
        <v/>
      </c>
      <c r="BJ102" s="762">
        <f>+IF(AND($B102&lt;BJ$2, $E102&gt;BJ$2), $A$6/$D$6, 0)</f>
        <v/>
      </c>
      <c r="BK102" s="762">
        <f>+IF(AND($B102&lt;BK$2, $E102&gt;BK$2), $A$6/$D$6, 0)</f>
        <v/>
      </c>
      <c r="BL102" s="762">
        <f>+IF(AND($B102&lt;BL$2, $E102&gt;BL$2), $A$6/$D$6, 0)</f>
        <v/>
      </c>
      <c r="BM102" s="762">
        <f>+IF(AND($B102&lt;BM$2, $E102&gt;BM$2), $A$6/$D$6, 0)</f>
        <v/>
      </c>
      <c r="BN102" s="762">
        <f>+IF(AND($B102&lt;BN$2, $E102&gt;BN$2), $A$6/$D$6, 0)</f>
        <v/>
      </c>
      <c r="BO102" s="762">
        <f>+IF(AND($B102&lt;BO$2, $E102&gt;BO$2), $A$6/$D$6, 0)</f>
        <v/>
      </c>
      <c r="BP102" s="762">
        <f>+IF(AND($B102&lt;BP$2, $E102&gt;BP$2), $A$6/$D$6, 0)</f>
        <v/>
      </c>
      <c r="BQ102" s="762">
        <f>+IF(AND($B102&lt;BQ$2, $E102&gt;BQ$2), $A$6/$D$6, 0)</f>
        <v/>
      </c>
      <c r="BR102" s="762">
        <f>+IF(AND($B102&lt;BR$2, $E102&gt;BR$2), $A$6/$D$6, 0)</f>
        <v/>
      </c>
      <c r="BS102" s="762">
        <f>+IF(AND($B102&lt;BS$2, $E102&gt;BS$2), $A$6/$D$6, 0)</f>
        <v/>
      </c>
      <c r="BT102" s="762">
        <f>+IF(AND($B102&lt;BT$2, $E102&gt;BT$2), $A$6/$D$6, 0)</f>
        <v/>
      </c>
      <c r="BU102" s="762">
        <f>+IF(AND($B102&lt;BU$2, $E102&gt;BU$2), $A$6/$D$6, 0)</f>
        <v/>
      </c>
      <c r="BV102" s="762">
        <f>+IF(AND($B102&lt;BV$2, $E102&gt;BV$2), $A$6/$D$6, 0)</f>
        <v/>
      </c>
      <c r="BW102" s="762">
        <f>+IF(AND($B102&lt;BW$2, $E102&gt;BW$2), $A$6/$D$6, 0)</f>
        <v/>
      </c>
      <c r="BX102" s="762">
        <f>+IF(AND($B102&lt;BX$2, $E102&gt;BX$2), $A$6/$D$6, 0)</f>
        <v/>
      </c>
      <c r="BY102" s="762">
        <f>+IF(AND($B102&lt;BY$2, $E102&gt;BY$2), $A$6/$D$6, 0)</f>
        <v/>
      </c>
      <c r="BZ102" s="762">
        <f>+IF(AND($B102&lt;BZ$2, $E102&gt;BZ$2), $A$6/$D$6, 0)</f>
        <v/>
      </c>
      <c r="CA102" s="762">
        <f>+IF(AND($B102&lt;CA$2, $E102&gt;CA$2), $A$6/$D$6, 0)</f>
        <v/>
      </c>
      <c r="CB102" s="762">
        <f>+IF(AND($B102&lt;CB$2, $E102&gt;CB$2), $A$6/$D$6, 0)</f>
        <v/>
      </c>
      <c r="CC102" s="762">
        <f>+IF(AND($B102&lt;CC$2, $E102&gt;CC$2), $A$6/$D$6, 0)</f>
        <v/>
      </c>
      <c r="CD102" s="762">
        <f>+IF(AND($B102&lt;CD$2, $E102&gt;CD$2), $A$6/$D$6, 0)</f>
        <v/>
      </c>
      <c r="CE102" s="762">
        <f>+IF(AND($B102&lt;CE$2, $E102&gt;CE$2), $A$6/$D$6, 0)</f>
        <v/>
      </c>
      <c r="CF102" s="762">
        <f>+IF(AND($B102&lt;CF$2, $E102&gt;CF$2), $A$6/$D$6, 0)</f>
        <v/>
      </c>
      <c r="CG102" s="762">
        <f>+IF(AND($B102&lt;CG$2, $E102&gt;CG$2), $A$6/$D$6, 0)</f>
        <v/>
      </c>
      <c r="CH102" s="762">
        <f>+IF(AND($B102&lt;CH$2, $E102&gt;CH$2), $A$6/$D$6, 0)</f>
        <v/>
      </c>
      <c r="CI102" s="762">
        <f>+IF(AND($B102&lt;CI$2, $E102&gt;CI$2), $A$6/$D$6, 0)</f>
        <v/>
      </c>
      <c r="CJ102" s="762">
        <f>+IF(AND($B102&lt;CJ$2, $E102&gt;CJ$2), $A$6/$D$6, 0)</f>
        <v/>
      </c>
      <c r="CK102" s="763">
        <f>+IF(AND($B102&lt;CK$2, $E102&gt;CK$2), $A$6/$D$6, 0)</f>
        <v/>
      </c>
    </row>
    <row r="103" hidden="1" outlineLevel="1">
      <c r="A103" s="243" t="n"/>
      <c r="B103" s="262" t="n">
        <v>0</v>
      </c>
      <c r="C103" s="269">
        <f>+EOMONTH(B103,0)</f>
        <v/>
      </c>
      <c r="D103" t="inlineStr">
        <is>
          <t>Program Development SOW #8</t>
        </is>
      </c>
      <c r="E103" s="171">
        <f>+EOMONTH(B103, $D$6)</f>
        <v/>
      </c>
      <c r="F103" s="761">
        <f>+IF(AND($B103&lt;F$2, $E103&gt;F$2), $A$6/$D$6, 0)</f>
        <v/>
      </c>
      <c r="G103" s="762">
        <f>+IF(AND($B103&lt;G$2, $E103&gt;G$2), $A$6/$D$6, 0)</f>
        <v/>
      </c>
      <c r="H103" s="762">
        <f>+IF(AND($B103&lt;H$2, $E103&gt;H$2), $A$6/$D$6, 0)</f>
        <v/>
      </c>
      <c r="I103" s="762">
        <f>+IF(AND($B103&lt;I$2, $E103&gt;I$2), $A$6/$D$6, 0)</f>
        <v/>
      </c>
      <c r="J103" s="762">
        <f>+IF(AND($B103&lt;J$2, $E103&gt;J$2), $A$6/$D$6, 0)</f>
        <v/>
      </c>
      <c r="K103" s="763">
        <f>+IF(AND($B103&lt;K$2, $E103&gt;K$2), $A$6/$D$6, 0)</f>
        <v/>
      </c>
      <c r="L103" s="762">
        <f>+IF(AND($B103&lt;L$2, $E103&gt;L$2), $A$6/$D$6, 0)</f>
        <v/>
      </c>
      <c r="M103" s="762">
        <f>+IF(AND($B103&lt;M$2, $E103&gt;M$2), $A$6/$D$6, 0)</f>
        <v/>
      </c>
      <c r="N103" s="762">
        <f>+IF(AND($B103&lt;N$2, $E103&gt;N$2), $A$6/$D$6, 0)</f>
        <v/>
      </c>
      <c r="O103" s="762">
        <f>+IF(AND($B103&lt;O$2, $E103&gt;O$2), $A$6/$D$6, 0)</f>
        <v/>
      </c>
      <c r="P103" s="762">
        <f>+IF(AND($B103&lt;P$2, $E103&gt;P$2), $A$6/$D$6, 0)</f>
        <v/>
      </c>
      <c r="Q103" s="762">
        <f>+IF(AND($B103&lt;Q$2, $E103&gt;Q$2), $A$6/$D$6, 0)</f>
        <v/>
      </c>
      <c r="R103" s="762">
        <f>+IF(AND($B103&lt;R$2, $E103&gt;R$2), $A$6/$D$6, 0)</f>
        <v/>
      </c>
      <c r="S103" s="762">
        <f>+IF(AND($B103&lt;S$2, $E103&gt;S$2), $A$6/$D$6, 0)</f>
        <v/>
      </c>
      <c r="T103" s="762">
        <f>+IF(AND($B103&lt;T$2, $E103&gt;T$2), $A$6/$D$6, 0)</f>
        <v/>
      </c>
      <c r="U103" s="762">
        <f>+IF(AND($B103&lt;U$2, $E103&gt;U$2), $A$6/$D$6, 0)</f>
        <v/>
      </c>
      <c r="V103" s="762">
        <f>+IF(AND($B103&lt;V$2, $E103&gt;V$2), $A$6/$D$6, 0)</f>
        <v/>
      </c>
      <c r="W103" s="762">
        <f>+IF(AND($B103&lt;W$2, $E103&gt;W$2), $A$6/$D$6, 0)</f>
        <v/>
      </c>
      <c r="X103" s="762">
        <f>+IF(AND($B103&lt;X$2, $E103&gt;X$2), $A$6/$D$6, 0)</f>
        <v/>
      </c>
      <c r="Y103" s="762">
        <f>+IF(AND($B103&lt;Y$2, $E103&gt;Y$2), $A$6/$D$6, 0)</f>
        <v/>
      </c>
      <c r="Z103" s="762">
        <f>+IF(AND($B103&lt;Z$2, $E103&gt;Z$2), $A$6/$D$6, 0)</f>
        <v/>
      </c>
      <c r="AA103" s="762">
        <f>+IF(AND($B103&lt;AA$2, $E103&gt;AA$2), $A$6/$D$6, 0)</f>
        <v/>
      </c>
      <c r="AB103" s="762">
        <f>+IF(AND($B103&lt;AB$2, $E103&gt;AB$2), $A$6/$D$6, 0)</f>
        <v/>
      </c>
      <c r="AC103" s="762">
        <f>+IF(AND($B103&lt;AC$2, $E103&gt;AC$2), $A$6/$D$6, 0)</f>
        <v/>
      </c>
      <c r="AD103" s="762">
        <f>+IF(AND($B103&lt;AD$2, $E103&gt;AD$2), $A$6/$D$6, 0)</f>
        <v/>
      </c>
      <c r="AE103" s="762">
        <f>+IF(AND($B103&lt;AE$2, $E103&gt;AE$2), $A$6/$D$6, 0)</f>
        <v/>
      </c>
      <c r="AF103" s="762">
        <f>+IF(AND($B103&lt;AF$2, $E103&gt;AF$2), $A$6/$D$6, 0)</f>
        <v/>
      </c>
      <c r="AG103" s="762">
        <f>+IF(AND($B103&lt;AG$2, $E103&gt;AG$2), $A$6/$D$6, 0)</f>
        <v/>
      </c>
      <c r="AH103" s="762">
        <f>+IF(AND($B103&lt;AH$2, $E103&gt;AH$2), $A$6/$D$6, 0)</f>
        <v/>
      </c>
      <c r="AI103" s="762">
        <f>+IF(AND($B103&lt;AI$2, $E103&gt;AI$2), $A$6/$D$6, 0)</f>
        <v/>
      </c>
      <c r="AJ103" s="762">
        <f>+IF(AND($B103&lt;AJ$2, $E103&gt;AJ$2), $A$6/$D$6, 0)</f>
        <v/>
      </c>
      <c r="AK103" s="762">
        <f>+IF(AND($B103&lt;AK$2, $E103&gt;AK$2), $A$6/$D$6, 0)</f>
        <v/>
      </c>
      <c r="AL103" s="762">
        <f>+IF(AND($B103&lt;AL$2, $E103&gt;AL$2), $A$6/$D$6, 0)</f>
        <v/>
      </c>
      <c r="AM103" s="762">
        <f>+IF(AND($B103&lt;AM$2, $E103&gt;AM$2), $A$6/$D$6, 0)</f>
        <v/>
      </c>
      <c r="AN103" s="762">
        <f>+IF(AND($B103&lt;AN$2, $E103&gt;AN$2), $A$6/$D$6, 0)</f>
        <v/>
      </c>
      <c r="AO103" s="762">
        <f>+IF(AND($B103&lt;AO$2, $E103&gt;AO$2), $A$6/$D$6, 0)</f>
        <v/>
      </c>
      <c r="AP103" s="762">
        <f>+IF(AND($B103&lt;AP$2, $E103&gt;AP$2), $A$6/$D$6, 0)</f>
        <v/>
      </c>
      <c r="AQ103" s="762">
        <f>+IF(AND($B103&lt;AQ$2, $E103&gt;AQ$2), $A$6/$D$6, 0)</f>
        <v/>
      </c>
      <c r="AR103" s="762">
        <f>+IF(AND($B103&lt;AR$2, $E103&gt;AR$2), $A$6/$D$6, 0)</f>
        <v/>
      </c>
      <c r="AS103" s="762">
        <f>+IF(AND($B103&lt;AS$2, $E103&gt;AS$2), $A$6/$D$6, 0)</f>
        <v/>
      </c>
      <c r="AT103" s="762">
        <f>+IF(AND($B103&lt;AT$2, $E103&gt;AT$2), $A$6/$D$6, 0)</f>
        <v/>
      </c>
      <c r="AU103" s="762">
        <f>+IF(AND($B103&lt;AU$2, $E103&gt;AU$2), $A$6/$D$6, 0)</f>
        <v/>
      </c>
      <c r="AV103" s="762">
        <f>+IF(AND($B103&lt;AV$2, $E103&gt;AV$2), $A$6/$D$6, 0)</f>
        <v/>
      </c>
      <c r="AW103" s="762">
        <f>+IF(AND($B103&lt;AW$2, $E103&gt;AW$2), $A$6/$D$6, 0)</f>
        <v/>
      </c>
      <c r="AX103" s="762">
        <f>+IF(AND($B103&lt;AX$2, $E103&gt;AX$2), $A$6/$D$6, 0)</f>
        <v/>
      </c>
      <c r="AY103" s="762">
        <f>+IF(AND($B103&lt;AY$2, $E103&gt;AY$2), $A$6/$D$6, 0)</f>
        <v/>
      </c>
      <c r="AZ103" s="762">
        <f>+IF(AND($B103&lt;AZ$2, $E103&gt;AZ$2), $A$6/$D$6, 0)</f>
        <v/>
      </c>
      <c r="BA103" s="762">
        <f>+IF(AND($B103&lt;BA$2, $E103&gt;BA$2), $A$6/$D$6, 0)</f>
        <v/>
      </c>
      <c r="BB103" s="762">
        <f>+IF(AND($B103&lt;BB$2, $E103&gt;BB$2), $A$6/$D$6, 0)</f>
        <v/>
      </c>
      <c r="BC103" s="762">
        <f>+IF(AND($B103&lt;BC$2, $E103&gt;BC$2), $A$6/$D$6, 0)</f>
        <v/>
      </c>
      <c r="BD103" s="762">
        <f>+IF(AND($B103&lt;BD$2, $E103&gt;BD$2), $A$6/$D$6, 0)</f>
        <v/>
      </c>
      <c r="BE103" s="762">
        <f>+IF(AND($B103&lt;BE$2, $E103&gt;BE$2), $A$6/$D$6, 0)</f>
        <v/>
      </c>
      <c r="BF103" s="762">
        <f>+IF(AND($B103&lt;BF$2, $E103&gt;BF$2), $A$6/$D$6, 0)</f>
        <v/>
      </c>
      <c r="BG103" s="762">
        <f>+IF(AND($B103&lt;BG$2, $E103&gt;BG$2), $A$6/$D$6, 0)</f>
        <v/>
      </c>
      <c r="BH103" s="762">
        <f>+IF(AND($B103&lt;BH$2, $E103&gt;BH$2), $A$6/$D$6, 0)</f>
        <v/>
      </c>
      <c r="BI103" s="762">
        <f>+IF(AND($B103&lt;BI$2, $E103&gt;BI$2), $A$6/$D$6, 0)</f>
        <v/>
      </c>
      <c r="BJ103" s="762">
        <f>+IF(AND($B103&lt;BJ$2, $E103&gt;BJ$2), $A$6/$D$6, 0)</f>
        <v/>
      </c>
      <c r="BK103" s="762">
        <f>+IF(AND($B103&lt;BK$2, $E103&gt;BK$2), $A$6/$D$6, 0)</f>
        <v/>
      </c>
      <c r="BL103" s="762">
        <f>+IF(AND($B103&lt;BL$2, $E103&gt;BL$2), $A$6/$D$6, 0)</f>
        <v/>
      </c>
      <c r="BM103" s="762">
        <f>+IF(AND($B103&lt;BM$2, $E103&gt;BM$2), $A$6/$D$6, 0)</f>
        <v/>
      </c>
      <c r="BN103" s="762">
        <f>+IF(AND($B103&lt;BN$2, $E103&gt;BN$2), $A$6/$D$6, 0)</f>
        <v/>
      </c>
      <c r="BO103" s="762">
        <f>+IF(AND($B103&lt;BO$2, $E103&gt;BO$2), $A$6/$D$6, 0)</f>
        <v/>
      </c>
      <c r="BP103" s="762">
        <f>+IF(AND($B103&lt;BP$2, $E103&gt;BP$2), $A$6/$D$6, 0)</f>
        <v/>
      </c>
      <c r="BQ103" s="762">
        <f>+IF(AND($B103&lt;BQ$2, $E103&gt;BQ$2), $A$6/$D$6, 0)</f>
        <v/>
      </c>
      <c r="BR103" s="762">
        <f>+IF(AND($B103&lt;BR$2, $E103&gt;BR$2), $A$6/$D$6, 0)</f>
        <v/>
      </c>
      <c r="BS103" s="762">
        <f>+IF(AND($B103&lt;BS$2, $E103&gt;BS$2), $A$6/$D$6, 0)</f>
        <v/>
      </c>
      <c r="BT103" s="762">
        <f>+IF(AND($B103&lt;BT$2, $E103&gt;BT$2), $A$6/$D$6, 0)</f>
        <v/>
      </c>
      <c r="BU103" s="762">
        <f>+IF(AND($B103&lt;BU$2, $E103&gt;BU$2), $A$6/$D$6, 0)</f>
        <v/>
      </c>
      <c r="BV103" s="762">
        <f>+IF(AND($B103&lt;BV$2, $E103&gt;BV$2), $A$6/$D$6, 0)</f>
        <v/>
      </c>
      <c r="BW103" s="762">
        <f>+IF(AND($B103&lt;BW$2, $E103&gt;BW$2), $A$6/$D$6, 0)</f>
        <v/>
      </c>
      <c r="BX103" s="762">
        <f>+IF(AND($B103&lt;BX$2, $E103&gt;BX$2), $A$6/$D$6, 0)</f>
        <v/>
      </c>
      <c r="BY103" s="762">
        <f>+IF(AND($B103&lt;BY$2, $E103&gt;BY$2), $A$6/$D$6, 0)</f>
        <v/>
      </c>
      <c r="BZ103" s="762">
        <f>+IF(AND($B103&lt;BZ$2, $E103&gt;BZ$2), $A$6/$D$6, 0)</f>
        <v/>
      </c>
      <c r="CA103" s="762">
        <f>+IF(AND($B103&lt;CA$2, $E103&gt;CA$2), $A$6/$D$6, 0)</f>
        <v/>
      </c>
      <c r="CB103" s="762">
        <f>+IF(AND($B103&lt;CB$2, $E103&gt;CB$2), $A$6/$D$6, 0)</f>
        <v/>
      </c>
      <c r="CC103" s="762">
        <f>+IF(AND($B103&lt;CC$2, $E103&gt;CC$2), $A$6/$D$6, 0)</f>
        <v/>
      </c>
      <c r="CD103" s="762">
        <f>+IF(AND($B103&lt;CD$2, $E103&gt;CD$2), $A$6/$D$6, 0)</f>
        <v/>
      </c>
      <c r="CE103" s="762">
        <f>+IF(AND($B103&lt;CE$2, $E103&gt;CE$2), $A$6/$D$6, 0)</f>
        <v/>
      </c>
      <c r="CF103" s="762">
        <f>+IF(AND($B103&lt;CF$2, $E103&gt;CF$2), $A$6/$D$6, 0)</f>
        <v/>
      </c>
      <c r="CG103" s="762">
        <f>+IF(AND($B103&lt;CG$2, $E103&gt;CG$2), $A$6/$D$6, 0)</f>
        <v/>
      </c>
      <c r="CH103" s="762">
        <f>+IF(AND($B103&lt;CH$2, $E103&gt;CH$2), $A$6/$D$6, 0)</f>
        <v/>
      </c>
      <c r="CI103" s="762">
        <f>+IF(AND($B103&lt;CI$2, $E103&gt;CI$2), $A$6/$D$6, 0)</f>
        <v/>
      </c>
      <c r="CJ103" s="762">
        <f>+IF(AND($B103&lt;CJ$2, $E103&gt;CJ$2), $A$6/$D$6, 0)</f>
        <v/>
      </c>
      <c r="CK103" s="763">
        <f>+IF(AND($B103&lt;CK$2, $E103&gt;CK$2), $A$6/$D$6, 0)</f>
        <v/>
      </c>
    </row>
    <row r="104" hidden="1" outlineLevel="1">
      <c r="A104" s="243" t="n"/>
      <c r="B104" s="262" t="n">
        <v>0</v>
      </c>
      <c r="C104" s="269">
        <f>+EOMONTH(B104,0)</f>
        <v/>
      </c>
      <c r="D104" t="inlineStr">
        <is>
          <t>Program Development SOW #9</t>
        </is>
      </c>
      <c r="E104" s="171">
        <f>+EOMONTH(B104, $D$6)</f>
        <v/>
      </c>
      <c r="F104" s="761">
        <f>+IF(AND($B104&lt;F$2, $E104&gt;F$2), $A$6/$D$6, 0)</f>
        <v/>
      </c>
      <c r="G104" s="762">
        <f>+IF(AND($B104&lt;G$2, $E104&gt;G$2), $A$6/$D$6, 0)</f>
        <v/>
      </c>
      <c r="H104" s="762">
        <f>+IF(AND($B104&lt;H$2, $E104&gt;H$2), $A$6/$D$6, 0)</f>
        <v/>
      </c>
      <c r="I104" s="762">
        <f>+IF(AND($B104&lt;I$2, $E104&gt;I$2), $A$6/$D$6, 0)</f>
        <v/>
      </c>
      <c r="J104" s="762">
        <f>+IF(AND($B104&lt;J$2, $E104&gt;J$2), $A$6/$D$6, 0)</f>
        <v/>
      </c>
      <c r="K104" s="763">
        <f>+IF(AND($B104&lt;K$2, $E104&gt;K$2), $A$6/$D$6, 0)</f>
        <v/>
      </c>
      <c r="L104" s="762">
        <f>+IF(AND($B104&lt;L$2, $E104&gt;L$2), $A$6/$D$6, 0)</f>
        <v/>
      </c>
      <c r="M104" s="762">
        <f>+IF(AND($B104&lt;M$2, $E104&gt;M$2), $A$6/$D$6, 0)</f>
        <v/>
      </c>
      <c r="N104" s="762">
        <f>+IF(AND($B104&lt;N$2, $E104&gt;N$2), $A$6/$D$6, 0)</f>
        <v/>
      </c>
      <c r="O104" s="762">
        <f>+IF(AND($B104&lt;O$2, $E104&gt;O$2), $A$6/$D$6, 0)</f>
        <v/>
      </c>
      <c r="P104" s="762">
        <f>+IF(AND($B104&lt;P$2, $E104&gt;P$2), $A$6/$D$6, 0)</f>
        <v/>
      </c>
      <c r="Q104" s="762">
        <f>+IF(AND($B104&lt;Q$2, $E104&gt;Q$2), $A$6/$D$6, 0)</f>
        <v/>
      </c>
      <c r="R104" s="762">
        <f>+IF(AND($B104&lt;R$2, $E104&gt;R$2), $A$6/$D$6, 0)</f>
        <v/>
      </c>
      <c r="S104" s="762">
        <f>+IF(AND($B104&lt;S$2, $E104&gt;S$2), $A$6/$D$6, 0)</f>
        <v/>
      </c>
      <c r="T104" s="762">
        <f>+IF(AND($B104&lt;T$2, $E104&gt;T$2), $A$6/$D$6, 0)</f>
        <v/>
      </c>
      <c r="U104" s="762">
        <f>+IF(AND($B104&lt;U$2, $E104&gt;U$2), $A$6/$D$6, 0)</f>
        <v/>
      </c>
      <c r="V104" s="762">
        <f>+IF(AND($B104&lt;V$2, $E104&gt;V$2), $A$6/$D$6, 0)</f>
        <v/>
      </c>
      <c r="W104" s="762">
        <f>+IF(AND($B104&lt;W$2, $E104&gt;W$2), $A$6/$D$6, 0)</f>
        <v/>
      </c>
      <c r="X104" s="762">
        <f>+IF(AND($B104&lt;X$2, $E104&gt;X$2), $A$6/$D$6, 0)</f>
        <v/>
      </c>
      <c r="Y104" s="762">
        <f>+IF(AND($B104&lt;Y$2, $E104&gt;Y$2), $A$6/$D$6, 0)</f>
        <v/>
      </c>
      <c r="Z104" s="762">
        <f>+IF(AND($B104&lt;Z$2, $E104&gt;Z$2), $A$6/$D$6, 0)</f>
        <v/>
      </c>
      <c r="AA104" s="762">
        <f>+IF(AND($B104&lt;AA$2, $E104&gt;AA$2), $A$6/$D$6, 0)</f>
        <v/>
      </c>
      <c r="AB104" s="762">
        <f>+IF(AND($B104&lt;AB$2, $E104&gt;AB$2), $A$6/$D$6, 0)</f>
        <v/>
      </c>
      <c r="AC104" s="762">
        <f>+IF(AND($B104&lt;AC$2, $E104&gt;AC$2), $A$6/$D$6, 0)</f>
        <v/>
      </c>
      <c r="AD104" s="762">
        <f>+IF(AND($B104&lt;AD$2, $E104&gt;AD$2), $A$6/$D$6, 0)</f>
        <v/>
      </c>
      <c r="AE104" s="762">
        <f>+IF(AND($B104&lt;AE$2, $E104&gt;AE$2), $A$6/$D$6, 0)</f>
        <v/>
      </c>
      <c r="AF104" s="762">
        <f>+IF(AND($B104&lt;AF$2, $E104&gt;AF$2), $A$6/$D$6, 0)</f>
        <v/>
      </c>
      <c r="AG104" s="762">
        <f>+IF(AND($B104&lt;AG$2, $E104&gt;AG$2), $A$6/$D$6, 0)</f>
        <v/>
      </c>
      <c r="AH104" s="762">
        <f>+IF(AND($B104&lt;AH$2, $E104&gt;AH$2), $A$6/$D$6, 0)</f>
        <v/>
      </c>
      <c r="AI104" s="762">
        <f>+IF(AND($B104&lt;AI$2, $E104&gt;AI$2), $A$6/$D$6, 0)</f>
        <v/>
      </c>
      <c r="AJ104" s="762">
        <f>+IF(AND($B104&lt;AJ$2, $E104&gt;AJ$2), $A$6/$D$6, 0)</f>
        <v/>
      </c>
      <c r="AK104" s="762">
        <f>+IF(AND($B104&lt;AK$2, $E104&gt;AK$2), $A$6/$D$6, 0)</f>
        <v/>
      </c>
      <c r="AL104" s="762">
        <f>+IF(AND($B104&lt;AL$2, $E104&gt;AL$2), $A$6/$D$6, 0)</f>
        <v/>
      </c>
      <c r="AM104" s="762">
        <f>+IF(AND($B104&lt;AM$2, $E104&gt;AM$2), $A$6/$D$6, 0)</f>
        <v/>
      </c>
      <c r="AN104" s="762">
        <f>+IF(AND($B104&lt;AN$2, $E104&gt;AN$2), $A$6/$D$6, 0)</f>
        <v/>
      </c>
      <c r="AO104" s="762">
        <f>+IF(AND($B104&lt;AO$2, $E104&gt;AO$2), $A$6/$D$6, 0)</f>
        <v/>
      </c>
      <c r="AP104" s="762">
        <f>+IF(AND($B104&lt;AP$2, $E104&gt;AP$2), $A$6/$D$6, 0)</f>
        <v/>
      </c>
      <c r="AQ104" s="762">
        <f>+IF(AND($B104&lt;AQ$2, $E104&gt;AQ$2), $A$6/$D$6, 0)</f>
        <v/>
      </c>
      <c r="AR104" s="762">
        <f>+IF(AND($B104&lt;AR$2, $E104&gt;AR$2), $A$6/$D$6, 0)</f>
        <v/>
      </c>
      <c r="AS104" s="762">
        <f>+IF(AND($B104&lt;AS$2, $E104&gt;AS$2), $A$6/$D$6, 0)</f>
        <v/>
      </c>
      <c r="AT104" s="762">
        <f>+IF(AND($B104&lt;AT$2, $E104&gt;AT$2), $A$6/$D$6, 0)</f>
        <v/>
      </c>
      <c r="AU104" s="762">
        <f>+IF(AND($B104&lt;AU$2, $E104&gt;AU$2), $A$6/$D$6, 0)</f>
        <v/>
      </c>
      <c r="AV104" s="762">
        <f>+IF(AND($B104&lt;AV$2, $E104&gt;AV$2), $A$6/$D$6, 0)</f>
        <v/>
      </c>
      <c r="AW104" s="762">
        <f>+IF(AND($B104&lt;AW$2, $E104&gt;AW$2), $A$6/$D$6, 0)</f>
        <v/>
      </c>
      <c r="AX104" s="762">
        <f>+IF(AND($B104&lt;AX$2, $E104&gt;AX$2), $A$6/$D$6, 0)</f>
        <v/>
      </c>
      <c r="AY104" s="762">
        <f>+IF(AND($B104&lt;AY$2, $E104&gt;AY$2), $A$6/$D$6, 0)</f>
        <v/>
      </c>
      <c r="AZ104" s="762">
        <f>+IF(AND($B104&lt;AZ$2, $E104&gt;AZ$2), $A$6/$D$6, 0)</f>
        <v/>
      </c>
      <c r="BA104" s="762">
        <f>+IF(AND($B104&lt;BA$2, $E104&gt;BA$2), $A$6/$D$6, 0)</f>
        <v/>
      </c>
      <c r="BB104" s="762">
        <f>+IF(AND($B104&lt;BB$2, $E104&gt;BB$2), $A$6/$D$6, 0)</f>
        <v/>
      </c>
      <c r="BC104" s="762">
        <f>+IF(AND($B104&lt;BC$2, $E104&gt;BC$2), $A$6/$D$6, 0)</f>
        <v/>
      </c>
      <c r="BD104" s="762">
        <f>+IF(AND($B104&lt;BD$2, $E104&gt;BD$2), $A$6/$D$6, 0)</f>
        <v/>
      </c>
      <c r="BE104" s="762">
        <f>+IF(AND($B104&lt;BE$2, $E104&gt;BE$2), $A$6/$D$6, 0)</f>
        <v/>
      </c>
      <c r="BF104" s="762">
        <f>+IF(AND($B104&lt;BF$2, $E104&gt;BF$2), $A$6/$D$6, 0)</f>
        <v/>
      </c>
      <c r="BG104" s="762">
        <f>+IF(AND($B104&lt;BG$2, $E104&gt;BG$2), $A$6/$D$6, 0)</f>
        <v/>
      </c>
      <c r="BH104" s="762">
        <f>+IF(AND($B104&lt;BH$2, $E104&gt;BH$2), $A$6/$D$6, 0)</f>
        <v/>
      </c>
      <c r="BI104" s="762">
        <f>+IF(AND($B104&lt;BI$2, $E104&gt;BI$2), $A$6/$D$6, 0)</f>
        <v/>
      </c>
      <c r="BJ104" s="762">
        <f>+IF(AND($B104&lt;BJ$2, $E104&gt;BJ$2), $A$6/$D$6, 0)</f>
        <v/>
      </c>
      <c r="BK104" s="762">
        <f>+IF(AND($B104&lt;BK$2, $E104&gt;BK$2), $A$6/$D$6, 0)</f>
        <v/>
      </c>
      <c r="BL104" s="762">
        <f>+IF(AND($B104&lt;BL$2, $E104&gt;BL$2), $A$6/$D$6, 0)</f>
        <v/>
      </c>
      <c r="BM104" s="762">
        <f>+IF(AND($B104&lt;BM$2, $E104&gt;BM$2), $A$6/$D$6, 0)</f>
        <v/>
      </c>
      <c r="BN104" s="762">
        <f>+IF(AND($B104&lt;BN$2, $E104&gt;BN$2), $A$6/$D$6, 0)</f>
        <v/>
      </c>
      <c r="BO104" s="762">
        <f>+IF(AND($B104&lt;BO$2, $E104&gt;BO$2), $A$6/$D$6, 0)</f>
        <v/>
      </c>
      <c r="BP104" s="762">
        <f>+IF(AND($B104&lt;BP$2, $E104&gt;BP$2), $A$6/$D$6, 0)</f>
        <v/>
      </c>
      <c r="BQ104" s="762">
        <f>+IF(AND($B104&lt;BQ$2, $E104&gt;BQ$2), $A$6/$D$6, 0)</f>
        <v/>
      </c>
      <c r="BR104" s="762">
        <f>+IF(AND($B104&lt;BR$2, $E104&gt;BR$2), $A$6/$D$6, 0)</f>
        <v/>
      </c>
      <c r="BS104" s="762">
        <f>+IF(AND($B104&lt;BS$2, $E104&gt;BS$2), $A$6/$D$6, 0)</f>
        <v/>
      </c>
      <c r="BT104" s="762">
        <f>+IF(AND($B104&lt;BT$2, $E104&gt;BT$2), $A$6/$D$6, 0)</f>
        <v/>
      </c>
      <c r="BU104" s="762">
        <f>+IF(AND($B104&lt;BU$2, $E104&gt;BU$2), $A$6/$D$6, 0)</f>
        <v/>
      </c>
      <c r="BV104" s="762">
        <f>+IF(AND($B104&lt;BV$2, $E104&gt;BV$2), $A$6/$D$6, 0)</f>
        <v/>
      </c>
      <c r="BW104" s="762">
        <f>+IF(AND($B104&lt;BW$2, $E104&gt;BW$2), $A$6/$D$6, 0)</f>
        <v/>
      </c>
      <c r="BX104" s="762">
        <f>+IF(AND($B104&lt;BX$2, $E104&gt;BX$2), $A$6/$D$6, 0)</f>
        <v/>
      </c>
      <c r="BY104" s="762">
        <f>+IF(AND($B104&lt;BY$2, $E104&gt;BY$2), $A$6/$D$6, 0)</f>
        <v/>
      </c>
      <c r="BZ104" s="762">
        <f>+IF(AND($B104&lt;BZ$2, $E104&gt;BZ$2), $A$6/$D$6, 0)</f>
        <v/>
      </c>
      <c r="CA104" s="762">
        <f>+IF(AND($B104&lt;CA$2, $E104&gt;CA$2), $A$6/$D$6, 0)</f>
        <v/>
      </c>
      <c r="CB104" s="762">
        <f>+IF(AND($B104&lt;CB$2, $E104&gt;CB$2), $A$6/$D$6, 0)</f>
        <v/>
      </c>
      <c r="CC104" s="762">
        <f>+IF(AND($B104&lt;CC$2, $E104&gt;CC$2), $A$6/$D$6, 0)</f>
        <v/>
      </c>
      <c r="CD104" s="762">
        <f>+IF(AND($B104&lt;CD$2, $E104&gt;CD$2), $A$6/$D$6, 0)</f>
        <v/>
      </c>
      <c r="CE104" s="762">
        <f>+IF(AND($B104&lt;CE$2, $E104&gt;CE$2), $A$6/$D$6, 0)</f>
        <v/>
      </c>
      <c r="CF104" s="762">
        <f>+IF(AND($B104&lt;CF$2, $E104&gt;CF$2), $A$6/$D$6, 0)</f>
        <v/>
      </c>
      <c r="CG104" s="762">
        <f>+IF(AND($B104&lt;CG$2, $E104&gt;CG$2), $A$6/$D$6, 0)</f>
        <v/>
      </c>
      <c r="CH104" s="762">
        <f>+IF(AND($B104&lt;CH$2, $E104&gt;CH$2), $A$6/$D$6, 0)</f>
        <v/>
      </c>
      <c r="CI104" s="762">
        <f>+IF(AND($B104&lt;CI$2, $E104&gt;CI$2), $A$6/$D$6, 0)</f>
        <v/>
      </c>
      <c r="CJ104" s="762">
        <f>+IF(AND($B104&lt;CJ$2, $E104&gt;CJ$2), $A$6/$D$6, 0)</f>
        <v/>
      </c>
      <c r="CK104" s="763">
        <f>+IF(AND($B104&lt;CK$2, $E104&gt;CK$2), $A$6/$D$6, 0)</f>
        <v/>
      </c>
    </row>
    <row r="105" hidden="1" outlineLevel="1">
      <c r="A105" s="243" t="n"/>
      <c r="B105" s="262" t="n">
        <v>0</v>
      </c>
      <c r="C105" s="269">
        <f>+EOMONTH(B105,0)</f>
        <v/>
      </c>
      <c r="D105" t="inlineStr">
        <is>
          <t>Program Development SOW #10</t>
        </is>
      </c>
      <c r="E105" s="171">
        <f>+EOMONTH(B105, $D$6)</f>
        <v/>
      </c>
      <c r="F105" s="761">
        <f>+IF(AND($B105&lt;F$2, $E105&gt;F$2), $A$6/$D$6, 0)</f>
        <v/>
      </c>
      <c r="G105" s="762">
        <f>+IF(AND($B105&lt;G$2, $E105&gt;G$2), $A$6/$D$6, 0)</f>
        <v/>
      </c>
      <c r="H105" s="762">
        <f>+IF(AND($B105&lt;H$2, $E105&gt;H$2), $A$6/$D$6, 0)</f>
        <v/>
      </c>
      <c r="I105" s="762">
        <f>+IF(AND($B105&lt;I$2, $E105&gt;I$2), $A$6/$D$6, 0)</f>
        <v/>
      </c>
      <c r="J105" s="762">
        <f>+IF(AND($B105&lt;J$2, $E105&gt;J$2), $A$6/$D$6, 0)</f>
        <v/>
      </c>
      <c r="K105" s="763">
        <f>+IF(AND($B105&lt;K$2, $E105&gt;K$2), $A$6/$D$6, 0)</f>
        <v/>
      </c>
      <c r="L105" s="762">
        <f>+IF(AND($B105&lt;L$2, $E105&gt;L$2), $A$6/$D$6, 0)</f>
        <v/>
      </c>
      <c r="M105" s="762">
        <f>+IF(AND($B105&lt;M$2, $E105&gt;M$2), $A$6/$D$6, 0)</f>
        <v/>
      </c>
      <c r="N105" s="762">
        <f>+IF(AND($B105&lt;N$2, $E105&gt;N$2), $A$6/$D$6, 0)</f>
        <v/>
      </c>
      <c r="O105" s="762">
        <f>+IF(AND($B105&lt;O$2, $E105&gt;O$2), $A$6/$D$6, 0)</f>
        <v/>
      </c>
      <c r="P105" s="762">
        <f>+IF(AND($B105&lt;P$2, $E105&gt;P$2), $A$6/$D$6, 0)</f>
        <v/>
      </c>
      <c r="Q105" s="762">
        <f>+IF(AND($B105&lt;Q$2, $E105&gt;Q$2), $A$6/$D$6, 0)</f>
        <v/>
      </c>
      <c r="R105" s="762">
        <f>+IF(AND($B105&lt;R$2, $E105&gt;R$2), $A$6/$D$6, 0)</f>
        <v/>
      </c>
      <c r="S105" s="762">
        <f>+IF(AND($B105&lt;S$2, $E105&gt;S$2), $A$6/$D$6, 0)</f>
        <v/>
      </c>
      <c r="T105" s="762">
        <f>+IF(AND($B105&lt;T$2, $E105&gt;T$2), $A$6/$D$6, 0)</f>
        <v/>
      </c>
      <c r="U105" s="762">
        <f>+IF(AND($B105&lt;U$2, $E105&gt;U$2), $A$6/$D$6, 0)</f>
        <v/>
      </c>
      <c r="V105" s="762">
        <f>+IF(AND($B105&lt;V$2, $E105&gt;V$2), $A$6/$D$6, 0)</f>
        <v/>
      </c>
      <c r="W105" s="762">
        <f>+IF(AND($B105&lt;W$2, $E105&gt;W$2), $A$6/$D$6, 0)</f>
        <v/>
      </c>
      <c r="X105" s="762">
        <f>+IF(AND($B105&lt;X$2, $E105&gt;X$2), $A$6/$D$6, 0)</f>
        <v/>
      </c>
      <c r="Y105" s="762">
        <f>+IF(AND($B105&lt;Y$2, $E105&gt;Y$2), $A$6/$D$6, 0)</f>
        <v/>
      </c>
      <c r="Z105" s="762">
        <f>+IF(AND($B105&lt;Z$2, $E105&gt;Z$2), $A$6/$D$6, 0)</f>
        <v/>
      </c>
      <c r="AA105" s="762">
        <f>+IF(AND($B105&lt;AA$2, $E105&gt;AA$2), $A$6/$D$6, 0)</f>
        <v/>
      </c>
      <c r="AB105" s="762">
        <f>+IF(AND($B105&lt;AB$2, $E105&gt;AB$2), $A$6/$D$6, 0)</f>
        <v/>
      </c>
      <c r="AC105" s="762">
        <f>+IF(AND($B105&lt;AC$2, $E105&gt;AC$2), $A$6/$D$6, 0)</f>
        <v/>
      </c>
      <c r="AD105" s="762">
        <f>+IF(AND($B105&lt;AD$2, $E105&gt;AD$2), $A$6/$D$6, 0)</f>
        <v/>
      </c>
      <c r="AE105" s="762">
        <f>+IF(AND($B105&lt;AE$2, $E105&gt;AE$2), $A$6/$D$6, 0)</f>
        <v/>
      </c>
      <c r="AF105" s="762">
        <f>+IF(AND($B105&lt;AF$2, $E105&gt;AF$2), $A$6/$D$6, 0)</f>
        <v/>
      </c>
      <c r="AG105" s="762">
        <f>+IF(AND($B105&lt;AG$2, $E105&gt;AG$2), $A$6/$D$6, 0)</f>
        <v/>
      </c>
      <c r="AH105" s="762">
        <f>+IF(AND($B105&lt;AH$2, $E105&gt;AH$2), $A$6/$D$6, 0)</f>
        <v/>
      </c>
      <c r="AI105" s="762">
        <f>+IF(AND($B105&lt;AI$2, $E105&gt;AI$2), $A$6/$D$6, 0)</f>
        <v/>
      </c>
      <c r="AJ105" s="762">
        <f>+IF(AND($B105&lt;AJ$2, $E105&gt;AJ$2), $A$6/$D$6, 0)</f>
        <v/>
      </c>
      <c r="AK105" s="762">
        <f>+IF(AND($B105&lt;AK$2, $E105&gt;AK$2), $A$6/$D$6, 0)</f>
        <v/>
      </c>
      <c r="AL105" s="762">
        <f>+IF(AND($B105&lt;AL$2, $E105&gt;AL$2), $A$6/$D$6, 0)</f>
        <v/>
      </c>
      <c r="AM105" s="762">
        <f>+IF(AND($B105&lt;AM$2, $E105&gt;AM$2), $A$6/$D$6, 0)</f>
        <v/>
      </c>
      <c r="AN105" s="762">
        <f>+IF(AND($B105&lt;AN$2, $E105&gt;AN$2), $A$6/$D$6, 0)</f>
        <v/>
      </c>
      <c r="AO105" s="762">
        <f>+IF(AND($B105&lt;AO$2, $E105&gt;AO$2), $A$6/$D$6, 0)</f>
        <v/>
      </c>
      <c r="AP105" s="762">
        <f>+IF(AND($B105&lt;AP$2, $E105&gt;AP$2), $A$6/$D$6, 0)</f>
        <v/>
      </c>
      <c r="AQ105" s="762">
        <f>+IF(AND($B105&lt;AQ$2, $E105&gt;AQ$2), $A$6/$D$6, 0)</f>
        <v/>
      </c>
      <c r="AR105" s="762">
        <f>+IF(AND($B105&lt;AR$2, $E105&gt;AR$2), $A$6/$D$6, 0)</f>
        <v/>
      </c>
      <c r="AS105" s="762">
        <f>+IF(AND($B105&lt;AS$2, $E105&gt;AS$2), $A$6/$D$6, 0)</f>
        <v/>
      </c>
      <c r="AT105" s="762">
        <f>+IF(AND($B105&lt;AT$2, $E105&gt;AT$2), $A$6/$D$6, 0)</f>
        <v/>
      </c>
      <c r="AU105" s="762">
        <f>+IF(AND($B105&lt;AU$2, $E105&gt;AU$2), $A$6/$D$6, 0)</f>
        <v/>
      </c>
      <c r="AV105" s="762">
        <f>+IF(AND($B105&lt;AV$2, $E105&gt;AV$2), $A$6/$D$6, 0)</f>
        <v/>
      </c>
      <c r="AW105" s="762">
        <f>+IF(AND($B105&lt;AW$2, $E105&gt;AW$2), $A$6/$D$6, 0)</f>
        <v/>
      </c>
      <c r="AX105" s="762">
        <f>+IF(AND($B105&lt;AX$2, $E105&gt;AX$2), $A$6/$D$6, 0)</f>
        <v/>
      </c>
      <c r="AY105" s="762">
        <f>+IF(AND($B105&lt;AY$2, $E105&gt;AY$2), $A$6/$D$6, 0)</f>
        <v/>
      </c>
      <c r="AZ105" s="762">
        <f>+IF(AND($B105&lt;AZ$2, $E105&gt;AZ$2), $A$6/$D$6, 0)</f>
        <v/>
      </c>
      <c r="BA105" s="762">
        <f>+IF(AND($B105&lt;BA$2, $E105&gt;BA$2), $A$6/$D$6, 0)</f>
        <v/>
      </c>
      <c r="BB105" s="762">
        <f>+IF(AND($B105&lt;BB$2, $E105&gt;BB$2), $A$6/$D$6, 0)</f>
        <v/>
      </c>
      <c r="BC105" s="762">
        <f>+IF(AND($B105&lt;BC$2, $E105&gt;BC$2), $A$6/$D$6, 0)</f>
        <v/>
      </c>
      <c r="BD105" s="762">
        <f>+IF(AND($B105&lt;BD$2, $E105&gt;BD$2), $A$6/$D$6, 0)</f>
        <v/>
      </c>
      <c r="BE105" s="762">
        <f>+IF(AND($B105&lt;BE$2, $E105&gt;BE$2), $A$6/$D$6, 0)</f>
        <v/>
      </c>
      <c r="BF105" s="762">
        <f>+IF(AND($B105&lt;BF$2, $E105&gt;BF$2), $A$6/$D$6, 0)</f>
        <v/>
      </c>
      <c r="BG105" s="762">
        <f>+IF(AND($B105&lt;BG$2, $E105&gt;BG$2), $A$6/$D$6, 0)</f>
        <v/>
      </c>
      <c r="BH105" s="762">
        <f>+IF(AND($B105&lt;BH$2, $E105&gt;BH$2), $A$6/$D$6, 0)</f>
        <v/>
      </c>
      <c r="BI105" s="762">
        <f>+IF(AND($B105&lt;BI$2, $E105&gt;BI$2), $A$6/$D$6, 0)</f>
        <v/>
      </c>
      <c r="BJ105" s="762">
        <f>+IF(AND($B105&lt;BJ$2, $E105&gt;BJ$2), $A$6/$D$6, 0)</f>
        <v/>
      </c>
      <c r="BK105" s="762">
        <f>+IF(AND($B105&lt;BK$2, $E105&gt;BK$2), $A$6/$D$6, 0)</f>
        <v/>
      </c>
      <c r="BL105" s="762">
        <f>+IF(AND($B105&lt;BL$2, $E105&gt;BL$2), $A$6/$D$6, 0)</f>
        <v/>
      </c>
      <c r="BM105" s="762">
        <f>+IF(AND($B105&lt;BM$2, $E105&gt;BM$2), $A$6/$D$6, 0)</f>
        <v/>
      </c>
      <c r="BN105" s="762">
        <f>+IF(AND($B105&lt;BN$2, $E105&gt;BN$2), $A$6/$D$6, 0)</f>
        <v/>
      </c>
      <c r="BO105" s="762">
        <f>+IF(AND($B105&lt;BO$2, $E105&gt;BO$2), $A$6/$D$6, 0)</f>
        <v/>
      </c>
      <c r="BP105" s="762">
        <f>+IF(AND($B105&lt;BP$2, $E105&gt;BP$2), $A$6/$D$6, 0)</f>
        <v/>
      </c>
      <c r="BQ105" s="762">
        <f>+IF(AND($B105&lt;BQ$2, $E105&gt;BQ$2), $A$6/$D$6, 0)</f>
        <v/>
      </c>
      <c r="BR105" s="762">
        <f>+IF(AND($B105&lt;BR$2, $E105&gt;BR$2), $A$6/$D$6, 0)</f>
        <v/>
      </c>
      <c r="BS105" s="762">
        <f>+IF(AND($B105&lt;BS$2, $E105&gt;BS$2), $A$6/$D$6, 0)</f>
        <v/>
      </c>
      <c r="BT105" s="762">
        <f>+IF(AND($B105&lt;BT$2, $E105&gt;BT$2), $A$6/$D$6, 0)</f>
        <v/>
      </c>
      <c r="BU105" s="762">
        <f>+IF(AND($B105&lt;BU$2, $E105&gt;BU$2), $A$6/$D$6, 0)</f>
        <v/>
      </c>
      <c r="BV105" s="762">
        <f>+IF(AND($B105&lt;BV$2, $E105&gt;BV$2), $A$6/$D$6, 0)</f>
        <v/>
      </c>
      <c r="BW105" s="762">
        <f>+IF(AND($B105&lt;BW$2, $E105&gt;BW$2), $A$6/$D$6, 0)</f>
        <v/>
      </c>
      <c r="BX105" s="762">
        <f>+IF(AND($B105&lt;BX$2, $E105&gt;BX$2), $A$6/$D$6, 0)</f>
        <v/>
      </c>
      <c r="BY105" s="762">
        <f>+IF(AND($B105&lt;BY$2, $E105&gt;BY$2), $A$6/$D$6, 0)</f>
        <v/>
      </c>
      <c r="BZ105" s="762">
        <f>+IF(AND($B105&lt;BZ$2, $E105&gt;BZ$2), $A$6/$D$6, 0)</f>
        <v/>
      </c>
      <c r="CA105" s="762">
        <f>+IF(AND($B105&lt;CA$2, $E105&gt;CA$2), $A$6/$D$6, 0)</f>
        <v/>
      </c>
      <c r="CB105" s="762">
        <f>+IF(AND($B105&lt;CB$2, $E105&gt;CB$2), $A$6/$D$6, 0)</f>
        <v/>
      </c>
      <c r="CC105" s="762">
        <f>+IF(AND($B105&lt;CC$2, $E105&gt;CC$2), $A$6/$D$6, 0)</f>
        <v/>
      </c>
      <c r="CD105" s="762">
        <f>+IF(AND($B105&lt;CD$2, $E105&gt;CD$2), $A$6/$D$6, 0)</f>
        <v/>
      </c>
      <c r="CE105" s="762">
        <f>+IF(AND($B105&lt;CE$2, $E105&gt;CE$2), $A$6/$D$6, 0)</f>
        <v/>
      </c>
      <c r="CF105" s="762">
        <f>+IF(AND($B105&lt;CF$2, $E105&gt;CF$2), $A$6/$D$6, 0)</f>
        <v/>
      </c>
      <c r="CG105" s="762">
        <f>+IF(AND($B105&lt;CG$2, $E105&gt;CG$2), $A$6/$D$6, 0)</f>
        <v/>
      </c>
      <c r="CH105" s="762">
        <f>+IF(AND($B105&lt;CH$2, $E105&gt;CH$2), $A$6/$D$6, 0)</f>
        <v/>
      </c>
      <c r="CI105" s="762">
        <f>+IF(AND($B105&lt;CI$2, $E105&gt;CI$2), $A$6/$D$6, 0)</f>
        <v/>
      </c>
      <c r="CJ105" s="762">
        <f>+IF(AND($B105&lt;CJ$2, $E105&gt;CJ$2), $A$6/$D$6, 0)</f>
        <v/>
      </c>
      <c r="CK105" s="763">
        <f>+IF(AND($B105&lt;CK$2, $E105&gt;CK$2), $A$6/$D$6, 0)</f>
        <v/>
      </c>
    </row>
    <row r="106" hidden="1" outlineLevel="1">
      <c r="A106" s="243" t="n"/>
      <c r="B106" s="262" t="n">
        <v>0</v>
      </c>
      <c r="C106" s="269">
        <f>+EOMONTH(B106,0)</f>
        <v/>
      </c>
      <c r="D106" t="inlineStr">
        <is>
          <t>Program Development SOW #11</t>
        </is>
      </c>
      <c r="E106" s="171">
        <f>+EOMONTH(B106, $D$6)</f>
        <v/>
      </c>
      <c r="F106" s="761">
        <f>+IF(AND($B106&lt;F$2, $E106&gt;F$2), $A$6/$D$6, 0)</f>
        <v/>
      </c>
      <c r="G106" s="762">
        <f>+IF(AND($B106&lt;G$2, $E106&gt;G$2), $A$6/$D$6, 0)</f>
        <v/>
      </c>
      <c r="H106" s="762">
        <f>+IF(AND($B106&lt;H$2, $E106&gt;H$2), $A$6/$D$6, 0)</f>
        <v/>
      </c>
      <c r="I106" s="762">
        <f>+IF(AND($B106&lt;I$2, $E106&gt;I$2), $A$6/$D$6, 0)</f>
        <v/>
      </c>
      <c r="J106" s="762">
        <f>+IF(AND($B106&lt;J$2, $E106&gt;J$2), $A$6/$D$6, 0)</f>
        <v/>
      </c>
      <c r="K106" s="763">
        <f>+IF(AND($B106&lt;K$2, $E106&gt;K$2), $A$6/$D$6, 0)</f>
        <v/>
      </c>
      <c r="L106" s="762">
        <f>+IF(AND($B106&lt;L$2, $E106&gt;L$2), $A$6/$D$6, 0)</f>
        <v/>
      </c>
      <c r="M106" s="762">
        <f>+IF(AND($B106&lt;M$2, $E106&gt;M$2), $A$6/$D$6, 0)</f>
        <v/>
      </c>
      <c r="N106" s="762">
        <f>+IF(AND($B106&lt;N$2, $E106&gt;N$2), $A$6/$D$6, 0)</f>
        <v/>
      </c>
      <c r="O106" s="762">
        <f>+IF(AND($B106&lt;O$2, $E106&gt;O$2), $A$6/$D$6, 0)</f>
        <v/>
      </c>
      <c r="P106" s="762">
        <f>+IF(AND($B106&lt;P$2, $E106&gt;P$2), $A$6/$D$6, 0)</f>
        <v/>
      </c>
      <c r="Q106" s="762">
        <f>+IF(AND($B106&lt;Q$2, $E106&gt;Q$2), $A$6/$D$6, 0)</f>
        <v/>
      </c>
      <c r="R106" s="762">
        <f>+IF(AND($B106&lt;R$2, $E106&gt;R$2), $A$6/$D$6, 0)</f>
        <v/>
      </c>
      <c r="S106" s="762">
        <f>+IF(AND($B106&lt;S$2, $E106&gt;S$2), $A$6/$D$6, 0)</f>
        <v/>
      </c>
      <c r="T106" s="762">
        <f>+IF(AND($B106&lt;T$2, $E106&gt;T$2), $A$6/$D$6, 0)</f>
        <v/>
      </c>
      <c r="U106" s="762">
        <f>+IF(AND($B106&lt;U$2, $E106&gt;U$2), $A$6/$D$6, 0)</f>
        <v/>
      </c>
      <c r="V106" s="762">
        <f>+IF(AND($B106&lt;V$2, $E106&gt;V$2), $A$6/$D$6, 0)</f>
        <v/>
      </c>
      <c r="W106" s="762">
        <f>+IF(AND($B106&lt;W$2, $E106&gt;W$2), $A$6/$D$6, 0)</f>
        <v/>
      </c>
      <c r="X106" s="762">
        <f>+IF(AND($B106&lt;X$2, $E106&gt;X$2), $A$6/$D$6, 0)</f>
        <v/>
      </c>
      <c r="Y106" s="762">
        <f>+IF(AND($B106&lt;Y$2, $E106&gt;Y$2), $A$6/$D$6, 0)</f>
        <v/>
      </c>
      <c r="Z106" s="762">
        <f>+IF(AND($B106&lt;Z$2, $E106&gt;Z$2), $A$6/$D$6, 0)</f>
        <v/>
      </c>
      <c r="AA106" s="762">
        <f>+IF(AND($B106&lt;AA$2, $E106&gt;AA$2), $A$6/$D$6, 0)</f>
        <v/>
      </c>
      <c r="AB106" s="762">
        <f>+IF(AND($B106&lt;AB$2, $E106&gt;AB$2), $A$6/$D$6, 0)</f>
        <v/>
      </c>
      <c r="AC106" s="762">
        <f>+IF(AND($B106&lt;AC$2, $E106&gt;AC$2), $A$6/$D$6, 0)</f>
        <v/>
      </c>
      <c r="AD106" s="762">
        <f>+IF(AND($B106&lt;AD$2, $E106&gt;AD$2), $A$6/$D$6, 0)</f>
        <v/>
      </c>
      <c r="AE106" s="762">
        <f>+IF(AND($B106&lt;AE$2, $E106&gt;AE$2), $A$6/$D$6, 0)</f>
        <v/>
      </c>
      <c r="AF106" s="762">
        <f>+IF(AND($B106&lt;AF$2, $E106&gt;AF$2), $A$6/$D$6, 0)</f>
        <v/>
      </c>
      <c r="AG106" s="762">
        <f>+IF(AND($B106&lt;AG$2, $E106&gt;AG$2), $A$6/$D$6, 0)</f>
        <v/>
      </c>
      <c r="AH106" s="762">
        <f>+IF(AND($B106&lt;AH$2, $E106&gt;AH$2), $A$6/$D$6, 0)</f>
        <v/>
      </c>
      <c r="AI106" s="762">
        <f>+IF(AND($B106&lt;AI$2, $E106&gt;AI$2), $A$6/$D$6, 0)</f>
        <v/>
      </c>
      <c r="AJ106" s="762">
        <f>+IF(AND($B106&lt;AJ$2, $E106&gt;AJ$2), $A$6/$D$6, 0)</f>
        <v/>
      </c>
      <c r="AK106" s="762">
        <f>+IF(AND($B106&lt;AK$2, $E106&gt;AK$2), $A$6/$D$6, 0)</f>
        <v/>
      </c>
      <c r="AL106" s="762">
        <f>+IF(AND($B106&lt;AL$2, $E106&gt;AL$2), $A$6/$D$6, 0)</f>
        <v/>
      </c>
      <c r="AM106" s="762">
        <f>+IF(AND($B106&lt;AM$2, $E106&gt;AM$2), $A$6/$D$6, 0)</f>
        <v/>
      </c>
      <c r="AN106" s="762">
        <f>+IF(AND($B106&lt;AN$2, $E106&gt;AN$2), $A$6/$D$6, 0)</f>
        <v/>
      </c>
      <c r="AO106" s="762">
        <f>+IF(AND($B106&lt;AO$2, $E106&gt;AO$2), $A$6/$D$6, 0)</f>
        <v/>
      </c>
      <c r="AP106" s="762">
        <f>+IF(AND($B106&lt;AP$2, $E106&gt;AP$2), $A$6/$D$6, 0)</f>
        <v/>
      </c>
      <c r="AQ106" s="762">
        <f>+IF(AND($B106&lt;AQ$2, $E106&gt;AQ$2), $A$6/$D$6, 0)</f>
        <v/>
      </c>
      <c r="AR106" s="762">
        <f>+IF(AND($B106&lt;AR$2, $E106&gt;AR$2), $A$6/$D$6, 0)</f>
        <v/>
      </c>
      <c r="AS106" s="762">
        <f>+IF(AND($B106&lt;AS$2, $E106&gt;AS$2), $A$6/$D$6, 0)</f>
        <v/>
      </c>
      <c r="AT106" s="762">
        <f>+IF(AND($B106&lt;AT$2, $E106&gt;AT$2), $A$6/$D$6, 0)</f>
        <v/>
      </c>
      <c r="AU106" s="762">
        <f>+IF(AND($B106&lt;AU$2, $E106&gt;AU$2), $A$6/$D$6, 0)</f>
        <v/>
      </c>
      <c r="AV106" s="762">
        <f>+IF(AND($B106&lt;AV$2, $E106&gt;AV$2), $A$6/$D$6, 0)</f>
        <v/>
      </c>
      <c r="AW106" s="762">
        <f>+IF(AND($B106&lt;AW$2, $E106&gt;AW$2), $A$6/$D$6, 0)</f>
        <v/>
      </c>
      <c r="AX106" s="762">
        <f>+IF(AND($B106&lt;AX$2, $E106&gt;AX$2), $A$6/$D$6, 0)</f>
        <v/>
      </c>
      <c r="AY106" s="762">
        <f>+IF(AND($B106&lt;AY$2, $E106&gt;AY$2), $A$6/$D$6, 0)</f>
        <v/>
      </c>
      <c r="AZ106" s="762">
        <f>+IF(AND($B106&lt;AZ$2, $E106&gt;AZ$2), $A$6/$D$6, 0)</f>
        <v/>
      </c>
      <c r="BA106" s="762">
        <f>+IF(AND($B106&lt;BA$2, $E106&gt;BA$2), $A$6/$D$6, 0)</f>
        <v/>
      </c>
      <c r="BB106" s="762">
        <f>+IF(AND($B106&lt;BB$2, $E106&gt;BB$2), $A$6/$D$6, 0)</f>
        <v/>
      </c>
      <c r="BC106" s="762">
        <f>+IF(AND($B106&lt;BC$2, $E106&gt;BC$2), $A$6/$D$6, 0)</f>
        <v/>
      </c>
      <c r="BD106" s="762">
        <f>+IF(AND($B106&lt;BD$2, $E106&gt;BD$2), $A$6/$D$6, 0)</f>
        <v/>
      </c>
      <c r="BE106" s="762">
        <f>+IF(AND($B106&lt;BE$2, $E106&gt;BE$2), $A$6/$D$6, 0)</f>
        <v/>
      </c>
      <c r="BF106" s="762">
        <f>+IF(AND($B106&lt;BF$2, $E106&gt;BF$2), $A$6/$D$6, 0)</f>
        <v/>
      </c>
      <c r="BG106" s="762">
        <f>+IF(AND($B106&lt;BG$2, $E106&gt;BG$2), $A$6/$D$6, 0)</f>
        <v/>
      </c>
      <c r="BH106" s="762">
        <f>+IF(AND($B106&lt;BH$2, $E106&gt;BH$2), $A$6/$D$6, 0)</f>
        <v/>
      </c>
      <c r="BI106" s="762">
        <f>+IF(AND($B106&lt;BI$2, $E106&gt;BI$2), $A$6/$D$6, 0)</f>
        <v/>
      </c>
      <c r="BJ106" s="762">
        <f>+IF(AND($B106&lt;BJ$2, $E106&gt;BJ$2), $A$6/$D$6, 0)</f>
        <v/>
      </c>
      <c r="BK106" s="762">
        <f>+IF(AND($B106&lt;BK$2, $E106&gt;BK$2), $A$6/$D$6, 0)</f>
        <v/>
      </c>
      <c r="BL106" s="762">
        <f>+IF(AND($B106&lt;BL$2, $E106&gt;BL$2), $A$6/$D$6, 0)</f>
        <v/>
      </c>
      <c r="BM106" s="762">
        <f>+IF(AND($B106&lt;BM$2, $E106&gt;BM$2), $A$6/$D$6, 0)</f>
        <v/>
      </c>
      <c r="BN106" s="762">
        <f>+IF(AND($B106&lt;BN$2, $E106&gt;BN$2), $A$6/$D$6, 0)</f>
        <v/>
      </c>
      <c r="BO106" s="762">
        <f>+IF(AND($B106&lt;BO$2, $E106&gt;BO$2), $A$6/$D$6, 0)</f>
        <v/>
      </c>
      <c r="BP106" s="762">
        <f>+IF(AND($B106&lt;BP$2, $E106&gt;BP$2), $A$6/$D$6, 0)</f>
        <v/>
      </c>
      <c r="BQ106" s="762">
        <f>+IF(AND($B106&lt;BQ$2, $E106&gt;BQ$2), $A$6/$D$6, 0)</f>
        <v/>
      </c>
      <c r="BR106" s="762">
        <f>+IF(AND($B106&lt;BR$2, $E106&gt;BR$2), $A$6/$D$6, 0)</f>
        <v/>
      </c>
      <c r="BS106" s="762">
        <f>+IF(AND($B106&lt;BS$2, $E106&gt;BS$2), $A$6/$D$6, 0)</f>
        <v/>
      </c>
      <c r="BT106" s="762">
        <f>+IF(AND($B106&lt;BT$2, $E106&gt;BT$2), $A$6/$D$6, 0)</f>
        <v/>
      </c>
      <c r="BU106" s="762">
        <f>+IF(AND($B106&lt;BU$2, $E106&gt;BU$2), $A$6/$D$6, 0)</f>
        <v/>
      </c>
      <c r="BV106" s="762">
        <f>+IF(AND($B106&lt;BV$2, $E106&gt;BV$2), $A$6/$D$6, 0)</f>
        <v/>
      </c>
      <c r="BW106" s="762">
        <f>+IF(AND($B106&lt;BW$2, $E106&gt;BW$2), $A$6/$D$6, 0)</f>
        <v/>
      </c>
      <c r="BX106" s="762">
        <f>+IF(AND($B106&lt;BX$2, $E106&gt;BX$2), $A$6/$D$6, 0)</f>
        <v/>
      </c>
      <c r="BY106" s="762">
        <f>+IF(AND($B106&lt;BY$2, $E106&gt;BY$2), $A$6/$D$6, 0)</f>
        <v/>
      </c>
      <c r="BZ106" s="762">
        <f>+IF(AND($B106&lt;BZ$2, $E106&gt;BZ$2), $A$6/$D$6, 0)</f>
        <v/>
      </c>
      <c r="CA106" s="762">
        <f>+IF(AND($B106&lt;CA$2, $E106&gt;CA$2), $A$6/$D$6, 0)</f>
        <v/>
      </c>
      <c r="CB106" s="762">
        <f>+IF(AND($B106&lt;CB$2, $E106&gt;CB$2), $A$6/$D$6, 0)</f>
        <v/>
      </c>
      <c r="CC106" s="762">
        <f>+IF(AND($B106&lt;CC$2, $E106&gt;CC$2), $A$6/$D$6, 0)</f>
        <v/>
      </c>
      <c r="CD106" s="762">
        <f>+IF(AND($B106&lt;CD$2, $E106&gt;CD$2), $A$6/$D$6, 0)</f>
        <v/>
      </c>
      <c r="CE106" s="762">
        <f>+IF(AND($B106&lt;CE$2, $E106&gt;CE$2), $A$6/$D$6, 0)</f>
        <v/>
      </c>
      <c r="CF106" s="762">
        <f>+IF(AND($B106&lt;CF$2, $E106&gt;CF$2), $A$6/$D$6, 0)</f>
        <v/>
      </c>
      <c r="CG106" s="762">
        <f>+IF(AND($B106&lt;CG$2, $E106&gt;CG$2), $A$6/$D$6, 0)</f>
        <v/>
      </c>
      <c r="CH106" s="762">
        <f>+IF(AND($B106&lt;CH$2, $E106&gt;CH$2), $A$6/$D$6, 0)</f>
        <v/>
      </c>
      <c r="CI106" s="762">
        <f>+IF(AND($B106&lt;CI$2, $E106&gt;CI$2), $A$6/$D$6, 0)</f>
        <v/>
      </c>
      <c r="CJ106" s="762">
        <f>+IF(AND($B106&lt;CJ$2, $E106&gt;CJ$2), $A$6/$D$6, 0)</f>
        <v/>
      </c>
      <c r="CK106" s="763">
        <f>+IF(AND($B106&lt;CK$2, $E106&gt;CK$2), $A$6/$D$6, 0)</f>
        <v/>
      </c>
    </row>
    <row r="107" hidden="1" outlineLevel="1">
      <c r="A107" s="243" t="n"/>
      <c r="B107" s="262" t="n">
        <v>0</v>
      </c>
      <c r="C107" s="269">
        <f>+EOMONTH(B107,0)</f>
        <v/>
      </c>
      <c r="D107" t="inlineStr">
        <is>
          <t>Program Development SOW #12</t>
        </is>
      </c>
      <c r="E107" s="171">
        <f>+EOMONTH(B107, $D$6)</f>
        <v/>
      </c>
      <c r="F107" s="761">
        <f>+IF(AND($B107&lt;F$2, $E107&gt;F$2), $A$6/$D$6, 0)</f>
        <v/>
      </c>
      <c r="G107" s="762">
        <f>+IF(AND($B107&lt;G$2, $E107&gt;G$2), $A$6/$D$6, 0)</f>
        <v/>
      </c>
      <c r="H107" s="762">
        <f>+IF(AND($B107&lt;H$2, $E107&gt;H$2), $A$6/$D$6, 0)</f>
        <v/>
      </c>
      <c r="I107" s="762">
        <f>+IF(AND($B107&lt;I$2, $E107&gt;I$2), $A$6/$D$6, 0)</f>
        <v/>
      </c>
      <c r="J107" s="762">
        <f>+IF(AND($B107&lt;J$2, $E107&gt;J$2), $A$6/$D$6, 0)</f>
        <v/>
      </c>
      <c r="K107" s="763">
        <f>+IF(AND($B107&lt;K$2, $E107&gt;K$2), $A$6/$D$6, 0)</f>
        <v/>
      </c>
      <c r="L107" s="762">
        <f>+IF(AND($B107&lt;L$2, $E107&gt;L$2), $A$6/$D$6, 0)</f>
        <v/>
      </c>
      <c r="M107" s="762">
        <f>+IF(AND($B107&lt;M$2, $E107&gt;M$2), $A$6/$D$6, 0)</f>
        <v/>
      </c>
      <c r="N107" s="762">
        <f>+IF(AND($B107&lt;N$2, $E107&gt;N$2), $A$6/$D$6, 0)</f>
        <v/>
      </c>
      <c r="O107" s="762">
        <f>+IF(AND($B107&lt;O$2, $E107&gt;O$2), $A$6/$D$6, 0)</f>
        <v/>
      </c>
      <c r="P107" s="762">
        <f>+IF(AND($B107&lt;P$2, $E107&gt;P$2), $A$6/$D$6, 0)</f>
        <v/>
      </c>
      <c r="Q107" s="762">
        <f>+IF(AND($B107&lt;Q$2, $E107&gt;Q$2), $A$6/$D$6, 0)</f>
        <v/>
      </c>
      <c r="R107" s="762">
        <f>+IF(AND($B107&lt;R$2, $E107&gt;R$2), $A$6/$D$6, 0)</f>
        <v/>
      </c>
      <c r="S107" s="762">
        <f>+IF(AND($B107&lt;S$2, $E107&gt;S$2), $A$6/$D$6, 0)</f>
        <v/>
      </c>
      <c r="T107" s="762">
        <f>+IF(AND($B107&lt;T$2, $E107&gt;T$2), $A$6/$D$6, 0)</f>
        <v/>
      </c>
      <c r="U107" s="762">
        <f>+IF(AND($B107&lt;U$2, $E107&gt;U$2), $A$6/$D$6, 0)</f>
        <v/>
      </c>
      <c r="V107" s="762">
        <f>+IF(AND($B107&lt;V$2, $E107&gt;V$2), $A$6/$D$6, 0)</f>
        <v/>
      </c>
      <c r="W107" s="762">
        <f>+IF(AND($B107&lt;W$2, $E107&gt;W$2), $A$6/$D$6, 0)</f>
        <v/>
      </c>
      <c r="X107" s="762">
        <f>+IF(AND($B107&lt;X$2, $E107&gt;X$2), $A$6/$D$6, 0)</f>
        <v/>
      </c>
      <c r="Y107" s="762">
        <f>+IF(AND($B107&lt;Y$2, $E107&gt;Y$2), $A$6/$D$6, 0)</f>
        <v/>
      </c>
      <c r="Z107" s="762">
        <f>+IF(AND($B107&lt;Z$2, $E107&gt;Z$2), $A$6/$D$6, 0)</f>
        <v/>
      </c>
      <c r="AA107" s="762">
        <f>+IF(AND($B107&lt;AA$2, $E107&gt;AA$2), $A$6/$D$6, 0)</f>
        <v/>
      </c>
      <c r="AB107" s="762">
        <f>+IF(AND($B107&lt;AB$2, $E107&gt;AB$2), $A$6/$D$6, 0)</f>
        <v/>
      </c>
      <c r="AC107" s="762">
        <f>+IF(AND($B107&lt;AC$2, $E107&gt;AC$2), $A$6/$D$6, 0)</f>
        <v/>
      </c>
      <c r="AD107" s="762">
        <f>+IF(AND($B107&lt;AD$2, $E107&gt;AD$2), $A$6/$D$6, 0)</f>
        <v/>
      </c>
      <c r="AE107" s="762">
        <f>+IF(AND($B107&lt;AE$2, $E107&gt;AE$2), $A$6/$D$6, 0)</f>
        <v/>
      </c>
      <c r="AF107" s="762">
        <f>+IF(AND($B107&lt;AF$2, $E107&gt;AF$2), $A$6/$D$6, 0)</f>
        <v/>
      </c>
      <c r="AG107" s="762">
        <f>+IF(AND($B107&lt;AG$2, $E107&gt;AG$2), $A$6/$D$6, 0)</f>
        <v/>
      </c>
      <c r="AH107" s="762">
        <f>+IF(AND($B107&lt;AH$2, $E107&gt;AH$2), $A$6/$D$6, 0)</f>
        <v/>
      </c>
      <c r="AI107" s="762">
        <f>+IF(AND($B107&lt;AI$2, $E107&gt;AI$2), $A$6/$D$6, 0)</f>
        <v/>
      </c>
      <c r="AJ107" s="762">
        <f>+IF(AND($B107&lt;AJ$2, $E107&gt;AJ$2), $A$6/$D$6, 0)</f>
        <v/>
      </c>
      <c r="AK107" s="762">
        <f>+IF(AND($B107&lt;AK$2, $E107&gt;AK$2), $A$6/$D$6, 0)</f>
        <v/>
      </c>
      <c r="AL107" s="762">
        <f>+IF(AND($B107&lt;AL$2, $E107&gt;AL$2), $A$6/$D$6, 0)</f>
        <v/>
      </c>
      <c r="AM107" s="762">
        <f>+IF(AND($B107&lt;AM$2, $E107&gt;AM$2), $A$6/$D$6, 0)</f>
        <v/>
      </c>
      <c r="AN107" s="762">
        <f>+IF(AND($B107&lt;AN$2, $E107&gt;AN$2), $A$6/$D$6, 0)</f>
        <v/>
      </c>
      <c r="AO107" s="762">
        <f>+IF(AND($B107&lt;AO$2, $E107&gt;AO$2), $A$6/$D$6, 0)</f>
        <v/>
      </c>
      <c r="AP107" s="762">
        <f>+IF(AND($B107&lt;AP$2, $E107&gt;AP$2), $A$6/$D$6, 0)</f>
        <v/>
      </c>
      <c r="AQ107" s="762">
        <f>+IF(AND($B107&lt;AQ$2, $E107&gt;AQ$2), $A$6/$D$6, 0)</f>
        <v/>
      </c>
      <c r="AR107" s="762">
        <f>+IF(AND($B107&lt;AR$2, $E107&gt;AR$2), $A$6/$D$6, 0)</f>
        <v/>
      </c>
      <c r="AS107" s="762">
        <f>+IF(AND($B107&lt;AS$2, $E107&gt;AS$2), $A$6/$D$6, 0)</f>
        <v/>
      </c>
      <c r="AT107" s="762">
        <f>+IF(AND($B107&lt;AT$2, $E107&gt;AT$2), $A$6/$D$6, 0)</f>
        <v/>
      </c>
      <c r="AU107" s="762">
        <f>+IF(AND($B107&lt;AU$2, $E107&gt;AU$2), $A$6/$D$6, 0)</f>
        <v/>
      </c>
      <c r="AV107" s="762">
        <f>+IF(AND($B107&lt;AV$2, $E107&gt;AV$2), $A$6/$D$6, 0)</f>
        <v/>
      </c>
      <c r="AW107" s="762">
        <f>+IF(AND($B107&lt;AW$2, $E107&gt;AW$2), $A$6/$D$6, 0)</f>
        <v/>
      </c>
      <c r="AX107" s="762">
        <f>+IF(AND($B107&lt;AX$2, $E107&gt;AX$2), $A$6/$D$6, 0)</f>
        <v/>
      </c>
      <c r="AY107" s="762">
        <f>+IF(AND($B107&lt;AY$2, $E107&gt;AY$2), $A$6/$D$6, 0)</f>
        <v/>
      </c>
      <c r="AZ107" s="762">
        <f>+IF(AND($B107&lt;AZ$2, $E107&gt;AZ$2), $A$6/$D$6, 0)</f>
        <v/>
      </c>
      <c r="BA107" s="762">
        <f>+IF(AND($B107&lt;BA$2, $E107&gt;BA$2), $A$6/$D$6, 0)</f>
        <v/>
      </c>
      <c r="BB107" s="762">
        <f>+IF(AND($B107&lt;BB$2, $E107&gt;BB$2), $A$6/$D$6, 0)</f>
        <v/>
      </c>
      <c r="BC107" s="762">
        <f>+IF(AND($B107&lt;BC$2, $E107&gt;BC$2), $A$6/$D$6, 0)</f>
        <v/>
      </c>
      <c r="BD107" s="762">
        <f>+IF(AND($B107&lt;BD$2, $E107&gt;BD$2), $A$6/$D$6, 0)</f>
        <v/>
      </c>
      <c r="BE107" s="762">
        <f>+IF(AND($B107&lt;BE$2, $E107&gt;BE$2), $A$6/$D$6, 0)</f>
        <v/>
      </c>
      <c r="BF107" s="762">
        <f>+IF(AND($B107&lt;BF$2, $E107&gt;BF$2), $A$6/$D$6, 0)</f>
        <v/>
      </c>
      <c r="BG107" s="762">
        <f>+IF(AND($B107&lt;BG$2, $E107&gt;BG$2), $A$6/$D$6, 0)</f>
        <v/>
      </c>
      <c r="BH107" s="762">
        <f>+IF(AND($B107&lt;BH$2, $E107&gt;BH$2), $A$6/$D$6, 0)</f>
        <v/>
      </c>
      <c r="BI107" s="762">
        <f>+IF(AND($B107&lt;BI$2, $E107&gt;BI$2), $A$6/$D$6, 0)</f>
        <v/>
      </c>
      <c r="BJ107" s="762">
        <f>+IF(AND($B107&lt;BJ$2, $E107&gt;BJ$2), $A$6/$D$6, 0)</f>
        <v/>
      </c>
      <c r="BK107" s="762">
        <f>+IF(AND($B107&lt;BK$2, $E107&gt;BK$2), $A$6/$D$6, 0)</f>
        <v/>
      </c>
      <c r="BL107" s="762">
        <f>+IF(AND($B107&lt;BL$2, $E107&gt;BL$2), $A$6/$D$6, 0)</f>
        <v/>
      </c>
      <c r="BM107" s="762">
        <f>+IF(AND($B107&lt;BM$2, $E107&gt;BM$2), $A$6/$D$6, 0)</f>
        <v/>
      </c>
      <c r="BN107" s="762">
        <f>+IF(AND($B107&lt;BN$2, $E107&gt;BN$2), $A$6/$D$6, 0)</f>
        <v/>
      </c>
      <c r="BO107" s="762">
        <f>+IF(AND($B107&lt;BO$2, $E107&gt;BO$2), $A$6/$D$6, 0)</f>
        <v/>
      </c>
      <c r="BP107" s="762">
        <f>+IF(AND($B107&lt;BP$2, $E107&gt;BP$2), $A$6/$D$6, 0)</f>
        <v/>
      </c>
      <c r="BQ107" s="762">
        <f>+IF(AND($B107&lt;BQ$2, $E107&gt;BQ$2), $A$6/$D$6, 0)</f>
        <v/>
      </c>
      <c r="BR107" s="762">
        <f>+IF(AND($B107&lt;BR$2, $E107&gt;BR$2), $A$6/$D$6, 0)</f>
        <v/>
      </c>
      <c r="BS107" s="762">
        <f>+IF(AND($B107&lt;BS$2, $E107&gt;BS$2), $A$6/$D$6, 0)</f>
        <v/>
      </c>
      <c r="BT107" s="762">
        <f>+IF(AND($B107&lt;BT$2, $E107&gt;BT$2), $A$6/$D$6, 0)</f>
        <v/>
      </c>
      <c r="BU107" s="762">
        <f>+IF(AND($B107&lt;BU$2, $E107&gt;BU$2), $A$6/$D$6, 0)</f>
        <v/>
      </c>
      <c r="BV107" s="762">
        <f>+IF(AND($B107&lt;BV$2, $E107&gt;BV$2), $A$6/$D$6, 0)</f>
        <v/>
      </c>
      <c r="BW107" s="762">
        <f>+IF(AND($B107&lt;BW$2, $E107&gt;BW$2), $A$6/$D$6, 0)</f>
        <v/>
      </c>
      <c r="BX107" s="762">
        <f>+IF(AND($B107&lt;BX$2, $E107&gt;BX$2), $A$6/$D$6, 0)</f>
        <v/>
      </c>
      <c r="BY107" s="762">
        <f>+IF(AND($B107&lt;BY$2, $E107&gt;BY$2), $A$6/$D$6, 0)</f>
        <v/>
      </c>
      <c r="BZ107" s="762">
        <f>+IF(AND($B107&lt;BZ$2, $E107&gt;BZ$2), $A$6/$D$6, 0)</f>
        <v/>
      </c>
      <c r="CA107" s="762">
        <f>+IF(AND($B107&lt;CA$2, $E107&gt;CA$2), $A$6/$D$6, 0)</f>
        <v/>
      </c>
      <c r="CB107" s="762">
        <f>+IF(AND($B107&lt;CB$2, $E107&gt;CB$2), $A$6/$D$6, 0)</f>
        <v/>
      </c>
      <c r="CC107" s="762">
        <f>+IF(AND($B107&lt;CC$2, $E107&gt;CC$2), $A$6/$D$6, 0)</f>
        <v/>
      </c>
      <c r="CD107" s="762">
        <f>+IF(AND($B107&lt;CD$2, $E107&gt;CD$2), $A$6/$D$6, 0)</f>
        <v/>
      </c>
      <c r="CE107" s="762">
        <f>+IF(AND($B107&lt;CE$2, $E107&gt;CE$2), $A$6/$D$6, 0)</f>
        <v/>
      </c>
      <c r="CF107" s="762">
        <f>+IF(AND($B107&lt;CF$2, $E107&gt;CF$2), $A$6/$D$6, 0)</f>
        <v/>
      </c>
      <c r="CG107" s="762">
        <f>+IF(AND($B107&lt;CG$2, $E107&gt;CG$2), $A$6/$D$6, 0)</f>
        <v/>
      </c>
      <c r="CH107" s="762">
        <f>+IF(AND($B107&lt;CH$2, $E107&gt;CH$2), $A$6/$D$6, 0)</f>
        <v/>
      </c>
      <c r="CI107" s="762">
        <f>+IF(AND($B107&lt;CI$2, $E107&gt;CI$2), $A$6/$D$6, 0)</f>
        <v/>
      </c>
      <c r="CJ107" s="762">
        <f>+IF(AND($B107&lt;CJ$2, $E107&gt;CJ$2), $A$6/$D$6, 0)</f>
        <v/>
      </c>
      <c r="CK107" s="763">
        <f>+IF(AND($B107&lt;CK$2, $E107&gt;CK$2), $A$6/$D$6, 0)</f>
        <v/>
      </c>
    </row>
    <row r="108" hidden="1" outlineLevel="1">
      <c r="A108" s="243" t="n"/>
      <c r="B108" s="262" t="n">
        <v>0</v>
      </c>
      <c r="C108" s="269">
        <f>+EOMONTH(B108,0)</f>
        <v/>
      </c>
      <c r="D108" t="inlineStr">
        <is>
          <t>Program Development SOW #13</t>
        </is>
      </c>
      <c r="E108" s="171">
        <f>+EOMONTH(B108, $D$6)</f>
        <v/>
      </c>
      <c r="F108" s="761">
        <f>+IF(AND($B108&lt;F$2, $E108&gt;F$2), $A$6/$D$6, 0)</f>
        <v/>
      </c>
      <c r="G108" s="762">
        <f>+IF(AND($B108&lt;G$2, $E108&gt;G$2), $A$6/$D$6, 0)</f>
        <v/>
      </c>
      <c r="H108" s="762">
        <f>+IF(AND($B108&lt;H$2, $E108&gt;H$2), $A$6/$D$6, 0)</f>
        <v/>
      </c>
      <c r="I108" s="762">
        <f>+IF(AND($B108&lt;I$2, $E108&gt;I$2), $A$6/$D$6, 0)</f>
        <v/>
      </c>
      <c r="J108" s="762">
        <f>+IF(AND($B108&lt;J$2, $E108&gt;J$2), $A$6/$D$6, 0)</f>
        <v/>
      </c>
      <c r="K108" s="763">
        <f>+IF(AND($B108&lt;K$2, $E108&gt;K$2), $A$6/$D$6, 0)</f>
        <v/>
      </c>
      <c r="L108" s="762">
        <f>+IF(AND($B108&lt;L$2, $E108&gt;L$2), $A$6/$D$6, 0)</f>
        <v/>
      </c>
      <c r="M108" s="762">
        <f>+IF(AND($B108&lt;M$2, $E108&gt;M$2), $A$6/$D$6, 0)</f>
        <v/>
      </c>
      <c r="N108" s="762">
        <f>+IF(AND($B108&lt;N$2, $E108&gt;N$2), $A$6/$D$6, 0)</f>
        <v/>
      </c>
      <c r="O108" s="762">
        <f>+IF(AND($B108&lt;O$2, $E108&gt;O$2), $A$6/$D$6, 0)</f>
        <v/>
      </c>
      <c r="P108" s="762">
        <f>+IF(AND($B108&lt;P$2, $E108&gt;P$2), $A$6/$D$6, 0)</f>
        <v/>
      </c>
      <c r="Q108" s="762">
        <f>+IF(AND($B108&lt;Q$2, $E108&gt;Q$2), $A$6/$D$6, 0)</f>
        <v/>
      </c>
      <c r="R108" s="762">
        <f>+IF(AND($B108&lt;R$2, $E108&gt;R$2), $A$6/$D$6, 0)</f>
        <v/>
      </c>
      <c r="S108" s="762">
        <f>+IF(AND($B108&lt;S$2, $E108&gt;S$2), $A$6/$D$6, 0)</f>
        <v/>
      </c>
      <c r="T108" s="762">
        <f>+IF(AND($B108&lt;T$2, $E108&gt;T$2), $A$6/$D$6, 0)</f>
        <v/>
      </c>
      <c r="U108" s="762">
        <f>+IF(AND($B108&lt;U$2, $E108&gt;U$2), $A$6/$D$6, 0)</f>
        <v/>
      </c>
      <c r="V108" s="762">
        <f>+IF(AND($B108&lt;V$2, $E108&gt;V$2), $A$6/$D$6, 0)</f>
        <v/>
      </c>
      <c r="W108" s="762">
        <f>+IF(AND($B108&lt;W$2, $E108&gt;W$2), $A$6/$D$6, 0)</f>
        <v/>
      </c>
      <c r="X108" s="762">
        <f>+IF(AND($B108&lt;X$2, $E108&gt;X$2), $A$6/$D$6, 0)</f>
        <v/>
      </c>
      <c r="Y108" s="762">
        <f>+IF(AND($B108&lt;Y$2, $E108&gt;Y$2), $A$6/$D$6, 0)</f>
        <v/>
      </c>
      <c r="Z108" s="762">
        <f>+IF(AND($B108&lt;Z$2, $E108&gt;Z$2), $A$6/$D$6, 0)</f>
        <v/>
      </c>
      <c r="AA108" s="762">
        <f>+IF(AND($B108&lt;AA$2, $E108&gt;AA$2), $A$6/$D$6, 0)</f>
        <v/>
      </c>
      <c r="AB108" s="762">
        <f>+IF(AND($B108&lt;AB$2, $E108&gt;AB$2), $A$6/$D$6, 0)</f>
        <v/>
      </c>
      <c r="AC108" s="762">
        <f>+IF(AND($B108&lt;AC$2, $E108&gt;AC$2), $A$6/$D$6, 0)</f>
        <v/>
      </c>
      <c r="AD108" s="762">
        <f>+IF(AND($B108&lt;AD$2, $E108&gt;AD$2), $A$6/$D$6, 0)</f>
        <v/>
      </c>
      <c r="AE108" s="762">
        <f>+IF(AND($B108&lt;AE$2, $E108&gt;AE$2), $A$6/$D$6, 0)</f>
        <v/>
      </c>
      <c r="AF108" s="762">
        <f>+IF(AND($B108&lt;AF$2, $E108&gt;AF$2), $A$6/$D$6, 0)</f>
        <v/>
      </c>
      <c r="AG108" s="762">
        <f>+IF(AND($B108&lt;AG$2, $E108&gt;AG$2), $A$6/$D$6, 0)</f>
        <v/>
      </c>
      <c r="AH108" s="762">
        <f>+IF(AND($B108&lt;AH$2, $E108&gt;AH$2), $A$6/$D$6, 0)</f>
        <v/>
      </c>
      <c r="AI108" s="762">
        <f>+IF(AND($B108&lt;AI$2, $E108&gt;AI$2), $A$6/$D$6, 0)</f>
        <v/>
      </c>
      <c r="AJ108" s="762">
        <f>+IF(AND($B108&lt;AJ$2, $E108&gt;AJ$2), $A$6/$D$6, 0)</f>
        <v/>
      </c>
      <c r="AK108" s="762">
        <f>+IF(AND($B108&lt;AK$2, $E108&gt;AK$2), $A$6/$D$6, 0)</f>
        <v/>
      </c>
      <c r="AL108" s="762">
        <f>+IF(AND($B108&lt;AL$2, $E108&gt;AL$2), $A$6/$D$6, 0)</f>
        <v/>
      </c>
      <c r="AM108" s="762">
        <f>+IF(AND($B108&lt;AM$2, $E108&gt;AM$2), $A$6/$D$6, 0)</f>
        <v/>
      </c>
      <c r="AN108" s="762">
        <f>+IF(AND($B108&lt;AN$2, $E108&gt;AN$2), $A$6/$D$6, 0)</f>
        <v/>
      </c>
      <c r="AO108" s="762">
        <f>+IF(AND($B108&lt;AO$2, $E108&gt;AO$2), $A$6/$D$6, 0)</f>
        <v/>
      </c>
      <c r="AP108" s="762">
        <f>+IF(AND($B108&lt;AP$2, $E108&gt;AP$2), $A$6/$D$6, 0)</f>
        <v/>
      </c>
      <c r="AQ108" s="762">
        <f>+IF(AND($B108&lt;AQ$2, $E108&gt;AQ$2), $A$6/$D$6, 0)</f>
        <v/>
      </c>
      <c r="AR108" s="762">
        <f>+IF(AND($B108&lt;AR$2, $E108&gt;AR$2), $A$6/$D$6, 0)</f>
        <v/>
      </c>
      <c r="AS108" s="762">
        <f>+IF(AND($B108&lt;AS$2, $E108&gt;AS$2), $A$6/$D$6, 0)</f>
        <v/>
      </c>
      <c r="AT108" s="762">
        <f>+IF(AND($B108&lt;AT$2, $E108&gt;AT$2), $A$6/$D$6, 0)</f>
        <v/>
      </c>
      <c r="AU108" s="762">
        <f>+IF(AND($B108&lt;AU$2, $E108&gt;AU$2), $A$6/$D$6, 0)</f>
        <v/>
      </c>
      <c r="AV108" s="762">
        <f>+IF(AND($B108&lt;AV$2, $E108&gt;AV$2), $A$6/$D$6, 0)</f>
        <v/>
      </c>
      <c r="AW108" s="762">
        <f>+IF(AND($B108&lt;AW$2, $E108&gt;AW$2), $A$6/$D$6, 0)</f>
        <v/>
      </c>
      <c r="AX108" s="762">
        <f>+IF(AND($B108&lt;AX$2, $E108&gt;AX$2), $A$6/$D$6, 0)</f>
        <v/>
      </c>
      <c r="AY108" s="762">
        <f>+IF(AND($B108&lt;AY$2, $E108&gt;AY$2), $A$6/$D$6, 0)</f>
        <v/>
      </c>
      <c r="AZ108" s="762">
        <f>+IF(AND($B108&lt;AZ$2, $E108&gt;AZ$2), $A$6/$D$6, 0)</f>
        <v/>
      </c>
      <c r="BA108" s="762">
        <f>+IF(AND($B108&lt;BA$2, $E108&gt;BA$2), $A$6/$D$6, 0)</f>
        <v/>
      </c>
      <c r="BB108" s="762">
        <f>+IF(AND($B108&lt;BB$2, $E108&gt;BB$2), $A$6/$D$6, 0)</f>
        <v/>
      </c>
      <c r="BC108" s="762">
        <f>+IF(AND($B108&lt;BC$2, $E108&gt;BC$2), $A$6/$D$6, 0)</f>
        <v/>
      </c>
      <c r="BD108" s="762">
        <f>+IF(AND($B108&lt;BD$2, $E108&gt;BD$2), $A$6/$D$6, 0)</f>
        <v/>
      </c>
      <c r="BE108" s="762">
        <f>+IF(AND($B108&lt;BE$2, $E108&gt;BE$2), $A$6/$D$6, 0)</f>
        <v/>
      </c>
      <c r="BF108" s="762">
        <f>+IF(AND($B108&lt;BF$2, $E108&gt;BF$2), $A$6/$D$6, 0)</f>
        <v/>
      </c>
      <c r="BG108" s="762">
        <f>+IF(AND($B108&lt;BG$2, $E108&gt;BG$2), $A$6/$D$6, 0)</f>
        <v/>
      </c>
      <c r="BH108" s="762">
        <f>+IF(AND($B108&lt;BH$2, $E108&gt;BH$2), $A$6/$D$6, 0)</f>
        <v/>
      </c>
      <c r="BI108" s="762">
        <f>+IF(AND($B108&lt;BI$2, $E108&gt;BI$2), $A$6/$D$6, 0)</f>
        <v/>
      </c>
      <c r="BJ108" s="762">
        <f>+IF(AND($B108&lt;BJ$2, $E108&gt;BJ$2), $A$6/$D$6, 0)</f>
        <v/>
      </c>
      <c r="BK108" s="762">
        <f>+IF(AND($B108&lt;BK$2, $E108&gt;BK$2), $A$6/$D$6, 0)</f>
        <v/>
      </c>
      <c r="BL108" s="762">
        <f>+IF(AND($B108&lt;BL$2, $E108&gt;BL$2), $A$6/$D$6, 0)</f>
        <v/>
      </c>
      <c r="BM108" s="762">
        <f>+IF(AND($B108&lt;BM$2, $E108&gt;BM$2), $A$6/$D$6, 0)</f>
        <v/>
      </c>
      <c r="BN108" s="762">
        <f>+IF(AND($B108&lt;BN$2, $E108&gt;BN$2), $A$6/$D$6, 0)</f>
        <v/>
      </c>
      <c r="BO108" s="762">
        <f>+IF(AND($B108&lt;BO$2, $E108&gt;BO$2), $A$6/$D$6, 0)</f>
        <v/>
      </c>
      <c r="BP108" s="762">
        <f>+IF(AND($B108&lt;BP$2, $E108&gt;BP$2), $A$6/$D$6, 0)</f>
        <v/>
      </c>
      <c r="BQ108" s="762">
        <f>+IF(AND($B108&lt;BQ$2, $E108&gt;BQ$2), $A$6/$D$6, 0)</f>
        <v/>
      </c>
      <c r="BR108" s="762">
        <f>+IF(AND($B108&lt;BR$2, $E108&gt;BR$2), $A$6/$D$6, 0)</f>
        <v/>
      </c>
      <c r="BS108" s="762">
        <f>+IF(AND($B108&lt;BS$2, $E108&gt;BS$2), $A$6/$D$6, 0)</f>
        <v/>
      </c>
      <c r="BT108" s="762">
        <f>+IF(AND($B108&lt;BT$2, $E108&gt;BT$2), $A$6/$D$6, 0)</f>
        <v/>
      </c>
      <c r="BU108" s="762">
        <f>+IF(AND($B108&lt;BU$2, $E108&gt;BU$2), $A$6/$D$6, 0)</f>
        <v/>
      </c>
      <c r="BV108" s="762">
        <f>+IF(AND($B108&lt;BV$2, $E108&gt;BV$2), $A$6/$D$6, 0)</f>
        <v/>
      </c>
      <c r="BW108" s="762">
        <f>+IF(AND($B108&lt;BW$2, $E108&gt;BW$2), $A$6/$D$6, 0)</f>
        <v/>
      </c>
      <c r="BX108" s="762">
        <f>+IF(AND($B108&lt;BX$2, $E108&gt;BX$2), $A$6/$D$6, 0)</f>
        <v/>
      </c>
      <c r="BY108" s="762">
        <f>+IF(AND($B108&lt;BY$2, $E108&gt;BY$2), $A$6/$D$6, 0)</f>
        <v/>
      </c>
      <c r="BZ108" s="762">
        <f>+IF(AND($B108&lt;BZ$2, $E108&gt;BZ$2), $A$6/$D$6, 0)</f>
        <v/>
      </c>
      <c r="CA108" s="762">
        <f>+IF(AND($B108&lt;CA$2, $E108&gt;CA$2), $A$6/$D$6, 0)</f>
        <v/>
      </c>
      <c r="CB108" s="762">
        <f>+IF(AND($B108&lt;CB$2, $E108&gt;CB$2), $A$6/$D$6, 0)</f>
        <v/>
      </c>
      <c r="CC108" s="762">
        <f>+IF(AND($B108&lt;CC$2, $E108&gt;CC$2), $A$6/$D$6, 0)</f>
        <v/>
      </c>
      <c r="CD108" s="762">
        <f>+IF(AND($B108&lt;CD$2, $E108&gt;CD$2), $A$6/$D$6, 0)</f>
        <v/>
      </c>
      <c r="CE108" s="762">
        <f>+IF(AND($B108&lt;CE$2, $E108&gt;CE$2), $A$6/$D$6, 0)</f>
        <v/>
      </c>
      <c r="CF108" s="762">
        <f>+IF(AND($B108&lt;CF$2, $E108&gt;CF$2), $A$6/$D$6, 0)</f>
        <v/>
      </c>
      <c r="CG108" s="762">
        <f>+IF(AND($B108&lt;CG$2, $E108&gt;CG$2), $A$6/$D$6, 0)</f>
        <v/>
      </c>
      <c r="CH108" s="762">
        <f>+IF(AND($B108&lt;CH$2, $E108&gt;CH$2), $A$6/$D$6, 0)</f>
        <v/>
      </c>
      <c r="CI108" s="762">
        <f>+IF(AND($B108&lt;CI$2, $E108&gt;CI$2), $A$6/$D$6, 0)</f>
        <v/>
      </c>
      <c r="CJ108" s="762">
        <f>+IF(AND($B108&lt;CJ$2, $E108&gt;CJ$2), $A$6/$D$6, 0)</f>
        <v/>
      </c>
      <c r="CK108" s="763">
        <f>+IF(AND($B108&lt;CK$2, $E108&gt;CK$2), $A$6/$D$6, 0)</f>
        <v/>
      </c>
    </row>
    <row r="109" hidden="1" outlineLevel="1">
      <c r="A109" s="243" t="n"/>
      <c r="B109" s="262" t="n">
        <v>0</v>
      </c>
      <c r="C109" s="269">
        <f>+EOMONTH(B109,0)</f>
        <v/>
      </c>
      <c r="D109" t="inlineStr">
        <is>
          <t>Program Development SOW #14</t>
        </is>
      </c>
      <c r="E109" s="171">
        <f>+EOMONTH(B109, $D$6)</f>
        <v/>
      </c>
      <c r="F109" s="761">
        <f>+IF(AND($B109&lt;F$2, $E109&gt;F$2), $A$6/$D$6, 0)</f>
        <v/>
      </c>
      <c r="G109" s="762">
        <f>+IF(AND($B109&lt;G$2, $E109&gt;G$2), $A$6/$D$6, 0)</f>
        <v/>
      </c>
      <c r="H109" s="762">
        <f>+IF(AND($B109&lt;H$2, $E109&gt;H$2), $A$6/$D$6, 0)</f>
        <v/>
      </c>
      <c r="I109" s="762">
        <f>+IF(AND($B109&lt;I$2, $E109&gt;I$2), $A$6/$D$6, 0)</f>
        <v/>
      </c>
      <c r="J109" s="762">
        <f>+IF(AND($B109&lt;J$2, $E109&gt;J$2), $A$6/$D$6, 0)</f>
        <v/>
      </c>
      <c r="K109" s="763">
        <f>+IF(AND($B109&lt;K$2, $E109&gt;K$2), $A$6/$D$6, 0)</f>
        <v/>
      </c>
      <c r="L109" s="762">
        <f>+IF(AND($B109&lt;L$2, $E109&gt;L$2), $A$6/$D$6, 0)</f>
        <v/>
      </c>
      <c r="M109" s="762">
        <f>+IF(AND($B109&lt;M$2, $E109&gt;M$2), $A$6/$D$6, 0)</f>
        <v/>
      </c>
      <c r="N109" s="762">
        <f>+IF(AND($B109&lt;N$2, $E109&gt;N$2), $A$6/$D$6, 0)</f>
        <v/>
      </c>
      <c r="O109" s="762">
        <f>+IF(AND($B109&lt;O$2, $E109&gt;O$2), $A$6/$D$6, 0)</f>
        <v/>
      </c>
      <c r="P109" s="762">
        <f>+IF(AND($B109&lt;P$2, $E109&gt;P$2), $A$6/$D$6, 0)</f>
        <v/>
      </c>
      <c r="Q109" s="762">
        <f>+IF(AND($B109&lt;Q$2, $E109&gt;Q$2), $A$6/$D$6, 0)</f>
        <v/>
      </c>
      <c r="R109" s="762">
        <f>+IF(AND($B109&lt;R$2, $E109&gt;R$2), $A$6/$D$6, 0)</f>
        <v/>
      </c>
      <c r="S109" s="762">
        <f>+IF(AND($B109&lt;S$2, $E109&gt;S$2), $A$6/$D$6, 0)</f>
        <v/>
      </c>
      <c r="T109" s="762">
        <f>+IF(AND($B109&lt;T$2, $E109&gt;T$2), $A$6/$D$6, 0)</f>
        <v/>
      </c>
      <c r="U109" s="762">
        <f>+IF(AND($B109&lt;U$2, $E109&gt;U$2), $A$6/$D$6, 0)</f>
        <v/>
      </c>
      <c r="V109" s="762">
        <f>+IF(AND($B109&lt;V$2, $E109&gt;V$2), $A$6/$D$6, 0)</f>
        <v/>
      </c>
      <c r="W109" s="762">
        <f>+IF(AND($B109&lt;W$2, $E109&gt;W$2), $A$6/$D$6, 0)</f>
        <v/>
      </c>
      <c r="X109" s="762">
        <f>+IF(AND($B109&lt;X$2, $E109&gt;X$2), $A$6/$D$6, 0)</f>
        <v/>
      </c>
      <c r="Y109" s="762">
        <f>+IF(AND($B109&lt;Y$2, $E109&gt;Y$2), $A$6/$D$6, 0)</f>
        <v/>
      </c>
      <c r="Z109" s="762">
        <f>+IF(AND($B109&lt;Z$2, $E109&gt;Z$2), $A$6/$D$6, 0)</f>
        <v/>
      </c>
      <c r="AA109" s="762">
        <f>+IF(AND($B109&lt;AA$2, $E109&gt;AA$2), $A$6/$D$6, 0)</f>
        <v/>
      </c>
      <c r="AB109" s="762">
        <f>+IF(AND($B109&lt;AB$2, $E109&gt;AB$2), $A$6/$D$6, 0)</f>
        <v/>
      </c>
      <c r="AC109" s="762">
        <f>+IF(AND($B109&lt;AC$2, $E109&gt;AC$2), $A$6/$D$6, 0)</f>
        <v/>
      </c>
      <c r="AD109" s="762">
        <f>+IF(AND($B109&lt;AD$2, $E109&gt;AD$2), $A$6/$D$6, 0)</f>
        <v/>
      </c>
      <c r="AE109" s="762">
        <f>+IF(AND($B109&lt;AE$2, $E109&gt;AE$2), $A$6/$D$6, 0)</f>
        <v/>
      </c>
      <c r="AF109" s="762">
        <f>+IF(AND($B109&lt;AF$2, $E109&gt;AF$2), $A$6/$D$6, 0)</f>
        <v/>
      </c>
      <c r="AG109" s="762">
        <f>+IF(AND($B109&lt;AG$2, $E109&gt;AG$2), $A$6/$D$6, 0)</f>
        <v/>
      </c>
      <c r="AH109" s="762">
        <f>+IF(AND($B109&lt;AH$2, $E109&gt;AH$2), $A$6/$D$6, 0)</f>
        <v/>
      </c>
      <c r="AI109" s="762">
        <f>+IF(AND($B109&lt;AI$2, $E109&gt;AI$2), $A$6/$D$6, 0)</f>
        <v/>
      </c>
      <c r="AJ109" s="762">
        <f>+IF(AND($B109&lt;AJ$2, $E109&gt;AJ$2), $A$6/$D$6, 0)</f>
        <v/>
      </c>
      <c r="AK109" s="762">
        <f>+IF(AND($B109&lt;AK$2, $E109&gt;AK$2), $A$6/$D$6, 0)</f>
        <v/>
      </c>
      <c r="AL109" s="762">
        <f>+IF(AND($B109&lt;AL$2, $E109&gt;AL$2), $A$6/$D$6, 0)</f>
        <v/>
      </c>
      <c r="AM109" s="762">
        <f>+IF(AND($B109&lt;AM$2, $E109&gt;AM$2), $A$6/$D$6, 0)</f>
        <v/>
      </c>
      <c r="AN109" s="762">
        <f>+IF(AND($B109&lt;AN$2, $E109&gt;AN$2), $A$6/$D$6, 0)</f>
        <v/>
      </c>
      <c r="AO109" s="762">
        <f>+IF(AND($B109&lt;AO$2, $E109&gt;AO$2), $A$6/$D$6, 0)</f>
        <v/>
      </c>
      <c r="AP109" s="762">
        <f>+IF(AND($B109&lt;AP$2, $E109&gt;AP$2), $A$6/$D$6, 0)</f>
        <v/>
      </c>
      <c r="AQ109" s="762">
        <f>+IF(AND($B109&lt;AQ$2, $E109&gt;AQ$2), $A$6/$D$6, 0)</f>
        <v/>
      </c>
      <c r="AR109" s="762">
        <f>+IF(AND($B109&lt;AR$2, $E109&gt;AR$2), $A$6/$D$6, 0)</f>
        <v/>
      </c>
      <c r="AS109" s="762">
        <f>+IF(AND($B109&lt;AS$2, $E109&gt;AS$2), $A$6/$D$6, 0)</f>
        <v/>
      </c>
      <c r="AT109" s="762">
        <f>+IF(AND($B109&lt;AT$2, $E109&gt;AT$2), $A$6/$D$6, 0)</f>
        <v/>
      </c>
      <c r="AU109" s="762">
        <f>+IF(AND($B109&lt;AU$2, $E109&gt;AU$2), $A$6/$D$6, 0)</f>
        <v/>
      </c>
      <c r="AV109" s="762">
        <f>+IF(AND($B109&lt;AV$2, $E109&gt;AV$2), $A$6/$D$6, 0)</f>
        <v/>
      </c>
      <c r="AW109" s="762">
        <f>+IF(AND($B109&lt;AW$2, $E109&gt;AW$2), $A$6/$D$6, 0)</f>
        <v/>
      </c>
      <c r="AX109" s="762">
        <f>+IF(AND($B109&lt;AX$2, $E109&gt;AX$2), $A$6/$D$6, 0)</f>
        <v/>
      </c>
      <c r="AY109" s="762">
        <f>+IF(AND($B109&lt;AY$2, $E109&gt;AY$2), $A$6/$D$6, 0)</f>
        <v/>
      </c>
      <c r="AZ109" s="762">
        <f>+IF(AND($B109&lt;AZ$2, $E109&gt;AZ$2), $A$6/$D$6, 0)</f>
        <v/>
      </c>
      <c r="BA109" s="762">
        <f>+IF(AND($B109&lt;BA$2, $E109&gt;BA$2), $A$6/$D$6, 0)</f>
        <v/>
      </c>
      <c r="BB109" s="762">
        <f>+IF(AND($B109&lt;BB$2, $E109&gt;BB$2), $A$6/$D$6, 0)</f>
        <v/>
      </c>
      <c r="BC109" s="762">
        <f>+IF(AND($B109&lt;BC$2, $E109&gt;BC$2), $A$6/$D$6, 0)</f>
        <v/>
      </c>
      <c r="BD109" s="762">
        <f>+IF(AND($B109&lt;BD$2, $E109&gt;BD$2), $A$6/$D$6, 0)</f>
        <v/>
      </c>
      <c r="BE109" s="762">
        <f>+IF(AND($B109&lt;BE$2, $E109&gt;BE$2), $A$6/$D$6, 0)</f>
        <v/>
      </c>
      <c r="BF109" s="762">
        <f>+IF(AND($B109&lt;BF$2, $E109&gt;BF$2), $A$6/$D$6, 0)</f>
        <v/>
      </c>
      <c r="BG109" s="762">
        <f>+IF(AND($B109&lt;BG$2, $E109&gt;BG$2), $A$6/$D$6, 0)</f>
        <v/>
      </c>
      <c r="BH109" s="762">
        <f>+IF(AND($B109&lt;BH$2, $E109&gt;BH$2), $A$6/$D$6, 0)</f>
        <v/>
      </c>
      <c r="BI109" s="762">
        <f>+IF(AND($B109&lt;BI$2, $E109&gt;BI$2), $A$6/$D$6, 0)</f>
        <v/>
      </c>
      <c r="BJ109" s="762">
        <f>+IF(AND($B109&lt;BJ$2, $E109&gt;BJ$2), $A$6/$D$6, 0)</f>
        <v/>
      </c>
      <c r="BK109" s="762">
        <f>+IF(AND($B109&lt;BK$2, $E109&gt;BK$2), $A$6/$D$6, 0)</f>
        <v/>
      </c>
      <c r="BL109" s="762">
        <f>+IF(AND($B109&lt;BL$2, $E109&gt;BL$2), $A$6/$D$6, 0)</f>
        <v/>
      </c>
      <c r="BM109" s="762">
        <f>+IF(AND($B109&lt;BM$2, $E109&gt;BM$2), $A$6/$D$6, 0)</f>
        <v/>
      </c>
      <c r="BN109" s="762">
        <f>+IF(AND($B109&lt;BN$2, $E109&gt;BN$2), $A$6/$D$6, 0)</f>
        <v/>
      </c>
      <c r="BO109" s="762">
        <f>+IF(AND($B109&lt;BO$2, $E109&gt;BO$2), $A$6/$D$6, 0)</f>
        <v/>
      </c>
      <c r="BP109" s="762">
        <f>+IF(AND($B109&lt;BP$2, $E109&gt;BP$2), $A$6/$D$6, 0)</f>
        <v/>
      </c>
      <c r="BQ109" s="762">
        <f>+IF(AND($B109&lt;BQ$2, $E109&gt;BQ$2), $A$6/$D$6, 0)</f>
        <v/>
      </c>
      <c r="BR109" s="762">
        <f>+IF(AND($B109&lt;BR$2, $E109&gt;BR$2), $A$6/$D$6, 0)</f>
        <v/>
      </c>
      <c r="BS109" s="762">
        <f>+IF(AND($B109&lt;BS$2, $E109&gt;BS$2), $A$6/$D$6, 0)</f>
        <v/>
      </c>
      <c r="BT109" s="762">
        <f>+IF(AND($B109&lt;BT$2, $E109&gt;BT$2), $A$6/$D$6, 0)</f>
        <v/>
      </c>
      <c r="BU109" s="762">
        <f>+IF(AND($B109&lt;BU$2, $E109&gt;BU$2), $A$6/$D$6, 0)</f>
        <v/>
      </c>
      <c r="BV109" s="762">
        <f>+IF(AND($B109&lt;BV$2, $E109&gt;BV$2), $A$6/$D$6, 0)</f>
        <v/>
      </c>
      <c r="BW109" s="762">
        <f>+IF(AND($B109&lt;BW$2, $E109&gt;BW$2), $A$6/$D$6, 0)</f>
        <v/>
      </c>
      <c r="BX109" s="762">
        <f>+IF(AND($B109&lt;BX$2, $E109&gt;BX$2), $A$6/$D$6, 0)</f>
        <v/>
      </c>
      <c r="BY109" s="762">
        <f>+IF(AND($B109&lt;BY$2, $E109&gt;BY$2), $A$6/$D$6, 0)</f>
        <v/>
      </c>
      <c r="BZ109" s="762">
        <f>+IF(AND($B109&lt;BZ$2, $E109&gt;BZ$2), $A$6/$D$6, 0)</f>
        <v/>
      </c>
      <c r="CA109" s="762">
        <f>+IF(AND($B109&lt;CA$2, $E109&gt;CA$2), $A$6/$D$6, 0)</f>
        <v/>
      </c>
      <c r="CB109" s="762">
        <f>+IF(AND($B109&lt;CB$2, $E109&gt;CB$2), $A$6/$D$6, 0)</f>
        <v/>
      </c>
      <c r="CC109" s="762">
        <f>+IF(AND($B109&lt;CC$2, $E109&gt;CC$2), $A$6/$D$6, 0)</f>
        <v/>
      </c>
      <c r="CD109" s="762">
        <f>+IF(AND($B109&lt;CD$2, $E109&gt;CD$2), $A$6/$D$6, 0)</f>
        <v/>
      </c>
      <c r="CE109" s="762">
        <f>+IF(AND($B109&lt;CE$2, $E109&gt;CE$2), $A$6/$D$6, 0)</f>
        <v/>
      </c>
      <c r="CF109" s="762">
        <f>+IF(AND($B109&lt;CF$2, $E109&gt;CF$2), $A$6/$D$6, 0)</f>
        <v/>
      </c>
      <c r="CG109" s="762">
        <f>+IF(AND($B109&lt;CG$2, $E109&gt;CG$2), $A$6/$D$6, 0)</f>
        <v/>
      </c>
      <c r="CH109" s="762">
        <f>+IF(AND($B109&lt;CH$2, $E109&gt;CH$2), $A$6/$D$6, 0)</f>
        <v/>
      </c>
      <c r="CI109" s="762">
        <f>+IF(AND($B109&lt;CI$2, $E109&gt;CI$2), $A$6/$D$6, 0)</f>
        <v/>
      </c>
      <c r="CJ109" s="762">
        <f>+IF(AND($B109&lt;CJ$2, $E109&gt;CJ$2), $A$6/$D$6, 0)</f>
        <v/>
      </c>
      <c r="CK109" s="763">
        <f>+IF(AND($B109&lt;CK$2, $E109&gt;CK$2), $A$6/$D$6, 0)</f>
        <v/>
      </c>
    </row>
    <row r="110" hidden="1" outlineLevel="1">
      <c r="A110" s="243" t="n"/>
      <c r="B110" s="262" t="n">
        <v>0</v>
      </c>
      <c r="C110" s="269">
        <f>+EOMONTH(B110,0)</f>
        <v/>
      </c>
      <c r="D110" t="inlineStr">
        <is>
          <t>Program Development SOW #12</t>
        </is>
      </c>
      <c r="E110" s="171">
        <f>+EOMONTH(B110, $D$6)</f>
        <v/>
      </c>
      <c r="F110" s="761">
        <f>+IF(AND($B110&lt;F$2, $E110&gt;F$2), $A$6/$D$6, 0)</f>
        <v/>
      </c>
      <c r="G110" s="762">
        <f>+IF(AND($B110&lt;G$2, $E110&gt;G$2), $A$6/$D$6, 0)</f>
        <v/>
      </c>
      <c r="H110" s="762">
        <f>+IF(AND($B110&lt;H$2, $E110&gt;H$2), $A$6/$D$6, 0)</f>
        <v/>
      </c>
      <c r="I110" s="762">
        <f>+IF(AND($B110&lt;I$2, $E110&gt;I$2), $A$6/$D$6, 0)</f>
        <v/>
      </c>
      <c r="J110" s="762">
        <f>+IF(AND($B110&lt;J$2, $E110&gt;J$2), $A$6/$D$6, 0)</f>
        <v/>
      </c>
      <c r="K110" s="763">
        <f>+IF(AND($B110&lt;K$2, $E110&gt;K$2), $A$6/$D$6, 0)</f>
        <v/>
      </c>
      <c r="L110" s="762">
        <f>+IF(AND($B110&lt;L$2, $E110&gt;L$2), $A$6/$D$6, 0)</f>
        <v/>
      </c>
      <c r="M110" s="762">
        <f>+IF(AND($B110&lt;M$2, $E110&gt;M$2), $A$6/$D$6, 0)</f>
        <v/>
      </c>
      <c r="N110" s="762">
        <f>+IF(AND($B110&lt;N$2, $E110&gt;N$2), $A$6/$D$6, 0)</f>
        <v/>
      </c>
      <c r="O110" s="762">
        <f>+IF(AND($B110&lt;O$2, $E110&gt;O$2), $A$6/$D$6, 0)</f>
        <v/>
      </c>
      <c r="P110" s="762">
        <f>+IF(AND($B110&lt;P$2, $E110&gt;P$2), $A$6/$D$6, 0)</f>
        <v/>
      </c>
      <c r="Q110" s="762">
        <f>+IF(AND($B110&lt;Q$2, $E110&gt;Q$2), $A$6/$D$6, 0)</f>
        <v/>
      </c>
      <c r="R110" s="762">
        <f>+IF(AND($B110&lt;R$2, $E110&gt;R$2), $A$6/$D$6, 0)</f>
        <v/>
      </c>
      <c r="S110" s="762">
        <f>+IF(AND($B110&lt;S$2, $E110&gt;S$2), $A$6/$D$6, 0)</f>
        <v/>
      </c>
      <c r="T110" s="762">
        <f>+IF(AND($B110&lt;T$2, $E110&gt;T$2), $A$6/$D$6, 0)</f>
        <v/>
      </c>
      <c r="U110" s="762">
        <f>+IF(AND($B110&lt;U$2, $E110&gt;U$2), $A$6/$D$6, 0)</f>
        <v/>
      </c>
      <c r="V110" s="762">
        <f>+IF(AND($B110&lt;V$2, $E110&gt;V$2), $A$6/$D$6, 0)</f>
        <v/>
      </c>
      <c r="W110" s="762">
        <f>+IF(AND($B110&lt;W$2, $E110&gt;W$2), $A$6/$D$6, 0)</f>
        <v/>
      </c>
      <c r="X110" s="762">
        <f>+IF(AND($B110&lt;X$2, $E110&gt;X$2), $A$6/$D$6, 0)</f>
        <v/>
      </c>
      <c r="Y110" s="762">
        <f>+IF(AND($B110&lt;Y$2, $E110&gt;Y$2), $A$6/$D$6, 0)</f>
        <v/>
      </c>
      <c r="Z110" s="762">
        <f>+IF(AND($B110&lt;Z$2, $E110&gt;Z$2), $A$6/$D$6, 0)</f>
        <v/>
      </c>
      <c r="AA110" s="762">
        <f>+IF(AND($B110&lt;AA$2, $E110&gt;AA$2), $A$6/$D$6, 0)</f>
        <v/>
      </c>
      <c r="AB110" s="762">
        <f>+IF(AND($B110&lt;AB$2, $E110&gt;AB$2), $A$6/$D$6, 0)</f>
        <v/>
      </c>
      <c r="AC110" s="762">
        <f>+IF(AND($B110&lt;AC$2, $E110&gt;AC$2), $A$6/$D$6, 0)</f>
        <v/>
      </c>
      <c r="AD110" s="762">
        <f>+IF(AND($B110&lt;AD$2, $E110&gt;AD$2), $A$6/$D$6, 0)</f>
        <v/>
      </c>
      <c r="AE110" s="762">
        <f>+IF(AND($B110&lt;AE$2, $E110&gt;AE$2), $A$6/$D$6, 0)</f>
        <v/>
      </c>
      <c r="AF110" s="762">
        <f>+IF(AND($B110&lt;AF$2, $E110&gt;AF$2), $A$6/$D$6, 0)</f>
        <v/>
      </c>
      <c r="AG110" s="762">
        <f>+IF(AND($B110&lt;AG$2, $E110&gt;AG$2), $A$6/$D$6, 0)</f>
        <v/>
      </c>
      <c r="AH110" s="762">
        <f>+IF(AND($B110&lt;AH$2, $E110&gt;AH$2), $A$6/$D$6, 0)</f>
        <v/>
      </c>
      <c r="AI110" s="762">
        <f>+IF(AND($B110&lt;AI$2, $E110&gt;AI$2), $A$6/$D$6, 0)</f>
        <v/>
      </c>
      <c r="AJ110" s="762">
        <f>+IF(AND($B110&lt;AJ$2, $E110&gt;AJ$2), $A$6/$D$6, 0)</f>
        <v/>
      </c>
      <c r="AK110" s="762">
        <f>+IF(AND($B110&lt;AK$2, $E110&gt;AK$2), $A$6/$D$6, 0)</f>
        <v/>
      </c>
      <c r="AL110" s="762">
        <f>+IF(AND($B110&lt;AL$2, $E110&gt;AL$2), $A$6/$D$6, 0)</f>
        <v/>
      </c>
      <c r="AM110" s="762">
        <f>+IF(AND($B110&lt;AM$2, $E110&gt;AM$2), $A$6/$D$6, 0)</f>
        <v/>
      </c>
      <c r="AN110" s="762">
        <f>+IF(AND($B110&lt;AN$2, $E110&gt;AN$2), $A$6/$D$6, 0)</f>
        <v/>
      </c>
      <c r="AO110" s="762">
        <f>+IF(AND($B110&lt;AO$2, $E110&gt;AO$2), $A$6/$D$6, 0)</f>
        <v/>
      </c>
      <c r="AP110" s="762">
        <f>+IF(AND($B110&lt;AP$2, $E110&gt;AP$2), $A$6/$D$6, 0)</f>
        <v/>
      </c>
      <c r="AQ110" s="762">
        <f>+IF(AND($B110&lt;AQ$2, $E110&gt;AQ$2), $A$6/$D$6, 0)</f>
        <v/>
      </c>
      <c r="AR110" s="762">
        <f>+IF(AND($B110&lt;AR$2, $E110&gt;AR$2), $A$6/$D$6, 0)</f>
        <v/>
      </c>
      <c r="AS110" s="762">
        <f>+IF(AND($B110&lt;AS$2, $E110&gt;AS$2), $A$6/$D$6, 0)</f>
        <v/>
      </c>
      <c r="AT110" s="762">
        <f>+IF(AND($B110&lt;AT$2, $E110&gt;AT$2), $A$6/$D$6, 0)</f>
        <v/>
      </c>
      <c r="AU110" s="762">
        <f>+IF(AND($B110&lt;AU$2, $E110&gt;AU$2), $A$6/$D$6, 0)</f>
        <v/>
      </c>
      <c r="AV110" s="762">
        <f>+IF(AND($B110&lt;AV$2, $E110&gt;AV$2), $A$6/$D$6, 0)</f>
        <v/>
      </c>
      <c r="AW110" s="762">
        <f>+IF(AND($B110&lt;AW$2, $E110&gt;AW$2), $A$6/$D$6, 0)</f>
        <v/>
      </c>
      <c r="AX110" s="762">
        <f>+IF(AND($B110&lt;AX$2, $E110&gt;AX$2), $A$6/$D$6, 0)</f>
        <v/>
      </c>
      <c r="AY110" s="762">
        <f>+IF(AND($B110&lt;AY$2, $E110&gt;AY$2), $A$6/$D$6, 0)</f>
        <v/>
      </c>
      <c r="AZ110" s="762">
        <f>+IF(AND($B110&lt;AZ$2, $E110&gt;AZ$2), $A$6/$D$6, 0)</f>
        <v/>
      </c>
      <c r="BA110" s="762">
        <f>+IF(AND($B110&lt;BA$2, $E110&gt;BA$2), $A$6/$D$6, 0)</f>
        <v/>
      </c>
      <c r="BB110" s="762">
        <f>+IF(AND($B110&lt;BB$2, $E110&gt;BB$2), $A$6/$D$6, 0)</f>
        <v/>
      </c>
      <c r="BC110" s="762">
        <f>+IF(AND($B110&lt;BC$2, $E110&gt;BC$2), $A$6/$D$6, 0)</f>
        <v/>
      </c>
      <c r="BD110" s="762">
        <f>+IF(AND($B110&lt;BD$2, $E110&gt;BD$2), $A$6/$D$6, 0)</f>
        <v/>
      </c>
      <c r="BE110" s="762">
        <f>+IF(AND($B110&lt;BE$2, $E110&gt;BE$2), $A$6/$D$6, 0)</f>
        <v/>
      </c>
      <c r="BF110" s="762">
        <f>+IF(AND($B110&lt;BF$2, $E110&gt;BF$2), $A$6/$D$6, 0)</f>
        <v/>
      </c>
      <c r="BG110" s="762">
        <f>+IF(AND($B110&lt;BG$2, $E110&gt;BG$2), $A$6/$D$6, 0)</f>
        <v/>
      </c>
      <c r="BH110" s="762">
        <f>+IF(AND($B110&lt;BH$2, $E110&gt;BH$2), $A$6/$D$6, 0)</f>
        <v/>
      </c>
      <c r="BI110" s="762">
        <f>+IF(AND($B110&lt;BI$2, $E110&gt;BI$2), $A$6/$D$6, 0)</f>
        <v/>
      </c>
      <c r="BJ110" s="762">
        <f>+IF(AND($B110&lt;BJ$2, $E110&gt;BJ$2), $A$6/$D$6, 0)</f>
        <v/>
      </c>
      <c r="BK110" s="762">
        <f>+IF(AND($B110&lt;BK$2, $E110&gt;BK$2), $A$6/$D$6, 0)</f>
        <v/>
      </c>
      <c r="BL110" s="762">
        <f>+IF(AND($B110&lt;BL$2, $E110&gt;BL$2), $A$6/$D$6, 0)</f>
        <v/>
      </c>
      <c r="BM110" s="762">
        <f>+IF(AND($B110&lt;BM$2, $E110&gt;BM$2), $A$6/$D$6, 0)</f>
        <v/>
      </c>
      <c r="BN110" s="762">
        <f>+IF(AND($B110&lt;BN$2, $E110&gt;BN$2), $A$6/$D$6, 0)</f>
        <v/>
      </c>
      <c r="BO110" s="762">
        <f>+IF(AND($B110&lt;BO$2, $E110&gt;BO$2), $A$6/$D$6, 0)</f>
        <v/>
      </c>
      <c r="BP110" s="762">
        <f>+IF(AND($B110&lt;BP$2, $E110&gt;BP$2), $A$6/$D$6, 0)</f>
        <v/>
      </c>
      <c r="BQ110" s="762">
        <f>+IF(AND($B110&lt;BQ$2, $E110&gt;BQ$2), $A$6/$D$6, 0)</f>
        <v/>
      </c>
      <c r="BR110" s="762">
        <f>+IF(AND($B110&lt;BR$2, $E110&gt;BR$2), $A$6/$D$6, 0)</f>
        <v/>
      </c>
      <c r="BS110" s="762">
        <f>+IF(AND($B110&lt;BS$2, $E110&gt;BS$2), $A$6/$D$6, 0)</f>
        <v/>
      </c>
      <c r="BT110" s="762">
        <f>+IF(AND($B110&lt;BT$2, $E110&gt;BT$2), $A$6/$D$6, 0)</f>
        <v/>
      </c>
      <c r="BU110" s="762">
        <f>+IF(AND($B110&lt;BU$2, $E110&gt;BU$2), $A$6/$D$6, 0)</f>
        <v/>
      </c>
      <c r="BV110" s="762">
        <f>+IF(AND($B110&lt;BV$2, $E110&gt;BV$2), $A$6/$D$6, 0)</f>
        <v/>
      </c>
      <c r="BW110" s="762">
        <f>+IF(AND($B110&lt;BW$2, $E110&gt;BW$2), $A$6/$D$6, 0)</f>
        <v/>
      </c>
      <c r="BX110" s="762">
        <f>+IF(AND($B110&lt;BX$2, $E110&gt;BX$2), $A$6/$D$6, 0)</f>
        <v/>
      </c>
      <c r="BY110" s="762">
        <f>+IF(AND($B110&lt;BY$2, $E110&gt;BY$2), $A$6/$D$6, 0)</f>
        <v/>
      </c>
      <c r="BZ110" s="762">
        <f>+IF(AND($B110&lt;BZ$2, $E110&gt;BZ$2), $A$6/$D$6, 0)</f>
        <v/>
      </c>
      <c r="CA110" s="762">
        <f>+IF(AND($B110&lt;CA$2, $E110&gt;CA$2), $A$6/$D$6, 0)</f>
        <v/>
      </c>
      <c r="CB110" s="762">
        <f>+IF(AND($B110&lt;CB$2, $E110&gt;CB$2), $A$6/$D$6, 0)</f>
        <v/>
      </c>
      <c r="CC110" s="762">
        <f>+IF(AND($B110&lt;CC$2, $E110&gt;CC$2), $A$6/$D$6, 0)</f>
        <v/>
      </c>
      <c r="CD110" s="762">
        <f>+IF(AND($B110&lt;CD$2, $E110&gt;CD$2), $A$6/$D$6, 0)</f>
        <v/>
      </c>
      <c r="CE110" s="762">
        <f>+IF(AND($B110&lt;CE$2, $E110&gt;CE$2), $A$6/$D$6, 0)</f>
        <v/>
      </c>
      <c r="CF110" s="762">
        <f>+IF(AND($B110&lt;CF$2, $E110&gt;CF$2), $A$6/$D$6, 0)</f>
        <v/>
      </c>
      <c r="CG110" s="762">
        <f>+IF(AND($B110&lt;CG$2, $E110&gt;CG$2), $A$6/$D$6, 0)</f>
        <v/>
      </c>
      <c r="CH110" s="762">
        <f>+IF(AND($B110&lt;CH$2, $E110&gt;CH$2), $A$6/$D$6, 0)</f>
        <v/>
      </c>
      <c r="CI110" s="762">
        <f>+IF(AND($B110&lt;CI$2, $E110&gt;CI$2), $A$6/$D$6, 0)</f>
        <v/>
      </c>
      <c r="CJ110" s="762">
        <f>+IF(AND($B110&lt;CJ$2, $E110&gt;CJ$2), $A$6/$D$6, 0)</f>
        <v/>
      </c>
      <c r="CK110" s="763">
        <f>+IF(AND($B110&lt;CK$2, $E110&gt;CK$2), $A$6/$D$6, 0)</f>
        <v/>
      </c>
    </row>
    <row r="111" hidden="1" outlineLevel="1">
      <c r="A111" s="243" t="n"/>
      <c r="B111" s="262" t="n">
        <v>0</v>
      </c>
      <c r="C111" s="269">
        <f>+EOMONTH(B111,0)</f>
        <v/>
      </c>
      <c r="D111" t="inlineStr">
        <is>
          <t>Program Development SOW #13</t>
        </is>
      </c>
      <c r="E111" s="171">
        <f>+EOMONTH(B111, $D$6)</f>
        <v/>
      </c>
      <c r="F111" s="761">
        <f>+IF(AND($B111&lt;F$2, $E111&gt;F$2), $A$6/$D$6, 0)</f>
        <v/>
      </c>
      <c r="G111" s="762">
        <f>+IF(AND($B111&lt;G$2, $E111&gt;G$2), $A$6/$D$6, 0)</f>
        <v/>
      </c>
      <c r="H111" s="762">
        <f>+IF(AND($B111&lt;H$2, $E111&gt;H$2), $A$6/$D$6, 0)</f>
        <v/>
      </c>
      <c r="I111" s="762">
        <f>+IF(AND($B111&lt;I$2, $E111&gt;I$2), $A$6/$D$6, 0)</f>
        <v/>
      </c>
      <c r="J111" s="762">
        <f>+IF(AND($B111&lt;J$2, $E111&gt;J$2), $A$6/$D$6, 0)</f>
        <v/>
      </c>
      <c r="K111" s="763">
        <f>+IF(AND($B111&lt;K$2, $E111&gt;K$2), $A$6/$D$6, 0)</f>
        <v/>
      </c>
      <c r="L111" s="762">
        <f>+IF(AND($B111&lt;L$2, $E111&gt;L$2), $A$6/$D$6, 0)</f>
        <v/>
      </c>
      <c r="M111" s="762">
        <f>+IF(AND($B111&lt;M$2, $E111&gt;M$2), $A$6/$D$6, 0)</f>
        <v/>
      </c>
      <c r="N111" s="762">
        <f>+IF(AND($B111&lt;N$2, $E111&gt;N$2), $A$6/$D$6, 0)</f>
        <v/>
      </c>
      <c r="O111" s="762">
        <f>+IF(AND($B111&lt;O$2, $E111&gt;O$2), $A$6/$D$6, 0)</f>
        <v/>
      </c>
      <c r="P111" s="762">
        <f>+IF(AND($B111&lt;P$2, $E111&gt;P$2), $A$6/$D$6, 0)</f>
        <v/>
      </c>
      <c r="Q111" s="762">
        <f>+IF(AND($B111&lt;Q$2, $E111&gt;Q$2), $A$6/$D$6, 0)</f>
        <v/>
      </c>
      <c r="R111" s="762">
        <f>+IF(AND($B111&lt;R$2, $E111&gt;R$2), $A$6/$D$6, 0)</f>
        <v/>
      </c>
      <c r="S111" s="762">
        <f>+IF(AND($B111&lt;S$2, $E111&gt;S$2), $A$6/$D$6, 0)</f>
        <v/>
      </c>
      <c r="T111" s="762">
        <f>+IF(AND($B111&lt;T$2, $E111&gt;T$2), $A$6/$D$6, 0)</f>
        <v/>
      </c>
      <c r="U111" s="762">
        <f>+IF(AND($B111&lt;U$2, $E111&gt;U$2), $A$6/$D$6, 0)</f>
        <v/>
      </c>
      <c r="V111" s="762">
        <f>+IF(AND($B111&lt;V$2, $E111&gt;V$2), $A$6/$D$6, 0)</f>
        <v/>
      </c>
      <c r="W111" s="762">
        <f>+IF(AND($B111&lt;W$2, $E111&gt;W$2), $A$6/$D$6, 0)</f>
        <v/>
      </c>
      <c r="X111" s="762">
        <f>+IF(AND($B111&lt;X$2, $E111&gt;X$2), $A$6/$D$6, 0)</f>
        <v/>
      </c>
      <c r="Y111" s="762">
        <f>+IF(AND($B111&lt;Y$2, $E111&gt;Y$2), $A$6/$D$6, 0)</f>
        <v/>
      </c>
      <c r="Z111" s="762">
        <f>+IF(AND($B111&lt;Z$2, $E111&gt;Z$2), $A$6/$D$6, 0)</f>
        <v/>
      </c>
      <c r="AA111" s="762">
        <f>+IF(AND($B111&lt;AA$2, $E111&gt;AA$2), $A$6/$D$6, 0)</f>
        <v/>
      </c>
      <c r="AB111" s="762">
        <f>+IF(AND($B111&lt;AB$2, $E111&gt;AB$2), $A$6/$D$6, 0)</f>
        <v/>
      </c>
      <c r="AC111" s="762">
        <f>+IF(AND($B111&lt;AC$2, $E111&gt;AC$2), $A$6/$D$6, 0)</f>
        <v/>
      </c>
      <c r="AD111" s="762">
        <f>+IF(AND($B111&lt;AD$2, $E111&gt;AD$2), $A$6/$D$6, 0)</f>
        <v/>
      </c>
      <c r="AE111" s="762">
        <f>+IF(AND($B111&lt;AE$2, $E111&gt;AE$2), $A$6/$D$6, 0)</f>
        <v/>
      </c>
      <c r="AF111" s="762">
        <f>+IF(AND($B111&lt;AF$2, $E111&gt;AF$2), $A$6/$D$6, 0)</f>
        <v/>
      </c>
      <c r="AG111" s="762">
        <f>+IF(AND($B111&lt;AG$2, $E111&gt;AG$2), $A$6/$D$6, 0)</f>
        <v/>
      </c>
      <c r="AH111" s="762">
        <f>+IF(AND($B111&lt;AH$2, $E111&gt;AH$2), $A$6/$D$6, 0)</f>
        <v/>
      </c>
      <c r="AI111" s="762">
        <f>+IF(AND($B111&lt;AI$2, $E111&gt;AI$2), $A$6/$D$6, 0)</f>
        <v/>
      </c>
      <c r="AJ111" s="762">
        <f>+IF(AND($B111&lt;AJ$2, $E111&gt;AJ$2), $A$6/$D$6, 0)</f>
        <v/>
      </c>
      <c r="AK111" s="762">
        <f>+IF(AND($B111&lt;AK$2, $E111&gt;AK$2), $A$6/$D$6, 0)</f>
        <v/>
      </c>
      <c r="AL111" s="762">
        <f>+IF(AND($B111&lt;AL$2, $E111&gt;AL$2), $A$6/$D$6, 0)</f>
        <v/>
      </c>
      <c r="AM111" s="762">
        <f>+IF(AND($B111&lt;AM$2, $E111&gt;AM$2), $A$6/$D$6, 0)</f>
        <v/>
      </c>
      <c r="AN111" s="762">
        <f>+IF(AND($B111&lt;AN$2, $E111&gt;AN$2), $A$6/$D$6, 0)</f>
        <v/>
      </c>
      <c r="AO111" s="762">
        <f>+IF(AND($B111&lt;AO$2, $E111&gt;AO$2), $A$6/$D$6, 0)</f>
        <v/>
      </c>
      <c r="AP111" s="762">
        <f>+IF(AND($B111&lt;AP$2, $E111&gt;AP$2), $A$6/$D$6, 0)</f>
        <v/>
      </c>
      <c r="AQ111" s="762">
        <f>+IF(AND($B111&lt;AQ$2, $E111&gt;AQ$2), $A$6/$D$6, 0)</f>
        <v/>
      </c>
      <c r="AR111" s="762">
        <f>+IF(AND($B111&lt;AR$2, $E111&gt;AR$2), $A$6/$D$6, 0)</f>
        <v/>
      </c>
      <c r="AS111" s="762">
        <f>+IF(AND($B111&lt;AS$2, $E111&gt;AS$2), $A$6/$D$6, 0)</f>
        <v/>
      </c>
      <c r="AT111" s="762">
        <f>+IF(AND($B111&lt;AT$2, $E111&gt;AT$2), $A$6/$D$6, 0)</f>
        <v/>
      </c>
      <c r="AU111" s="762">
        <f>+IF(AND($B111&lt;AU$2, $E111&gt;AU$2), $A$6/$D$6, 0)</f>
        <v/>
      </c>
      <c r="AV111" s="762">
        <f>+IF(AND($B111&lt;AV$2, $E111&gt;AV$2), $A$6/$D$6, 0)</f>
        <v/>
      </c>
      <c r="AW111" s="762">
        <f>+IF(AND($B111&lt;AW$2, $E111&gt;AW$2), $A$6/$D$6, 0)</f>
        <v/>
      </c>
      <c r="AX111" s="762">
        <f>+IF(AND($B111&lt;AX$2, $E111&gt;AX$2), $A$6/$D$6, 0)</f>
        <v/>
      </c>
      <c r="AY111" s="762">
        <f>+IF(AND($B111&lt;AY$2, $E111&gt;AY$2), $A$6/$D$6, 0)</f>
        <v/>
      </c>
      <c r="AZ111" s="762">
        <f>+IF(AND($B111&lt;AZ$2, $E111&gt;AZ$2), $A$6/$D$6, 0)</f>
        <v/>
      </c>
      <c r="BA111" s="762">
        <f>+IF(AND($B111&lt;BA$2, $E111&gt;BA$2), $A$6/$D$6, 0)</f>
        <v/>
      </c>
      <c r="BB111" s="762">
        <f>+IF(AND($B111&lt;BB$2, $E111&gt;BB$2), $A$6/$D$6, 0)</f>
        <v/>
      </c>
      <c r="BC111" s="762">
        <f>+IF(AND($B111&lt;BC$2, $E111&gt;BC$2), $A$6/$D$6, 0)</f>
        <v/>
      </c>
      <c r="BD111" s="762">
        <f>+IF(AND($B111&lt;BD$2, $E111&gt;BD$2), $A$6/$D$6, 0)</f>
        <v/>
      </c>
      <c r="BE111" s="762">
        <f>+IF(AND($B111&lt;BE$2, $E111&gt;BE$2), $A$6/$D$6, 0)</f>
        <v/>
      </c>
      <c r="BF111" s="762">
        <f>+IF(AND($B111&lt;BF$2, $E111&gt;BF$2), $A$6/$D$6, 0)</f>
        <v/>
      </c>
      <c r="BG111" s="762">
        <f>+IF(AND($B111&lt;BG$2, $E111&gt;BG$2), $A$6/$D$6, 0)</f>
        <v/>
      </c>
      <c r="BH111" s="762">
        <f>+IF(AND($B111&lt;BH$2, $E111&gt;BH$2), $A$6/$D$6, 0)</f>
        <v/>
      </c>
      <c r="BI111" s="762">
        <f>+IF(AND($B111&lt;BI$2, $E111&gt;BI$2), $A$6/$D$6, 0)</f>
        <v/>
      </c>
      <c r="BJ111" s="762">
        <f>+IF(AND($B111&lt;BJ$2, $E111&gt;BJ$2), $A$6/$D$6, 0)</f>
        <v/>
      </c>
      <c r="BK111" s="762">
        <f>+IF(AND($B111&lt;BK$2, $E111&gt;BK$2), $A$6/$D$6, 0)</f>
        <v/>
      </c>
      <c r="BL111" s="762">
        <f>+IF(AND($B111&lt;BL$2, $E111&gt;BL$2), $A$6/$D$6, 0)</f>
        <v/>
      </c>
      <c r="BM111" s="762">
        <f>+IF(AND($B111&lt;BM$2, $E111&gt;BM$2), $A$6/$D$6, 0)</f>
        <v/>
      </c>
      <c r="BN111" s="762">
        <f>+IF(AND($B111&lt;BN$2, $E111&gt;BN$2), $A$6/$D$6, 0)</f>
        <v/>
      </c>
      <c r="BO111" s="762">
        <f>+IF(AND($B111&lt;BO$2, $E111&gt;BO$2), $A$6/$D$6, 0)</f>
        <v/>
      </c>
      <c r="BP111" s="762">
        <f>+IF(AND($B111&lt;BP$2, $E111&gt;BP$2), $A$6/$D$6, 0)</f>
        <v/>
      </c>
      <c r="BQ111" s="762">
        <f>+IF(AND($B111&lt;BQ$2, $E111&gt;BQ$2), $A$6/$D$6, 0)</f>
        <v/>
      </c>
      <c r="BR111" s="762">
        <f>+IF(AND($B111&lt;BR$2, $E111&gt;BR$2), $A$6/$D$6, 0)</f>
        <v/>
      </c>
      <c r="BS111" s="762">
        <f>+IF(AND($B111&lt;BS$2, $E111&gt;BS$2), $A$6/$D$6, 0)</f>
        <v/>
      </c>
      <c r="BT111" s="762">
        <f>+IF(AND($B111&lt;BT$2, $E111&gt;BT$2), $A$6/$D$6, 0)</f>
        <v/>
      </c>
      <c r="BU111" s="762">
        <f>+IF(AND($B111&lt;BU$2, $E111&gt;BU$2), $A$6/$D$6, 0)</f>
        <v/>
      </c>
      <c r="BV111" s="762">
        <f>+IF(AND($B111&lt;BV$2, $E111&gt;BV$2), $A$6/$D$6, 0)</f>
        <v/>
      </c>
      <c r="BW111" s="762">
        <f>+IF(AND($B111&lt;BW$2, $E111&gt;BW$2), $A$6/$D$6, 0)</f>
        <v/>
      </c>
      <c r="BX111" s="762">
        <f>+IF(AND($B111&lt;BX$2, $E111&gt;BX$2), $A$6/$D$6, 0)</f>
        <v/>
      </c>
      <c r="BY111" s="762">
        <f>+IF(AND($B111&lt;BY$2, $E111&gt;BY$2), $A$6/$D$6, 0)</f>
        <v/>
      </c>
      <c r="BZ111" s="762">
        <f>+IF(AND($B111&lt;BZ$2, $E111&gt;BZ$2), $A$6/$D$6, 0)</f>
        <v/>
      </c>
      <c r="CA111" s="762">
        <f>+IF(AND($B111&lt;CA$2, $E111&gt;CA$2), $A$6/$D$6, 0)</f>
        <v/>
      </c>
      <c r="CB111" s="762">
        <f>+IF(AND($B111&lt;CB$2, $E111&gt;CB$2), $A$6/$D$6, 0)</f>
        <v/>
      </c>
      <c r="CC111" s="762">
        <f>+IF(AND($B111&lt;CC$2, $E111&gt;CC$2), $A$6/$D$6, 0)</f>
        <v/>
      </c>
      <c r="CD111" s="762">
        <f>+IF(AND($B111&lt;CD$2, $E111&gt;CD$2), $A$6/$D$6, 0)</f>
        <v/>
      </c>
      <c r="CE111" s="762">
        <f>+IF(AND($B111&lt;CE$2, $E111&gt;CE$2), $A$6/$D$6, 0)</f>
        <v/>
      </c>
      <c r="CF111" s="762">
        <f>+IF(AND($B111&lt;CF$2, $E111&gt;CF$2), $A$6/$D$6, 0)</f>
        <v/>
      </c>
      <c r="CG111" s="762">
        <f>+IF(AND($B111&lt;CG$2, $E111&gt;CG$2), $A$6/$D$6, 0)</f>
        <v/>
      </c>
      <c r="CH111" s="762">
        <f>+IF(AND($B111&lt;CH$2, $E111&gt;CH$2), $A$6/$D$6, 0)</f>
        <v/>
      </c>
      <c r="CI111" s="762">
        <f>+IF(AND($B111&lt;CI$2, $E111&gt;CI$2), $A$6/$D$6, 0)</f>
        <v/>
      </c>
      <c r="CJ111" s="762">
        <f>+IF(AND($B111&lt;CJ$2, $E111&gt;CJ$2), $A$6/$D$6, 0)</f>
        <v/>
      </c>
      <c r="CK111" s="763">
        <f>+IF(AND($B111&lt;CK$2, $E111&gt;CK$2), $A$6/$D$6, 0)</f>
        <v/>
      </c>
    </row>
    <row r="112" hidden="1" outlineLevel="1">
      <c r="A112" s="243" t="n"/>
      <c r="B112" s="262" t="n">
        <v>0</v>
      </c>
      <c r="C112" s="269">
        <f>+EOMONTH(B112,0)</f>
        <v/>
      </c>
      <c r="D112" t="inlineStr">
        <is>
          <t>Program Development SOW #14</t>
        </is>
      </c>
      <c r="E112" s="171">
        <f>+EOMONTH(B112, $D$6)</f>
        <v/>
      </c>
      <c r="F112" s="761">
        <f>+IF(AND($B112&lt;F$2, $E112&gt;F$2), $A$6/$D$6, 0)</f>
        <v/>
      </c>
      <c r="G112" s="762">
        <f>+IF(AND($B112&lt;G$2, $E112&gt;G$2), $A$6/$D$6, 0)</f>
        <v/>
      </c>
      <c r="H112" s="762">
        <f>+IF(AND($B112&lt;H$2, $E112&gt;H$2), $A$6/$D$6, 0)</f>
        <v/>
      </c>
      <c r="I112" s="762">
        <f>+IF(AND($B112&lt;I$2, $E112&gt;I$2), $A$6/$D$6, 0)</f>
        <v/>
      </c>
      <c r="J112" s="762">
        <f>+IF(AND($B112&lt;J$2, $E112&gt;J$2), $A$6/$D$6, 0)</f>
        <v/>
      </c>
      <c r="K112" s="763">
        <f>+IF(AND($B112&lt;K$2, $E112&gt;K$2), $A$6/$D$6, 0)</f>
        <v/>
      </c>
      <c r="L112" s="762">
        <f>+IF(AND($B112&lt;L$2, $E112&gt;L$2), $A$6/$D$6, 0)</f>
        <v/>
      </c>
      <c r="M112" s="762">
        <f>+IF(AND($B112&lt;M$2, $E112&gt;M$2), $A$6/$D$6, 0)</f>
        <v/>
      </c>
      <c r="N112" s="762">
        <f>+IF(AND($B112&lt;N$2, $E112&gt;N$2), $A$6/$D$6, 0)</f>
        <v/>
      </c>
      <c r="O112" s="762">
        <f>+IF(AND($B112&lt;O$2, $E112&gt;O$2), $A$6/$D$6, 0)</f>
        <v/>
      </c>
      <c r="P112" s="762">
        <f>+IF(AND($B112&lt;P$2, $E112&gt;P$2), $A$6/$D$6, 0)</f>
        <v/>
      </c>
      <c r="Q112" s="762">
        <f>+IF(AND($B112&lt;Q$2, $E112&gt;Q$2), $A$6/$D$6, 0)</f>
        <v/>
      </c>
      <c r="R112" s="762">
        <f>+IF(AND($B112&lt;R$2, $E112&gt;R$2), $A$6/$D$6, 0)</f>
        <v/>
      </c>
      <c r="S112" s="762">
        <f>+IF(AND($B112&lt;S$2, $E112&gt;S$2), $A$6/$D$6, 0)</f>
        <v/>
      </c>
      <c r="T112" s="762">
        <f>+IF(AND($B112&lt;T$2, $E112&gt;T$2), $A$6/$D$6, 0)</f>
        <v/>
      </c>
      <c r="U112" s="762">
        <f>+IF(AND($B112&lt;U$2, $E112&gt;U$2), $A$6/$D$6, 0)</f>
        <v/>
      </c>
      <c r="V112" s="762">
        <f>+IF(AND($B112&lt;V$2, $E112&gt;V$2), $A$6/$D$6, 0)</f>
        <v/>
      </c>
      <c r="W112" s="762">
        <f>+IF(AND($B112&lt;W$2, $E112&gt;W$2), $A$6/$D$6, 0)</f>
        <v/>
      </c>
      <c r="X112" s="762">
        <f>+IF(AND($B112&lt;X$2, $E112&gt;X$2), $A$6/$D$6, 0)</f>
        <v/>
      </c>
      <c r="Y112" s="762">
        <f>+IF(AND($B112&lt;Y$2, $E112&gt;Y$2), $A$6/$D$6, 0)</f>
        <v/>
      </c>
      <c r="Z112" s="762">
        <f>+IF(AND($B112&lt;Z$2, $E112&gt;Z$2), $A$6/$D$6, 0)</f>
        <v/>
      </c>
      <c r="AA112" s="762">
        <f>+IF(AND($B112&lt;AA$2, $E112&gt;AA$2), $A$6/$D$6, 0)</f>
        <v/>
      </c>
      <c r="AB112" s="762">
        <f>+IF(AND($B112&lt;AB$2, $E112&gt;AB$2), $A$6/$D$6, 0)</f>
        <v/>
      </c>
      <c r="AC112" s="762">
        <f>+IF(AND($B112&lt;AC$2, $E112&gt;AC$2), $A$6/$D$6, 0)</f>
        <v/>
      </c>
      <c r="AD112" s="762">
        <f>+IF(AND($B112&lt;AD$2, $E112&gt;AD$2), $A$6/$D$6, 0)</f>
        <v/>
      </c>
      <c r="AE112" s="762">
        <f>+IF(AND($B112&lt;AE$2, $E112&gt;AE$2), $A$6/$D$6, 0)</f>
        <v/>
      </c>
      <c r="AF112" s="762">
        <f>+IF(AND($B112&lt;AF$2, $E112&gt;AF$2), $A$6/$D$6, 0)</f>
        <v/>
      </c>
      <c r="AG112" s="762">
        <f>+IF(AND($B112&lt;AG$2, $E112&gt;AG$2), $A$6/$D$6, 0)</f>
        <v/>
      </c>
      <c r="AH112" s="762">
        <f>+IF(AND($B112&lt;AH$2, $E112&gt;AH$2), $A$6/$D$6, 0)</f>
        <v/>
      </c>
      <c r="AI112" s="762">
        <f>+IF(AND($B112&lt;AI$2, $E112&gt;AI$2), $A$6/$D$6, 0)</f>
        <v/>
      </c>
      <c r="AJ112" s="762">
        <f>+IF(AND($B112&lt;AJ$2, $E112&gt;AJ$2), $A$6/$D$6, 0)</f>
        <v/>
      </c>
      <c r="AK112" s="762">
        <f>+IF(AND($B112&lt;AK$2, $E112&gt;AK$2), $A$6/$D$6, 0)</f>
        <v/>
      </c>
      <c r="AL112" s="762">
        <f>+IF(AND($B112&lt;AL$2, $E112&gt;AL$2), $A$6/$D$6, 0)</f>
        <v/>
      </c>
      <c r="AM112" s="762">
        <f>+IF(AND($B112&lt;AM$2, $E112&gt;AM$2), $A$6/$D$6, 0)</f>
        <v/>
      </c>
      <c r="AN112" s="762">
        <f>+IF(AND($B112&lt;AN$2, $E112&gt;AN$2), $A$6/$D$6, 0)</f>
        <v/>
      </c>
      <c r="AO112" s="762">
        <f>+IF(AND($B112&lt;AO$2, $E112&gt;AO$2), $A$6/$D$6, 0)</f>
        <v/>
      </c>
      <c r="AP112" s="762">
        <f>+IF(AND($B112&lt;AP$2, $E112&gt;AP$2), $A$6/$D$6, 0)</f>
        <v/>
      </c>
      <c r="AQ112" s="762">
        <f>+IF(AND($B112&lt;AQ$2, $E112&gt;AQ$2), $A$6/$D$6, 0)</f>
        <v/>
      </c>
      <c r="AR112" s="762">
        <f>+IF(AND($B112&lt;AR$2, $E112&gt;AR$2), $A$6/$D$6, 0)</f>
        <v/>
      </c>
      <c r="AS112" s="762">
        <f>+IF(AND($B112&lt;AS$2, $E112&gt;AS$2), $A$6/$D$6, 0)</f>
        <v/>
      </c>
      <c r="AT112" s="762">
        <f>+IF(AND($B112&lt;AT$2, $E112&gt;AT$2), $A$6/$D$6, 0)</f>
        <v/>
      </c>
      <c r="AU112" s="762">
        <f>+IF(AND($B112&lt;AU$2, $E112&gt;AU$2), $A$6/$D$6, 0)</f>
        <v/>
      </c>
      <c r="AV112" s="762">
        <f>+IF(AND($B112&lt;AV$2, $E112&gt;AV$2), $A$6/$D$6, 0)</f>
        <v/>
      </c>
      <c r="AW112" s="762">
        <f>+IF(AND($B112&lt;AW$2, $E112&gt;AW$2), $A$6/$D$6, 0)</f>
        <v/>
      </c>
      <c r="AX112" s="762">
        <f>+IF(AND($B112&lt;AX$2, $E112&gt;AX$2), $A$6/$D$6, 0)</f>
        <v/>
      </c>
      <c r="AY112" s="762">
        <f>+IF(AND($B112&lt;AY$2, $E112&gt;AY$2), $A$6/$D$6, 0)</f>
        <v/>
      </c>
      <c r="AZ112" s="762">
        <f>+IF(AND($B112&lt;AZ$2, $E112&gt;AZ$2), $A$6/$D$6, 0)</f>
        <v/>
      </c>
      <c r="BA112" s="762">
        <f>+IF(AND($B112&lt;BA$2, $E112&gt;BA$2), $A$6/$D$6, 0)</f>
        <v/>
      </c>
      <c r="BB112" s="762">
        <f>+IF(AND($B112&lt;BB$2, $E112&gt;BB$2), $A$6/$D$6, 0)</f>
        <v/>
      </c>
      <c r="BC112" s="762">
        <f>+IF(AND($B112&lt;BC$2, $E112&gt;BC$2), $A$6/$D$6, 0)</f>
        <v/>
      </c>
      <c r="BD112" s="762">
        <f>+IF(AND($B112&lt;BD$2, $E112&gt;BD$2), $A$6/$D$6, 0)</f>
        <v/>
      </c>
      <c r="BE112" s="762">
        <f>+IF(AND($B112&lt;BE$2, $E112&gt;BE$2), $A$6/$D$6, 0)</f>
        <v/>
      </c>
      <c r="BF112" s="762">
        <f>+IF(AND($B112&lt;BF$2, $E112&gt;BF$2), $A$6/$D$6, 0)</f>
        <v/>
      </c>
      <c r="BG112" s="762">
        <f>+IF(AND($B112&lt;BG$2, $E112&gt;BG$2), $A$6/$D$6, 0)</f>
        <v/>
      </c>
      <c r="BH112" s="762">
        <f>+IF(AND($B112&lt;BH$2, $E112&gt;BH$2), $A$6/$D$6, 0)</f>
        <v/>
      </c>
      <c r="BI112" s="762">
        <f>+IF(AND($B112&lt;BI$2, $E112&gt;BI$2), $A$6/$D$6, 0)</f>
        <v/>
      </c>
      <c r="BJ112" s="762">
        <f>+IF(AND($B112&lt;BJ$2, $E112&gt;BJ$2), $A$6/$D$6, 0)</f>
        <v/>
      </c>
      <c r="BK112" s="762">
        <f>+IF(AND($B112&lt;BK$2, $E112&gt;BK$2), $A$6/$D$6, 0)</f>
        <v/>
      </c>
      <c r="BL112" s="762">
        <f>+IF(AND($B112&lt;BL$2, $E112&gt;BL$2), $A$6/$D$6, 0)</f>
        <v/>
      </c>
      <c r="BM112" s="762">
        <f>+IF(AND($B112&lt;BM$2, $E112&gt;BM$2), $A$6/$D$6, 0)</f>
        <v/>
      </c>
      <c r="BN112" s="762">
        <f>+IF(AND($B112&lt;BN$2, $E112&gt;BN$2), $A$6/$D$6, 0)</f>
        <v/>
      </c>
      <c r="BO112" s="762">
        <f>+IF(AND($B112&lt;BO$2, $E112&gt;BO$2), $A$6/$D$6, 0)</f>
        <v/>
      </c>
      <c r="BP112" s="762">
        <f>+IF(AND($B112&lt;BP$2, $E112&gt;BP$2), $A$6/$D$6, 0)</f>
        <v/>
      </c>
      <c r="BQ112" s="762">
        <f>+IF(AND($B112&lt;BQ$2, $E112&gt;BQ$2), $A$6/$D$6, 0)</f>
        <v/>
      </c>
      <c r="BR112" s="762">
        <f>+IF(AND($B112&lt;BR$2, $E112&gt;BR$2), $A$6/$D$6, 0)</f>
        <v/>
      </c>
      <c r="BS112" s="762">
        <f>+IF(AND($B112&lt;BS$2, $E112&gt;BS$2), $A$6/$D$6, 0)</f>
        <v/>
      </c>
      <c r="BT112" s="762">
        <f>+IF(AND($B112&lt;BT$2, $E112&gt;BT$2), $A$6/$D$6, 0)</f>
        <v/>
      </c>
      <c r="BU112" s="762">
        <f>+IF(AND($B112&lt;BU$2, $E112&gt;BU$2), $A$6/$D$6, 0)</f>
        <v/>
      </c>
      <c r="BV112" s="762">
        <f>+IF(AND($B112&lt;BV$2, $E112&gt;BV$2), $A$6/$D$6, 0)</f>
        <v/>
      </c>
      <c r="BW112" s="762">
        <f>+IF(AND($B112&lt;BW$2, $E112&gt;BW$2), $A$6/$D$6, 0)</f>
        <v/>
      </c>
      <c r="BX112" s="762">
        <f>+IF(AND($B112&lt;BX$2, $E112&gt;BX$2), $A$6/$D$6, 0)</f>
        <v/>
      </c>
      <c r="BY112" s="762">
        <f>+IF(AND($B112&lt;BY$2, $E112&gt;BY$2), $A$6/$D$6, 0)</f>
        <v/>
      </c>
      <c r="BZ112" s="762">
        <f>+IF(AND($B112&lt;BZ$2, $E112&gt;BZ$2), $A$6/$D$6, 0)</f>
        <v/>
      </c>
      <c r="CA112" s="762">
        <f>+IF(AND($B112&lt;CA$2, $E112&gt;CA$2), $A$6/$D$6, 0)</f>
        <v/>
      </c>
      <c r="CB112" s="762">
        <f>+IF(AND($B112&lt;CB$2, $E112&gt;CB$2), $A$6/$D$6, 0)</f>
        <v/>
      </c>
      <c r="CC112" s="762">
        <f>+IF(AND($B112&lt;CC$2, $E112&gt;CC$2), $A$6/$D$6, 0)</f>
        <v/>
      </c>
      <c r="CD112" s="762">
        <f>+IF(AND($B112&lt;CD$2, $E112&gt;CD$2), $A$6/$D$6, 0)</f>
        <v/>
      </c>
      <c r="CE112" s="762">
        <f>+IF(AND($B112&lt;CE$2, $E112&gt;CE$2), $A$6/$D$6, 0)</f>
        <v/>
      </c>
      <c r="CF112" s="762">
        <f>+IF(AND($B112&lt;CF$2, $E112&gt;CF$2), $A$6/$D$6, 0)</f>
        <v/>
      </c>
      <c r="CG112" s="762">
        <f>+IF(AND($B112&lt;CG$2, $E112&gt;CG$2), $A$6/$D$6, 0)</f>
        <v/>
      </c>
      <c r="CH112" s="762">
        <f>+IF(AND($B112&lt;CH$2, $E112&gt;CH$2), $A$6/$D$6, 0)</f>
        <v/>
      </c>
      <c r="CI112" s="762">
        <f>+IF(AND($B112&lt;CI$2, $E112&gt;CI$2), $A$6/$D$6, 0)</f>
        <v/>
      </c>
      <c r="CJ112" s="762">
        <f>+IF(AND($B112&lt;CJ$2, $E112&gt;CJ$2), $A$6/$D$6, 0)</f>
        <v/>
      </c>
      <c r="CK112" s="763">
        <f>+IF(AND($B112&lt;CK$2, $E112&gt;CK$2), $A$6/$D$6, 0)</f>
        <v/>
      </c>
    </row>
    <row r="113" hidden="1" outlineLevel="1">
      <c r="A113" s="243" t="n"/>
      <c r="B113" s="262" t="n">
        <v>0</v>
      </c>
      <c r="C113" s="269">
        <f>+EOMONTH(B113,0)</f>
        <v/>
      </c>
      <c r="D113" t="inlineStr">
        <is>
          <t>Program Development SOW #15</t>
        </is>
      </c>
      <c r="E113" s="171">
        <f>+EOMONTH(B113, $D$6)</f>
        <v/>
      </c>
      <c r="F113" s="761">
        <f>+IF(AND($B113&lt;F$2, $E113&gt;F$2), $A$6/$D$6, 0)</f>
        <v/>
      </c>
      <c r="G113" s="762">
        <f>+IF(AND($B113&lt;G$2, $E113&gt;G$2), $A$6/$D$6, 0)</f>
        <v/>
      </c>
      <c r="H113" s="762">
        <f>+IF(AND($B113&lt;H$2, $E113&gt;H$2), $A$6/$D$6, 0)</f>
        <v/>
      </c>
      <c r="I113" s="762">
        <f>+IF(AND($B113&lt;I$2, $E113&gt;I$2), $A$6/$D$6, 0)</f>
        <v/>
      </c>
      <c r="J113" s="762">
        <f>+IF(AND($B113&lt;J$2, $E113&gt;J$2), $A$6/$D$6, 0)</f>
        <v/>
      </c>
      <c r="K113" s="763">
        <f>+IF(AND($B113&lt;K$2, $E113&gt;K$2), $A$6/$D$6, 0)</f>
        <v/>
      </c>
      <c r="L113" s="762">
        <f>+IF(AND($B113&lt;L$2, $E113&gt;L$2), $A$6/$D$6, 0)</f>
        <v/>
      </c>
      <c r="M113" s="762">
        <f>+IF(AND($B113&lt;M$2, $E113&gt;M$2), $A$6/$D$6, 0)</f>
        <v/>
      </c>
      <c r="N113" s="762">
        <f>+IF(AND($B113&lt;N$2, $E113&gt;N$2), $A$6/$D$6, 0)</f>
        <v/>
      </c>
      <c r="O113" s="762">
        <f>+IF(AND($B113&lt;O$2, $E113&gt;O$2), $A$6/$D$6, 0)</f>
        <v/>
      </c>
      <c r="P113" s="762">
        <f>+IF(AND($B113&lt;P$2, $E113&gt;P$2), $A$6/$D$6, 0)</f>
        <v/>
      </c>
      <c r="Q113" s="762">
        <f>+IF(AND($B113&lt;Q$2, $E113&gt;Q$2), $A$6/$D$6, 0)</f>
        <v/>
      </c>
      <c r="R113" s="762">
        <f>+IF(AND($B113&lt;R$2, $E113&gt;R$2), $A$6/$D$6, 0)</f>
        <v/>
      </c>
      <c r="S113" s="762">
        <f>+IF(AND($B113&lt;S$2, $E113&gt;S$2), $A$6/$D$6, 0)</f>
        <v/>
      </c>
      <c r="T113" s="762">
        <f>+IF(AND($B113&lt;T$2, $E113&gt;T$2), $A$6/$D$6, 0)</f>
        <v/>
      </c>
      <c r="U113" s="762">
        <f>+IF(AND($B113&lt;U$2, $E113&gt;U$2), $A$6/$D$6, 0)</f>
        <v/>
      </c>
      <c r="V113" s="762">
        <f>+IF(AND($B113&lt;V$2, $E113&gt;V$2), $A$6/$D$6, 0)</f>
        <v/>
      </c>
      <c r="W113" s="762">
        <f>+IF(AND($B113&lt;W$2, $E113&gt;W$2), $A$6/$D$6, 0)</f>
        <v/>
      </c>
      <c r="X113" s="762">
        <f>+IF(AND($B113&lt;X$2, $E113&gt;X$2), $A$6/$D$6, 0)</f>
        <v/>
      </c>
      <c r="Y113" s="762">
        <f>+IF(AND($B113&lt;Y$2, $E113&gt;Y$2), $A$6/$D$6, 0)</f>
        <v/>
      </c>
      <c r="Z113" s="762">
        <f>+IF(AND($B113&lt;Z$2, $E113&gt;Z$2), $A$6/$D$6, 0)</f>
        <v/>
      </c>
      <c r="AA113" s="762">
        <f>+IF(AND($B113&lt;AA$2, $E113&gt;AA$2), $A$6/$D$6, 0)</f>
        <v/>
      </c>
      <c r="AB113" s="762">
        <f>+IF(AND($B113&lt;AB$2, $E113&gt;AB$2), $A$6/$D$6, 0)</f>
        <v/>
      </c>
      <c r="AC113" s="762">
        <f>+IF(AND($B113&lt;AC$2, $E113&gt;AC$2), $A$6/$D$6, 0)</f>
        <v/>
      </c>
      <c r="AD113" s="762">
        <f>+IF(AND($B113&lt;AD$2, $E113&gt;AD$2), $A$6/$D$6, 0)</f>
        <v/>
      </c>
      <c r="AE113" s="762">
        <f>+IF(AND($B113&lt;AE$2, $E113&gt;AE$2), $A$6/$D$6, 0)</f>
        <v/>
      </c>
      <c r="AF113" s="762">
        <f>+IF(AND($B113&lt;AF$2, $E113&gt;AF$2), $A$6/$D$6, 0)</f>
        <v/>
      </c>
      <c r="AG113" s="762">
        <f>+IF(AND($B113&lt;AG$2, $E113&gt;AG$2), $A$6/$D$6, 0)</f>
        <v/>
      </c>
      <c r="AH113" s="762">
        <f>+IF(AND($B113&lt;AH$2, $E113&gt;AH$2), $A$6/$D$6, 0)</f>
        <v/>
      </c>
      <c r="AI113" s="762">
        <f>+IF(AND($B113&lt;AI$2, $E113&gt;AI$2), $A$6/$D$6, 0)</f>
        <v/>
      </c>
      <c r="AJ113" s="762">
        <f>+IF(AND($B113&lt;AJ$2, $E113&gt;AJ$2), $A$6/$D$6, 0)</f>
        <v/>
      </c>
      <c r="AK113" s="762">
        <f>+IF(AND($B113&lt;AK$2, $E113&gt;AK$2), $A$6/$D$6, 0)</f>
        <v/>
      </c>
      <c r="AL113" s="762">
        <f>+IF(AND($B113&lt;AL$2, $E113&gt;AL$2), $A$6/$D$6, 0)</f>
        <v/>
      </c>
      <c r="AM113" s="762">
        <f>+IF(AND($B113&lt;AM$2, $E113&gt;AM$2), $A$6/$D$6, 0)</f>
        <v/>
      </c>
      <c r="AN113" s="762">
        <f>+IF(AND($B113&lt;AN$2, $E113&gt;AN$2), $A$6/$D$6, 0)</f>
        <v/>
      </c>
      <c r="AO113" s="762">
        <f>+IF(AND($B113&lt;AO$2, $E113&gt;AO$2), $A$6/$D$6, 0)</f>
        <v/>
      </c>
      <c r="AP113" s="762">
        <f>+IF(AND($B113&lt;AP$2, $E113&gt;AP$2), $A$6/$D$6, 0)</f>
        <v/>
      </c>
      <c r="AQ113" s="762">
        <f>+IF(AND($B113&lt;AQ$2, $E113&gt;AQ$2), $A$6/$D$6, 0)</f>
        <v/>
      </c>
      <c r="AR113" s="762">
        <f>+IF(AND($B113&lt;AR$2, $E113&gt;AR$2), $A$6/$D$6, 0)</f>
        <v/>
      </c>
      <c r="AS113" s="762">
        <f>+IF(AND($B113&lt;AS$2, $E113&gt;AS$2), $A$6/$D$6, 0)</f>
        <v/>
      </c>
      <c r="AT113" s="762">
        <f>+IF(AND($B113&lt;AT$2, $E113&gt;AT$2), $A$6/$D$6, 0)</f>
        <v/>
      </c>
      <c r="AU113" s="762">
        <f>+IF(AND($B113&lt;AU$2, $E113&gt;AU$2), $A$6/$D$6, 0)</f>
        <v/>
      </c>
      <c r="AV113" s="762">
        <f>+IF(AND($B113&lt;AV$2, $E113&gt;AV$2), $A$6/$D$6, 0)</f>
        <v/>
      </c>
      <c r="AW113" s="762">
        <f>+IF(AND($B113&lt;AW$2, $E113&gt;AW$2), $A$6/$D$6, 0)</f>
        <v/>
      </c>
      <c r="AX113" s="762">
        <f>+IF(AND($B113&lt;AX$2, $E113&gt;AX$2), $A$6/$D$6, 0)</f>
        <v/>
      </c>
      <c r="AY113" s="762">
        <f>+IF(AND($B113&lt;AY$2, $E113&gt;AY$2), $A$6/$D$6, 0)</f>
        <v/>
      </c>
      <c r="AZ113" s="762">
        <f>+IF(AND($B113&lt;AZ$2, $E113&gt;AZ$2), $A$6/$D$6, 0)</f>
        <v/>
      </c>
      <c r="BA113" s="762">
        <f>+IF(AND($B113&lt;BA$2, $E113&gt;BA$2), $A$6/$D$6, 0)</f>
        <v/>
      </c>
      <c r="BB113" s="762">
        <f>+IF(AND($B113&lt;BB$2, $E113&gt;BB$2), $A$6/$D$6, 0)</f>
        <v/>
      </c>
      <c r="BC113" s="762">
        <f>+IF(AND($B113&lt;BC$2, $E113&gt;BC$2), $A$6/$D$6, 0)</f>
        <v/>
      </c>
      <c r="BD113" s="762">
        <f>+IF(AND($B113&lt;BD$2, $E113&gt;BD$2), $A$6/$D$6, 0)</f>
        <v/>
      </c>
      <c r="BE113" s="762">
        <f>+IF(AND($B113&lt;BE$2, $E113&gt;BE$2), $A$6/$D$6, 0)</f>
        <v/>
      </c>
      <c r="BF113" s="762">
        <f>+IF(AND($B113&lt;BF$2, $E113&gt;BF$2), $A$6/$D$6, 0)</f>
        <v/>
      </c>
      <c r="BG113" s="762">
        <f>+IF(AND($B113&lt;BG$2, $E113&gt;BG$2), $A$6/$D$6, 0)</f>
        <v/>
      </c>
      <c r="BH113" s="762">
        <f>+IF(AND($B113&lt;BH$2, $E113&gt;BH$2), $A$6/$D$6, 0)</f>
        <v/>
      </c>
      <c r="BI113" s="762">
        <f>+IF(AND($B113&lt;BI$2, $E113&gt;BI$2), $A$6/$D$6, 0)</f>
        <v/>
      </c>
      <c r="BJ113" s="762">
        <f>+IF(AND($B113&lt;BJ$2, $E113&gt;BJ$2), $A$6/$D$6, 0)</f>
        <v/>
      </c>
      <c r="BK113" s="762">
        <f>+IF(AND($B113&lt;BK$2, $E113&gt;BK$2), $A$6/$D$6, 0)</f>
        <v/>
      </c>
      <c r="BL113" s="762">
        <f>+IF(AND($B113&lt;BL$2, $E113&gt;BL$2), $A$6/$D$6, 0)</f>
        <v/>
      </c>
      <c r="BM113" s="762">
        <f>+IF(AND($B113&lt;BM$2, $E113&gt;BM$2), $A$6/$D$6, 0)</f>
        <v/>
      </c>
      <c r="BN113" s="762">
        <f>+IF(AND($B113&lt;BN$2, $E113&gt;BN$2), $A$6/$D$6, 0)</f>
        <v/>
      </c>
      <c r="BO113" s="762">
        <f>+IF(AND($B113&lt;BO$2, $E113&gt;BO$2), $A$6/$D$6, 0)</f>
        <v/>
      </c>
      <c r="BP113" s="762">
        <f>+IF(AND($B113&lt;BP$2, $E113&gt;BP$2), $A$6/$D$6, 0)</f>
        <v/>
      </c>
      <c r="BQ113" s="762">
        <f>+IF(AND($B113&lt;BQ$2, $E113&gt;BQ$2), $A$6/$D$6, 0)</f>
        <v/>
      </c>
      <c r="BR113" s="762">
        <f>+IF(AND($B113&lt;BR$2, $E113&gt;BR$2), $A$6/$D$6, 0)</f>
        <v/>
      </c>
      <c r="BS113" s="762">
        <f>+IF(AND($B113&lt;BS$2, $E113&gt;BS$2), $A$6/$D$6, 0)</f>
        <v/>
      </c>
      <c r="BT113" s="762">
        <f>+IF(AND($B113&lt;BT$2, $E113&gt;BT$2), $A$6/$D$6, 0)</f>
        <v/>
      </c>
      <c r="BU113" s="762">
        <f>+IF(AND($B113&lt;BU$2, $E113&gt;BU$2), $A$6/$D$6, 0)</f>
        <v/>
      </c>
      <c r="BV113" s="762">
        <f>+IF(AND($B113&lt;BV$2, $E113&gt;BV$2), $A$6/$D$6, 0)</f>
        <v/>
      </c>
      <c r="BW113" s="762">
        <f>+IF(AND($B113&lt;BW$2, $E113&gt;BW$2), $A$6/$D$6, 0)</f>
        <v/>
      </c>
      <c r="BX113" s="762">
        <f>+IF(AND($B113&lt;BX$2, $E113&gt;BX$2), $A$6/$D$6, 0)</f>
        <v/>
      </c>
      <c r="BY113" s="762">
        <f>+IF(AND($B113&lt;BY$2, $E113&gt;BY$2), $A$6/$D$6, 0)</f>
        <v/>
      </c>
      <c r="BZ113" s="762">
        <f>+IF(AND($B113&lt;BZ$2, $E113&gt;BZ$2), $A$6/$D$6, 0)</f>
        <v/>
      </c>
      <c r="CA113" s="762">
        <f>+IF(AND($B113&lt;CA$2, $E113&gt;CA$2), $A$6/$D$6, 0)</f>
        <v/>
      </c>
      <c r="CB113" s="762">
        <f>+IF(AND($B113&lt;CB$2, $E113&gt;CB$2), $A$6/$D$6, 0)</f>
        <v/>
      </c>
      <c r="CC113" s="762">
        <f>+IF(AND($B113&lt;CC$2, $E113&gt;CC$2), $A$6/$D$6, 0)</f>
        <v/>
      </c>
      <c r="CD113" s="762">
        <f>+IF(AND($B113&lt;CD$2, $E113&gt;CD$2), $A$6/$D$6, 0)</f>
        <v/>
      </c>
      <c r="CE113" s="762">
        <f>+IF(AND($B113&lt;CE$2, $E113&gt;CE$2), $A$6/$D$6, 0)</f>
        <v/>
      </c>
      <c r="CF113" s="762">
        <f>+IF(AND($B113&lt;CF$2, $E113&gt;CF$2), $A$6/$D$6, 0)</f>
        <v/>
      </c>
      <c r="CG113" s="762">
        <f>+IF(AND($B113&lt;CG$2, $E113&gt;CG$2), $A$6/$D$6, 0)</f>
        <v/>
      </c>
      <c r="CH113" s="762">
        <f>+IF(AND($B113&lt;CH$2, $E113&gt;CH$2), $A$6/$D$6, 0)</f>
        <v/>
      </c>
      <c r="CI113" s="762">
        <f>+IF(AND($B113&lt;CI$2, $E113&gt;CI$2), $A$6/$D$6, 0)</f>
        <v/>
      </c>
      <c r="CJ113" s="762">
        <f>+IF(AND($B113&lt;CJ$2, $E113&gt;CJ$2), $A$6/$D$6, 0)</f>
        <v/>
      </c>
      <c r="CK113" s="763">
        <f>+IF(AND($B113&lt;CK$2, $E113&gt;CK$2), $A$6/$D$6, 0)</f>
        <v/>
      </c>
    </row>
    <row r="114" hidden="1" outlineLevel="1">
      <c r="A114" s="243" t="n"/>
      <c r="B114" s="262" t="n">
        <v>0</v>
      </c>
      <c r="C114" s="269">
        <f>+EOMONTH(B114,0)</f>
        <v/>
      </c>
      <c r="D114" t="inlineStr">
        <is>
          <t>Program Development SOW #16</t>
        </is>
      </c>
      <c r="E114" s="171">
        <f>+EOMONTH(B114, $D$6)</f>
        <v/>
      </c>
      <c r="F114" s="761">
        <f>+IF(AND($B114&lt;F$2, $E114&gt;F$2), $A$6/$D$6, 0)</f>
        <v/>
      </c>
      <c r="G114" s="762">
        <f>+IF(AND($B114&lt;G$2, $E114&gt;G$2), $A$6/$D$6, 0)</f>
        <v/>
      </c>
      <c r="H114" s="762">
        <f>+IF(AND($B114&lt;H$2, $E114&gt;H$2), $A$6/$D$6, 0)</f>
        <v/>
      </c>
      <c r="I114" s="762">
        <f>+IF(AND($B114&lt;I$2, $E114&gt;I$2), $A$6/$D$6, 0)</f>
        <v/>
      </c>
      <c r="J114" s="762">
        <f>+IF(AND($B114&lt;J$2, $E114&gt;J$2), $A$6/$D$6, 0)</f>
        <v/>
      </c>
      <c r="K114" s="763">
        <f>+IF(AND($B114&lt;K$2, $E114&gt;K$2), $A$6/$D$6, 0)</f>
        <v/>
      </c>
      <c r="L114" s="762">
        <f>+IF(AND($B114&lt;L$2, $E114&gt;L$2), $A$6/$D$6, 0)</f>
        <v/>
      </c>
      <c r="M114" s="762">
        <f>+IF(AND($B114&lt;M$2, $E114&gt;M$2), $A$6/$D$6, 0)</f>
        <v/>
      </c>
      <c r="N114" s="762">
        <f>+IF(AND($B114&lt;N$2, $E114&gt;N$2), $A$6/$D$6, 0)</f>
        <v/>
      </c>
      <c r="O114" s="762">
        <f>+IF(AND($B114&lt;O$2, $E114&gt;O$2), $A$6/$D$6, 0)</f>
        <v/>
      </c>
      <c r="P114" s="762">
        <f>+IF(AND($B114&lt;P$2, $E114&gt;P$2), $A$6/$D$6, 0)</f>
        <v/>
      </c>
      <c r="Q114" s="762">
        <f>+IF(AND($B114&lt;Q$2, $E114&gt;Q$2), $A$6/$D$6, 0)</f>
        <v/>
      </c>
      <c r="R114" s="762">
        <f>+IF(AND($B114&lt;R$2, $E114&gt;R$2), $A$6/$D$6, 0)</f>
        <v/>
      </c>
      <c r="S114" s="762">
        <f>+IF(AND($B114&lt;S$2, $E114&gt;S$2), $A$6/$D$6, 0)</f>
        <v/>
      </c>
      <c r="T114" s="762">
        <f>+IF(AND($B114&lt;T$2, $E114&gt;T$2), $A$6/$D$6, 0)</f>
        <v/>
      </c>
      <c r="U114" s="762">
        <f>+IF(AND($B114&lt;U$2, $E114&gt;U$2), $A$6/$D$6, 0)</f>
        <v/>
      </c>
      <c r="V114" s="762">
        <f>+IF(AND($B114&lt;V$2, $E114&gt;V$2), $A$6/$D$6, 0)</f>
        <v/>
      </c>
      <c r="W114" s="762">
        <f>+IF(AND($B114&lt;W$2, $E114&gt;W$2), $A$6/$D$6, 0)</f>
        <v/>
      </c>
      <c r="X114" s="762">
        <f>+IF(AND($B114&lt;X$2, $E114&gt;X$2), $A$6/$D$6, 0)</f>
        <v/>
      </c>
      <c r="Y114" s="762">
        <f>+IF(AND($B114&lt;Y$2, $E114&gt;Y$2), $A$6/$D$6, 0)</f>
        <v/>
      </c>
      <c r="Z114" s="762">
        <f>+IF(AND($B114&lt;Z$2, $E114&gt;Z$2), $A$6/$D$6, 0)</f>
        <v/>
      </c>
      <c r="AA114" s="762">
        <f>+IF(AND($B114&lt;AA$2, $E114&gt;AA$2), $A$6/$D$6, 0)</f>
        <v/>
      </c>
      <c r="AB114" s="762">
        <f>+IF(AND($B114&lt;AB$2, $E114&gt;AB$2), $A$6/$D$6, 0)</f>
        <v/>
      </c>
      <c r="AC114" s="762">
        <f>+IF(AND($B114&lt;AC$2, $E114&gt;AC$2), $A$6/$D$6, 0)</f>
        <v/>
      </c>
      <c r="AD114" s="762">
        <f>+IF(AND($B114&lt;AD$2, $E114&gt;AD$2), $A$6/$D$6, 0)</f>
        <v/>
      </c>
      <c r="AE114" s="762">
        <f>+IF(AND($B114&lt;AE$2, $E114&gt;AE$2), $A$6/$D$6, 0)</f>
        <v/>
      </c>
      <c r="AF114" s="762">
        <f>+IF(AND($B114&lt;AF$2, $E114&gt;AF$2), $A$6/$D$6, 0)</f>
        <v/>
      </c>
      <c r="AG114" s="762">
        <f>+IF(AND($B114&lt;AG$2, $E114&gt;AG$2), $A$6/$D$6, 0)</f>
        <v/>
      </c>
      <c r="AH114" s="762">
        <f>+IF(AND($B114&lt;AH$2, $E114&gt;AH$2), $A$6/$D$6, 0)</f>
        <v/>
      </c>
      <c r="AI114" s="762">
        <f>+IF(AND($B114&lt;AI$2, $E114&gt;AI$2), $A$6/$D$6, 0)</f>
        <v/>
      </c>
      <c r="AJ114" s="762">
        <f>+IF(AND($B114&lt;AJ$2, $E114&gt;AJ$2), $A$6/$D$6, 0)</f>
        <v/>
      </c>
      <c r="AK114" s="762">
        <f>+IF(AND($B114&lt;AK$2, $E114&gt;AK$2), $A$6/$D$6, 0)</f>
        <v/>
      </c>
      <c r="AL114" s="762">
        <f>+IF(AND($B114&lt;AL$2, $E114&gt;AL$2), $A$6/$D$6, 0)</f>
        <v/>
      </c>
      <c r="AM114" s="762">
        <f>+IF(AND($B114&lt;AM$2, $E114&gt;AM$2), $A$6/$D$6, 0)</f>
        <v/>
      </c>
      <c r="AN114" s="762">
        <f>+IF(AND($B114&lt;AN$2, $E114&gt;AN$2), $A$6/$D$6, 0)</f>
        <v/>
      </c>
      <c r="AO114" s="762">
        <f>+IF(AND($B114&lt;AO$2, $E114&gt;AO$2), $A$6/$D$6, 0)</f>
        <v/>
      </c>
      <c r="AP114" s="762">
        <f>+IF(AND($B114&lt;AP$2, $E114&gt;AP$2), $A$6/$D$6, 0)</f>
        <v/>
      </c>
      <c r="AQ114" s="762">
        <f>+IF(AND($B114&lt;AQ$2, $E114&gt;AQ$2), $A$6/$D$6, 0)</f>
        <v/>
      </c>
      <c r="AR114" s="762">
        <f>+IF(AND($B114&lt;AR$2, $E114&gt;AR$2), $A$6/$D$6, 0)</f>
        <v/>
      </c>
      <c r="AS114" s="762">
        <f>+IF(AND($B114&lt;AS$2, $E114&gt;AS$2), $A$6/$D$6, 0)</f>
        <v/>
      </c>
      <c r="AT114" s="762">
        <f>+IF(AND($B114&lt;AT$2, $E114&gt;AT$2), $A$6/$D$6, 0)</f>
        <v/>
      </c>
      <c r="AU114" s="762">
        <f>+IF(AND($B114&lt;AU$2, $E114&gt;AU$2), $A$6/$D$6, 0)</f>
        <v/>
      </c>
      <c r="AV114" s="762">
        <f>+IF(AND($B114&lt;AV$2, $E114&gt;AV$2), $A$6/$D$6, 0)</f>
        <v/>
      </c>
      <c r="AW114" s="762">
        <f>+IF(AND($B114&lt;AW$2, $E114&gt;AW$2), $A$6/$D$6, 0)</f>
        <v/>
      </c>
      <c r="AX114" s="762">
        <f>+IF(AND($B114&lt;AX$2, $E114&gt;AX$2), $A$6/$D$6, 0)</f>
        <v/>
      </c>
      <c r="AY114" s="762">
        <f>+IF(AND($B114&lt;AY$2, $E114&gt;AY$2), $A$6/$D$6, 0)</f>
        <v/>
      </c>
      <c r="AZ114" s="762">
        <f>+IF(AND($B114&lt;AZ$2, $E114&gt;AZ$2), $A$6/$D$6, 0)</f>
        <v/>
      </c>
      <c r="BA114" s="762">
        <f>+IF(AND($B114&lt;BA$2, $E114&gt;BA$2), $A$6/$D$6, 0)</f>
        <v/>
      </c>
      <c r="BB114" s="762">
        <f>+IF(AND($B114&lt;BB$2, $E114&gt;BB$2), $A$6/$D$6, 0)</f>
        <v/>
      </c>
      <c r="BC114" s="762">
        <f>+IF(AND($B114&lt;BC$2, $E114&gt;BC$2), $A$6/$D$6, 0)</f>
        <v/>
      </c>
      <c r="BD114" s="762">
        <f>+IF(AND($B114&lt;BD$2, $E114&gt;BD$2), $A$6/$D$6, 0)</f>
        <v/>
      </c>
      <c r="BE114" s="762">
        <f>+IF(AND($B114&lt;BE$2, $E114&gt;BE$2), $A$6/$D$6, 0)</f>
        <v/>
      </c>
      <c r="BF114" s="762">
        <f>+IF(AND($B114&lt;BF$2, $E114&gt;BF$2), $A$6/$D$6, 0)</f>
        <v/>
      </c>
      <c r="BG114" s="762">
        <f>+IF(AND($B114&lt;BG$2, $E114&gt;BG$2), $A$6/$D$6, 0)</f>
        <v/>
      </c>
      <c r="BH114" s="762">
        <f>+IF(AND($B114&lt;BH$2, $E114&gt;BH$2), $A$6/$D$6, 0)</f>
        <v/>
      </c>
      <c r="BI114" s="762">
        <f>+IF(AND($B114&lt;BI$2, $E114&gt;BI$2), $A$6/$D$6, 0)</f>
        <v/>
      </c>
      <c r="BJ114" s="762">
        <f>+IF(AND($B114&lt;BJ$2, $E114&gt;BJ$2), $A$6/$D$6, 0)</f>
        <v/>
      </c>
      <c r="BK114" s="762">
        <f>+IF(AND($B114&lt;BK$2, $E114&gt;BK$2), $A$6/$D$6, 0)</f>
        <v/>
      </c>
      <c r="BL114" s="762">
        <f>+IF(AND($B114&lt;BL$2, $E114&gt;BL$2), $A$6/$D$6, 0)</f>
        <v/>
      </c>
      <c r="BM114" s="762">
        <f>+IF(AND($B114&lt;BM$2, $E114&gt;BM$2), $A$6/$D$6, 0)</f>
        <v/>
      </c>
      <c r="BN114" s="762">
        <f>+IF(AND($B114&lt;BN$2, $E114&gt;BN$2), $A$6/$D$6, 0)</f>
        <v/>
      </c>
      <c r="BO114" s="762">
        <f>+IF(AND($B114&lt;BO$2, $E114&gt;BO$2), $A$6/$D$6, 0)</f>
        <v/>
      </c>
      <c r="BP114" s="762">
        <f>+IF(AND($B114&lt;BP$2, $E114&gt;BP$2), $A$6/$D$6, 0)</f>
        <v/>
      </c>
      <c r="BQ114" s="762">
        <f>+IF(AND($B114&lt;BQ$2, $E114&gt;BQ$2), $A$6/$D$6, 0)</f>
        <v/>
      </c>
      <c r="BR114" s="762">
        <f>+IF(AND($B114&lt;BR$2, $E114&gt;BR$2), $A$6/$D$6, 0)</f>
        <v/>
      </c>
      <c r="BS114" s="762">
        <f>+IF(AND($B114&lt;BS$2, $E114&gt;BS$2), $A$6/$D$6, 0)</f>
        <v/>
      </c>
      <c r="BT114" s="762">
        <f>+IF(AND($B114&lt;BT$2, $E114&gt;BT$2), $A$6/$D$6, 0)</f>
        <v/>
      </c>
      <c r="BU114" s="762">
        <f>+IF(AND($B114&lt;BU$2, $E114&gt;BU$2), $A$6/$D$6, 0)</f>
        <v/>
      </c>
      <c r="BV114" s="762">
        <f>+IF(AND($B114&lt;BV$2, $E114&gt;BV$2), $A$6/$D$6, 0)</f>
        <v/>
      </c>
      <c r="BW114" s="762">
        <f>+IF(AND($B114&lt;BW$2, $E114&gt;BW$2), $A$6/$D$6, 0)</f>
        <v/>
      </c>
      <c r="BX114" s="762">
        <f>+IF(AND($B114&lt;BX$2, $E114&gt;BX$2), $A$6/$D$6, 0)</f>
        <v/>
      </c>
      <c r="BY114" s="762">
        <f>+IF(AND($B114&lt;BY$2, $E114&gt;BY$2), $A$6/$D$6, 0)</f>
        <v/>
      </c>
      <c r="BZ114" s="762">
        <f>+IF(AND($B114&lt;BZ$2, $E114&gt;BZ$2), $A$6/$D$6, 0)</f>
        <v/>
      </c>
      <c r="CA114" s="762">
        <f>+IF(AND($B114&lt;CA$2, $E114&gt;CA$2), $A$6/$D$6, 0)</f>
        <v/>
      </c>
      <c r="CB114" s="762">
        <f>+IF(AND($B114&lt;CB$2, $E114&gt;CB$2), $A$6/$D$6, 0)</f>
        <v/>
      </c>
      <c r="CC114" s="762">
        <f>+IF(AND($B114&lt;CC$2, $E114&gt;CC$2), $A$6/$D$6, 0)</f>
        <v/>
      </c>
      <c r="CD114" s="762">
        <f>+IF(AND($B114&lt;CD$2, $E114&gt;CD$2), $A$6/$D$6, 0)</f>
        <v/>
      </c>
      <c r="CE114" s="762">
        <f>+IF(AND($B114&lt;CE$2, $E114&gt;CE$2), $A$6/$D$6, 0)</f>
        <v/>
      </c>
      <c r="CF114" s="762">
        <f>+IF(AND($B114&lt;CF$2, $E114&gt;CF$2), $A$6/$D$6, 0)</f>
        <v/>
      </c>
      <c r="CG114" s="762">
        <f>+IF(AND($B114&lt;CG$2, $E114&gt;CG$2), $A$6/$D$6, 0)</f>
        <v/>
      </c>
      <c r="CH114" s="762">
        <f>+IF(AND($B114&lt;CH$2, $E114&gt;CH$2), $A$6/$D$6, 0)</f>
        <v/>
      </c>
      <c r="CI114" s="762">
        <f>+IF(AND($B114&lt;CI$2, $E114&gt;CI$2), $A$6/$D$6, 0)</f>
        <v/>
      </c>
      <c r="CJ114" s="762">
        <f>+IF(AND($B114&lt;CJ$2, $E114&gt;CJ$2), $A$6/$D$6, 0)</f>
        <v/>
      </c>
      <c r="CK114" s="763">
        <f>+IF(AND($B114&lt;CK$2, $E114&gt;CK$2), $A$6/$D$6, 0)</f>
        <v/>
      </c>
    </row>
    <row r="115" hidden="1" outlineLevel="1">
      <c r="A115" s="243" t="n"/>
      <c r="B115" s="262" t="n">
        <v>0</v>
      </c>
      <c r="C115" s="269">
        <f>+EOMONTH(B115,0)</f>
        <v/>
      </c>
      <c r="D115" t="inlineStr">
        <is>
          <t>Program Development SOW #17</t>
        </is>
      </c>
      <c r="E115" s="171">
        <f>+EOMONTH(B115, $D$6)</f>
        <v/>
      </c>
      <c r="F115" s="761">
        <f>+IF(AND($B115&lt;F$2, $E115&gt;F$2), $A$6/$D$6, 0)</f>
        <v/>
      </c>
      <c r="G115" s="762">
        <f>+IF(AND($B115&lt;G$2, $E115&gt;G$2), $A$6/$D$6, 0)</f>
        <v/>
      </c>
      <c r="H115" s="762">
        <f>+IF(AND($B115&lt;H$2, $E115&gt;H$2), $A$6/$D$6, 0)</f>
        <v/>
      </c>
      <c r="I115" s="762">
        <f>+IF(AND($B115&lt;I$2, $E115&gt;I$2), $A$6/$D$6, 0)</f>
        <v/>
      </c>
      <c r="J115" s="762">
        <f>+IF(AND($B115&lt;J$2, $E115&gt;J$2), $A$6/$D$6, 0)</f>
        <v/>
      </c>
      <c r="K115" s="763">
        <f>+IF(AND($B115&lt;K$2, $E115&gt;K$2), $A$6/$D$6, 0)</f>
        <v/>
      </c>
      <c r="L115" s="762">
        <f>+IF(AND($B115&lt;L$2, $E115&gt;L$2), $A$6/$D$6, 0)</f>
        <v/>
      </c>
      <c r="M115" s="762">
        <f>+IF(AND($B115&lt;M$2, $E115&gt;M$2), $A$6/$D$6, 0)</f>
        <v/>
      </c>
      <c r="N115" s="762">
        <f>+IF(AND($B115&lt;N$2, $E115&gt;N$2), $A$6/$D$6, 0)</f>
        <v/>
      </c>
      <c r="O115" s="762">
        <f>+IF(AND($B115&lt;O$2, $E115&gt;O$2), $A$6/$D$6, 0)</f>
        <v/>
      </c>
      <c r="P115" s="762">
        <f>+IF(AND($B115&lt;P$2, $E115&gt;P$2), $A$6/$D$6, 0)</f>
        <v/>
      </c>
      <c r="Q115" s="762">
        <f>+IF(AND($B115&lt;Q$2, $E115&gt;Q$2), $A$6/$D$6, 0)</f>
        <v/>
      </c>
      <c r="R115" s="762">
        <f>+IF(AND($B115&lt;R$2, $E115&gt;R$2), $A$6/$D$6, 0)</f>
        <v/>
      </c>
      <c r="S115" s="762">
        <f>+IF(AND($B115&lt;S$2, $E115&gt;S$2), $A$6/$D$6, 0)</f>
        <v/>
      </c>
      <c r="T115" s="762">
        <f>+IF(AND($B115&lt;T$2, $E115&gt;T$2), $A$6/$D$6, 0)</f>
        <v/>
      </c>
      <c r="U115" s="762">
        <f>+IF(AND($B115&lt;U$2, $E115&gt;U$2), $A$6/$D$6, 0)</f>
        <v/>
      </c>
      <c r="V115" s="762">
        <f>+IF(AND($B115&lt;V$2, $E115&gt;V$2), $A$6/$D$6, 0)</f>
        <v/>
      </c>
      <c r="W115" s="762">
        <f>+IF(AND($B115&lt;W$2, $E115&gt;W$2), $A$6/$D$6, 0)</f>
        <v/>
      </c>
      <c r="X115" s="762">
        <f>+IF(AND($B115&lt;X$2, $E115&gt;X$2), $A$6/$D$6, 0)</f>
        <v/>
      </c>
      <c r="Y115" s="762">
        <f>+IF(AND($B115&lt;Y$2, $E115&gt;Y$2), $A$6/$D$6, 0)</f>
        <v/>
      </c>
      <c r="Z115" s="762">
        <f>+IF(AND($B115&lt;Z$2, $E115&gt;Z$2), $A$6/$D$6, 0)</f>
        <v/>
      </c>
      <c r="AA115" s="762">
        <f>+IF(AND($B115&lt;AA$2, $E115&gt;AA$2), $A$6/$D$6, 0)</f>
        <v/>
      </c>
      <c r="AB115" s="762">
        <f>+IF(AND($B115&lt;AB$2, $E115&gt;AB$2), $A$6/$D$6, 0)</f>
        <v/>
      </c>
      <c r="AC115" s="762">
        <f>+IF(AND($B115&lt;AC$2, $E115&gt;AC$2), $A$6/$D$6, 0)</f>
        <v/>
      </c>
      <c r="AD115" s="762">
        <f>+IF(AND($B115&lt;AD$2, $E115&gt;AD$2), $A$6/$D$6, 0)</f>
        <v/>
      </c>
      <c r="AE115" s="762">
        <f>+IF(AND($B115&lt;AE$2, $E115&gt;AE$2), $A$6/$D$6, 0)</f>
        <v/>
      </c>
      <c r="AF115" s="762">
        <f>+IF(AND($B115&lt;AF$2, $E115&gt;AF$2), $A$6/$D$6, 0)</f>
        <v/>
      </c>
      <c r="AG115" s="762">
        <f>+IF(AND($B115&lt;AG$2, $E115&gt;AG$2), $A$6/$D$6, 0)</f>
        <v/>
      </c>
      <c r="AH115" s="762">
        <f>+IF(AND($B115&lt;AH$2, $E115&gt;AH$2), $A$6/$D$6, 0)</f>
        <v/>
      </c>
      <c r="AI115" s="762">
        <f>+IF(AND($B115&lt;AI$2, $E115&gt;AI$2), $A$6/$D$6, 0)</f>
        <v/>
      </c>
      <c r="AJ115" s="762">
        <f>+IF(AND($B115&lt;AJ$2, $E115&gt;AJ$2), $A$6/$D$6, 0)</f>
        <v/>
      </c>
      <c r="AK115" s="762">
        <f>+IF(AND($B115&lt;AK$2, $E115&gt;AK$2), $A$6/$D$6, 0)</f>
        <v/>
      </c>
      <c r="AL115" s="762">
        <f>+IF(AND($B115&lt;AL$2, $E115&gt;AL$2), $A$6/$D$6, 0)</f>
        <v/>
      </c>
      <c r="AM115" s="762">
        <f>+IF(AND($B115&lt;AM$2, $E115&gt;AM$2), $A$6/$D$6, 0)</f>
        <v/>
      </c>
      <c r="AN115" s="762">
        <f>+IF(AND($B115&lt;AN$2, $E115&gt;AN$2), $A$6/$D$6, 0)</f>
        <v/>
      </c>
      <c r="AO115" s="762">
        <f>+IF(AND($B115&lt;AO$2, $E115&gt;AO$2), $A$6/$D$6, 0)</f>
        <v/>
      </c>
      <c r="AP115" s="762">
        <f>+IF(AND($B115&lt;AP$2, $E115&gt;AP$2), $A$6/$D$6, 0)</f>
        <v/>
      </c>
      <c r="AQ115" s="762">
        <f>+IF(AND($B115&lt;AQ$2, $E115&gt;AQ$2), $A$6/$D$6, 0)</f>
        <v/>
      </c>
      <c r="AR115" s="762">
        <f>+IF(AND($B115&lt;AR$2, $E115&gt;AR$2), $A$6/$D$6, 0)</f>
        <v/>
      </c>
      <c r="AS115" s="762">
        <f>+IF(AND($B115&lt;AS$2, $E115&gt;AS$2), $A$6/$D$6, 0)</f>
        <v/>
      </c>
      <c r="AT115" s="762">
        <f>+IF(AND($B115&lt;AT$2, $E115&gt;AT$2), $A$6/$D$6, 0)</f>
        <v/>
      </c>
      <c r="AU115" s="762">
        <f>+IF(AND($B115&lt;AU$2, $E115&gt;AU$2), $A$6/$D$6, 0)</f>
        <v/>
      </c>
      <c r="AV115" s="762">
        <f>+IF(AND($B115&lt;AV$2, $E115&gt;AV$2), $A$6/$D$6, 0)</f>
        <v/>
      </c>
      <c r="AW115" s="762">
        <f>+IF(AND($B115&lt;AW$2, $E115&gt;AW$2), $A$6/$D$6, 0)</f>
        <v/>
      </c>
      <c r="AX115" s="762">
        <f>+IF(AND($B115&lt;AX$2, $E115&gt;AX$2), $A$6/$D$6, 0)</f>
        <v/>
      </c>
      <c r="AY115" s="762">
        <f>+IF(AND($B115&lt;AY$2, $E115&gt;AY$2), $A$6/$D$6, 0)</f>
        <v/>
      </c>
      <c r="AZ115" s="762">
        <f>+IF(AND($B115&lt;AZ$2, $E115&gt;AZ$2), $A$6/$D$6, 0)</f>
        <v/>
      </c>
      <c r="BA115" s="762">
        <f>+IF(AND($B115&lt;BA$2, $E115&gt;BA$2), $A$6/$D$6, 0)</f>
        <v/>
      </c>
      <c r="BB115" s="762">
        <f>+IF(AND($B115&lt;BB$2, $E115&gt;BB$2), $A$6/$D$6, 0)</f>
        <v/>
      </c>
      <c r="BC115" s="762">
        <f>+IF(AND($B115&lt;BC$2, $E115&gt;BC$2), $A$6/$D$6, 0)</f>
        <v/>
      </c>
      <c r="BD115" s="762">
        <f>+IF(AND($B115&lt;BD$2, $E115&gt;BD$2), $A$6/$D$6, 0)</f>
        <v/>
      </c>
      <c r="BE115" s="762">
        <f>+IF(AND($B115&lt;BE$2, $E115&gt;BE$2), $A$6/$D$6, 0)</f>
        <v/>
      </c>
      <c r="BF115" s="762">
        <f>+IF(AND($B115&lt;BF$2, $E115&gt;BF$2), $A$6/$D$6, 0)</f>
        <v/>
      </c>
      <c r="BG115" s="762">
        <f>+IF(AND($B115&lt;BG$2, $E115&gt;BG$2), $A$6/$D$6, 0)</f>
        <v/>
      </c>
      <c r="BH115" s="762">
        <f>+IF(AND($B115&lt;BH$2, $E115&gt;BH$2), $A$6/$D$6, 0)</f>
        <v/>
      </c>
      <c r="BI115" s="762">
        <f>+IF(AND($B115&lt;BI$2, $E115&gt;BI$2), $A$6/$D$6, 0)</f>
        <v/>
      </c>
      <c r="BJ115" s="762">
        <f>+IF(AND($B115&lt;BJ$2, $E115&gt;BJ$2), $A$6/$D$6, 0)</f>
        <v/>
      </c>
      <c r="BK115" s="762">
        <f>+IF(AND($B115&lt;BK$2, $E115&gt;BK$2), $A$6/$D$6, 0)</f>
        <v/>
      </c>
      <c r="BL115" s="762">
        <f>+IF(AND($B115&lt;BL$2, $E115&gt;BL$2), $A$6/$D$6, 0)</f>
        <v/>
      </c>
      <c r="BM115" s="762">
        <f>+IF(AND($B115&lt;BM$2, $E115&gt;BM$2), $A$6/$D$6, 0)</f>
        <v/>
      </c>
      <c r="BN115" s="762">
        <f>+IF(AND($B115&lt;BN$2, $E115&gt;BN$2), $A$6/$D$6, 0)</f>
        <v/>
      </c>
      <c r="BO115" s="762">
        <f>+IF(AND($B115&lt;BO$2, $E115&gt;BO$2), $A$6/$D$6, 0)</f>
        <v/>
      </c>
      <c r="BP115" s="762">
        <f>+IF(AND($B115&lt;BP$2, $E115&gt;BP$2), $A$6/$D$6, 0)</f>
        <v/>
      </c>
      <c r="BQ115" s="762">
        <f>+IF(AND($B115&lt;BQ$2, $E115&gt;BQ$2), $A$6/$D$6, 0)</f>
        <v/>
      </c>
      <c r="BR115" s="762">
        <f>+IF(AND($B115&lt;BR$2, $E115&gt;BR$2), $A$6/$D$6, 0)</f>
        <v/>
      </c>
      <c r="BS115" s="762">
        <f>+IF(AND($B115&lt;BS$2, $E115&gt;BS$2), $A$6/$D$6, 0)</f>
        <v/>
      </c>
      <c r="BT115" s="762">
        <f>+IF(AND($B115&lt;BT$2, $E115&gt;BT$2), $A$6/$D$6, 0)</f>
        <v/>
      </c>
      <c r="BU115" s="762">
        <f>+IF(AND($B115&lt;BU$2, $E115&gt;BU$2), $A$6/$D$6, 0)</f>
        <v/>
      </c>
      <c r="BV115" s="762">
        <f>+IF(AND($B115&lt;BV$2, $E115&gt;BV$2), $A$6/$D$6, 0)</f>
        <v/>
      </c>
      <c r="BW115" s="762">
        <f>+IF(AND($B115&lt;BW$2, $E115&gt;BW$2), $A$6/$D$6, 0)</f>
        <v/>
      </c>
      <c r="BX115" s="762">
        <f>+IF(AND($B115&lt;BX$2, $E115&gt;BX$2), $A$6/$D$6, 0)</f>
        <v/>
      </c>
      <c r="BY115" s="762">
        <f>+IF(AND($B115&lt;BY$2, $E115&gt;BY$2), $A$6/$D$6, 0)</f>
        <v/>
      </c>
      <c r="BZ115" s="762">
        <f>+IF(AND($B115&lt;BZ$2, $E115&gt;BZ$2), $A$6/$D$6, 0)</f>
        <v/>
      </c>
      <c r="CA115" s="762">
        <f>+IF(AND($B115&lt;CA$2, $E115&gt;CA$2), $A$6/$D$6, 0)</f>
        <v/>
      </c>
      <c r="CB115" s="762">
        <f>+IF(AND($B115&lt;CB$2, $E115&gt;CB$2), $A$6/$D$6, 0)</f>
        <v/>
      </c>
      <c r="CC115" s="762">
        <f>+IF(AND($B115&lt;CC$2, $E115&gt;CC$2), $A$6/$D$6, 0)</f>
        <v/>
      </c>
      <c r="CD115" s="762">
        <f>+IF(AND($B115&lt;CD$2, $E115&gt;CD$2), $A$6/$D$6, 0)</f>
        <v/>
      </c>
      <c r="CE115" s="762">
        <f>+IF(AND($B115&lt;CE$2, $E115&gt;CE$2), $A$6/$D$6, 0)</f>
        <v/>
      </c>
      <c r="CF115" s="762">
        <f>+IF(AND($B115&lt;CF$2, $E115&gt;CF$2), $A$6/$D$6, 0)</f>
        <v/>
      </c>
      <c r="CG115" s="762">
        <f>+IF(AND($B115&lt;CG$2, $E115&gt;CG$2), $A$6/$D$6, 0)</f>
        <v/>
      </c>
      <c r="CH115" s="762">
        <f>+IF(AND($B115&lt;CH$2, $E115&gt;CH$2), $A$6/$D$6, 0)</f>
        <v/>
      </c>
      <c r="CI115" s="762">
        <f>+IF(AND($B115&lt;CI$2, $E115&gt;CI$2), $A$6/$D$6, 0)</f>
        <v/>
      </c>
      <c r="CJ115" s="762">
        <f>+IF(AND($B115&lt;CJ$2, $E115&gt;CJ$2), $A$6/$D$6, 0)</f>
        <v/>
      </c>
      <c r="CK115" s="763">
        <f>+IF(AND($B115&lt;CK$2, $E115&gt;CK$2), $A$6/$D$6, 0)</f>
        <v/>
      </c>
    </row>
    <row r="116" hidden="1" outlineLevel="1">
      <c r="A116" s="243" t="n"/>
      <c r="B116" s="262" t="n">
        <v>0</v>
      </c>
      <c r="C116" s="269">
        <f>+EOMONTH(B116,0)</f>
        <v/>
      </c>
      <c r="D116" t="inlineStr">
        <is>
          <t>Program Development SOW #21</t>
        </is>
      </c>
      <c r="E116" s="171">
        <f>+EOMONTH(B116, $D$6)</f>
        <v/>
      </c>
      <c r="F116" s="761">
        <f>+IF(AND($B116&lt;F$2, $E116&gt;F$2), $A$6/$D$6, 0)</f>
        <v/>
      </c>
      <c r="G116" s="762">
        <f>+IF(AND($B116&lt;G$2, $E116&gt;G$2), $A$6/$D$6, 0)</f>
        <v/>
      </c>
      <c r="H116" s="762">
        <f>+IF(AND($B116&lt;H$2, $E116&gt;H$2), $A$6/$D$6, 0)</f>
        <v/>
      </c>
      <c r="I116" s="762">
        <f>+IF(AND($B116&lt;I$2, $E116&gt;I$2), $A$6/$D$6, 0)</f>
        <v/>
      </c>
      <c r="J116" s="762">
        <f>+IF(AND($B116&lt;J$2, $E116&gt;J$2), $A$6/$D$6, 0)</f>
        <v/>
      </c>
      <c r="K116" s="763">
        <f>+IF(AND($B116&lt;K$2, $E116&gt;K$2), $A$6/$D$6, 0)</f>
        <v/>
      </c>
      <c r="L116" s="762">
        <f>+IF(AND($B116&lt;L$2, $E116&gt;L$2), $A$6/$D$6, 0)</f>
        <v/>
      </c>
      <c r="M116" s="762">
        <f>+IF(AND($B116&lt;M$2, $E116&gt;M$2), $A$6/$D$6, 0)</f>
        <v/>
      </c>
      <c r="N116" s="762">
        <f>+IF(AND($B116&lt;N$2, $E116&gt;N$2), $A$6/$D$6, 0)</f>
        <v/>
      </c>
      <c r="O116" s="762">
        <f>+IF(AND($B116&lt;O$2, $E116&gt;O$2), $A$6/$D$6, 0)</f>
        <v/>
      </c>
      <c r="P116" s="762">
        <f>+IF(AND($B116&lt;P$2, $E116&gt;P$2), $A$6/$D$6, 0)</f>
        <v/>
      </c>
      <c r="Q116" s="762">
        <f>+IF(AND($B116&lt;Q$2, $E116&gt;Q$2), $A$6/$D$6, 0)</f>
        <v/>
      </c>
      <c r="R116" s="762">
        <f>+IF(AND($B116&lt;R$2, $E116&gt;R$2), $A$6/$D$6, 0)</f>
        <v/>
      </c>
      <c r="S116" s="762">
        <f>+IF(AND($B116&lt;S$2, $E116&gt;S$2), $A$6/$D$6, 0)</f>
        <v/>
      </c>
      <c r="T116" s="762">
        <f>+IF(AND($B116&lt;T$2, $E116&gt;T$2), $A$6/$D$6, 0)</f>
        <v/>
      </c>
      <c r="U116" s="762">
        <f>+IF(AND($B116&lt;U$2, $E116&gt;U$2), $A$6/$D$6, 0)</f>
        <v/>
      </c>
      <c r="V116" s="762">
        <f>+IF(AND($B116&lt;V$2, $E116&gt;V$2), $A$6/$D$6, 0)</f>
        <v/>
      </c>
      <c r="W116" s="762">
        <f>+IF(AND($B116&lt;W$2, $E116&gt;W$2), $A$6/$D$6, 0)</f>
        <v/>
      </c>
      <c r="X116" s="762">
        <f>+IF(AND($B116&lt;X$2, $E116&gt;X$2), $A$6/$D$6, 0)</f>
        <v/>
      </c>
      <c r="Y116" s="762">
        <f>+IF(AND($B116&lt;Y$2, $E116&gt;Y$2), $A$6/$D$6, 0)</f>
        <v/>
      </c>
      <c r="Z116" s="762">
        <f>+IF(AND($B116&lt;Z$2, $E116&gt;Z$2), $A$6/$D$6, 0)</f>
        <v/>
      </c>
      <c r="AA116" s="762">
        <f>+IF(AND($B116&lt;AA$2, $E116&gt;AA$2), $A$6/$D$6, 0)</f>
        <v/>
      </c>
      <c r="AB116" s="762">
        <f>+IF(AND($B116&lt;AB$2, $E116&gt;AB$2), $A$6/$D$6, 0)</f>
        <v/>
      </c>
      <c r="AC116" s="762">
        <f>+IF(AND($B116&lt;AC$2, $E116&gt;AC$2), $A$6/$D$6, 0)</f>
        <v/>
      </c>
      <c r="AD116" s="762">
        <f>+IF(AND($B116&lt;AD$2, $E116&gt;AD$2), $A$6/$D$6, 0)</f>
        <v/>
      </c>
      <c r="AE116" s="762">
        <f>+IF(AND($B116&lt;AE$2, $E116&gt;AE$2), $A$6/$D$6, 0)</f>
        <v/>
      </c>
      <c r="AF116" s="762">
        <f>+IF(AND($B116&lt;AF$2, $E116&gt;AF$2), $A$6/$D$6, 0)</f>
        <v/>
      </c>
      <c r="AG116" s="762">
        <f>+IF(AND($B116&lt;AG$2, $E116&gt;AG$2), $A$6/$D$6, 0)</f>
        <v/>
      </c>
      <c r="AH116" s="762">
        <f>+IF(AND($B116&lt;AH$2, $E116&gt;AH$2), $A$6/$D$6, 0)</f>
        <v/>
      </c>
      <c r="AI116" s="762">
        <f>+IF(AND($B116&lt;AI$2, $E116&gt;AI$2), $A$6/$D$6, 0)</f>
        <v/>
      </c>
      <c r="AJ116" s="762">
        <f>+IF(AND($B116&lt;AJ$2, $E116&gt;AJ$2), $A$6/$D$6, 0)</f>
        <v/>
      </c>
      <c r="AK116" s="762">
        <f>+IF(AND($B116&lt;AK$2, $E116&gt;AK$2), $A$6/$D$6, 0)</f>
        <v/>
      </c>
      <c r="AL116" s="762">
        <f>+IF(AND($B116&lt;AL$2, $E116&gt;AL$2), $A$6/$D$6, 0)</f>
        <v/>
      </c>
      <c r="AM116" s="762">
        <f>+IF(AND($B116&lt;AM$2, $E116&gt;AM$2), $A$6/$D$6, 0)</f>
        <v/>
      </c>
      <c r="AN116" s="762">
        <f>+IF(AND($B116&lt;AN$2, $E116&gt;AN$2), $A$6/$D$6, 0)</f>
        <v/>
      </c>
      <c r="AO116" s="762">
        <f>+IF(AND($B116&lt;AO$2, $E116&gt;AO$2), $A$6/$D$6, 0)</f>
        <v/>
      </c>
      <c r="AP116" s="762">
        <f>+IF(AND($B116&lt;AP$2, $E116&gt;AP$2), $A$6/$D$6, 0)</f>
        <v/>
      </c>
      <c r="AQ116" s="762">
        <f>+IF(AND($B116&lt;AQ$2, $E116&gt;AQ$2), $A$6/$D$6, 0)</f>
        <v/>
      </c>
      <c r="AR116" s="762">
        <f>+IF(AND($B116&lt;AR$2, $E116&gt;AR$2), $A$6/$D$6, 0)</f>
        <v/>
      </c>
      <c r="AS116" s="762">
        <f>+IF(AND($B116&lt;AS$2, $E116&gt;AS$2), $A$6/$D$6, 0)</f>
        <v/>
      </c>
      <c r="AT116" s="762">
        <f>+IF(AND($B116&lt;AT$2, $E116&gt;AT$2), $A$6/$D$6, 0)</f>
        <v/>
      </c>
      <c r="AU116" s="762">
        <f>+IF(AND($B116&lt;AU$2, $E116&gt;AU$2), $A$6/$D$6, 0)</f>
        <v/>
      </c>
      <c r="AV116" s="762">
        <f>+IF(AND($B116&lt;AV$2, $E116&gt;AV$2), $A$6/$D$6, 0)</f>
        <v/>
      </c>
      <c r="AW116" s="762">
        <f>+IF(AND($B116&lt;AW$2, $E116&gt;AW$2), $A$6/$D$6, 0)</f>
        <v/>
      </c>
      <c r="AX116" s="762">
        <f>+IF(AND($B116&lt;AX$2, $E116&gt;AX$2), $A$6/$D$6, 0)</f>
        <v/>
      </c>
      <c r="AY116" s="762">
        <f>+IF(AND($B116&lt;AY$2, $E116&gt;AY$2), $A$6/$D$6, 0)</f>
        <v/>
      </c>
      <c r="AZ116" s="762">
        <f>+IF(AND($B116&lt;AZ$2, $E116&gt;AZ$2), $A$6/$D$6, 0)</f>
        <v/>
      </c>
      <c r="BA116" s="762">
        <f>+IF(AND($B116&lt;BA$2, $E116&gt;BA$2), $A$6/$D$6, 0)</f>
        <v/>
      </c>
      <c r="BB116" s="762">
        <f>+IF(AND($B116&lt;BB$2, $E116&gt;BB$2), $A$6/$D$6, 0)</f>
        <v/>
      </c>
      <c r="BC116" s="762">
        <f>+IF(AND($B116&lt;BC$2, $E116&gt;BC$2), $A$6/$D$6, 0)</f>
        <v/>
      </c>
      <c r="BD116" s="762">
        <f>+IF(AND($B116&lt;BD$2, $E116&gt;BD$2), $A$6/$D$6, 0)</f>
        <v/>
      </c>
      <c r="BE116" s="762">
        <f>+IF(AND($B116&lt;BE$2, $E116&gt;BE$2), $A$6/$D$6, 0)</f>
        <v/>
      </c>
      <c r="BF116" s="762">
        <f>+IF(AND($B116&lt;BF$2, $E116&gt;BF$2), $A$6/$D$6, 0)</f>
        <v/>
      </c>
      <c r="BG116" s="762">
        <f>+IF(AND($B116&lt;BG$2, $E116&gt;BG$2), $A$6/$D$6, 0)</f>
        <v/>
      </c>
      <c r="BH116" s="762">
        <f>+IF(AND($B116&lt;BH$2, $E116&gt;BH$2), $A$6/$D$6, 0)</f>
        <v/>
      </c>
      <c r="BI116" s="762">
        <f>+IF(AND($B116&lt;BI$2, $E116&gt;BI$2), $A$6/$D$6, 0)</f>
        <v/>
      </c>
      <c r="BJ116" s="762">
        <f>+IF(AND($B116&lt;BJ$2, $E116&gt;BJ$2), $A$6/$D$6, 0)</f>
        <v/>
      </c>
      <c r="BK116" s="762">
        <f>+IF(AND($B116&lt;BK$2, $E116&gt;BK$2), $A$6/$D$6, 0)</f>
        <v/>
      </c>
      <c r="BL116" s="762">
        <f>+IF(AND($B116&lt;BL$2, $E116&gt;BL$2), $A$6/$D$6, 0)</f>
        <v/>
      </c>
      <c r="BM116" s="762">
        <f>+IF(AND($B116&lt;BM$2, $E116&gt;BM$2), $A$6/$D$6, 0)</f>
        <v/>
      </c>
      <c r="BN116" s="762">
        <f>+IF(AND($B116&lt;BN$2, $E116&gt;BN$2), $A$6/$D$6, 0)</f>
        <v/>
      </c>
      <c r="BO116" s="762">
        <f>+IF(AND($B116&lt;BO$2, $E116&gt;BO$2), $A$6/$D$6, 0)</f>
        <v/>
      </c>
      <c r="BP116" s="762">
        <f>+IF(AND($B116&lt;BP$2, $E116&gt;BP$2), $A$6/$D$6, 0)</f>
        <v/>
      </c>
      <c r="BQ116" s="762">
        <f>+IF(AND($B116&lt;BQ$2, $E116&gt;BQ$2), $A$6/$D$6, 0)</f>
        <v/>
      </c>
      <c r="BR116" s="762">
        <f>+IF(AND($B116&lt;BR$2, $E116&gt;BR$2), $A$6/$D$6, 0)</f>
        <v/>
      </c>
      <c r="BS116" s="762">
        <f>+IF(AND($B116&lt;BS$2, $E116&gt;BS$2), $A$6/$D$6, 0)</f>
        <v/>
      </c>
      <c r="BT116" s="762">
        <f>+IF(AND($B116&lt;BT$2, $E116&gt;BT$2), $A$6/$D$6, 0)</f>
        <v/>
      </c>
      <c r="BU116" s="762">
        <f>+IF(AND($B116&lt;BU$2, $E116&gt;BU$2), $A$6/$D$6, 0)</f>
        <v/>
      </c>
      <c r="BV116" s="762">
        <f>+IF(AND($B116&lt;BV$2, $E116&gt;BV$2), $A$6/$D$6, 0)</f>
        <v/>
      </c>
      <c r="BW116" s="762">
        <f>+IF(AND($B116&lt;BW$2, $E116&gt;BW$2), $A$6/$D$6, 0)</f>
        <v/>
      </c>
      <c r="BX116" s="762">
        <f>+IF(AND($B116&lt;BX$2, $E116&gt;BX$2), $A$6/$D$6, 0)</f>
        <v/>
      </c>
      <c r="BY116" s="762">
        <f>+IF(AND($B116&lt;BY$2, $E116&gt;BY$2), $A$6/$D$6, 0)</f>
        <v/>
      </c>
      <c r="BZ116" s="762">
        <f>+IF(AND($B116&lt;BZ$2, $E116&gt;BZ$2), $A$6/$D$6, 0)</f>
        <v/>
      </c>
      <c r="CA116" s="762">
        <f>+IF(AND($B116&lt;CA$2, $E116&gt;CA$2), $A$6/$D$6, 0)</f>
        <v/>
      </c>
      <c r="CB116" s="762">
        <f>+IF(AND($B116&lt;CB$2, $E116&gt;CB$2), $A$6/$D$6, 0)</f>
        <v/>
      </c>
      <c r="CC116" s="762">
        <f>+IF(AND($B116&lt;CC$2, $E116&gt;CC$2), $A$6/$D$6, 0)</f>
        <v/>
      </c>
      <c r="CD116" s="762">
        <f>+IF(AND($B116&lt;CD$2, $E116&gt;CD$2), $A$6/$D$6, 0)</f>
        <v/>
      </c>
      <c r="CE116" s="762">
        <f>+IF(AND($B116&lt;CE$2, $E116&gt;CE$2), $A$6/$D$6, 0)</f>
        <v/>
      </c>
      <c r="CF116" s="762">
        <f>+IF(AND($B116&lt;CF$2, $E116&gt;CF$2), $A$6/$D$6, 0)</f>
        <v/>
      </c>
      <c r="CG116" s="762">
        <f>+IF(AND($B116&lt;CG$2, $E116&gt;CG$2), $A$6/$D$6, 0)</f>
        <v/>
      </c>
      <c r="CH116" s="762">
        <f>+IF(AND($B116&lt;CH$2, $E116&gt;CH$2), $A$6/$D$6, 0)</f>
        <v/>
      </c>
      <c r="CI116" s="762">
        <f>+IF(AND($B116&lt;CI$2, $E116&gt;CI$2), $A$6/$D$6, 0)</f>
        <v/>
      </c>
      <c r="CJ116" s="762">
        <f>+IF(AND($B116&lt;CJ$2, $E116&gt;CJ$2), $A$6/$D$6, 0)</f>
        <v/>
      </c>
      <c r="CK116" s="763">
        <f>+IF(AND($B116&lt;CK$2, $E116&gt;CK$2), $A$6/$D$6, 0)</f>
        <v/>
      </c>
    </row>
    <row r="117" hidden="1" outlineLevel="1">
      <c r="A117" s="243" t="n"/>
      <c r="B117" s="262" t="n">
        <v>0</v>
      </c>
      <c r="C117" s="269">
        <f>+EOMONTH(B117,0)</f>
        <v/>
      </c>
      <c r="D117" t="inlineStr">
        <is>
          <t>Program Development SOW #22</t>
        </is>
      </c>
      <c r="E117" s="171">
        <f>+EOMONTH(B117, $D$6)</f>
        <v/>
      </c>
      <c r="F117" s="761">
        <f>+IF(AND($B117&lt;F$2, $E117&gt;F$2), $A$6/$D$6, 0)</f>
        <v/>
      </c>
      <c r="G117" s="762">
        <f>+IF(AND($B117&lt;G$2, $E117&gt;G$2), $A$6/$D$6, 0)</f>
        <v/>
      </c>
      <c r="H117" s="762">
        <f>+IF(AND($B117&lt;H$2, $E117&gt;H$2), $A$6/$D$6, 0)</f>
        <v/>
      </c>
      <c r="I117" s="762">
        <f>+IF(AND($B117&lt;I$2, $E117&gt;I$2), $A$6/$D$6, 0)</f>
        <v/>
      </c>
      <c r="J117" s="762">
        <f>+IF(AND($B117&lt;J$2, $E117&gt;J$2), $A$6/$D$6, 0)</f>
        <v/>
      </c>
      <c r="K117" s="763">
        <f>+IF(AND($B117&lt;K$2, $E117&gt;K$2), $A$6/$D$6, 0)</f>
        <v/>
      </c>
      <c r="L117" s="762">
        <f>+IF(AND($B117&lt;L$2, $E117&gt;L$2), $A$6/$D$6, 0)</f>
        <v/>
      </c>
      <c r="M117" s="762">
        <f>+IF(AND($B117&lt;M$2, $E117&gt;M$2), $A$6/$D$6, 0)</f>
        <v/>
      </c>
      <c r="N117" s="762">
        <f>+IF(AND($B117&lt;N$2, $E117&gt;N$2), $A$6/$D$6, 0)</f>
        <v/>
      </c>
      <c r="O117" s="762">
        <f>+IF(AND($B117&lt;O$2, $E117&gt;O$2), $A$6/$D$6, 0)</f>
        <v/>
      </c>
      <c r="P117" s="762">
        <f>+IF(AND($B117&lt;P$2, $E117&gt;P$2), $A$6/$D$6, 0)</f>
        <v/>
      </c>
      <c r="Q117" s="762">
        <f>+IF(AND($B117&lt;Q$2, $E117&gt;Q$2), $A$6/$D$6, 0)</f>
        <v/>
      </c>
      <c r="R117" s="762">
        <f>+IF(AND($B117&lt;R$2, $E117&gt;R$2), $A$6/$D$6, 0)</f>
        <v/>
      </c>
      <c r="S117" s="762">
        <f>+IF(AND($B117&lt;S$2, $E117&gt;S$2), $A$6/$D$6, 0)</f>
        <v/>
      </c>
      <c r="T117" s="762">
        <f>+IF(AND($B117&lt;T$2, $E117&gt;T$2), $A$6/$D$6, 0)</f>
        <v/>
      </c>
      <c r="U117" s="762">
        <f>+IF(AND($B117&lt;U$2, $E117&gt;U$2), $A$6/$D$6, 0)</f>
        <v/>
      </c>
      <c r="V117" s="762">
        <f>+IF(AND($B117&lt;V$2, $E117&gt;V$2), $A$6/$D$6, 0)</f>
        <v/>
      </c>
      <c r="W117" s="762">
        <f>+IF(AND($B117&lt;W$2, $E117&gt;W$2), $A$6/$D$6, 0)</f>
        <v/>
      </c>
      <c r="X117" s="762">
        <f>+IF(AND($B117&lt;X$2, $E117&gt;X$2), $A$6/$D$6, 0)</f>
        <v/>
      </c>
      <c r="Y117" s="762">
        <f>+IF(AND($B117&lt;Y$2, $E117&gt;Y$2), $A$6/$D$6, 0)</f>
        <v/>
      </c>
      <c r="Z117" s="762">
        <f>+IF(AND($B117&lt;Z$2, $E117&gt;Z$2), $A$6/$D$6, 0)</f>
        <v/>
      </c>
      <c r="AA117" s="762">
        <f>+IF(AND($B117&lt;AA$2, $E117&gt;AA$2), $A$6/$D$6, 0)</f>
        <v/>
      </c>
      <c r="AB117" s="762">
        <f>+IF(AND($B117&lt;AB$2, $E117&gt;AB$2), $A$6/$D$6, 0)</f>
        <v/>
      </c>
      <c r="AC117" s="762">
        <f>+IF(AND($B117&lt;AC$2, $E117&gt;AC$2), $A$6/$D$6, 0)</f>
        <v/>
      </c>
      <c r="AD117" s="762">
        <f>+IF(AND($B117&lt;AD$2, $E117&gt;AD$2), $A$6/$D$6, 0)</f>
        <v/>
      </c>
      <c r="AE117" s="762">
        <f>+IF(AND($B117&lt;AE$2, $E117&gt;AE$2), $A$6/$D$6, 0)</f>
        <v/>
      </c>
      <c r="AF117" s="762">
        <f>+IF(AND($B117&lt;AF$2, $E117&gt;AF$2), $A$6/$D$6, 0)</f>
        <v/>
      </c>
      <c r="AG117" s="762">
        <f>+IF(AND($B117&lt;AG$2, $E117&gt;AG$2), $A$6/$D$6, 0)</f>
        <v/>
      </c>
      <c r="AH117" s="762">
        <f>+IF(AND($B117&lt;AH$2, $E117&gt;AH$2), $A$6/$D$6, 0)</f>
        <v/>
      </c>
      <c r="AI117" s="762">
        <f>+IF(AND($B117&lt;AI$2, $E117&gt;AI$2), $A$6/$D$6, 0)</f>
        <v/>
      </c>
      <c r="AJ117" s="762">
        <f>+IF(AND($B117&lt;AJ$2, $E117&gt;AJ$2), $A$6/$D$6, 0)</f>
        <v/>
      </c>
      <c r="AK117" s="762">
        <f>+IF(AND($B117&lt;AK$2, $E117&gt;AK$2), $A$6/$D$6, 0)</f>
        <v/>
      </c>
      <c r="AL117" s="762">
        <f>+IF(AND($B117&lt;AL$2, $E117&gt;AL$2), $A$6/$D$6, 0)</f>
        <v/>
      </c>
      <c r="AM117" s="762">
        <f>+IF(AND($B117&lt;AM$2, $E117&gt;AM$2), $A$6/$D$6, 0)</f>
        <v/>
      </c>
      <c r="AN117" s="762">
        <f>+IF(AND($B117&lt;AN$2, $E117&gt;AN$2), $A$6/$D$6, 0)</f>
        <v/>
      </c>
      <c r="AO117" s="762">
        <f>+IF(AND($B117&lt;AO$2, $E117&gt;AO$2), $A$6/$D$6, 0)</f>
        <v/>
      </c>
      <c r="AP117" s="762">
        <f>+IF(AND($B117&lt;AP$2, $E117&gt;AP$2), $A$6/$D$6, 0)</f>
        <v/>
      </c>
      <c r="AQ117" s="762">
        <f>+IF(AND($B117&lt;AQ$2, $E117&gt;AQ$2), $A$6/$D$6, 0)</f>
        <v/>
      </c>
      <c r="AR117" s="762">
        <f>+IF(AND($B117&lt;AR$2, $E117&gt;AR$2), $A$6/$D$6, 0)</f>
        <v/>
      </c>
      <c r="AS117" s="762">
        <f>+IF(AND($B117&lt;AS$2, $E117&gt;AS$2), $A$6/$D$6, 0)</f>
        <v/>
      </c>
      <c r="AT117" s="762">
        <f>+IF(AND($B117&lt;AT$2, $E117&gt;AT$2), $A$6/$D$6, 0)</f>
        <v/>
      </c>
      <c r="AU117" s="762">
        <f>+IF(AND($B117&lt;AU$2, $E117&gt;AU$2), $A$6/$D$6, 0)</f>
        <v/>
      </c>
      <c r="AV117" s="762">
        <f>+IF(AND($B117&lt;AV$2, $E117&gt;AV$2), $A$6/$D$6, 0)</f>
        <v/>
      </c>
      <c r="AW117" s="762">
        <f>+IF(AND($B117&lt;AW$2, $E117&gt;AW$2), $A$6/$D$6, 0)</f>
        <v/>
      </c>
      <c r="AX117" s="762">
        <f>+IF(AND($B117&lt;AX$2, $E117&gt;AX$2), $A$6/$D$6, 0)</f>
        <v/>
      </c>
      <c r="AY117" s="762">
        <f>+IF(AND($B117&lt;AY$2, $E117&gt;AY$2), $A$6/$D$6, 0)</f>
        <v/>
      </c>
      <c r="AZ117" s="762">
        <f>+IF(AND($B117&lt;AZ$2, $E117&gt;AZ$2), $A$6/$D$6, 0)</f>
        <v/>
      </c>
      <c r="BA117" s="762">
        <f>+IF(AND($B117&lt;BA$2, $E117&gt;BA$2), $A$6/$D$6, 0)</f>
        <v/>
      </c>
      <c r="BB117" s="762">
        <f>+IF(AND($B117&lt;BB$2, $E117&gt;BB$2), $A$6/$D$6, 0)</f>
        <v/>
      </c>
      <c r="BC117" s="762">
        <f>+IF(AND($B117&lt;BC$2, $E117&gt;BC$2), $A$6/$D$6, 0)</f>
        <v/>
      </c>
      <c r="BD117" s="762">
        <f>+IF(AND($B117&lt;BD$2, $E117&gt;BD$2), $A$6/$D$6, 0)</f>
        <v/>
      </c>
      <c r="BE117" s="762">
        <f>+IF(AND($B117&lt;BE$2, $E117&gt;BE$2), $A$6/$D$6, 0)</f>
        <v/>
      </c>
      <c r="BF117" s="762">
        <f>+IF(AND($B117&lt;BF$2, $E117&gt;BF$2), $A$6/$D$6, 0)</f>
        <v/>
      </c>
      <c r="BG117" s="762">
        <f>+IF(AND($B117&lt;BG$2, $E117&gt;BG$2), $A$6/$D$6, 0)</f>
        <v/>
      </c>
      <c r="BH117" s="762">
        <f>+IF(AND($B117&lt;BH$2, $E117&gt;BH$2), $A$6/$D$6, 0)</f>
        <v/>
      </c>
      <c r="BI117" s="762">
        <f>+IF(AND($B117&lt;BI$2, $E117&gt;BI$2), $A$6/$D$6, 0)</f>
        <v/>
      </c>
      <c r="BJ117" s="762">
        <f>+IF(AND($B117&lt;BJ$2, $E117&gt;BJ$2), $A$6/$D$6, 0)</f>
        <v/>
      </c>
      <c r="BK117" s="762">
        <f>+IF(AND($B117&lt;BK$2, $E117&gt;BK$2), $A$6/$D$6, 0)</f>
        <v/>
      </c>
      <c r="BL117" s="762">
        <f>+IF(AND($B117&lt;BL$2, $E117&gt;BL$2), $A$6/$D$6, 0)</f>
        <v/>
      </c>
      <c r="BM117" s="762">
        <f>+IF(AND($B117&lt;BM$2, $E117&gt;BM$2), $A$6/$D$6, 0)</f>
        <v/>
      </c>
      <c r="BN117" s="762">
        <f>+IF(AND($B117&lt;BN$2, $E117&gt;BN$2), $A$6/$D$6, 0)</f>
        <v/>
      </c>
      <c r="BO117" s="762">
        <f>+IF(AND($B117&lt;BO$2, $E117&gt;BO$2), $A$6/$D$6, 0)</f>
        <v/>
      </c>
      <c r="BP117" s="762">
        <f>+IF(AND($B117&lt;BP$2, $E117&gt;BP$2), $A$6/$D$6, 0)</f>
        <v/>
      </c>
      <c r="BQ117" s="762">
        <f>+IF(AND($B117&lt;BQ$2, $E117&gt;BQ$2), $A$6/$D$6, 0)</f>
        <v/>
      </c>
      <c r="BR117" s="762">
        <f>+IF(AND($B117&lt;BR$2, $E117&gt;BR$2), $A$6/$D$6, 0)</f>
        <v/>
      </c>
      <c r="BS117" s="762">
        <f>+IF(AND($B117&lt;BS$2, $E117&gt;BS$2), $A$6/$D$6, 0)</f>
        <v/>
      </c>
      <c r="BT117" s="762">
        <f>+IF(AND($B117&lt;BT$2, $E117&gt;BT$2), $A$6/$D$6, 0)</f>
        <v/>
      </c>
      <c r="BU117" s="762">
        <f>+IF(AND($B117&lt;BU$2, $E117&gt;BU$2), $A$6/$D$6, 0)</f>
        <v/>
      </c>
      <c r="BV117" s="762">
        <f>+IF(AND($B117&lt;BV$2, $E117&gt;BV$2), $A$6/$D$6, 0)</f>
        <v/>
      </c>
      <c r="BW117" s="762">
        <f>+IF(AND($B117&lt;BW$2, $E117&gt;BW$2), $A$6/$D$6, 0)</f>
        <v/>
      </c>
      <c r="BX117" s="762">
        <f>+IF(AND($B117&lt;BX$2, $E117&gt;BX$2), $A$6/$D$6, 0)</f>
        <v/>
      </c>
      <c r="BY117" s="762">
        <f>+IF(AND($B117&lt;BY$2, $E117&gt;BY$2), $A$6/$D$6, 0)</f>
        <v/>
      </c>
      <c r="BZ117" s="762">
        <f>+IF(AND($B117&lt;BZ$2, $E117&gt;BZ$2), $A$6/$D$6, 0)</f>
        <v/>
      </c>
      <c r="CA117" s="762">
        <f>+IF(AND($B117&lt;CA$2, $E117&gt;CA$2), $A$6/$D$6, 0)</f>
        <v/>
      </c>
      <c r="CB117" s="762">
        <f>+IF(AND($B117&lt;CB$2, $E117&gt;CB$2), $A$6/$D$6, 0)</f>
        <v/>
      </c>
      <c r="CC117" s="762">
        <f>+IF(AND($B117&lt;CC$2, $E117&gt;CC$2), $A$6/$D$6, 0)</f>
        <v/>
      </c>
      <c r="CD117" s="762">
        <f>+IF(AND($B117&lt;CD$2, $E117&gt;CD$2), $A$6/$D$6, 0)</f>
        <v/>
      </c>
      <c r="CE117" s="762">
        <f>+IF(AND($B117&lt;CE$2, $E117&gt;CE$2), $A$6/$D$6, 0)</f>
        <v/>
      </c>
      <c r="CF117" s="762">
        <f>+IF(AND($B117&lt;CF$2, $E117&gt;CF$2), $A$6/$D$6, 0)</f>
        <v/>
      </c>
      <c r="CG117" s="762">
        <f>+IF(AND($B117&lt;CG$2, $E117&gt;CG$2), $A$6/$D$6, 0)</f>
        <v/>
      </c>
      <c r="CH117" s="762">
        <f>+IF(AND($B117&lt;CH$2, $E117&gt;CH$2), $A$6/$D$6, 0)</f>
        <v/>
      </c>
      <c r="CI117" s="762">
        <f>+IF(AND($B117&lt;CI$2, $E117&gt;CI$2), $A$6/$D$6, 0)</f>
        <v/>
      </c>
      <c r="CJ117" s="762">
        <f>+IF(AND($B117&lt;CJ$2, $E117&gt;CJ$2), $A$6/$D$6, 0)</f>
        <v/>
      </c>
      <c r="CK117" s="763">
        <f>+IF(AND($B117&lt;CK$2, $E117&gt;CK$2), $A$6/$D$6, 0)</f>
        <v/>
      </c>
    </row>
    <row r="118" hidden="1" outlineLevel="1">
      <c r="A118" s="243" t="n"/>
      <c r="B118" s="262" t="n">
        <v>0</v>
      </c>
      <c r="C118" s="269">
        <f>+EOMONTH(B118,0)</f>
        <v/>
      </c>
      <c r="D118" t="inlineStr">
        <is>
          <t>Program Development SOW #23</t>
        </is>
      </c>
      <c r="E118" s="171">
        <f>+EOMONTH(B118, $D$6)</f>
        <v/>
      </c>
      <c r="F118" s="761">
        <f>+IF(AND($B118&lt;F$2, $E118&gt;F$2), $A$6/$D$6, 0)</f>
        <v/>
      </c>
      <c r="G118" s="762">
        <f>+IF(AND($B118&lt;G$2, $E118&gt;G$2), $A$6/$D$6, 0)</f>
        <v/>
      </c>
      <c r="H118" s="762">
        <f>+IF(AND($B118&lt;H$2, $E118&gt;H$2), $A$6/$D$6, 0)</f>
        <v/>
      </c>
      <c r="I118" s="762">
        <f>+IF(AND($B118&lt;I$2, $E118&gt;I$2), $A$6/$D$6, 0)</f>
        <v/>
      </c>
      <c r="J118" s="762">
        <f>+IF(AND($B118&lt;J$2, $E118&gt;J$2), $A$6/$D$6, 0)</f>
        <v/>
      </c>
      <c r="K118" s="763">
        <f>+IF(AND($B118&lt;K$2, $E118&gt;K$2), $A$6/$D$6, 0)</f>
        <v/>
      </c>
      <c r="L118" s="762">
        <f>+IF(AND($B118&lt;L$2, $E118&gt;L$2), $A$6/$D$6, 0)</f>
        <v/>
      </c>
      <c r="M118" s="762">
        <f>+IF(AND($B118&lt;M$2, $E118&gt;M$2), $A$6/$D$6, 0)</f>
        <v/>
      </c>
      <c r="N118" s="762">
        <f>+IF(AND($B118&lt;N$2, $E118&gt;N$2), $A$6/$D$6, 0)</f>
        <v/>
      </c>
      <c r="O118" s="762">
        <f>+IF(AND($B118&lt;O$2, $E118&gt;O$2), $A$6/$D$6, 0)</f>
        <v/>
      </c>
      <c r="P118" s="762">
        <f>+IF(AND($B118&lt;P$2, $E118&gt;P$2), $A$6/$D$6, 0)</f>
        <v/>
      </c>
      <c r="Q118" s="762">
        <f>+IF(AND($B118&lt;Q$2, $E118&gt;Q$2), $A$6/$D$6, 0)</f>
        <v/>
      </c>
      <c r="R118" s="762">
        <f>+IF(AND($B118&lt;R$2, $E118&gt;R$2), $A$6/$D$6, 0)</f>
        <v/>
      </c>
      <c r="S118" s="762">
        <f>+IF(AND($B118&lt;S$2, $E118&gt;S$2), $A$6/$D$6, 0)</f>
        <v/>
      </c>
      <c r="T118" s="762">
        <f>+IF(AND($B118&lt;T$2, $E118&gt;T$2), $A$6/$D$6, 0)</f>
        <v/>
      </c>
      <c r="U118" s="762">
        <f>+IF(AND($B118&lt;U$2, $E118&gt;U$2), $A$6/$D$6, 0)</f>
        <v/>
      </c>
      <c r="V118" s="762">
        <f>+IF(AND($B118&lt;V$2, $E118&gt;V$2), $A$6/$D$6, 0)</f>
        <v/>
      </c>
      <c r="W118" s="762">
        <f>+IF(AND($B118&lt;W$2, $E118&gt;W$2), $A$6/$D$6, 0)</f>
        <v/>
      </c>
      <c r="X118" s="762">
        <f>+IF(AND($B118&lt;X$2, $E118&gt;X$2), $A$6/$D$6, 0)</f>
        <v/>
      </c>
      <c r="Y118" s="762">
        <f>+IF(AND($B118&lt;Y$2, $E118&gt;Y$2), $A$6/$D$6, 0)</f>
        <v/>
      </c>
      <c r="Z118" s="762">
        <f>+IF(AND($B118&lt;Z$2, $E118&gt;Z$2), $A$6/$D$6, 0)</f>
        <v/>
      </c>
      <c r="AA118" s="762">
        <f>+IF(AND($B118&lt;AA$2, $E118&gt;AA$2), $A$6/$D$6, 0)</f>
        <v/>
      </c>
      <c r="AB118" s="762">
        <f>+IF(AND($B118&lt;AB$2, $E118&gt;AB$2), $A$6/$D$6, 0)</f>
        <v/>
      </c>
      <c r="AC118" s="762">
        <f>+IF(AND($B118&lt;AC$2, $E118&gt;AC$2), $A$6/$D$6, 0)</f>
        <v/>
      </c>
      <c r="AD118" s="762">
        <f>+IF(AND($B118&lt;AD$2, $E118&gt;AD$2), $A$6/$D$6, 0)</f>
        <v/>
      </c>
      <c r="AE118" s="762">
        <f>+IF(AND($B118&lt;AE$2, $E118&gt;AE$2), $A$6/$D$6, 0)</f>
        <v/>
      </c>
      <c r="AF118" s="762">
        <f>+IF(AND($B118&lt;AF$2, $E118&gt;AF$2), $A$6/$D$6, 0)</f>
        <v/>
      </c>
      <c r="AG118" s="762">
        <f>+IF(AND($B118&lt;AG$2, $E118&gt;AG$2), $A$6/$D$6, 0)</f>
        <v/>
      </c>
      <c r="AH118" s="762">
        <f>+IF(AND($B118&lt;AH$2, $E118&gt;AH$2), $A$6/$D$6, 0)</f>
        <v/>
      </c>
      <c r="AI118" s="762">
        <f>+IF(AND($B118&lt;AI$2, $E118&gt;AI$2), $A$6/$D$6, 0)</f>
        <v/>
      </c>
      <c r="AJ118" s="762">
        <f>+IF(AND($B118&lt;AJ$2, $E118&gt;AJ$2), $A$6/$D$6, 0)</f>
        <v/>
      </c>
      <c r="AK118" s="762">
        <f>+IF(AND($B118&lt;AK$2, $E118&gt;AK$2), $A$6/$D$6, 0)</f>
        <v/>
      </c>
      <c r="AL118" s="762">
        <f>+IF(AND($B118&lt;AL$2, $E118&gt;AL$2), $A$6/$D$6, 0)</f>
        <v/>
      </c>
      <c r="AM118" s="762">
        <f>+IF(AND($B118&lt;AM$2, $E118&gt;AM$2), $A$6/$D$6, 0)</f>
        <v/>
      </c>
      <c r="AN118" s="762">
        <f>+IF(AND($B118&lt;AN$2, $E118&gt;AN$2), $A$6/$D$6, 0)</f>
        <v/>
      </c>
      <c r="AO118" s="762">
        <f>+IF(AND($B118&lt;AO$2, $E118&gt;AO$2), $A$6/$D$6, 0)</f>
        <v/>
      </c>
      <c r="AP118" s="762">
        <f>+IF(AND($B118&lt;AP$2, $E118&gt;AP$2), $A$6/$D$6, 0)</f>
        <v/>
      </c>
      <c r="AQ118" s="762">
        <f>+IF(AND($B118&lt;AQ$2, $E118&gt;AQ$2), $A$6/$D$6, 0)</f>
        <v/>
      </c>
      <c r="AR118" s="762">
        <f>+IF(AND($B118&lt;AR$2, $E118&gt;AR$2), $A$6/$D$6, 0)</f>
        <v/>
      </c>
      <c r="AS118" s="762">
        <f>+IF(AND($B118&lt;AS$2, $E118&gt;AS$2), $A$6/$D$6, 0)</f>
        <v/>
      </c>
      <c r="AT118" s="762">
        <f>+IF(AND($B118&lt;AT$2, $E118&gt;AT$2), $A$6/$D$6, 0)</f>
        <v/>
      </c>
      <c r="AU118" s="762">
        <f>+IF(AND($B118&lt;AU$2, $E118&gt;AU$2), $A$6/$D$6, 0)</f>
        <v/>
      </c>
      <c r="AV118" s="762">
        <f>+IF(AND($B118&lt;AV$2, $E118&gt;AV$2), $A$6/$D$6, 0)</f>
        <v/>
      </c>
      <c r="AW118" s="762">
        <f>+IF(AND($B118&lt;AW$2, $E118&gt;AW$2), $A$6/$D$6, 0)</f>
        <v/>
      </c>
      <c r="AX118" s="762">
        <f>+IF(AND($B118&lt;AX$2, $E118&gt;AX$2), $A$6/$D$6, 0)</f>
        <v/>
      </c>
      <c r="AY118" s="762">
        <f>+IF(AND($B118&lt;AY$2, $E118&gt;AY$2), $A$6/$D$6, 0)</f>
        <v/>
      </c>
      <c r="AZ118" s="762">
        <f>+IF(AND($B118&lt;AZ$2, $E118&gt;AZ$2), $A$6/$D$6, 0)</f>
        <v/>
      </c>
      <c r="BA118" s="762">
        <f>+IF(AND($B118&lt;BA$2, $E118&gt;BA$2), $A$6/$D$6, 0)</f>
        <v/>
      </c>
      <c r="BB118" s="762">
        <f>+IF(AND($B118&lt;BB$2, $E118&gt;BB$2), $A$6/$D$6, 0)</f>
        <v/>
      </c>
      <c r="BC118" s="762">
        <f>+IF(AND($B118&lt;BC$2, $E118&gt;BC$2), $A$6/$D$6, 0)</f>
        <v/>
      </c>
      <c r="BD118" s="762">
        <f>+IF(AND($B118&lt;BD$2, $E118&gt;BD$2), $A$6/$D$6, 0)</f>
        <v/>
      </c>
      <c r="BE118" s="762">
        <f>+IF(AND($B118&lt;BE$2, $E118&gt;BE$2), $A$6/$D$6, 0)</f>
        <v/>
      </c>
      <c r="BF118" s="762">
        <f>+IF(AND($B118&lt;BF$2, $E118&gt;BF$2), $A$6/$D$6, 0)</f>
        <v/>
      </c>
      <c r="BG118" s="762">
        <f>+IF(AND($B118&lt;BG$2, $E118&gt;BG$2), $A$6/$D$6, 0)</f>
        <v/>
      </c>
      <c r="BH118" s="762">
        <f>+IF(AND($B118&lt;BH$2, $E118&gt;BH$2), $A$6/$D$6, 0)</f>
        <v/>
      </c>
      <c r="BI118" s="762">
        <f>+IF(AND($B118&lt;BI$2, $E118&gt;BI$2), $A$6/$D$6, 0)</f>
        <v/>
      </c>
      <c r="BJ118" s="762">
        <f>+IF(AND($B118&lt;BJ$2, $E118&gt;BJ$2), $A$6/$D$6, 0)</f>
        <v/>
      </c>
      <c r="BK118" s="762">
        <f>+IF(AND($B118&lt;BK$2, $E118&gt;BK$2), $A$6/$D$6, 0)</f>
        <v/>
      </c>
      <c r="BL118" s="762">
        <f>+IF(AND($B118&lt;BL$2, $E118&gt;BL$2), $A$6/$D$6, 0)</f>
        <v/>
      </c>
      <c r="BM118" s="762">
        <f>+IF(AND($B118&lt;BM$2, $E118&gt;BM$2), $A$6/$D$6, 0)</f>
        <v/>
      </c>
      <c r="BN118" s="762">
        <f>+IF(AND($B118&lt;BN$2, $E118&gt;BN$2), $A$6/$D$6, 0)</f>
        <v/>
      </c>
      <c r="BO118" s="762">
        <f>+IF(AND($B118&lt;BO$2, $E118&gt;BO$2), $A$6/$D$6, 0)</f>
        <v/>
      </c>
      <c r="BP118" s="762">
        <f>+IF(AND($B118&lt;BP$2, $E118&gt;BP$2), $A$6/$D$6, 0)</f>
        <v/>
      </c>
      <c r="BQ118" s="762">
        <f>+IF(AND($B118&lt;BQ$2, $E118&gt;BQ$2), $A$6/$D$6, 0)</f>
        <v/>
      </c>
      <c r="BR118" s="762">
        <f>+IF(AND($B118&lt;BR$2, $E118&gt;BR$2), $A$6/$D$6, 0)</f>
        <v/>
      </c>
      <c r="BS118" s="762">
        <f>+IF(AND($B118&lt;BS$2, $E118&gt;BS$2), $A$6/$D$6, 0)</f>
        <v/>
      </c>
      <c r="BT118" s="762">
        <f>+IF(AND($B118&lt;BT$2, $E118&gt;BT$2), $A$6/$D$6, 0)</f>
        <v/>
      </c>
      <c r="BU118" s="762">
        <f>+IF(AND($B118&lt;BU$2, $E118&gt;BU$2), $A$6/$D$6, 0)</f>
        <v/>
      </c>
      <c r="BV118" s="762">
        <f>+IF(AND($B118&lt;BV$2, $E118&gt;BV$2), $A$6/$D$6, 0)</f>
        <v/>
      </c>
      <c r="BW118" s="762">
        <f>+IF(AND($B118&lt;BW$2, $E118&gt;BW$2), $A$6/$D$6, 0)</f>
        <v/>
      </c>
      <c r="BX118" s="762">
        <f>+IF(AND($B118&lt;BX$2, $E118&gt;BX$2), $A$6/$D$6, 0)</f>
        <v/>
      </c>
      <c r="BY118" s="762">
        <f>+IF(AND($B118&lt;BY$2, $E118&gt;BY$2), $A$6/$D$6, 0)</f>
        <v/>
      </c>
      <c r="BZ118" s="762">
        <f>+IF(AND($B118&lt;BZ$2, $E118&gt;BZ$2), $A$6/$D$6, 0)</f>
        <v/>
      </c>
      <c r="CA118" s="762">
        <f>+IF(AND($B118&lt;CA$2, $E118&gt;CA$2), $A$6/$D$6, 0)</f>
        <v/>
      </c>
      <c r="CB118" s="762">
        <f>+IF(AND($B118&lt;CB$2, $E118&gt;CB$2), $A$6/$D$6, 0)</f>
        <v/>
      </c>
      <c r="CC118" s="762">
        <f>+IF(AND($B118&lt;CC$2, $E118&gt;CC$2), $A$6/$D$6, 0)</f>
        <v/>
      </c>
      <c r="CD118" s="762">
        <f>+IF(AND($B118&lt;CD$2, $E118&gt;CD$2), $A$6/$D$6, 0)</f>
        <v/>
      </c>
      <c r="CE118" s="762">
        <f>+IF(AND($B118&lt;CE$2, $E118&gt;CE$2), $A$6/$D$6, 0)</f>
        <v/>
      </c>
      <c r="CF118" s="762">
        <f>+IF(AND($B118&lt;CF$2, $E118&gt;CF$2), $A$6/$D$6, 0)</f>
        <v/>
      </c>
      <c r="CG118" s="762">
        <f>+IF(AND($B118&lt;CG$2, $E118&gt;CG$2), $A$6/$D$6, 0)</f>
        <v/>
      </c>
      <c r="CH118" s="762">
        <f>+IF(AND($B118&lt;CH$2, $E118&gt;CH$2), $A$6/$D$6, 0)</f>
        <v/>
      </c>
      <c r="CI118" s="762">
        <f>+IF(AND($B118&lt;CI$2, $E118&gt;CI$2), $A$6/$D$6, 0)</f>
        <v/>
      </c>
      <c r="CJ118" s="762">
        <f>+IF(AND($B118&lt;CJ$2, $E118&gt;CJ$2), $A$6/$D$6, 0)</f>
        <v/>
      </c>
      <c r="CK118" s="763">
        <f>+IF(AND($B118&lt;CK$2, $E118&gt;CK$2), $A$6/$D$6, 0)</f>
        <v/>
      </c>
    </row>
    <row r="119" hidden="1" outlineLevel="1">
      <c r="A119" s="243" t="n"/>
      <c r="B119" s="262" t="n">
        <v>0</v>
      </c>
      <c r="C119" s="269">
        <f>+EOMONTH(B119,0)</f>
        <v/>
      </c>
      <c r="D119" t="inlineStr">
        <is>
          <t>Program Development SOW #24</t>
        </is>
      </c>
      <c r="E119" s="171">
        <f>+EOMONTH(B119, $D$6)</f>
        <v/>
      </c>
      <c r="F119" s="761">
        <f>+IF(AND($B119&lt;F$2, $E119&gt;F$2), $A$6/$D$6, 0)</f>
        <v/>
      </c>
      <c r="G119" s="762">
        <f>+IF(AND($B119&lt;G$2, $E119&gt;G$2), $A$6/$D$6, 0)</f>
        <v/>
      </c>
      <c r="H119" s="762">
        <f>+IF(AND($B119&lt;H$2, $E119&gt;H$2), $A$6/$D$6, 0)</f>
        <v/>
      </c>
      <c r="I119" s="762">
        <f>+IF(AND($B119&lt;I$2, $E119&gt;I$2), $A$6/$D$6, 0)</f>
        <v/>
      </c>
      <c r="J119" s="762">
        <f>+IF(AND($B119&lt;J$2, $E119&gt;J$2), $A$6/$D$6, 0)</f>
        <v/>
      </c>
      <c r="K119" s="763">
        <f>+IF(AND($B119&lt;K$2, $E119&gt;K$2), $A$6/$D$6, 0)</f>
        <v/>
      </c>
      <c r="L119" s="762">
        <f>+IF(AND($B119&lt;L$2, $E119&gt;L$2), $A$6/$D$6, 0)</f>
        <v/>
      </c>
      <c r="M119" s="762">
        <f>+IF(AND($B119&lt;M$2, $E119&gt;M$2), $A$6/$D$6, 0)</f>
        <v/>
      </c>
      <c r="N119" s="762">
        <f>+IF(AND($B119&lt;N$2, $E119&gt;N$2), $A$6/$D$6, 0)</f>
        <v/>
      </c>
      <c r="O119" s="762">
        <f>+IF(AND($B119&lt;O$2, $E119&gt;O$2), $A$6/$D$6, 0)</f>
        <v/>
      </c>
      <c r="P119" s="762">
        <f>+IF(AND($B119&lt;P$2, $E119&gt;P$2), $A$6/$D$6, 0)</f>
        <v/>
      </c>
      <c r="Q119" s="762">
        <f>+IF(AND($B119&lt;Q$2, $E119&gt;Q$2), $A$6/$D$6, 0)</f>
        <v/>
      </c>
      <c r="R119" s="762">
        <f>+IF(AND($B119&lt;R$2, $E119&gt;R$2), $A$6/$D$6, 0)</f>
        <v/>
      </c>
      <c r="S119" s="762">
        <f>+IF(AND($B119&lt;S$2, $E119&gt;S$2), $A$6/$D$6, 0)</f>
        <v/>
      </c>
      <c r="T119" s="762">
        <f>+IF(AND($B119&lt;T$2, $E119&gt;T$2), $A$6/$D$6, 0)</f>
        <v/>
      </c>
      <c r="U119" s="762">
        <f>+IF(AND($B119&lt;U$2, $E119&gt;U$2), $A$6/$D$6, 0)</f>
        <v/>
      </c>
      <c r="V119" s="762">
        <f>+IF(AND($B119&lt;V$2, $E119&gt;V$2), $A$6/$D$6, 0)</f>
        <v/>
      </c>
      <c r="W119" s="762">
        <f>+IF(AND($B119&lt;W$2, $E119&gt;W$2), $A$6/$D$6, 0)</f>
        <v/>
      </c>
      <c r="X119" s="762">
        <f>+IF(AND($B119&lt;X$2, $E119&gt;X$2), $A$6/$D$6, 0)</f>
        <v/>
      </c>
      <c r="Y119" s="762">
        <f>+IF(AND($B119&lt;Y$2, $E119&gt;Y$2), $A$6/$D$6, 0)</f>
        <v/>
      </c>
      <c r="Z119" s="762">
        <f>+IF(AND($B119&lt;Z$2, $E119&gt;Z$2), $A$6/$D$6, 0)</f>
        <v/>
      </c>
      <c r="AA119" s="762">
        <f>+IF(AND($B119&lt;AA$2, $E119&gt;AA$2), $A$6/$D$6, 0)</f>
        <v/>
      </c>
      <c r="AB119" s="762">
        <f>+IF(AND($B119&lt;AB$2, $E119&gt;AB$2), $A$6/$D$6, 0)</f>
        <v/>
      </c>
      <c r="AC119" s="762">
        <f>+IF(AND($B119&lt;AC$2, $E119&gt;AC$2), $A$6/$D$6, 0)</f>
        <v/>
      </c>
      <c r="AD119" s="762">
        <f>+IF(AND($B119&lt;AD$2, $E119&gt;AD$2), $A$6/$D$6, 0)</f>
        <v/>
      </c>
      <c r="AE119" s="762">
        <f>+IF(AND($B119&lt;AE$2, $E119&gt;AE$2), $A$6/$D$6, 0)</f>
        <v/>
      </c>
      <c r="AF119" s="762">
        <f>+IF(AND($B119&lt;AF$2, $E119&gt;AF$2), $A$6/$D$6, 0)</f>
        <v/>
      </c>
      <c r="AG119" s="762">
        <f>+IF(AND($B119&lt;AG$2, $E119&gt;AG$2), $A$6/$D$6, 0)</f>
        <v/>
      </c>
      <c r="AH119" s="762">
        <f>+IF(AND($B119&lt;AH$2, $E119&gt;AH$2), $A$6/$D$6, 0)</f>
        <v/>
      </c>
      <c r="AI119" s="762">
        <f>+IF(AND($B119&lt;AI$2, $E119&gt;AI$2), $A$6/$D$6, 0)</f>
        <v/>
      </c>
      <c r="AJ119" s="762">
        <f>+IF(AND($B119&lt;AJ$2, $E119&gt;AJ$2), $A$6/$D$6, 0)</f>
        <v/>
      </c>
      <c r="AK119" s="762">
        <f>+IF(AND($B119&lt;AK$2, $E119&gt;AK$2), $A$6/$D$6, 0)</f>
        <v/>
      </c>
      <c r="AL119" s="762">
        <f>+IF(AND($B119&lt;AL$2, $E119&gt;AL$2), $A$6/$D$6, 0)</f>
        <v/>
      </c>
      <c r="AM119" s="762">
        <f>+IF(AND($B119&lt;AM$2, $E119&gt;AM$2), $A$6/$D$6, 0)</f>
        <v/>
      </c>
      <c r="AN119" s="762">
        <f>+IF(AND($B119&lt;AN$2, $E119&gt;AN$2), $A$6/$D$6, 0)</f>
        <v/>
      </c>
      <c r="AO119" s="762">
        <f>+IF(AND($B119&lt;AO$2, $E119&gt;AO$2), $A$6/$D$6, 0)</f>
        <v/>
      </c>
      <c r="AP119" s="762">
        <f>+IF(AND($B119&lt;AP$2, $E119&gt;AP$2), $A$6/$D$6, 0)</f>
        <v/>
      </c>
      <c r="AQ119" s="762">
        <f>+IF(AND($B119&lt;AQ$2, $E119&gt;AQ$2), $A$6/$D$6, 0)</f>
        <v/>
      </c>
      <c r="AR119" s="762">
        <f>+IF(AND($B119&lt;AR$2, $E119&gt;AR$2), $A$6/$D$6, 0)</f>
        <v/>
      </c>
      <c r="AS119" s="762">
        <f>+IF(AND($B119&lt;AS$2, $E119&gt;AS$2), $A$6/$D$6, 0)</f>
        <v/>
      </c>
      <c r="AT119" s="762">
        <f>+IF(AND($B119&lt;AT$2, $E119&gt;AT$2), $A$6/$D$6, 0)</f>
        <v/>
      </c>
      <c r="AU119" s="762">
        <f>+IF(AND($B119&lt;AU$2, $E119&gt;AU$2), $A$6/$D$6, 0)</f>
        <v/>
      </c>
      <c r="AV119" s="762">
        <f>+IF(AND($B119&lt;AV$2, $E119&gt;AV$2), $A$6/$D$6, 0)</f>
        <v/>
      </c>
      <c r="AW119" s="762">
        <f>+IF(AND($B119&lt;AW$2, $E119&gt;AW$2), $A$6/$D$6, 0)</f>
        <v/>
      </c>
      <c r="AX119" s="762">
        <f>+IF(AND($B119&lt;AX$2, $E119&gt;AX$2), $A$6/$D$6, 0)</f>
        <v/>
      </c>
      <c r="AY119" s="762">
        <f>+IF(AND($B119&lt;AY$2, $E119&gt;AY$2), $A$6/$D$6, 0)</f>
        <v/>
      </c>
      <c r="AZ119" s="762">
        <f>+IF(AND($B119&lt;AZ$2, $E119&gt;AZ$2), $A$6/$D$6, 0)</f>
        <v/>
      </c>
      <c r="BA119" s="762">
        <f>+IF(AND($B119&lt;BA$2, $E119&gt;BA$2), $A$6/$D$6, 0)</f>
        <v/>
      </c>
      <c r="BB119" s="762">
        <f>+IF(AND($B119&lt;BB$2, $E119&gt;BB$2), $A$6/$D$6, 0)</f>
        <v/>
      </c>
      <c r="BC119" s="762">
        <f>+IF(AND($B119&lt;BC$2, $E119&gt;BC$2), $A$6/$D$6, 0)</f>
        <v/>
      </c>
      <c r="BD119" s="762">
        <f>+IF(AND($B119&lt;BD$2, $E119&gt;BD$2), $A$6/$D$6, 0)</f>
        <v/>
      </c>
      <c r="BE119" s="762">
        <f>+IF(AND($B119&lt;BE$2, $E119&gt;BE$2), $A$6/$D$6, 0)</f>
        <v/>
      </c>
      <c r="BF119" s="762">
        <f>+IF(AND($B119&lt;BF$2, $E119&gt;BF$2), $A$6/$D$6, 0)</f>
        <v/>
      </c>
      <c r="BG119" s="762">
        <f>+IF(AND($B119&lt;BG$2, $E119&gt;BG$2), $A$6/$D$6, 0)</f>
        <v/>
      </c>
      <c r="BH119" s="762">
        <f>+IF(AND($B119&lt;BH$2, $E119&gt;BH$2), $A$6/$D$6, 0)</f>
        <v/>
      </c>
      <c r="BI119" s="762">
        <f>+IF(AND($B119&lt;BI$2, $E119&gt;BI$2), $A$6/$D$6, 0)</f>
        <v/>
      </c>
      <c r="BJ119" s="762">
        <f>+IF(AND($B119&lt;BJ$2, $E119&gt;BJ$2), $A$6/$D$6, 0)</f>
        <v/>
      </c>
      <c r="BK119" s="762">
        <f>+IF(AND($B119&lt;BK$2, $E119&gt;BK$2), $A$6/$D$6, 0)</f>
        <v/>
      </c>
      <c r="BL119" s="762">
        <f>+IF(AND($B119&lt;BL$2, $E119&gt;BL$2), $A$6/$D$6, 0)</f>
        <v/>
      </c>
      <c r="BM119" s="762">
        <f>+IF(AND($B119&lt;BM$2, $E119&gt;BM$2), $A$6/$D$6, 0)</f>
        <v/>
      </c>
      <c r="BN119" s="762">
        <f>+IF(AND($B119&lt;BN$2, $E119&gt;BN$2), $A$6/$D$6, 0)</f>
        <v/>
      </c>
      <c r="BO119" s="762">
        <f>+IF(AND($B119&lt;BO$2, $E119&gt;BO$2), $A$6/$D$6, 0)</f>
        <v/>
      </c>
      <c r="BP119" s="762">
        <f>+IF(AND($B119&lt;BP$2, $E119&gt;BP$2), $A$6/$D$6, 0)</f>
        <v/>
      </c>
      <c r="BQ119" s="762">
        <f>+IF(AND($B119&lt;BQ$2, $E119&gt;BQ$2), $A$6/$D$6, 0)</f>
        <v/>
      </c>
      <c r="BR119" s="762">
        <f>+IF(AND($B119&lt;BR$2, $E119&gt;BR$2), $A$6/$D$6, 0)</f>
        <v/>
      </c>
      <c r="BS119" s="762">
        <f>+IF(AND($B119&lt;BS$2, $E119&gt;BS$2), $A$6/$D$6, 0)</f>
        <v/>
      </c>
      <c r="BT119" s="762">
        <f>+IF(AND($B119&lt;BT$2, $E119&gt;BT$2), $A$6/$D$6, 0)</f>
        <v/>
      </c>
      <c r="BU119" s="762">
        <f>+IF(AND($B119&lt;BU$2, $E119&gt;BU$2), $A$6/$D$6, 0)</f>
        <v/>
      </c>
      <c r="BV119" s="762">
        <f>+IF(AND($B119&lt;BV$2, $E119&gt;BV$2), $A$6/$D$6, 0)</f>
        <v/>
      </c>
      <c r="BW119" s="762">
        <f>+IF(AND($B119&lt;BW$2, $E119&gt;BW$2), $A$6/$D$6, 0)</f>
        <v/>
      </c>
      <c r="BX119" s="762">
        <f>+IF(AND($B119&lt;BX$2, $E119&gt;BX$2), $A$6/$D$6, 0)</f>
        <v/>
      </c>
      <c r="BY119" s="762">
        <f>+IF(AND($B119&lt;BY$2, $E119&gt;BY$2), $A$6/$D$6, 0)</f>
        <v/>
      </c>
      <c r="BZ119" s="762">
        <f>+IF(AND($B119&lt;BZ$2, $E119&gt;BZ$2), $A$6/$D$6, 0)</f>
        <v/>
      </c>
      <c r="CA119" s="762">
        <f>+IF(AND($B119&lt;CA$2, $E119&gt;CA$2), $A$6/$D$6, 0)</f>
        <v/>
      </c>
      <c r="CB119" s="762">
        <f>+IF(AND($B119&lt;CB$2, $E119&gt;CB$2), $A$6/$D$6, 0)</f>
        <v/>
      </c>
      <c r="CC119" s="762">
        <f>+IF(AND($B119&lt;CC$2, $E119&gt;CC$2), $A$6/$D$6, 0)</f>
        <v/>
      </c>
      <c r="CD119" s="762">
        <f>+IF(AND($B119&lt;CD$2, $E119&gt;CD$2), $A$6/$D$6, 0)</f>
        <v/>
      </c>
      <c r="CE119" s="762">
        <f>+IF(AND($B119&lt;CE$2, $E119&gt;CE$2), $A$6/$D$6, 0)</f>
        <v/>
      </c>
      <c r="CF119" s="762">
        <f>+IF(AND($B119&lt;CF$2, $E119&gt;CF$2), $A$6/$D$6, 0)</f>
        <v/>
      </c>
      <c r="CG119" s="762">
        <f>+IF(AND($B119&lt;CG$2, $E119&gt;CG$2), $A$6/$D$6, 0)</f>
        <v/>
      </c>
      <c r="CH119" s="762">
        <f>+IF(AND($B119&lt;CH$2, $E119&gt;CH$2), $A$6/$D$6, 0)</f>
        <v/>
      </c>
      <c r="CI119" s="762">
        <f>+IF(AND($B119&lt;CI$2, $E119&gt;CI$2), $A$6/$D$6, 0)</f>
        <v/>
      </c>
      <c r="CJ119" s="762">
        <f>+IF(AND($B119&lt;CJ$2, $E119&gt;CJ$2), $A$6/$D$6, 0)</f>
        <v/>
      </c>
      <c r="CK119" s="763">
        <f>+IF(AND($B119&lt;CK$2, $E119&gt;CK$2), $A$6/$D$6, 0)</f>
        <v/>
      </c>
    </row>
    <row r="120" hidden="1" outlineLevel="1">
      <c r="A120" s="243" t="n"/>
      <c r="B120" s="262" t="n">
        <v>0</v>
      </c>
      <c r="C120" s="269">
        <f>+EOMONTH(B120,0)</f>
        <v/>
      </c>
      <c r="D120" t="inlineStr">
        <is>
          <t>Program Development SOW #25</t>
        </is>
      </c>
      <c r="E120" s="171">
        <f>+EOMONTH(B120, $D$6)</f>
        <v/>
      </c>
      <c r="F120" s="761">
        <f>+IF(AND($B120&lt;F$2, $E120&gt;F$2), $A$6/$D$6, 0)</f>
        <v/>
      </c>
      <c r="G120" s="762">
        <f>+IF(AND($B120&lt;G$2, $E120&gt;G$2), $A$6/$D$6, 0)</f>
        <v/>
      </c>
      <c r="H120" s="762">
        <f>+IF(AND($B120&lt;H$2, $E120&gt;H$2), $A$6/$D$6, 0)</f>
        <v/>
      </c>
      <c r="I120" s="762">
        <f>+IF(AND($B120&lt;I$2, $E120&gt;I$2), $A$6/$D$6, 0)</f>
        <v/>
      </c>
      <c r="J120" s="762">
        <f>+IF(AND($B120&lt;J$2, $E120&gt;J$2), $A$6/$D$6, 0)</f>
        <v/>
      </c>
      <c r="K120" s="763">
        <f>+IF(AND($B120&lt;K$2, $E120&gt;K$2), $A$6/$D$6, 0)</f>
        <v/>
      </c>
      <c r="L120" s="762">
        <f>+IF(AND($B120&lt;L$2, $E120&gt;L$2), $A$6/$D$6, 0)</f>
        <v/>
      </c>
      <c r="M120" s="762">
        <f>+IF(AND($B120&lt;M$2, $E120&gt;M$2), $A$6/$D$6, 0)</f>
        <v/>
      </c>
      <c r="N120" s="762">
        <f>+IF(AND($B120&lt;N$2, $E120&gt;N$2), $A$6/$D$6, 0)</f>
        <v/>
      </c>
      <c r="O120" s="762">
        <f>+IF(AND($B120&lt;O$2, $E120&gt;O$2), $A$6/$D$6, 0)</f>
        <v/>
      </c>
      <c r="P120" s="762">
        <f>+IF(AND($B120&lt;P$2, $E120&gt;P$2), $A$6/$D$6, 0)</f>
        <v/>
      </c>
      <c r="Q120" s="762">
        <f>+IF(AND($B120&lt;Q$2, $E120&gt;Q$2), $A$6/$D$6, 0)</f>
        <v/>
      </c>
      <c r="R120" s="762">
        <f>+IF(AND($B120&lt;R$2, $E120&gt;R$2), $A$6/$D$6, 0)</f>
        <v/>
      </c>
      <c r="S120" s="762">
        <f>+IF(AND($B120&lt;S$2, $E120&gt;S$2), $A$6/$D$6, 0)</f>
        <v/>
      </c>
      <c r="T120" s="762">
        <f>+IF(AND($B120&lt;T$2, $E120&gt;T$2), $A$6/$D$6, 0)</f>
        <v/>
      </c>
      <c r="U120" s="762">
        <f>+IF(AND($B120&lt;U$2, $E120&gt;U$2), $A$6/$D$6, 0)</f>
        <v/>
      </c>
      <c r="V120" s="762">
        <f>+IF(AND($B120&lt;V$2, $E120&gt;V$2), $A$6/$D$6, 0)</f>
        <v/>
      </c>
      <c r="W120" s="762">
        <f>+IF(AND($B120&lt;W$2, $E120&gt;W$2), $A$6/$D$6, 0)</f>
        <v/>
      </c>
      <c r="X120" s="762">
        <f>+IF(AND($B120&lt;X$2, $E120&gt;X$2), $A$6/$D$6, 0)</f>
        <v/>
      </c>
      <c r="Y120" s="762">
        <f>+IF(AND($B120&lt;Y$2, $E120&gt;Y$2), $A$6/$D$6, 0)</f>
        <v/>
      </c>
      <c r="Z120" s="762">
        <f>+IF(AND($B120&lt;Z$2, $E120&gt;Z$2), $A$6/$D$6, 0)</f>
        <v/>
      </c>
      <c r="AA120" s="762">
        <f>+IF(AND($B120&lt;AA$2, $E120&gt;AA$2), $A$6/$D$6, 0)</f>
        <v/>
      </c>
      <c r="AB120" s="762">
        <f>+IF(AND($B120&lt;AB$2, $E120&gt;AB$2), $A$6/$D$6, 0)</f>
        <v/>
      </c>
      <c r="AC120" s="762">
        <f>+IF(AND($B120&lt;AC$2, $E120&gt;AC$2), $A$6/$D$6, 0)</f>
        <v/>
      </c>
      <c r="AD120" s="762">
        <f>+IF(AND($B120&lt;AD$2, $E120&gt;AD$2), $A$6/$D$6, 0)</f>
        <v/>
      </c>
      <c r="AE120" s="762">
        <f>+IF(AND($B120&lt;AE$2, $E120&gt;AE$2), $A$6/$D$6, 0)</f>
        <v/>
      </c>
      <c r="AF120" s="762">
        <f>+IF(AND($B120&lt;AF$2, $E120&gt;AF$2), $A$6/$D$6, 0)</f>
        <v/>
      </c>
      <c r="AG120" s="762">
        <f>+IF(AND($B120&lt;AG$2, $E120&gt;AG$2), $A$6/$D$6, 0)</f>
        <v/>
      </c>
      <c r="AH120" s="762">
        <f>+IF(AND($B120&lt;AH$2, $E120&gt;AH$2), $A$6/$D$6, 0)</f>
        <v/>
      </c>
      <c r="AI120" s="762">
        <f>+IF(AND($B120&lt;AI$2, $E120&gt;AI$2), $A$6/$D$6, 0)</f>
        <v/>
      </c>
      <c r="AJ120" s="762">
        <f>+IF(AND($B120&lt;AJ$2, $E120&gt;AJ$2), $A$6/$D$6, 0)</f>
        <v/>
      </c>
      <c r="AK120" s="762">
        <f>+IF(AND($B120&lt;AK$2, $E120&gt;AK$2), $A$6/$D$6, 0)</f>
        <v/>
      </c>
      <c r="AL120" s="762">
        <f>+IF(AND($B120&lt;AL$2, $E120&gt;AL$2), $A$6/$D$6, 0)</f>
        <v/>
      </c>
      <c r="AM120" s="762">
        <f>+IF(AND($B120&lt;AM$2, $E120&gt;AM$2), $A$6/$D$6, 0)</f>
        <v/>
      </c>
      <c r="AN120" s="762">
        <f>+IF(AND($B120&lt;AN$2, $E120&gt;AN$2), $A$6/$D$6, 0)</f>
        <v/>
      </c>
      <c r="AO120" s="762">
        <f>+IF(AND($B120&lt;AO$2, $E120&gt;AO$2), $A$6/$D$6, 0)</f>
        <v/>
      </c>
      <c r="AP120" s="762">
        <f>+IF(AND($B120&lt;AP$2, $E120&gt;AP$2), $A$6/$D$6, 0)</f>
        <v/>
      </c>
      <c r="AQ120" s="762">
        <f>+IF(AND($B120&lt;AQ$2, $E120&gt;AQ$2), $A$6/$D$6, 0)</f>
        <v/>
      </c>
      <c r="AR120" s="762">
        <f>+IF(AND($B120&lt;AR$2, $E120&gt;AR$2), $A$6/$D$6, 0)</f>
        <v/>
      </c>
      <c r="AS120" s="762">
        <f>+IF(AND($B120&lt;AS$2, $E120&gt;AS$2), $A$6/$D$6, 0)</f>
        <v/>
      </c>
      <c r="AT120" s="762">
        <f>+IF(AND($B120&lt;AT$2, $E120&gt;AT$2), $A$6/$D$6, 0)</f>
        <v/>
      </c>
      <c r="AU120" s="762">
        <f>+IF(AND($B120&lt;AU$2, $E120&gt;AU$2), $A$6/$D$6, 0)</f>
        <v/>
      </c>
      <c r="AV120" s="762">
        <f>+IF(AND($B120&lt;AV$2, $E120&gt;AV$2), $A$6/$D$6, 0)</f>
        <v/>
      </c>
      <c r="AW120" s="762">
        <f>+IF(AND($B120&lt;AW$2, $E120&gt;AW$2), $A$6/$D$6, 0)</f>
        <v/>
      </c>
      <c r="AX120" s="762">
        <f>+IF(AND($B120&lt;AX$2, $E120&gt;AX$2), $A$6/$D$6, 0)</f>
        <v/>
      </c>
      <c r="AY120" s="762">
        <f>+IF(AND($B120&lt;AY$2, $E120&gt;AY$2), $A$6/$D$6, 0)</f>
        <v/>
      </c>
      <c r="AZ120" s="762">
        <f>+IF(AND($B120&lt;AZ$2, $E120&gt;AZ$2), $A$6/$D$6, 0)</f>
        <v/>
      </c>
      <c r="BA120" s="762">
        <f>+IF(AND($B120&lt;BA$2, $E120&gt;BA$2), $A$6/$D$6, 0)</f>
        <v/>
      </c>
      <c r="BB120" s="762">
        <f>+IF(AND($B120&lt;BB$2, $E120&gt;BB$2), $A$6/$D$6, 0)</f>
        <v/>
      </c>
      <c r="BC120" s="762">
        <f>+IF(AND($B120&lt;BC$2, $E120&gt;BC$2), $A$6/$D$6, 0)</f>
        <v/>
      </c>
      <c r="BD120" s="762">
        <f>+IF(AND($B120&lt;BD$2, $E120&gt;BD$2), $A$6/$D$6, 0)</f>
        <v/>
      </c>
      <c r="BE120" s="762">
        <f>+IF(AND($B120&lt;BE$2, $E120&gt;BE$2), $A$6/$D$6, 0)</f>
        <v/>
      </c>
      <c r="BF120" s="762">
        <f>+IF(AND($B120&lt;BF$2, $E120&gt;BF$2), $A$6/$D$6, 0)</f>
        <v/>
      </c>
      <c r="BG120" s="762">
        <f>+IF(AND($B120&lt;BG$2, $E120&gt;BG$2), $A$6/$D$6, 0)</f>
        <v/>
      </c>
      <c r="BH120" s="762">
        <f>+IF(AND($B120&lt;BH$2, $E120&gt;BH$2), $A$6/$D$6, 0)</f>
        <v/>
      </c>
      <c r="BI120" s="762">
        <f>+IF(AND($B120&lt;BI$2, $E120&gt;BI$2), $A$6/$D$6, 0)</f>
        <v/>
      </c>
      <c r="BJ120" s="762">
        <f>+IF(AND($B120&lt;BJ$2, $E120&gt;BJ$2), $A$6/$D$6, 0)</f>
        <v/>
      </c>
      <c r="BK120" s="762">
        <f>+IF(AND($B120&lt;BK$2, $E120&gt;BK$2), $A$6/$D$6, 0)</f>
        <v/>
      </c>
      <c r="BL120" s="762">
        <f>+IF(AND($B120&lt;BL$2, $E120&gt;BL$2), $A$6/$D$6, 0)</f>
        <v/>
      </c>
      <c r="BM120" s="762">
        <f>+IF(AND($B120&lt;BM$2, $E120&gt;BM$2), $A$6/$D$6, 0)</f>
        <v/>
      </c>
      <c r="BN120" s="762">
        <f>+IF(AND($B120&lt;BN$2, $E120&gt;BN$2), $A$6/$D$6, 0)</f>
        <v/>
      </c>
      <c r="BO120" s="762">
        <f>+IF(AND($B120&lt;BO$2, $E120&gt;BO$2), $A$6/$D$6, 0)</f>
        <v/>
      </c>
      <c r="BP120" s="762">
        <f>+IF(AND($B120&lt;BP$2, $E120&gt;BP$2), $A$6/$D$6, 0)</f>
        <v/>
      </c>
      <c r="BQ120" s="762">
        <f>+IF(AND($B120&lt;BQ$2, $E120&gt;BQ$2), $A$6/$D$6, 0)</f>
        <v/>
      </c>
      <c r="BR120" s="762">
        <f>+IF(AND($B120&lt;BR$2, $E120&gt;BR$2), $A$6/$D$6, 0)</f>
        <v/>
      </c>
      <c r="BS120" s="762">
        <f>+IF(AND($B120&lt;BS$2, $E120&gt;BS$2), $A$6/$D$6, 0)</f>
        <v/>
      </c>
      <c r="BT120" s="762">
        <f>+IF(AND($B120&lt;BT$2, $E120&gt;BT$2), $A$6/$D$6, 0)</f>
        <v/>
      </c>
      <c r="BU120" s="762">
        <f>+IF(AND($B120&lt;BU$2, $E120&gt;BU$2), $A$6/$D$6, 0)</f>
        <v/>
      </c>
      <c r="BV120" s="762">
        <f>+IF(AND($B120&lt;BV$2, $E120&gt;BV$2), $A$6/$D$6, 0)</f>
        <v/>
      </c>
      <c r="BW120" s="762">
        <f>+IF(AND($B120&lt;BW$2, $E120&gt;BW$2), $A$6/$D$6, 0)</f>
        <v/>
      </c>
      <c r="BX120" s="762">
        <f>+IF(AND($B120&lt;BX$2, $E120&gt;BX$2), $A$6/$D$6, 0)</f>
        <v/>
      </c>
      <c r="BY120" s="762">
        <f>+IF(AND($B120&lt;BY$2, $E120&gt;BY$2), $A$6/$D$6, 0)</f>
        <v/>
      </c>
      <c r="BZ120" s="762">
        <f>+IF(AND($B120&lt;BZ$2, $E120&gt;BZ$2), $A$6/$D$6, 0)</f>
        <v/>
      </c>
      <c r="CA120" s="762">
        <f>+IF(AND($B120&lt;CA$2, $E120&gt;CA$2), $A$6/$D$6, 0)</f>
        <v/>
      </c>
      <c r="CB120" s="762">
        <f>+IF(AND($B120&lt;CB$2, $E120&gt;CB$2), $A$6/$D$6, 0)</f>
        <v/>
      </c>
      <c r="CC120" s="762">
        <f>+IF(AND($B120&lt;CC$2, $E120&gt;CC$2), $A$6/$D$6, 0)</f>
        <v/>
      </c>
      <c r="CD120" s="762">
        <f>+IF(AND($B120&lt;CD$2, $E120&gt;CD$2), $A$6/$D$6, 0)</f>
        <v/>
      </c>
      <c r="CE120" s="762">
        <f>+IF(AND($B120&lt;CE$2, $E120&gt;CE$2), $A$6/$D$6, 0)</f>
        <v/>
      </c>
      <c r="CF120" s="762">
        <f>+IF(AND($B120&lt;CF$2, $E120&gt;CF$2), $A$6/$D$6, 0)</f>
        <v/>
      </c>
      <c r="CG120" s="762">
        <f>+IF(AND($B120&lt;CG$2, $E120&gt;CG$2), $A$6/$D$6, 0)</f>
        <v/>
      </c>
      <c r="CH120" s="762">
        <f>+IF(AND($B120&lt;CH$2, $E120&gt;CH$2), $A$6/$D$6, 0)</f>
        <v/>
      </c>
      <c r="CI120" s="762">
        <f>+IF(AND($B120&lt;CI$2, $E120&gt;CI$2), $A$6/$D$6, 0)</f>
        <v/>
      </c>
      <c r="CJ120" s="762">
        <f>+IF(AND($B120&lt;CJ$2, $E120&gt;CJ$2), $A$6/$D$6, 0)</f>
        <v/>
      </c>
      <c r="CK120" s="763">
        <f>+IF(AND($B120&lt;CK$2, $E120&gt;CK$2), $A$6/$D$6, 0)</f>
        <v/>
      </c>
    </row>
    <row r="121" hidden="1" outlineLevel="1">
      <c r="A121" s="243" t="n"/>
      <c r="B121" s="262" t="n">
        <v>0</v>
      </c>
      <c r="C121" s="269">
        <f>+EOMONTH(B121,0)</f>
        <v/>
      </c>
      <c r="D121" t="inlineStr">
        <is>
          <t>Program Development SOW #26</t>
        </is>
      </c>
      <c r="E121" s="171">
        <f>+EOMONTH(B121, $D$6)</f>
        <v/>
      </c>
      <c r="F121" s="761">
        <f>+IF(AND($B121&lt;F$2, $E121&gt;F$2), $A$6/$D$6, 0)</f>
        <v/>
      </c>
      <c r="G121" s="762">
        <f>+IF(AND($B121&lt;G$2, $E121&gt;G$2), $A$6/$D$6, 0)</f>
        <v/>
      </c>
      <c r="H121" s="762">
        <f>+IF(AND($B121&lt;H$2, $E121&gt;H$2), $A$6/$D$6, 0)</f>
        <v/>
      </c>
      <c r="I121" s="762">
        <f>+IF(AND($B121&lt;I$2, $E121&gt;I$2), $A$6/$D$6, 0)</f>
        <v/>
      </c>
      <c r="J121" s="762">
        <f>+IF(AND($B121&lt;J$2, $E121&gt;J$2), $A$6/$D$6, 0)</f>
        <v/>
      </c>
      <c r="K121" s="763">
        <f>+IF(AND($B121&lt;K$2, $E121&gt;K$2), $A$6/$D$6, 0)</f>
        <v/>
      </c>
      <c r="L121" s="762">
        <f>+IF(AND($B121&lt;L$2, $E121&gt;L$2), $A$6/$D$6, 0)</f>
        <v/>
      </c>
      <c r="M121" s="762">
        <f>+IF(AND($B121&lt;M$2, $E121&gt;M$2), $A$6/$D$6, 0)</f>
        <v/>
      </c>
      <c r="N121" s="762">
        <f>+IF(AND($B121&lt;N$2, $E121&gt;N$2), $A$6/$D$6, 0)</f>
        <v/>
      </c>
      <c r="O121" s="762">
        <f>+IF(AND($B121&lt;O$2, $E121&gt;O$2), $A$6/$D$6, 0)</f>
        <v/>
      </c>
      <c r="P121" s="762">
        <f>+IF(AND($B121&lt;P$2, $E121&gt;P$2), $A$6/$D$6, 0)</f>
        <v/>
      </c>
      <c r="Q121" s="762">
        <f>+IF(AND($B121&lt;Q$2, $E121&gt;Q$2), $A$6/$D$6, 0)</f>
        <v/>
      </c>
      <c r="R121" s="762">
        <f>+IF(AND($B121&lt;R$2, $E121&gt;R$2), $A$6/$D$6, 0)</f>
        <v/>
      </c>
      <c r="S121" s="762">
        <f>+IF(AND($B121&lt;S$2, $E121&gt;S$2), $A$6/$D$6, 0)</f>
        <v/>
      </c>
      <c r="T121" s="762">
        <f>+IF(AND($B121&lt;T$2, $E121&gt;T$2), $A$6/$D$6, 0)</f>
        <v/>
      </c>
      <c r="U121" s="762">
        <f>+IF(AND($B121&lt;U$2, $E121&gt;U$2), $A$6/$D$6, 0)</f>
        <v/>
      </c>
      <c r="V121" s="762">
        <f>+IF(AND($B121&lt;V$2, $E121&gt;V$2), $A$6/$D$6, 0)</f>
        <v/>
      </c>
      <c r="W121" s="762">
        <f>+IF(AND($B121&lt;W$2, $E121&gt;W$2), $A$6/$D$6, 0)</f>
        <v/>
      </c>
      <c r="X121" s="762">
        <f>+IF(AND($B121&lt;X$2, $E121&gt;X$2), $A$6/$D$6, 0)</f>
        <v/>
      </c>
      <c r="Y121" s="762">
        <f>+IF(AND($B121&lt;Y$2, $E121&gt;Y$2), $A$6/$D$6, 0)</f>
        <v/>
      </c>
      <c r="Z121" s="762">
        <f>+IF(AND($B121&lt;Z$2, $E121&gt;Z$2), $A$6/$D$6, 0)</f>
        <v/>
      </c>
      <c r="AA121" s="762">
        <f>+IF(AND($B121&lt;AA$2, $E121&gt;AA$2), $A$6/$D$6, 0)</f>
        <v/>
      </c>
      <c r="AB121" s="762">
        <f>+IF(AND($B121&lt;AB$2, $E121&gt;AB$2), $A$6/$D$6, 0)</f>
        <v/>
      </c>
      <c r="AC121" s="762">
        <f>+IF(AND($B121&lt;AC$2, $E121&gt;AC$2), $A$6/$D$6, 0)</f>
        <v/>
      </c>
      <c r="AD121" s="762">
        <f>+IF(AND($B121&lt;AD$2, $E121&gt;AD$2), $A$6/$D$6, 0)</f>
        <v/>
      </c>
      <c r="AE121" s="762">
        <f>+IF(AND($B121&lt;AE$2, $E121&gt;AE$2), $A$6/$D$6, 0)</f>
        <v/>
      </c>
      <c r="AF121" s="762">
        <f>+IF(AND($B121&lt;AF$2, $E121&gt;AF$2), $A$6/$D$6, 0)</f>
        <v/>
      </c>
      <c r="AG121" s="762">
        <f>+IF(AND($B121&lt;AG$2, $E121&gt;AG$2), $A$6/$D$6, 0)</f>
        <v/>
      </c>
      <c r="AH121" s="762">
        <f>+IF(AND($B121&lt;AH$2, $E121&gt;AH$2), $A$6/$D$6, 0)</f>
        <v/>
      </c>
      <c r="AI121" s="762">
        <f>+IF(AND($B121&lt;AI$2, $E121&gt;AI$2), $A$6/$D$6, 0)</f>
        <v/>
      </c>
      <c r="AJ121" s="762">
        <f>+IF(AND($B121&lt;AJ$2, $E121&gt;AJ$2), $A$6/$D$6, 0)</f>
        <v/>
      </c>
      <c r="AK121" s="762">
        <f>+IF(AND($B121&lt;AK$2, $E121&gt;AK$2), $A$6/$D$6, 0)</f>
        <v/>
      </c>
      <c r="AL121" s="762">
        <f>+IF(AND($B121&lt;AL$2, $E121&gt;AL$2), $A$6/$D$6, 0)</f>
        <v/>
      </c>
      <c r="AM121" s="762">
        <f>+IF(AND($B121&lt;AM$2, $E121&gt;AM$2), $A$6/$D$6, 0)</f>
        <v/>
      </c>
      <c r="AN121" s="762">
        <f>+IF(AND($B121&lt;AN$2, $E121&gt;AN$2), $A$6/$D$6, 0)</f>
        <v/>
      </c>
      <c r="AO121" s="762">
        <f>+IF(AND($B121&lt;AO$2, $E121&gt;AO$2), $A$6/$D$6, 0)</f>
        <v/>
      </c>
      <c r="AP121" s="762">
        <f>+IF(AND($B121&lt;AP$2, $E121&gt;AP$2), $A$6/$D$6, 0)</f>
        <v/>
      </c>
      <c r="AQ121" s="762">
        <f>+IF(AND($B121&lt;AQ$2, $E121&gt;AQ$2), $A$6/$D$6, 0)</f>
        <v/>
      </c>
      <c r="AR121" s="762">
        <f>+IF(AND($B121&lt;AR$2, $E121&gt;AR$2), $A$6/$D$6, 0)</f>
        <v/>
      </c>
      <c r="AS121" s="762">
        <f>+IF(AND($B121&lt;AS$2, $E121&gt;AS$2), $A$6/$D$6, 0)</f>
        <v/>
      </c>
      <c r="AT121" s="762">
        <f>+IF(AND($B121&lt;AT$2, $E121&gt;AT$2), $A$6/$D$6, 0)</f>
        <v/>
      </c>
      <c r="AU121" s="762">
        <f>+IF(AND($B121&lt;AU$2, $E121&gt;AU$2), $A$6/$D$6, 0)</f>
        <v/>
      </c>
      <c r="AV121" s="762">
        <f>+IF(AND($B121&lt;AV$2, $E121&gt;AV$2), $A$6/$D$6, 0)</f>
        <v/>
      </c>
      <c r="AW121" s="762">
        <f>+IF(AND($B121&lt;AW$2, $E121&gt;AW$2), $A$6/$D$6, 0)</f>
        <v/>
      </c>
      <c r="AX121" s="762">
        <f>+IF(AND($B121&lt;AX$2, $E121&gt;AX$2), $A$6/$D$6, 0)</f>
        <v/>
      </c>
      <c r="AY121" s="762">
        <f>+IF(AND($B121&lt;AY$2, $E121&gt;AY$2), $A$6/$D$6, 0)</f>
        <v/>
      </c>
      <c r="AZ121" s="762">
        <f>+IF(AND($B121&lt;AZ$2, $E121&gt;AZ$2), $A$6/$D$6, 0)</f>
        <v/>
      </c>
      <c r="BA121" s="762">
        <f>+IF(AND($B121&lt;BA$2, $E121&gt;BA$2), $A$6/$D$6, 0)</f>
        <v/>
      </c>
      <c r="BB121" s="762">
        <f>+IF(AND($B121&lt;BB$2, $E121&gt;BB$2), $A$6/$D$6, 0)</f>
        <v/>
      </c>
      <c r="BC121" s="762">
        <f>+IF(AND($B121&lt;BC$2, $E121&gt;BC$2), $A$6/$D$6, 0)</f>
        <v/>
      </c>
      <c r="BD121" s="762">
        <f>+IF(AND($B121&lt;BD$2, $E121&gt;BD$2), $A$6/$D$6, 0)</f>
        <v/>
      </c>
      <c r="BE121" s="762">
        <f>+IF(AND($B121&lt;BE$2, $E121&gt;BE$2), $A$6/$D$6, 0)</f>
        <v/>
      </c>
      <c r="BF121" s="762">
        <f>+IF(AND($B121&lt;BF$2, $E121&gt;BF$2), $A$6/$D$6, 0)</f>
        <v/>
      </c>
      <c r="BG121" s="762">
        <f>+IF(AND($B121&lt;BG$2, $E121&gt;BG$2), $A$6/$D$6, 0)</f>
        <v/>
      </c>
      <c r="BH121" s="762">
        <f>+IF(AND($B121&lt;BH$2, $E121&gt;BH$2), $A$6/$D$6, 0)</f>
        <v/>
      </c>
      <c r="BI121" s="762">
        <f>+IF(AND($B121&lt;BI$2, $E121&gt;BI$2), $A$6/$D$6, 0)</f>
        <v/>
      </c>
      <c r="BJ121" s="762">
        <f>+IF(AND($B121&lt;BJ$2, $E121&gt;BJ$2), $A$6/$D$6, 0)</f>
        <v/>
      </c>
      <c r="BK121" s="762">
        <f>+IF(AND($B121&lt;BK$2, $E121&gt;BK$2), $A$6/$D$6, 0)</f>
        <v/>
      </c>
      <c r="BL121" s="762">
        <f>+IF(AND($B121&lt;BL$2, $E121&gt;BL$2), $A$6/$D$6, 0)</f>
        <v/>
      </c>
      <c r="BM121" s="762">
        <f>+IF(AND($B121&lt;BM$2, $E121&gt;BM$2), $A$6/$D$6, 0)</f>
        <v/>
      </c>
      <c r="BN121" s="762">
        <f>+IF(AND($B121&lt;BN$2, $E121&gt;BN$2), $A$6/$D$6, 0)</f>
        <v/>
      </c>
      <c r="BO121" s="762">
        <f>+IF(AND($B121&lt;BO$2, $E121&gt;BO$2), $A$6/$D$6, 0)</f>
        <v/>
      </c>
      <c r="BP121" s="762">
        <f>+IF(AND($B121&lt;BP$2, $E121&gt;BP$2), $A$6/$D$6, 0)</f>
        <v/>
      </c>
      <c r="BQ121" s="762">
        <f>+IF(AND($B121&lt;BQ$2, $E121&gt;BQ$2), $A$6/$D$6, 0)</f>
        <v/>
      </c>
      <c r="BR121" s="762">
        <f>+IF(AND($B121&lt;BR$2, $E121&gt;BR$2), $A$6/$D$6, 0)</f>
        <v/>
      </c>
      <c r="BS121" s="762">
        <f>+IF(AND($B121&lt;BS$2, $E121&gt;BS$2), $A$6/$D$6, 0)</f>
        <v/>
      </c>
      <c r="BT121" s="762">
        <f>+IF(AND($B121&lt;BT$2, $E121&gt;BT$2), $A$6/$D$6, 0)</f>
        <v/>
      </c>
      <c r="BU121" s="762">
        <f>+IF(AND($B121&lt;BU$2, $E121&gt;BU$2), $A$6/$D$6, 0)</f>
        <v/>
      </c>
      <c r="BV121" s="762">
        <f>+IF(AND($B121&lt;BV$2, $E121&gt;BV$2), $A$6/$D$6, 0)</f>
        <v/>
      </c>
      <c r="BW121" s="762">
        <f>+IF(AND($B121&lt;BW$2, $E121&gt;BW$2), $A$6/$D$6, 0)</f>
        <v/>
      </c>
      <c r="BX121" s="762">
        <f>+IF(AND($B121&lt;BX$2, $E121&gt;BX$2), $A$6/$D$6, 0)</f>
        <v/>
      </c>
      <c r="BY121" s="762">
        <f>+IF(AND($B121&lt;BY$2, $E121&gt;BY$2), $A$6/$D$6, 0)</f>
        <v/>
      </c>
      <c r="BZ121" s="762">
        <f>+IF(AND($B121&lt;BZ$2, $E121&gt;BZ$2), $A$6/$D$6, 0)</f>
        <v/>
      </c>
      <c r="CA121" s="762">
        <f>+IF(AND($B121&lt;CA$2, $E121&gt;CA$2), $A$6/$D$6, 0)</f>
        <v/>
      </c>
      <c r="CB121" s="762">
        <f>+IF(AND($B121&lt;CB$2, $E121&gt;CB$2), $A$6/$D$6, 0)</f>
        <v/>
      </c>
      <c r="CC121" s="762">
        <f>+IF(AND($B121&lt;CC$2, $E121&gt;CC$2), $A$6/$D$6, 0)</f>
        <v/>
      </c>
      <c r="CD121" s="762">
        <f>+IF(AND($B121&lt;CD$2, $E121&gt;CD$2), $A$6/$D$6, 0)</f>
        <v/>
      </c>
      <c r="CE121" s="762">
        <f>+IF(AND($B121&lt;CE$2, $E121&gt;CE$2), $A$6/$D$6, 0)</f>
        <v/>
      </c>
      <c r="CF121" s="762">
        <f>+IF(AND($B121&lt;CF$2, $E121&gt;CF$2), $A$6/$D$6, 0)</f>
        <v/>
      </c>
      <c r="CG121" s="762">
        <f>+IF(AND($B121&lt;CG$2, $E121&gt;CG$2), $A$6/$D$6, 0)</f>
        <v/>
      </c>
      <c r="CH121" s="762">
        <f>+IF(AND($B121&lt;CH$2, $E121&gt;CH$2), $A$6/$D$6, 0)</f>
        <v/>
      </c>
      <c r="CI121" s="762">
        <f>+IF(AND($B121&lt;CI$2, $E121&gt;CI$2), $A$6/$D$6, 0)</f>
        <v/>
      </c>
      <c r="CJ121" s="762">
        <f>+IF(AND($B121&lt;CJ$2, $E121&gt;CJ$2), $A$6/$D$6, 0)</f>
        <v/>
      </c>
      <c r="CK121" s="763">
        <f>+IF(AND($B121&lt;CK$2, $E121&gt;CK$2), $A$6/$D$6, 0)</f>
        <v/>
      </c>
    </row>
    <row r="122" hidden="1" outlineLevel="1">
      <c r="A122" s="243" t="n"/>
      <c r="B122" s="262" t="n">
        <v>0</v>
      </c>
      <c r="C122" s="269">
        <f>+EOMONTH(B122,0)</f>
        <v/>
      </c>
      <c r="D122" t="inlineStr">
        <is>
          <t>Program Development SOW #18</t>
        </is>
      </c>
      <c r="E122" s="171">
        <f>+EOMONTH(B122, $D$6)</f>
        <v/>
      </c>
      <c r="F122" s="761">
        <f>+IF(AND($B122&lt;F$2, $E122&gt;F$2), $A$6/$D$6, 0)</f>
        <v/>
      </c>
      <c r="G122" s="762">
        <f>+IF(AND($B122&lt;G$2, $E122&gt;G$2), $A$6/$D$6, 0)</f>
        <v/>
      </c>
      <c r="H122" s="762">
        <f>+IF(AND($B122&lt;H$2, $E122&gt;H$2), $A$6/$D$6, 0)</f>
        <v/>
      </c>
      <c r="I122" s="762">
        <f>+IF(AND($B122&lt;I$2, $E122&gt;I$2), $A$6/$D$6, 0)</f>
        <v/>
      </c>
      <c r="J122" s="762">
        <f>+IF(AND($B122&lt;J$2, $E122&gt;J$2), $A$6/$D$6, 0)</f>
        <v/>
      </c>
      <c r="K122" s="763">
        <f>+IF(AND($B122&lt;K$2, $E122&gt;K$2), $A$6/$D$6, 0)</f>
        <v/>
      </c>
      <c r="L122" s="762">
        <f>+IF(AND($B122&lt;L$2, $E122&gt;L$2), $A$6/$D$6, 0)</f>
        <v/>
      </c>
      <c r="M122" s="762">
        <f>+IF(AND($B122&lt;M$2, $E122&gt;M$2), $A$6/$D$6, 0)</f>
        <v/>
      </c>
      <c r="N122" s="762">
        <f>+IF(AND($B122&lt;N$2, $E122&gt;N$2), $A$6/$D$6, 0)</f>
        <v/>
      </c>
      <c r="O122" s="762">
        <f>+IF(AND($B122&lt;O$2, $E122&gt;O$2), $A$6/$D$6, 0)</f>
        <v/>
      </c>
      <c r="P122" s="762">
        <f>+IF(AND($B122&lt;P$2, $E122&gt;P$2), $A$6/$D$6, 0)</f>
        <v/>
      </c>
      <c r="Q122" s="762">
        <f>+IF(AND($B122&lt;Q$2, $E122&gt;Q$2), $A$6/$D$6, 0)</f>
        <v/>
      </c>
      <c r="R122" s="762">
        <f>+IF(AND($B122&lt;R$2, $E122&gt;R$2), $A$6/$D$6, 0)</f>
        <v/>
      </c>
      <c r="S122" s="762">
        <f>+IF(AND($B122&lt;S$2, $E122&gt;S$2), $A$6/$D$6, 0)</f>
        <v/>
      </c>
      <c r="T122" s="762">
        <f>+IF(AND($B122&lt;T$2, $E122&gt;T$2), $A$6/$D$6, 0)</f>
        <v/>
      </c>
      <c r="U122" s="762">
        <f>+IF(AND($B122&lt;U$2, $E122&gt;U$2), $A$6/$D$6, 0)</f>
        <v/>
      </c>
      <c r="V122" s="762">
        <f>+IF(AND($B122&lt;V$2, $E122&gt;V$2), $A$6/$D$6, 0)</f>
        <v/>
      </c>
      <c r="W122" s="762">
        <f>+IF(AND($B122&lt;W$2, $E122&gt;W$2), $A$6/$D$6, 0)</f>
        <v/>
      </c>
      <c r="X122" s="762">
        <f>+IF(AND($B122&lt;X$2, $E122&gt;X$2), $A$6/$D$6, 0)</f>
        <v/>
      </c>
      <c r="Y122" s="762">
        <f>+IF(AND($B122&lt;Y$2, $E122&gt;Y$2), $A$6/$D$6, 0)</f>
        <v/>
      </c>
      <c r="Z122" s="762">
        <f>+IF(AND($B122&lt;Z$2, $E122&gt;Z$2), $A$6/$D$6, 0)</f>
        <v/>
      </c>
      <c r="AA122" s="762">
        <f>+IF(AND($B122&lt;AA$2, $E122&gt;AA$2), $A$6/$D$6, 0)</f>
        <v/>
      </c>
      <c r="AB122" s="762">
        <f>+IF(AND($B122&lt;AB$2, $E122&gt;AB$2), $A$6/$D$6, 0)</f>
        <v/>
      </c>
      <c r="AC122" s="762">
        <f>+IF(AND($B122&lt;AC$2, $E122&gt;AC$2), $A$6/$D$6, 0)</f>
        <v/>
      </c>
      <c r="AD122" s="762">
        <f>+IF(AND($B122&lt;AD$2, $E122&gt;AD$2), $A$6/$D$6, 0)</f>
        <v/>
      </c>
      <c r="AE122" s="762">
        <f>+IF(AND($B122&lt;AE$2, $E122&gt;AE$2), $A$6/$D$6, 0)</f>
        <v/>
      </c>
      <c r="AF122" s="762">
        <f>+IF(AND($B122&lt;AF$2, $E122&gt;AF$2), $A$6/$D$6, 0)</f>
        <v/>
      </c>
      <c r="AG122" s="762">
        <f>+IF(AND($B122&lt;AG$2, $E122&gt;AG$2), $A$6/$D$6, 0)</f>
        <v/>
      </c>
      <c r="AH122" s="762">
        <f>+IF(AND($B122&lt;AH$2, $E122&gt;AH$2), $A$6/$D$6, 0)</f>
        <v/>
      </c>
      <c r="AI122" s="762">
        <f>+IF(AND($B122&lt;AI$2, $E122&gt;AI$2), $A$6/$D$6, 0)</f>
        <v/>
      </c>
      <c r="AJ122" s="762">
        <f>+IF(AND($B122&lt;AJ$2, $E122&gt;AJ$2), $A$6/$D$6, 0)</f>
        <v/>
      </c>
      <c r="AK122" s="762">
        <f>+IF(AND($B122&lt;AK$2, $E122&gt;AK$2), $A$6/$D$6, 0)</f>
        <v/>
      </c>
      <c r="AL122" s="762">
        <f>+IF(AND($B122&lt;AL$2, $E122&gt;AL$2), $A$6/$D$6, 0)</f>
        <v/>
      </c>
      <c r="AM122" s="762">
        <f>+IF(AND($B122&lt;AM$2, $E122&gt;AM$2), $A$6/$D$6, 0)</f>
        <v/>
      </c>
      <c r="AN122" s="762">
        <f>+IF(AND($B122&lt;AN$2, $E122&gt;AN$2), $A$6/$D$6, 0)</f>
        <v/>
      </c>
      <c r="AO122" s="762">
        <f>+IF(AND($B122&lt;AO$2, $E122&gt;AO$2), $A$6/$D$6, 0)</f>
        <v/>
      </c>
      <c r="AP122" s="762">
        <f>+IF(AND($B122&lt;AP$2, $E122&gt;AP$2), $A$6/$D$6, 0)</f>
        <v/>
      </c>
      <c r="AQ122" s="762">
        <f>+IF(AND($B122&lt;AQ$2, $E122&gt;AQ$2), $A$6/$D$6, 0)</f>
        <v/>
      </c>
      <c r="AR122" s="762">
        <f>+IF(AND($B122&lt;AR$2, $E122&gt;AR$2), $A$6/$D$6, 0)</f>
        <v/>
      </c>
      <c r="AS122" s="762">
        <f>+IF(AND($B122&lt;AS$2, $E122&gt;AS$2), $A$6/$D$6, 0)</f>
        <v/>
      </c>
      <c r="AT122" s="762">
        <f>+IF(AND($B122&lt;AT$2, $E122&gt;AT$2), $A$6/$D$6, 0)</f>
        <v/>
      </c>
      <c r="AU122" s="762">
        <f>+IF(AND($B122&lt;AU$2, $E122&gt;AU$2), $A$6/$D$6, 0)</f>
        <v/>
      </c>
      <c r="AV122" s="762">
        <f>+IF(AND($B122&lt;AV$2, $E122&gt;AV$2), $A$6/$D$6, 0)</f>
        <v/>
      </c>
      <c r="AW122" s="762">
        <f>+IF(AND($B122&lt;AW$2, $E122&gt;AW$2), $A$6/$D$6, 0)</f>
        <v/>
      </c>
      <c r="AX122" s="762">
        <f>+IF(AND($B122&lt;AX$2, $E122&gt;AX$2), $A$6/$D$6, 0)</f>
        <v/>
      </c>
      <c r="AY122" s="762">
        <f>+IF(AND($B122&lt;AY$2, $E122&gt;AY$2), $A$6/$D$6, 0)</f>
        <v/>
      </c>
      <c r="AZ122" s="762">
        <f>+IF(AND($B122&lt;AZ$2, $E122&gt;AZ$2), $A$6/$D$6, 0)</f>
        <v/>
      </c>
      <c r="BA122" s="762">
        <f>+IF(AND($B122&lt;BA$2, $E122&gt;BA$2), $A$6/$D$6, 0)</f>
        <v/>
      </c>
      <c r="BB122" s="762">
        <f>+IF(AND($B122&lt;BB$2, $E122&gt;BB$2), $A$6/$D$6, 0)</f>
        <v/>
      </c>
      <c r="BC122" s="762">
        <f>+IF(AND($B122&lt;BC$2, $E122&gt;BC$2), $A$6/$D$6, 0)</f>
        <v/>
      </c>
      <c r="BD122" s="762">
        <f>+IF(AND($B122&lt;BD$2, $E122&gt;BD$2), $A$6/$D$6, 0)</f>
        <v/>
      </c>
      <c r="BE122" s="762">
        <f>+IF(AND($B122&lt;BE$2, $E122&gt;BE$2), $A$6/$D$6, 0)</f>
        <v/>
      </c>
      <c r="BF122" s="762">
        <f>+IF(AND($B122&lt;BF$2, $E122&gt;BF$2), $A$6/$D$6, 0)</f>
        <v/>
      </c>
      <c r="BG122" s="762">
        <f>+IF(AND($B122&lt;BG$2, $E122&gt;BG$2), $A$6/$D$6, 0)</f>
        <v/>
      </c>
      <c r="BH122" s="762">
        <f>+IF(AND($B122&lt;BH$2, $E122&gt;BH$2), $A$6/$D$6, 0)</f>
        <v/>
      </c>
      <c r="BI122" s="762">
        <f>+IF(AND($B122&lt;BI$2, $E122&gt;BI$2), $A$6/$D$6, 0)</f>
        <v/>
      </c>
      <c r="BJ122" s="762">
        <f>+IF(AND($B122&lt;BJ$2, $E122&gt;BJ$2), $A$6/$D$6, 0)</f>
        <v/>
      </c>
      <c r="BK122" s="762">
        <f>+IF(AND($B122&lt;BK$2, $E122&gt;BK$2), $A$6/$D$6, 0)</f>
        <v/>
      </c>
      <c r="BL122" s="762">
        <f>+IF(AND($B122&lt;BL$2, $E122&gt;BL$2), $A$6/$D$6, 0)</f>
        <v/>
      </c>
      <c r="BM122" s="762">
        <f>+IF(AND($B122&lt;BM$2, $E122&gt;BM$2), $A$6/$D$6, 0)</f>
        <v/>
      </c>
      <c r="BN122" s="762">
        <f>+IF(AND($B122&lt;BN$2, $E122&gt;BN$2), $A$6/$D$6, 0)</f>
        <v/>
      </c>
      <c r="BO122" s="762">
        <f>+IF(AND($B122&lt;BO$2, $E122&gt;BO$2), $A$6/$D$6, 0)</f>
        <v/>
      </c>
      <c r="BP122" s="762">
        <f>+IF(AND($B122&lt;BP$2, $E122&gt;BP$2), $A$6/$D$6, 0)</f>
        <v/>
      </c>
      <c r="BQ122" s="762">
        <f>+IF(AND($B122&lt;BQ$2, $E122&gt;BQ$2), $A$6/$D$6, 0)</f>
        <v/>
      </c>
      <c r="BR122" s="762">
        <f>+IF(AND($B122&lt;BR$2, $E122&gt;BR$2), $A$6/$D$6, 0)</f>
        <v/>
      </c>
      <c r="BS122" s="762">
        <f>+IF(AND($B122&lt;BS$2, $E122&gt;BS$2), $A$6/$D$6, 0)</f>
        <v/>
      </c>
      <c r="BT122" s="762">
        <f>+IF(AND($B122&lt;BT$2, $E122&gt;BT$2), $A$6/$D$6, 0)</f>
        <v/>
      </c>
      <c r="BU122" s="762">
        <f>+IF(AND($B122&lt;BU$2, $E122&gt;BU$2), $A$6/$D$6, 0)</f>
        <v/>
      </c>
      <c r="BV122" s="762">
        <f>+IF(AND($B122&lt;BV$2, $E122&gt;BV$2), $A$6/$D$6, 0)</f>
        <v/>
      </c>
      <c r="BW122" s="762">
        <f>+IF(AND($B122&lt;BW$2, $E122&gt;BW$2), $A$6/$D$6, 0)</f>
        <v/>
      </c>
      <c r="BX122" s="762">
        <f>+IF(AND($B122&lt;BX$2, $E122&gt;BX$2), $A$6/$D$6, 0)</f>
        <v/>
      </c>
      <c r="BY122" s="762">
        <f>+IF(AND($B122&lt;BY$2, $E122&gt;BY$2), $A$6/$D$6, 0)</f>
        <v/>
      </c>
      <c r="BZ122" s="762">
        <f>+IF(AND($B122&lt;BZ$2, $E122&gt;BZ$2), $A$6/$D$6, 0)</f>
        <v/>
      </c>
      <c r="CA122" s="762">
        <f>+IF(AND($B122&lt;CA$2, $E122&gt;CA$2), $A$6/$D$6, 0)</f>
        <v/>
      </c>
      <c r="CB122" s="762">
        <f>+IF(AND($B122&lt;CB$2, $E122&gt;CB$2), $A$6/$D$6, 0)</f>
        <v/>
      </c>
      <c r="CC122" s="762">
        <f>+IF(AND($B122&lt;CC$2, $E122&gt;CC$2), $A$6/$D$6, 0)</f>
        <v/>
      </c>
      <c r="CD122" s="762">
        <f>+IF(AND($B122&lt;CD$2, $E122&gt;CD$2), $A$6/$D$6, 0)</f>
        <v/>
      </c>
      <c r="CE122" s="762">
        <f>+IF(AND($B122&lt;CE$2, $E122&gt;CE$2), $A$6/$D$6, 0)</f>
        <v/>
      </c>
      <c r="CF122" s="762">
        <f>+IF(AND($B122&lt;CF$2, $E122&gt;CF$2), $A$6/$D$6, 0)</f>
        <v/>
      </c>
      <c r="CG122" s="762">
        <f>+IF(AND($B122&lt;CG$2, $E122&gt;CG$2), $A$6/$D$6, 0)</f>
        <v/>
      </c>
      <c r="CH122" s="762">
        <f>+IF(AND($B122&lt;CH$2, $E122&gt;CH$2), $A$6/$D$6, 0)</f>
        <v/>
      </c>
      <c r="CI122" s="762">
        <f>+IF(AND($B122&lt;CI$2, $E122&gt;CI$2), $A$6/$D$6, 0)</f>
        <v/>
      </c>
      <c r="CJ122" s="762">
        <f>+IF(AND($B122&lt;CJ$2, $E122&gt;CJ$2), $A$6/$D$6, 0)</f>
        <v/>
      </c>
      <c r="CK122" s="763">
        <f>+IF(AND($B122&lt;CK$2, $E122&gt;CK$2), $A$6/$D$6, 0)</f>
        <v/>
      </c>
    </row>
    <row r="123" hidden="1" outlineLevel="1">
      <c r="A123" s="243" t="n"/>
      <c r="B123" s="262" t="n">
        <v>0</v>
      </c>
      <c r="C123" s="269">
        <f>+EOMONTH(B123,0)</f>
        <v/>
      </c>
      <c r="D123" t="inlineStr">
        <is>
          <t>Program Development SOW #19</t>
        </is>
      </c>
      <c r="E123" s="171">
        <f>+EOMONTH(B123, $D$6)</f>
        <v/>
      </c>
      <c r="F123" s="761">
        <f>+IF(AND($B123&lt;F$2, $E123&gt;F$2), $A$6/$D$6, 0)</f>
        <v/>
      </c>
      <c r="G123" s="762">
        <f>+IF(AND($B123&lt;G$2, $E123&gt;G$2), $A$6/$D$6, 0)</f>
        <v/>
      </c>
      <c r="H123" s="762">
        <f>+IF(AND($B123&lt;H$2, $E123&gt;H$2), $A$6/$D$6, 0)</f>
        <v/>
      </c>
      <c r="I123" s="762">
        <f>+IF(AND($B123&lt;I$2, $E123&gt;I$2), $A$6/$D$6, 0)</f>
        <v/>
      </c>
      <c r="J123" s="762">
        <f>+IF(AND($B123&lt;J$2, $E123&gt;J$2), $A$6/$D$6, 0)</f>
        <v/>
      </c>
      <c r="K123" s="763">
        <f>+IF(AND($B123&lt;K$2, $E123&gt;K$2), $A$6/$D$6, 0)</f>
        <v/>
      </c>
      <c r="L123" s="762">
        <f>+IF(AND($B123&lt;L$2, $E123&gt;L$2), $A$6/$D$6, 0)</f>
        <v/>
      </c>
      <c r="M123" s="762">
        <f>+IF(AND($B123&lt;M$2, $E123&gt;M$2), $A$6/$D$6, 0)</f>
        <v/>
      </c>
      <c r="N123" s="762">
        <f>+IF(AND($B123&lt;N$2, $E123&gt;N$2), $A$6/$D$6, 0)</f>
        <v/>
      </c>
      <c r="O123" s="762">
        <f>+IF(AND($B123&lt;O$2, $E123&gt;O$2), $A$6/$D$6, 0)</f>
        <v/>
      </c>
      <c r="P123" s="762">
        <f>+IF(AND($B123&lt;P$2, $E123&gt;P$2), $A$6/$D$6, 0)</f>
        <v/>
      </c>
      <c r="Q123" s="762">
        <f>+IF(AND($B123&lt;Q$2, $E123&gt;Q$2), $A$6/$D$6, 0)</f>
        <v/>
      </c>
      <c r="R123" s="762">
        <f>+IF(AND($B123&lt;R$2, $E123&gt;R$2), $A$6/$D$6, 0)</f>
        <v/>
      </c>
      <c r="S123" s="762">
        <f>+IF(AND($B123&lt;S$2, $E123&gt;S$2), $A$6/$D$6, 0)</f>
        <v/>
      </c>
      <c r="T123" s="762">
        <f>+IF(AND($B123&lt;T$2, $E123&gt;T$2), $A$6/$D$6, 0)</f>
        <v/>
      </c>
      <c r="U123" s="762">
        <f>+IF(AND($B123&lt;U$2, $E123&gt;U$2), $A$6/$D$6, 0)</f>
        <v/>
      </c>
      <c r="V123" s="762">
        <f>+IF(AND($B123&lt;V$2, $E123&gt;V$2), $A$6/$D$6, 0)</f>
        <v/>
      </c>
      <c r="W123" s="762">
        <f>+IF(AND($B123&lt;W$2, $E123&gt;W$2), $A$6/$D$6, 0)</f>
        <v/>
      </c>
      <c r="X123" s="762">
        <f>+IF(AND($B123&lt;X$2, $E123&gt;X$2), $A$6/$D$6, 0)</f>
        <v/>
      </c>
      <c r="Y123" s="762">
        <f>+IF(AND($B123&lt;Y$2, $E123&gt;Y$2), $A$6/$D$6, 0)</f>
        <v/>
      </c>
      <c r="Z123" s="762">
        <f>+IF(AND($B123&lt;Z$2, $E123&gt;Z$2), $A$6/$D$6, 0)</f>
        <v/>
      </c>
      <c r="AA123" s="762">
        <f>+IF(AND($B123&lt;AA$2, $E123&gt;AA$2), $A$6/$D$6, 0)</f>
        <v/>
      </c>
      <c r="AB123" s="762">
        <f>+IF(AND($B123&lt;AB$2, $E123&gt;AB$2), $A$6/$D$6, 0)</f>
        <v/>
      </c>
      <c r="AC123" s="762">
        <f>+IF(AND($B123&lt;AC$2, $E123&gt;AC$2), $A$6/$D$6, 0)</f>
        <v/>
      </c>
      <c r="AD123" s="762">
        <f>+IF(AND($B123&lt;AD$2, $E123&gt;AD$2), $A$6/$D$6, 0)</f>
        <v/>
      </c>
      <c r="AE123" s="762">
        <f>+IF(AND($B123&lt;AE$2, $E123&gt;AE$2), $A$6/$D$6, 0)</f>
        <v/>
      </c>
      <c r="AF123" s="762">
        <f>+IF(AND($B123&lt;AF$2, $E123&gt;AF$2), $A$6/$D$6, 0)</f>
        <v/>
      </c>
      <c r="AG123" s="762">
        <f>+IF(AND($B123&lt;AG$2, $E123&gt;AG$2), $A$6/$D$6, 0)</f>
        <v/>
      </c>
      <c r="AH123" s="762">
        <f>+IF(AND($B123&lt;AH$2, $E123&gt;AH$2), $A$6/$D$6, 0)</f>
        <v/>
      </c>
      <c r="AI123" s="762">
        <f>+IF(AND($B123&lt;AI$2, $E123&gt;AI$2), $A$6/$D$6, 0)</f>
        <v/>
      </c>
      <c r="AJ123" s="762">
        <f>+IF(AND($B123&lt;AJ$2, $E123&gt;AJ$2), $A$6/$D$6, 0)</f>
        <v/>
      </c>
      <c r="AK123" s="762">
        <f>+IF(AND($B123&lt;AK$2, $E123&gt;AK$2), $A$6/$D$6, 0)</f>
        <v/>
      </c>
      <c r="AL123" s="762">
        <f>+IF(AND($B123&lt;AL$2, $E123&gt;AL$2), $A$6/$D$6, 0)</f>
        <v/>
      </c>
      <c r="AM123" s="762">
        <f>+IF(AND($B123&lt;AM$2, $E123&gt;AM$2), $A$6/$D$6, 0)</f>
        <v/>
      </c>
      <c r="AN123" s="762">
        <f>+IF(AND($B123&lt;AN$2, $E123&gt;AN$2), $A$6/$D$6, 0)</f>
        <v/>
      </c>
      <c r="AO123" s="762">
        <f>+IF(AND($B123&lt;AO$2, $E123&gt;AO$2), $A$6/$D$6, 0)</f>
        <v/>
      </c>
      <c r="AP123" s="762">
        <f>+IF(AND($B123&lt;AP$2, $E123&gt;AP$2), $A$6/$D$6, 0)</f>
        <v/>
      </c>
      <c r="AQ123" s="762">
        <f>+IF(AND($B123&lt;AQ$2, $E123&gt;AQ$2), $A$6/$D$6, 0)</f>
        <v/>
      </c>
      <c r="AR123" s="762">
        <f>+IF(AND($B123&lt;AR$2, $E123&gt;AR$2), $A$6/$D$6, 0)</f>
        <v/>
      </c>
      <c r="AS123" s="762">
        <f>+IF(AND($B123&lt;AS$2, $E123&gt;AS$2), $A$6/$D$6, 0)</f>
        <v/>
      </c>
      <c r="AT123" s="762">
        <f>+IF(AND($B123&lt;AT$2, $E123&gt;AT$2), $A$6/$D$6, 0)</f>
        <v/>
      </c>
      <c r="AU123" s="762">
        <f>+IF(AND($B123&lt;AU$2, $E123&gt;AU$2), $A$6/$D$6, 0)</f>
        <v/>
      </c>
      <c r="AV123" s="762">
        <f>+IF(AND($B123&lt;AV$2, $E123&gt;AV$2), $A$6/$D$6, 0)</f>
        <v/>
      </c>
      <c r="AW123" s="762">
        <f>+IF(AND($B123&lt;AW$2, $E123&gt;AW$2), $A$6/$D$6, 0)</f>
        <v/>
      </c>
      <c r="AX123" s="762">
        <f>+IF(AND($B123&lt;AX$2, $E123&gt;AX$2), $A$6/$D$6, 0)</f>
        <v/>
      </c>
      <c r="AY123" s="762">
        <f>+IF(AND($B123&lt;AY$2, $E123&gt;AY$2), $A$6/$D$6, 0)</f>
        <v/>
      </c>
      <c r="AZ123" s="762">
        <f>+IF(AND($B123&lt;AZ$2, $E123&gt;AZ$2), $A$6/$D$6, 0)</f>
        <v/>
      </c>
      <c r="BA123" s="762">
        <f>+IF(AND($B123&lt;BA$2, $E123&gt;BA$2), $A$6/$D$6, 0)</f>
        <v/>
      </c>
      <c r="BB123" s="762">
        <f>+IF(AND($B123&lt;BB$2, $E123&gt;BB$2), $A$6/$D$6, 0)</f>
        <v/>
      </c>
      <c r="BC123" s="762">
        <f>+IF(AND($B123&lt;BC$2, $E123&gt;BC$2), $A$6/$D$6, 0)</f>
        <v/>
      </c>
      <c r="BD123" s="762">
        <f>+IF(AND($B123&lt;BD$2, $E123&gt;BD$2), $A$6/$D$6, 0)</f>
        <v/>
      </c>
      <c r="BE123" s="762">
        <f>+IF(AND($B123&lt;BE$2, $E123&gt;BE$2), $A$6/$D$6, 0)</f>
        <v/>
      </c>
      <c r="BF123" s="762">
        <f>+IF(AND($B123&lt;BF$2, $E123&gt;BF$2), $A$6/$D$6, 0)</f>
        <v/>
      </c>
      <c r="BG123" s="762">
        <f>+IF(AND($B123&lt;BG$2, $E123&gt;BG$2), $A$6/$D$6, 0)</f>
        <v/>
      </c>
      <c r="BH123" s="762">
        <f>+IF(AND($B123&lt;BH$2, $E123&gt;BH$2), $A$6/$D$6, 0)</f>
        <v/>
      </c>
      <c r="BI123" s="762">
        <f>+IF(AND($B123&lt;BI$2, $E123&gt;BI$2), $A$6/$D$6, 0)</f>
        <v/>
      </c>
      <c r="BJ123" s="762">
        <f>+IF(AND($B123&lt;BJ$2, $E123&gt;BJ$2), $A$6/$D$6, 0)</f>
        <v/>
      </c>
      <c r="BK123" s="762">
        <f>+IF(AND($B123&lt;BK$2, $E123&gt;BK$2), $A$6/$D$6, 0)</f>
        <v/>
      </c>
      <c r="BL123" s="762">
        <f>+IF(AND($B123&lt;BL$2, $E123&gt;BL$2), $A$6/$D$6, 0)</f>
        <v/>
      </c>
      <c r="BM123" s="762">
        <f>+IF(AND($B123&lt;BM$2, $E123&gt;BM$2), $A$6/$D$6, 0)</f>
        <v/>
      </c>
      <c r="BN123" s="762">
        <f>+IF(AND($B123&lt;BN$2, $E123&gt;BN$2), $A$6/$D$6, 0)</f>
        <v/>
      </c>
      <c r="BO123" s="762">
        <f>+IF(AND($B123&lt;BO$2, $E123&gt;BO$2), $A$6/$D$6, 0)</f>
        <v/>
      </c>
      <c r="BP123" s="762">
        <f>+IF(AND($B123&lt;BP$2, $E123&gt;BP$2), $A$6/$D$6, 0)</f>
        <v/>
      </c>
      <c r="BQ123" s="762">
        <f>+IF(AND($B123&lt;BQ$2, $E123&gt;BQ$2), $A$6/$D$6, 0)</f>
        <v/>
      </c>
      <c r="BR123" s="762">
        <f>+IF(AND($B123&lt;BR$2, $E123&gt;BR$2), $A$6/$D$6, 0)</f>
        <v/>
      </c>
      <c r="BS123" s="762">
        <f>+IF(AND($B123&lt;BS$2, $E123&gt;BS$2), $A$6/$D$6, 0)</f>
        <v/>
      </c>
      <c r="BT123" s="762">
        <f>+IF(AND($B123&lt;BT$2, $E123&gt;BT$2), $A$6/$D$6, 0)</f>
        <v/>
      </c>
      <c r="BU123" s="762">
        <f>+IF(AND($B123&lt;BU$2, $E123&gt;BU$2), $A$6/$D$6, 0)</f>
        <v/>
      </c>
      <c r="BV123" s="762">
        <f>+IF(AND($B123&lt;BV$2, $E123&gt;BV$2), $A$6/$D$6, 0)</f>
        <v/>
      </c>
      <c r="BW123" s="762">
        <f>+IF(AND($B123&lt;BW$2, $E123&gt;BW$2), $A$6/$D$6, 0)</f>
        <v/>
      </c>
      <c r="BX123" s="762">
        <f>+IF(AND($B123&lt;BX$2, $E123&gt;BX$2), $A$6/$D$6, 0)</f>
        <v/>
      </c>
      <c r="BY123" s="762">
        <f>+IF(AND($B123&lt;BY$2, $E123&gt;BY$2), $A$6/$D$6, 0)</f>
        <v/>
      </c>
      <c r="BZ123" s="762">
        <f>+IF(AND($B123&lt;BZ$2, $E123&gt;BZ$2), $A$6/$D$6, 0)</f>
        <v/>
      </c>
      <c r="CA123" s="762">
        <f>+IF(AND($B123&lt;CA$2, $E123&gt;CA$2), $A$6/$D$6, 0)</f>
        <v/>
      </c>
      <c r="CB123" s="762">
        <f>+IF(AND($B123&lt;CB$2, $E123&gt;CB$2), $A$6/$D$6, 0)</f>
        <v/>
      </c>
      <c r="CC123" s="762">
        <f>+IF(AND($B123&lt;CC$2, $E123&gt;CC$2), $A$6/$D$6, 0)</f>
        <v/>
      </c>
      <c r="CD123" s="762">
        <f>+IF(AND($B123&lt;CD$2, $E123&gt;CD$2), $A$6/$D$6, 0)</f>
        <v/>
      </c>
      <c r="CE123" s="762">
        <f>+IF(AND($B123&lt;CE$2, $E123&gt;CE$2), $A$6/$D$6, 0)</f>
        <v/>
      </c>
      <c r="CF123" s="762">
        <f>+IF(AND($B123&lt;CF$2, $E123&gt;CF$2), $A$6/$D$6, 0)</f>
        <v/>
      </c>
      <c r="CG123" s="762">
        <f>+IF(AND($B123&lt;CG$2, $E123&gt;CG$2), $A$6/$D$6, 0)</f>
        <v/>
      </c>
      <c r="CH123" s="762">
        <f>+IF(AND($B123&lt;CH$2, $E123&gt;CH$2), $A$6/$D$6, 0)</f>
        <v/>
      </c>
      <c r="CI123" s="762">
        <f>+IF(AND($B123&lt;CI$2, $E123&gt;CI$2), $A$6/$D$6, 0)</f>
        <v/>
      </c>
      <c r="CJ123" s="762">
        <f>+IF(AND($B123&lt;CJ$2, $E123&gt;CJ$2), $A$6/$D$6, 0)</f>
        <v/>
      </c>
      <c r="CK123" s="763">
        <f>+IF(AND($B123&lt;CK$2, $E123&gt;CK$2), $A$6/$D$6, 0)</f>
        <v/>
      </c>
    </row>
    <row r="124" hidden="1" outlineLevel="1">
      <c r="A124" s="243" t="n"/>
      <c r="B124" s="262" t="n">
        <v>0</v>
      </c>
      <c r="C124" s="269">
        <f>+EOMONTH(B124,0)</f>
        <v/>
      </c>
      <c r="D124" t="inlineStr">
        <is>
          <t>Program Development SOW #20</t>
        </is>
      </c>
      <c r="E124" s="171">
        <f>+EOMONTH(B124, $D$6)</f>
        <v/>
      </c>
      <c r="F124" s="761">
        <f>+IF(AND($B124&lt;F$2, $E124&gt;F$2), $A$6/$D$6, 0)</f>
        <v/>
      </c>
      <c r="G124" s="762">
        <f>+IF(AND($B124&lt;G$2, $E124&gt;G$2), $A$6/$D$6, 0)</f>
        <v/>
      </c>
      <c r="H124" s="762">
        <f>+IF(AND($B124&lt;H$2, $E124&gt;H$2), $A$6/$D$6, 0)</f>
        <v/>
      </c>
      <c r="I124" s="762">
        <f>+IF(AND($B124&lt;I$2, $E124&gt;I$2), $A$6/$D$6, 0)</f>
        <v/>
      </c>
      <c r="J124" s="762">
        <f>+IF(AND($B124&lt;J$2, $E124&gt;J$2), $A$6/$D$6, 0)</f>
        <v/>
      </c>
      <c r="K124" s="763">
        <f>+IF(AND($B124&lt;K$2, $E124&gt;K$2), $A$6/$D$6, 0)</f>
        <v/>
      </c>
      <c r="L124" s="762">
        <f>+IF(AND($B124&lt;L$2, $E124&gt;L$2), $A$6/$D$6, 0)</f>
        <v/>
      </c>
      <c r="M124" s="762">
        <f>+IF(AND($B124&lt;M$2, $E124&gt;M$2), $A$6/$D$6, 0)</f>
        <v/>
      </c>
      <c r="N124" s="762">
        <f>+IF(AND($B124&lt;N$2, $E124&gt;N$2), $A$6/$D$6, 0)</f>
        <v/>
      </c>
      <c r="O124" s="762">
        <f>+IF(AND($B124&lt;O$2, $E124&gt;O$2), $A$6/$D$6, 0)</f>
        <v/>
      </c>
      <c r="P124" s="762">
        <f>+IF(AND($B124&lt;P$2, $E124&gt;P$2), $A$6/$D$6, 0)</f>
        <v/>
      </c>
      <c r="Q124" s="762">
        <f>+IF(AND($B124&lt;Q$2, $E124&gt;Q$2), $A$6/$D$6, 0)</f>
        <v/>
      </c>
      <c r="R124" s="762">
        <f>+IF(AND($B124&lt;R$2, $E124&gt;R$2), $A$6/$D$6, 0)</f>
        <v/>
      </c>
      <c r="S124" s="762">
        <f>+IF(AND($B124&lt;S$2, $E124&gt;S$2), $A$6/$D$6, 0)</f>
        <v/>
      </c>
      <c r="T124" s="762">
        <f>+IF(AND($B124&lt;T$2, $E124&gt;T$2), $A$6/$D$6, 0)</f>
        <v/>
      </c>
      <c r="U124" s="762">
        <f>+IF(AND($B124&lt;U$2, $E124&gt;U$2), $A$6/$D$6, 0)</f>
        <v/>
      </c>
      <c r="V124" s="762">
        <f>+IF(AND($B124&lt;V$2, $E124&gt;V$2), $A$6/$D$6, 0)</f>
        <v/>
      </c>
      <c r="W124" s="762">
        <f>+IF(AND($B124&lt;W$2, $E124&gt;W$2), $A$6/$D$6, 0)</f>
        <v/>
      </c>
      <c r="X124" s="762">
        <f>+IF(AND($B124&lt;X$2, $E124&gt;X$2), $A$6/$D$6, 0)</f>
        <v/>
      </c>
      <c r="Y124" s="762">
        <f>+IF(AND($B124&lt;Y$2, $E124&gt;Y$2), $A$6/$D$6, 0)</f>
        <v/>
      </c>
      <c r="Z124" s="762">
        <f>+IF(AND($B124&lt;Z$2, $E124&gt;Z$2), $A$6/$D$6, 0)</f>
        <v/>
      </c>
      <c r="AA124" s="762">
        <f>+IF(AND($B124&lt;AA$2, $E124&gt;AA$2), $A$6/$D$6, 0)</f>
        <v/>
      </c>
      <c r="AB124" s="762">
        <f>+IF(AND($B124&lt;AB$2, $E124&gt;AB$2), $A$6/$D$6, 0)</f>
        <v/>
      </c>
      <c r="AC124" s="762">
        <f>+IF(AND($B124&lt;AC$2, $E124&gt;AC$2), $A$6/$D$6, 0)</f>
        <v/>
      </c>
      <c r="AD124" s="762">
        <f>+IF(AND($B124&lt;AD$2, $E124&gt;AD$2), $A$6/$D$6, 0)</f>
        <v/>
      </c>
      <c r="AE124" s="762">
        <f>+IF(AND($B124&lt;AE$2, $E124&gt;AE$2), $A$6/$D$6, 0)</f>
        <v/>
      </c>
      <c r="AF124" s="762">
        <f>+IF(AND($B124&lt;AF$2, $E124&gt;AF$2), $A$6/$D$6, 0)</f>
        <v/>
      </c>
      <c r="AG124" s="762">
        <f>+IF(AND($B124&lt;AG$2, $E124&gt;AG$2), $A$6/$D$6, 0)</f>
        <v/>
      </c>
      <c r="AH124" s="762">
        <f>+IF(AND($B124&lt;AH$2, $E124&gt;AH$2), $A$6/$D$6, 0)</f>
        <v/>
      </c>
      <c r="AI124" s="762">
        <f>+IF(AND($B124&lt;AI$2, $E124&gt;AI$2), $A$6/$D$6, 0)</f>
        <v/>
      </c>
      <c r="AJ124" s="762">
        <f>+IF(AND($B124&lt;AJ$2, $E124&gt;AJ$2), $A$6/$D$6, 0)</f>
        <v/>
      </c>
      <c r="AK124" s="762">
        <f>+IF(AND($B124&lt;AK$2, $E124&gt;AK$2), $A$6/$D$6, 0)</f>
        <v/>
      </c>
      <c r="AL124" s="762">
        <f>+IF(AND($B124&lt;AL$2, $E124&gt;AL$2), $A$6/$D$6, 0)</f>
        <v/>
      </c>
      <c r="AM124" s="762">
        <f>+IF(AND($B124&lt;AM$2, $E124&gt;AM$2), $A$6/$D$6, 0)</f>
        <v/>
      </c>
      <c r="AN124" s="762">
        <f>+IF(AND($B124&lt;AN$2, $E124&gt;AN$2), $A$6/$D$6, 0)</f>
        <v/>
      </c>
      <c r="AO124" s="762">
        <f>+IF(AND($B124&lt;AO$2, $E124&gt;AO$2), $A$6/$D$6, 0)</f>
        <v/>
      </c>
      <c r="AP124" s="762">
        <f>+IF(AND($B124&lt;AP$2, $E124&gt;AP$2), $A$6/$D$6, 0)</f>
        <v/>
      </c>
      <c r="AQ124" s="762">
        <f>+IF(AND($B124&lt;AQ$2, $E124&gt;AQ$2), $A$6/$D$6, 0)</f>
        <v/>
      </c>
      <c r="AR124" s="762">
        <f>+IF(AND($B124&lt;AR$2, $E124&gt;AR$2), $A$6/$D$6, 0)</f>
        <v/>
      </c>
      <c r="AS124" s="762">
        <f>+IF(AND($B124&lt;AS$2, $E124&gt;AS$2), $A$6/$D$6, 0)</f>
        <v/>
      </c>
      <c r="AT124" s="762">
        <f>+IF(AND($B124&lt;AT$2, $E124&gt;AT$2), $A$6/$D$6, 0)</f>
        <v/>
      </c>
      <c r="AU124" s="762">
        <f>+IF(AND($B124&lt;AU$2, $E124&gt;AU$2), $A$6/$D$6, 0)</f>
        <v/>
      </c>
      <c r="AV124" s="762">
        <f>+IF(AND($B124&lt;AV$2, $E124&gt;AV$2), $A$6/$D$6, 0)</f>
        <v/>
      </c>
      <c r="AW124" s="762">
        <f>+IF(AND($B124&lt;AW$2, $E124&gt;AW$2), $A$6/$D$6, 0)</f>
        <v/>
      </c>
      <c r="AX124" s="762">
        <f>+IF(AND($B124&lt;AX$2, $E124&gt;AX$2), $A$6/$D$6, 0)</f>
        <v/>
      </c>
      <c r="AY124" s="762">
        <f>+IF(AND($B124&lt;AY$2, $E124&gt;AY$2), $A$6/$D$6, 0)</f>
        <v/>
      </c>
      <c r="AZ124" s="762">
        <f>+IF(AND($B124&lt;AZ$2, $E124&gt;AZ$2), $A$6/$D$6, 0)</f>
        <v/>
      </c>
      <c r="BA124" s="762">
        <f>+IF(AND($B124&lt;BA$2, $E124&gt;BA$2), $A$6/$D$6, 0)</f>
        <v/>
      </c>
      <c r="BB124" s="762">
        <f>+IF(AND($B124&lt;BB$2, $E124&gt;BB$2), $A$6/$D$6, 0)</f>
        <v/>
      </c>
      <c r="BC124" s="762">
        <f>+IF(AND($B124&lt;BC$2, $E124&gt;BC$2), $A$6/$D$6, 0)</f>
        <v/>
      </c>
      <c r="BD124" s="762">
        <f>+IF(AND($B124&lt;BD$2, $E124&gt;BD$2), $A$6/$D$6, 0)</f>
        <v/>
      </c>
      <c r="BE124" s="762">
        <f>+IF(AND($B124&lt;BE$2, $E124&gt;BE$2), $A$6/$D$6, 0)</f>
        <v/>
      </c>
      <c r="BF124" s="762">
        <f>+IF(AND($B124&lt;BF$2, $E124&gt;BF$2), $A$6/$D$6, 0)</f>
        <v/>
      </c>
      <c r="BG124" s="762">
        <f>+IF(AND($B124&lt;BG$2, $E124&gt;BG$2), $A$6/$D$6, 0)</f>
        <v/>
      </c>
      <c r="BH124" s="762">
        <f>+IF(AND($B124&lt;BH$2, $E124&gt;BH$2), $A$6/$D$6, 0)</f>
        <v/>
      </c>
      <c r="BI124" s="762">
        <f>+IF(AND($B124&lt;BI$2, $E124&gt;BI$2), $A$6/$D$6, 0)</f>
        <v/>
      </c>
      <c r="BJ124" s="762">
        <f>+IF(AND($B124&lt;BJ$2, $E124&gt;BJ$2), $A$6/$D$6, 0)</f>
        <v/>
      </c>
      <c r="BK124" s="762">
        <f>+IF(AND($B124&lt;BK$2, $E124&gt;BK$2), $A$6/$D$6, 0)</f>
        <v/>
      </c>
      <c r="BL124" s="762">
        <f>+IF(AND($B124&lt;BL$2, $E124&gt;BL$2), $A$6/$D$6, 0)</f>
        <v/>
      </c>
      <c r="BM124" s="762">
        <f>+IF(AND($B124&lt;BM$2, $E124&gt;BM$2), $A$6/$D$6, 0)</f>
        <v/>
      </c>
      <c r="BN124" s="762">
        <f>+IF(AND($B124&lt;BN$2, $E124&gt;BN$2), $A$6/$D$6, 0)</f>
        <v/>
      </c>
      <c r="BO124" s="762">
        <f>+IF(AND($B124&lt;BO$2, $E124&gt;BO$2), $A$6/$D$6, 0)</f>
        <v/>
      </c>
      <c r="BP124" s="762">
        <f>+IF(AND($B124&lt;BP$2, $E124&gt;BP$2), $A$6/$D$6, 0)</f>
        <v/>
      </c>
      <c r="BQ124" s="762">
        <f>+IF(AND($B124&lt;BQ$2, $E124&gt;BQ$2), $A$6/$D$6, 0)</f>
        <v/>
      </c>
      <c r="BR124" s="762">
        <f>+IF(AND($B124&lt;BR$2, $E124&gt;BR$2), $A$6/$D$6, 0)</f>
        <v/>
      </c>
      <c r="BS124" s="762">
        <f>+IF(AND($B124&lt;BS$2, $E124&gt;BS$2), $A$6/$D$6, 0)</f>
        <v/>
      </c>
      <c r="BT124" s="762">
        <f>+IF(AND($B124&lt;BT$2, $E124&gt;BT$2), $A$6/$D$6, 0)</f>
        <v/>
      </c>
      <c r="BU124" s="762">
        <f>+IF(AND($B124&lt;BU$2, $E124&gt;BU$2), $A$6/$D$6, 0)</f>
        <v/>
      </c>
      <c r="BV124" s="762">
        <f>+IF(AND($B124&lt;BV$2, $E124&gt;BV$2), $A$6/$D$6, 0)</f>
        <v/>
      </c>
      <c r="BW124" s="762">
        <f>+IF(AND($B124&lt;BW$2, $E124&gt;BW$2), $A$6/$D$6, 0)</f>
        <v/>
      </c>
      <c r="BX124" s="762">
        <f>+IF(AND($B124&lt;BX$2, $E124&gt;BX$2), $A$6/$D$6, 0)</f>
        <v/>
      </c>
      <c r="BY124" s="762">
        <f>+IF(AND($B124&lt;BY$2, $E124&gt;BY$2), $A$6/$D$6, 0)</f>
        <v/>
      </c>
      <c r="BZ124" s="762">
        <f>+IF(AND($B124&lt;BZ$2, $E124&gt;BZ$2), $A$6/$D$6, 0)</f>
        <v/>
      </c>
      <c r="CA124" s="762">
        <f>+IF(AND($B124&lt;CA$2, $E124&gt;CA$2), $A$6/$D$6, 0)</f>
        <v/>
      </c>
      <c r="CB124" s="762">
        <f>+IF(AND($B124&lt;CB$2, $E124&gt;CB$2), $A$6/$D$6, 0)</f>
        <v/>
      </c>
      <c r="CC124" s="762">
        <f>+IF(AND($B124&lt;CC$2, $E124&gt;CC$2), $A$6/$D$6, 0)</f>
        <v/>
      </c>
      <c r="CD124" s="762">
        <f>+IF(AND($B124&lt;CD$2, $E124&gt;CD$2), $A$6/$D$6, 0)</f>
        <v/>
      </c>
      <c r="CE124" s="762">
        <f>+IF(AND($B124&lt;CE$2, $E124&gt;CE$2), $A$6/$D$6, 0)</f>
        <v/>
      </c>
      <c r="CF124" s="762">
        <f>+IF(AND($B124&lt;CF$2, $E124&gt;CF$2), $A$6/$D$6, 0)</f>
        <v/>
      </c>
      <c r="CG124" s="762">
        <f>+IF(AND($B124&lt;CG$2, $E124&gt;CG$2), $A$6/$D$6, 0)</f>
        <v/>
      </c>
      <c r="CH124" s="762">
        <f>+IF(AND($B124&lt;CH$2, $E124&gt;CH$2), $A$6/$D$6, 0)</f>
        <v/>
      </c>
      <c r="CI124" s="762">
        <f>+IF(AND($B124&lt;CI$2, $E124&gt;CI$2), $A$6/$D$6, 0)</f>
        <v/>
      </c>
      <c r="CJ124" s="762">
        <f>+IF(AND($B124&lt;CJ$2, $E124&gt;CJ$2), $A$6/$D$6, 0)</f>
        <v/>
      </c>
      <c r="CK124" s="763">
        <f>+IF(AND($B124&lt;CK$2, $E124&gt;CK$2), $A$6/$D$6, 0)</f>
        <v/>
      </c>
    </row>
    <row r="125" hidden="1" outlineLevel="1">
      <c r="A125" s="243" t="n"/>
      <c r="B125" s="262" t="n">
        <v>0</v>
      </c>
      <c r="C125" s="269">
        <f>+EOMONTH(B125,0)</f>
        <v/>
      </c>
      <c r="D125" t="inlineStr">
        <is>
          <t>Program Development SOW #21</t>
        </is>
      </c>
      <c r="E125" s="171">
        <f>+EOMONTH(B125, $D$6)</f>
        <v/>
      </c>
      <c r="F125" s="761">
        <f>+IF(AND($B125&lt;F$2, $E125&gt;F$2), $A$6/$D$6, 0)</f>
        <v/>
      </c>
      <c r="G125" s="762">
        <f>+IF(AND($B125&lt;G$2, $E125&gt;G$2), $A$6/$D$6, 0)</f>
        <v/>
      </c>
      <c r="H125" s="762">
        <f>+IF(AND($B125&lt;H$2, $E125&gt;H$2), $A$6/$D$6, 0)</f>
        <v/>
      </c>
      <c r="I125" s="762">
        <f>+IF(AND($B125&lt;I$2, $E125&gt;I$2), $A$6/$D$6, 0)</f>
        <v/>
      </c>
      <c r="J125" s="762">
        <f>+IF(AND($B125&lt;J$2, $E125&gt;J$2), $A$6/$D$6, 0)</f>
        <v/>
      </c>
      <c r="K125" s="763">
        <f>+IF(AND($B125&lt;K$2, $E125&gt;K$2), $A$6/$D$6, 0)</f>
        <v/>
      </c>
      <c r="L125" s="762">
        <f>+IF(AND($B125&lt;L$2, $E125&gt;L$2), $A$6/$D$6, 0)</f>
        <v/>
      </c>
      <c r="M125" s="762">
        <f>+IF(AND($B125&lt;M$2, $E125&gt;M$2), $A$6/$D$6, 0)</f>
        <v/>
      </c>
      <c r="N125" s="762">
        <f>+IF(AND($B125&lt;N$2, $E125&gt;N$2), $A$6/$D$6, 0)</f>
        <v/>
      </c>
      <c r="O125" s="762">
        <f>+IF(AND($B125&lt;O$2, $E125&gt;O$2), $A$6/$D$6, 0)</f>
        <v/>
      </c>
      <c r="P125" s="762">
        <f>+IF(AND($B125&lt;P$2, $E125&gt;P$2), $A$6/$D$6, 0)</f>
        <v/>
      </c>
      <c r="Q125" s="762">
        <f>+IF(AND($B125&lt;Q$2, $E125&gt;Q$2), $A$6/$D$6, 0)</f>
        <v/>
      </c>
      <c r="R125" s="762">
        <f>+IF(AND($B125&lt;R$2, $E125&gt;R$2), $A$6/$D$6, 0)</f>
        <v/>
      </c>
      <c r="S125" s="762">
        <f>+IF(AND($B125&lt;S$2, $E125&gt;S$2), $A$6/$D$6, 0)</f>
        <v/>
      </c>
      <c r="T125" s="762">
        <f>+IF(AND($B125&lt;T$2, $E125&gt;T$2), $A$6/$D$6, 0)</f>
        <v/>
      </c>
      <c r="U125" s="762">
        <f>+IF(AND($B125&lt;U$2, $E125&gt;U$2), $A$6/$D$6, 0)</f>
        <v/>
      </c>
      <c r="V125" s="762">
        <f>+IF(AND($B125&lt;V$2, $E125&gt;V$2), $A$6/$D$6, 0)</f>
        <v/>
      </c>
      <c r="W125" s="762">
        <f>+IF(AND($B125&lt;W$2, $E125&gt;W$2), $A$6/$D$6, 0)</f>
        <v/>
      </c>
      <c r="X125" s="762">
        <f>+IF(AND($B125&lt;X$2, $E125&gt;X$2), $A$6/$D$6, 0)</f>
        <v/>
      </c>
      <c r="Y125" s="762">
        <f>+IF(AND($B125&lt;Y$2, $E125&gt;Y$2), $A$6/$D$6, 0)</f>
        <v/>
      </c>
      <c r="Z125" s="762">
        <f>+IF(AND($B125&lt;Z$2, $E125&gt;Z$2), $A$6/$D$6, 0)</f>
        <v/>
      </c>
      <c r="AA125" s="762">
        <f>+IF(AND($B125&lt;AA$2, $E125&gt;AA$2), $A$6/$D$6, 0)</f>
        <v/>
      </c>
      <c r="AB125" s="762">
        <f>+IF(AND($B125&lt;AB$2, $E125&gt;AB$2), $A$6/$D$6, 0)</f>
        <v/>
      </c>
      <c r="AC125" s="762">
        <f>+IF(AND($B125&lt;AC$2, $E125&gt;AC$2), $A$6/$D$6, 0)</f>
        <v/>
      </c>
      <c r="AD125" s="762">
        <f>+IF(AND($B125&lt;AD$2, $E125&gt;AD$2), $A$6/$D$6, 0)</f>
        <v/>
      </c>
      <c r="AE125" s="762">
        <f>+IF(AND($B125&lt;AE$2, $E125&gt;AE$2), $A$6/$D$6, 0)</f>
        <v/>
      </c>
      <c r="AF125" s="762">
        <f>+IF(AND($B125&lt;AF$2, $E125&gt;AF$2), $A$6/$D$6, 0)</f>
        <v/>
      </c>
      <c r="AG125" s="762">
        <f>+IF(AND($B125&lt;AG$2, $E125&gt;AG$2), $A$6/$D$6, 0)</f>
        <v/>
      </c>
      <c r="AH125" s="762">
        <f>+IF(AND($B125&lt;AH$2, $E125&gt;AH$2), $A$6/$D$6, 0)</f>
        <v/>
      </c>
      <c r="AI125" s="762">
        <f>+IF(AND($B125&lt;AI$2, $E125&gt;AI$2), $A$6/$D$6, 0)</f>
        <v/>
      </c>
      <c r="AJ125" s="762">
        <f>+IF(AND($B125&lt;AJ$2, $E125&gt;AJ$2), $A$6/$D$6, 0)</f>
        <v/>
      </c>
      <c r="AK125" s="762">
        <f>+IF(AND($B125&lt;AK$2, $E125&gt;AK$2), $A$6/$D$6, 0)</f>
        <v/>
      </c>
      <c r="AL125" s="762">
        <f>+IF(AND($B125&lt;AL$2, $E125&gt;AL$2), $A$6/$D$6, 0)</f>
        <v/>
      </c>
      <c r="AM125" s="762">
        <f>+IF(AND($B125&lt;AM$2, $E125&gt;AM$2), $A$6/$D$6, 0)</f>
        <v/>
      </c>
      <c r="AN125" s="762">
        <f>+IF(AND($B125&lt;AN$2, $E125&gt;AN$2), $A$6/$D$6, 0)</f>
        <v/>
      </c>
      <c r="AO125" s="762">
        <f>+IF(AND($B125&lt;AO$2, $E125&gt;AO$2), $A$6/$D$6, 0)</f>
        <v/>
      </c>
      <c r="AP125" s="762">
        <f>+IF(AND($B125&lt;AP$2, $E125&gt;AP$2), $A$6/$D$6, 0)</f>
        <v/>
      </c>
      <c r="AQ125" s="762">
        <f>+IF(AND($B125&lt;AQ$2, $E125&gt;AQ$2), $A$6/$D$6, 0)</f>
        <v/>
      </c>
      <c r="AR125" s="762">
        <f>+IF(AND($B125&lt;AR$2, $E125&gt;AR$2), $A$6/$D$6, 0)</f>
        <v/>
      </c>
      <c r="AS125" s="762">
        <f>+IF(AND($B125&lt;AS$2, $E125&gt;AS$2), $A$6/$D$6, 0)</f>
        <v/>
      </c>
      <c r="AT125" s="762">
        <f>+IF(AND($B125&lt;AT$2, $E125&gt;AT$2), $A$6/$D$6, 0)</f>
        <v/>
      </c>
      <c r="AU125" s="762">
        <f>+IF(AND($B125&lt;AU$2, $E125&gt;AU$2), $A$6/$D$6, 0)</f>
        <v/>
      </c>
      <c r="AV125" s="762">
        <f>+IF(AND($B125&lt;AV$2, $E125&gt;AV$2), $A$6/$D$6, 0)</f>
        <v/>
      </c>
      <c r="AW125" s="762">
        <f>+IF(AND($B125&lt;AW$2, $E125&gt;AW$2), $A$6/$D$6, 0)</f>
        <v/>
      </c>
      <c r="AX125" s="762">
        <f>+IF(AND($B125&lt;AX$2, $E125&gt;AX$2), $A$6/$D$6, 0)</f>
        <v/>
      </c>
      <c r="AY125" s="762">
        <f>+IF(AND($B125&lt;AY$2, $E125&gt;AY$2), $A$6/$D$6, 0)</f>
        <v/>
      </c>
      <c r="AZ125" s="762">
        <f>+IF(AND($B125&lt;AZ$2, $E125&gt;AZ$2), $A$6/$D$6, 0)</f>
        <v/>
      </c>
      <c r="BA125" s="762">
        <f>+IF(AND($B125&lt;BA$2, $E125&gt;BA$2), $A$6/$D$6, 0)</f>
        <v/>
      </c>
      <c r="BB125" s="762">
        <f>+IF(AND($B125&lt;BB$2, $E125&gt;BB$2), $A$6/$D$6, 0)</f>
        <v/>
      </c>
      <c r="BC125" s="762">
        <f>+IF(AND($B125&lt;BC$2, $E125&gt;BC$2), $A$6/$D$6, 0)</f>
        <v/>
      </c>
      <c r="BD125" s="762">
        <f>+IF(AND($B125&lt;BD$2, $E125&gt;BD$2), $A$6/$D$6, 0)</f>
        <v/>
      </c>
      <c r="BE125" s="762">
        <f>+IF(AND($B125&lt;BE$2, $E125&gt;BE$2), $A$6/$D$6, 0)</f>
        <v/>
      </c>
      <c r="BF125" s="762">
        <f>+IF(AND($B125&lt;BF$2, $E125&gt;BF$2), $A$6/$D$6, 0)</f>
        <v/>
      </c>
      <c r="BG125" s="762">
        <f>+IF(AND($B125&lt;BG$2, $E125&gt;BG$2), $A$6/$D$6, 0)</f>
        <v/>
      </c>
      <c r="BH125" s="762">
        <f>+IF(AND($B125&lt;BH$2, $E125&gt;BH$2), $A$6/$D$6, 0)</f>
        <v/>
      </c>
      <c r="BI125" s="762">
        <f>+IF(AND($B125&lt;BI$2, $E125&gt;BI$2), $A$6/$D$6, 0)</f>
        <v/>
      </c>
      <c r="BJ125" s="762">
        <f>+IF(AND($B125&lt;BJ$2, $E125&gt;BJ$2), $A$6/$D$6, 0)</f>
        <v/>
      </c>
      <c r="BK125" s="762">
        <f>+IF(AND($B125&lt;BK$2, $E125&gt;BK$2), $A$6/$D$6, 0)</f>
        <v/>
      </c>
      <c r="BL125" s="762">
        <f>+IF(AND($B125&lt;BL$2, $E125&gt;BL$2), $A$6/$D$6, 0)</f>
        <v/>
      </c>
      <c r="BM125" s="762">
        <f>+IF(AND($B125&lt;BM$2, $E125&gt;BM$2), $A$6/$D$6, 0)</f>
        <v/>
      </c>
      <c r="BN125" s="762">
        <f>+IF(AND($B125&lt;BN$2, $E125&gt;BN$2), $A$6/$D$6, 0)</f>
        <v/>
      </c>
      <c r="BO125" s="762">
        <f>+IF(AND($B125&lt;BO$2, $E125&gt;BO$2), $A$6/$D$6, 0)</f>
        <v/>
      </c>
      <c r="BP125" s="762">
        <f>+IF(AND($B125&lt;BP$2, $E125&gt;BP$2), $A$6/$D$6, 0)</f>
        <v/>
      </c>
      <c r="BQ125" s="762">
        <f>+IF(AND($B125&lt;BQ$2, $E125&gt;BQ$2), $A$6/$D$6, 0)</f>
        <v/>
      </c>
      <c r="BR125" s="762">
        <f>+IF(AND($B125&lt;BR$2, $E125&gt;BR$2), $A$6/$D$6, 0)</f>
        <v/>
      </c>
      <c r="BS125" s="762">
        <f>+IF(AND($B125&lt;BS$2, $E125&gt;BS$2), $A$6/$D$6, 0)</f>
        <v/>
      </c>
      <c r="BT125" s="762">
        <f>+IF(AND($B125&lt;BT$2, $E125&gt;BT$2), $A$6/$D$6, 0)</f>
        <v/>
      </c>
      <c r="BU125" s="762">
        <f>+IF(AND($B125&lt;BU$2, $E125&gt;BU$2), $A$6/$D$6, 0)</f>
        <v/>
      </c>
      <c r="BV125" s="762">
        <f>+IF(AND($B125&lt;BV$2, $E125&gt;BV$2), $A$6/$D$6, 0)</f>
        <v/>
      </c>
      <c r="BW125" s="762">
        <f>+IF(AND($B125&lt;BW$2, $E125&gt;BW$2), $A$6/$D$6, 0)</f>
        <v/>
      </c>
      <c r="BX125" s="762">
        <f>+IF(AND($B125&lt;BX$2, $E125&gt;BX$2), $A$6/$D$6, 0)</f>
        <v/>
      </c>
      <c r="BY125" s="762">
        <f>+IF(AND($B125&lt;BY$2, $E125&gt;BY$2), $A$6/$D$6, 0)</f>
        <v/>
      </c>
      <c r="BZ125" s="762">
        <f>+IF(AND($B125&lt;BZ$2, $E125&gt;BZ$2), $A$6/$D$6, 0)</f>
        <v/>
      </c>
      <c r="CA125" s="762">
        <f>+IF(AND($B125&lt;CA$2, $E125&gt;CA$2), $A$6/$D$6, 0)</f>
        <v/>
      </c>
      <c r="CB125" s="762">
        <f>+IF(AND($B125&lt;CB$2, $E125&gt;CB$2), $A$6/$D$6, 0)</f>
        <v/>
      </c>
      <c r="CC125" s="762">
        <f>+IF(AND($B125&lt;CC$2, $E125&gt;CC$2), $A$6/$D$6, 0)</f>
        <v/>
      </c>
      <c r="CD125" s="762">
        <f>+IF(AND($B125&lt;CD$2, $E125&gt;CD$2), $A$6/$D$6, 0)</f>
        <v/>
      </c>
      <c r="CE125" s="762">
        <f>+IF(AND($B125&lt;CE$2, $E125&gt;CE$2), $A$6/$D$6, 0)</f>
        <v/>
      </c>
      <c r="CF125" s="762">
        <f>+IF(AND($B125&lt;CF$2, $E125&gt;CF$2), $A$6/$D$6, 0)</f>
        <v/>
      </c>
      <c r="CG125" s="762">
        <f>+IF(AND($B125&lt;CG$2, $E125&gt;CG$2), $A$6/$D$6, 0)</f>
        <v/>
      </c>
      <c r="CH125" s="762">
        <f>+IF(AND($B125&lt;CH$2, $E125&gt;CH$2), $A$6/$D$6, 0)</f>
        <v/>
      </c>
      <c r="CI125" s="762">
        <f>+IF(AND($B125&lt;CI$2, $E125&gt;CI$2), $A$6/$D$6, 0)</f>
        <v/>
      </c>
      <c r="CJ125" s="762">
        <f>+IF(AND($B125&lt;CJ$2, $E125&gt;CJ$2), $A$6/$D$6, 0)</f>
        <v/>
      </c>
      <c r="CK125" s="763">
        <f>+IF(AND($B125&lt;CK$2, $E125&gt;CK$2), $A$6/$D$6, 0)</f>
        <v/>
      </c>
    </row>
    <row r="126" hidden="1" outlineLevel="1">
      <c r="A126" s="243" t="n"/>
      <c r="B126" s="262" t="n">
        <v>0</v>
      </c>
      <c r="C126" s="269">
        <f>+EOMONTH(B126,0)</f>
        <v/>
      </c>
      <c r="D126" t="inlineStr">
        <is>
          <t>Program Development SOW #22</t>
        </is>
      </c>
      <c r="E126" s="171">
        <f>+EOMONTH(B126, $D$6)</f>
        <v/>
      </c>
      <c r="F126" s="761">
        <f>+IF(AND($B126&lt;F$2, $E126&gt;F$2), $A$6/$D$6, 0)</f>
        <v/>
      </c>
      <c r="G126" s="762">
        <f>+IF(AND($B126&lt;G$2, $E126&gt;G$2), $A$6/$D$6, 0)</f>
        <v/>
      </c>
      <c r="H126" s="762">
        <f>+IF(AND($B126&lt;H$2, $E126&gt;H$2), $A$6/$D$6, 0)</f>
        <v/>
      </c>
      <c r="I126" s="762">
        <f>+IF(AND($B126&lt;I$2, $E126&gt;I$2), $A$6/$D$6, 0)</f>
        <v/>
      </c>
      <c r="J126" s="762">
        <f>+IF(AND($B126&lt;J$2, $E126&gt;J$2), $A$6/$D$6, 0)</f>
        <v/>
      </c>
      <c r="K126" s="763">
        <f>+IF(AND($B126&lt;K$2, $E126&gt;K$2), $A$6/$D$6, 0)</f>
        <v/>
      </c>
      <c r="L126" s="762">
        <f>+IF(AND($B126&lt;L$2, $E126&gt;L$2), $A$6/$D$6, 0)</f>
        <v/>
      </c>
      <c r="M126" s="762">
        <f>+IF(AND($B126&lt;M$2, $E126&gt;M$2), $A$6/$D$6, 0)</f>
        <v/>
      </c>
      <c r="N126" s="762">
        <f>+IF(AND($B126&lt;N$2, $E126&gt;N$2), $A$6/$D$6, 0)</f>
        <v/>
      </c>
      <c r="O126" s="762">
        <f>+IF(AND($B126&lt;O$2, $E126&gt;O$2), $A$6/$D$6, 0)</f>
        <v/>
      </c>
      <c r="P126" s="762">
        <f>+IF(AND($B126&lt;P$2, $E126&gt;P$2), $A$6/$D$6, 0)</f>
        <v/>
      </c>
      <c r="Q126" s="762">
        <f>+IF(AND($B126&lt;Q$2, $E126&gt;Q$2), $A$6/$D$6, 0)</f>
        <v/>
      </c>
      <c r="R126" s="762">
        <f>+IF(AND($B126&lt;R$2, $E126&gt;R$2), $A$6/$D$6, 0)</f>
        <v/>
      </c>
      <c r="S126" s="762">
        <f>+IF(AND($B126&lt;S$2, $E126&gt;S$2), $A$6/$D$6, 0)</f>
        <v/>
      </c>
      <c r="T126" s="762">
        <f>+IF(AND($B126&lt;T$2, $E126&gt;T$2), $A$6/$D$6, 0)</f>
        <v/>
      </c>
      <c r="U126" s="762">
        <f>+IF(AND($B126&lt;U$2, $E126&gt;U$2), $A$6/$D$6, 0)</f>
        <v/>
      </c>
      <c r="V126" s="762">
        <f>+IF(AND($B126&lt;V$2, $E126&gt;V$2), $A$6/$D$6, 0)</f>
        <v/>
      </c>
      <c r="W126" s="762">
        <f>+IF(AND($B126&lt;W$2, $E126&gt;W$2), $A$6/$D$6, 0)</f>
        <v/>
      </c>
      <c r="X126" s="762">
        <f>+IF(AND($B126&lt;X$2, $E126&gt;X$2), $A$6/$D$6, 0)</f>
        <v/>
      </c>
      <c r="Y126" s="762">
        <f>+IF(AND($B126&lt;Y$2, $E126&gt;Y$2), $A$6/$D$6, 0)</f>
        <v/>
      </c>
      <c r="Z126" s="762">
        <f>+IF(AND($B126&lt;Z$2, $E126&gt;Z$2), $A$6/$D$6, 0)</f>
        <v/>
      </c>
      <c r="AA126" s="762">
        <f>+IF(AND($B126&lt;AA$2, $E126&gt;AA$2), $A$6/$D$6, 0)</f>
        <v/>
      </c>
      <c r="AB126" s="762">
        <f>+IF(AND($B126&lt;AB$2, $E126&gt;AB$2), $A$6/$D$6, 0)</f>
        <v/>
      </c>
      <c r="AC126" s="762">
        <f>+IF(AND($B126&lt;AC$2, $E126&gt;AC$2), $A$6/$D$6, 0)</f>
        <v/>
      </c>
      <c r="AD126" s="762">
        <f>+IF(AND($B126&lt;AD$2, $E126&gt;AD$2), $A$6/$D$6, 0)</f>
        <v/>
      </c>
      <c r="AE126" s="762">
        <f>+IF(AND($B126&lt;AE$2, $E126&gt;AE$2), $A$6/$D$6, 0)</f>
        <v/>
      </c>
      <c r="AF126" s="762">
        <f>+IF(AND($B126&lt;AF$2, $E126&gt;AF$2), $A$6/$D$6, 0)</f>
        <v/>
      </c>
      <c r="AG126" s="762">
        <f>+IF(AND($B126&lt;AG$2, $E126&gt;AG$2), $A$6/$D$6, 0)</f>
        <v/>
      </c>
      <c r="AH126" s="762">
        <f>+IF(AND($B126&lt;AH$2, $E126&gt;AH$2), $A$6/$D$6, 0)</f>
        <v/>
      </c>
      <c r="AI126" s="762">
        <f>+IF(AND($B126&lt;AI$2, $E126&gt;AI$2), $A$6/$D$6, 0)</f>
        <v/>
      </c>
      <c r="AJ126" s="762">
        <f>+IF(AND($B126&lt;AJ$2, $E126&gt;AJ$2), $A$6/$D$6, 0)</f>
        <v/>
      </c>
      <c r="AK126" s="762">
        <f>+IF(AND($B126&lt;AK$2, $E126&gt;AK$2), $A$6/$D$6, 0)</f>
        <v/>
      </c>
      <c r="AL126" s="762">
        <f>+IF(AND($B126&lt;AL$2, $E126&gt;AL$2), $A$6/$D$6, 0)</f>
        <v/>
      </c>
      <c r="AM126" s="762">
        <f>+IF(AND($B126&lt;AM$2, $E126&gt;AM$2), $A$6/$D$6, 0)</f>
        <v/>
      </c>
      <c r="AN126" s="762">
        <f>+IF(AND($B126&lt;AN$2, $E126&gt;AN$2), $A$6/$D$6, 0)</f>
        <v/>
      </c>
      <c r="AO126" s="762">
        <f>+IF(AND($B126&lt;AO$2, $E126&gt;AO$2), $A$6/$D$6, 0)</f>
        <v/>
      </c>
      <c r="AP126" s="762">
        <f>+IF(AND($B126&lt;AP$2, $E126&gt;AP$2), $A$6/$D$6, 0)</f>
        <v/>
      </c>
      <c r="AQ126" s="762">
        <f>+IF(AND($B126&lt;AQ$2, $E126&gt;AQ$2), $A$6/$D$6, 0)</f>
        <v/>
      </c>
      <c r="AR126" s="762">
        <f>+IF(AND($B126&lt;AR$2, $E126&gt;AR$2), $A$6/$D$6, 0)</f>
        <v/>
      </c>
      <c r="AS126" s="762">
        <f>+IF(AND($B126&lt;AS$2, $E126&gt;AS$2), $A$6/$D$6, 0)</f>
        <v/>
      </c>
      <c r="AT126" s="762">
        <f>+IF(AND($B126&lt;AT$2, $E126&gt;AT$2), $A$6/$D$6, 0)</f>
        <v/>
      </c>
      <c r="AU126" s="762">
        <f>+IF(AND($B126&lt;AU$2, $E126&gt;AU$2), $A$6/$D$6, 0)</f>
        <v/>
      </c>
      <c r="AV126" s="762">
        <f>+IF(AND($B126&lt;AV$2, $E126&gt;AV$2), $A$6/$D$6, 0)</f>
        <v/>
      </c>
      <c r="AW126" s="762">
        <f>+IF(AND($B126&lt;AW$2, $E126&gt;AW$2), $A$6/$D$6, 0)</f>
        <v/>
      </c>
      <c r="AX126" s="762">
        <f>+IF(AND($B126&lt;AX$2, $E126&gt;AX$2), $A$6/$D$6, 0)</f>
        <v/>
      </c>
      <c r="AY126" s="762">
        <f>+IF(AND($B126&lt;AY$2, $E126&gt;AY$2), $A$6/$D$6, 0)</f>
        <v/>
      </c>
      <c r="AZ126" s="762">
        <f>+IF(AND($B126&lt;AZ$2, $E126&gt;AZ$2), $A$6/$D$6, 0)</f>
        <v/>
      </c>
      <c r="BA126" s="762">
        <f>+IF(AND($B126&lt;BA$2, $E126&gt;BA$2), $A$6/$D$6, 0)</f>
        <v/>
      </c>
      <c r="BB126" s="762">
        <f>+IF(AND($B126&lt;BB$2, $E126&gt;BB$2), $A$6/$D$6, 0)</f>
        <v/>
      </c>
      <c r="BC126" s="762">
        <f>+IF(AND($B126&lt;BC$2, $E126&gt;BC$2), $A$6/$D$6, 0)</f>
        <v/>
      </c>
      <c r="BD126" s="762">
        <f>+IF(AND($B126&lt;BD$2, $E126&gt;BD$2), $A$6/$D$6, 0)</f>
        <v/>
      </c>
      <c r="BE126" s="762">
        <f>+IF(AND($B126&lt;BE$2, $E126&gt;BE$2), $A$6/$D$6, 0)</f>
        <v/>
      </c>
      <c r="BF126" s="762">
        <f>+IF(AND($B126&lt;BF$2, $E126&gt;BF$2), $A$6/$D$6, 0)</f>
        <v/>
      </c>
      <c r="BG126" s="762">
        <f>+IF(AND($B126&lt;BG$2, $E126&gt;BG$2), $A$6/$D$6, 0)</f>
        <v/>
      </c>
      <c r="BH126" s="762">
        <f>+IF(AND($B126&lt;BH$2, $E126&gt;BH$2), $A$6/$D$6, 0)</f>
        <v/>
      </c>
      <c r="BI126" s="762">
        <f>+IF(AND($B126&lt;BI$2, $E126&gt;BI$2), $A$6/$D$6, 0)</f>
        <v/>
      </c>
      <c r="BJ126" s="762">
        <f>+IF(AND($B126&lt;BJ$2, $E126&gt;BJ$2), $A$6/$D$6, 0)</f>
        <v/>
      </c>
      <c r="BK126" s="762">
        <f>+IF(AND($B126&lt;BK$2, $E126&gt;BK$2), $A$6/$D$6, 0)</f>
        <v/>
      </c>
      <c r="BL126" s="762">
        <f>+IF(AND($B126&lt;BL$2, $E126&gt;BL$2), $A$6/$D$6, 0)</f>
        <v/>
      </c>
      <c r="BM126" s="762">
        <f>+IF(AND($B126&lt;BM$2, $E126&gt;BM$2), $A$6/$D$6, 0)</f>
        <v/>
      </c>
      <c r="BN126" s="762">
        <f>+IF(AND($B126&lt;BN$2, $E126&gt;BN$2), $A$6/$D$6, 0)</f>
        <v/>
      </c>
      <c r="BO126" s="762">
        <f>+IF(AND($B126&lt;BO$2, $E126&gt;BO$2), $A$6/$D$6, 0)</f>
        <v/>
      </c>
      <c r="BP126" s="762">
        <f>+IF(AND($B126&lt;BP$2, $E126&gt;BP$2), $A$6/$D$6, 0)</f>
        <v/>
      </c>
      <c r="BQ126" s="762">
        <f>+IF(AND($B126&lt;BQ$2, $E126&gt;BQ$2), $A$6/$D$6, 0)</f>
        <v/>
      </c>
      <c r="BR126" s="762">
        <f>+IF(AND($B126&lt;BR$2, $E126&gt;BR$2), $A$6/$D$6, 0)</f>
        <v/>
      </c>
      <c r="BS126" s="762">
        <f>+IF(AND($B126&lt;BS$2, $E126&gt;BS$2), $A$6/$D$6, 0)</f>
        <v/>
      </c>
      <c r="BT126" s="762">
        <f>+IF(AND($B126&lt;BT$2, $E126&gt;BT$2), $A$6/$D$6, 0)</f>
        <v/>
      </c>
      <c r="BU126" s="762">
        <f>+IF(AND($B126&lt;BU$2, $E126&gt;BU$2), $A$6/$D$6, 0)</f>
        <v/>
      </c>
      <c r="BV126" s="762">
        <f>+IF(AND($B126&lt;BV$2, $E126&gt;BV$2), $A$6/$D$6, 0)</f>
        <v/>
      </c>
      <c r="BW126" s="762">
        <f>+IF(AND($B126&lt;BW$2, $E126&gt;BW$2), $A$6/$D$6, 0)</f>
        <v/>
      </c>
      <c r="BX126" s="762">
        <f>+IF(AND($B126&lt;BX$2, $E126&gt;BX$2), $A$6/$D$6, 0)</f>
        <v/>
      </c>
      <c r="BY126" s="762">
        <f>+IF(AND($B126&lt;BY$2, $E126&gt;BY$2), $A$6/$D$6, 0)</f>
        <v/>
      </c>
      <c r="BZ126" s="762">
        <f>+IF(AND($B126&lt;BZ$2, $E126&gt;BZ$2), $A$6/$D$6, 0)</f>
        <v/>
      </c>
      <c r="CA126" s="762">
        <f>+IF(AND($B126&lt;CA$2, $E126&gt;CA$2), $A$6/$D$6, 0)</f>
        <v/>
      </c>
      <c r="CB126" s="762">
        <f>+IF(AND($B126&lt;CB$2, $E126&gt;CB$2), $A$6/$D$6, 0)</f>
        <v/>
      </c>
      <c r="CC126" s="762">
        <f>+IF(AND($B126&lt;CC$2, $E126&gt;CC$2), $A$6/$D$6, 0)</f>
        <v/>
      </c>
      <c r="CD126" s="762">
        <f>+IF(AND($B126&lt;CD$2, $E126&gt;CD$2), $A$6/$D$6, 0)</f>
        <v/>
      </c>
      <c r="CE126" s="762">
        <f>+IF(AND($B126&lt;CE$2, $E126&gt;CE$2), $A$6/$D$6, 0)</f>
        <v/>
      </c>
      <c r="CF126" s="762">
        <f>+IF(AND($B126&lt;CF$2, $E126&gt;CF$2), $A$6/$D$6, 0)</f>
        <v/>
      </c>
      <c r="CG126" s="762">
        <f>+IF(AND($B126&lt;CG$2, $E126&gt;CG$2), $A$6/$D$6, 0)</f>
        <v/>
      </c>
      <c r="CH126" s="762">
        <f>+IF(AND($B126&lt;CH$2, $E126&gt;CH$2), $A$6/$D$6, 0)</f>
        <v/>
      </c>
      <c r="CI126" s="762">
        <f>+IF(AND($B126&lt;CI$2, $E126&gt;CI$2), $A$6/$D$6, 0)</f>
        <v/>
      </c>
      <c r="CJ126" s="762">
        <f>+IF(AND($B126&lt;CJ$2, $E126&gt;CJ$2), $A$6/$D$6, 0)</f>
        <v/>
      </c>
      <c r="CK126" s="763">
        <f>+IF(AND($B126&lt;CK$2, $E126&gt;CK$2), $A$6/$D$6, 0)</f>
        <v/>
      </c>
    </row>
    <row r="127" hidden="1" outlineLevel="1">
      <c r="A127" s="243" t="n"/>
      <c r="B127" s="262" t="n">
        <v>0</v>
      </c>
      <c r="C127" s="269">
        <f>+EOMONTH(B127,0)</f>
        <v/>
      </c>
      <c r="D127" t="inlineStr">
        <is>
          <t>Program Development SOW #23</t>
        </is>
      </c>
      <c r="E127" s="171">
        <f>+EOMONTH(B127, $D$6)</f>
        <v/>
      </c>
      <c r="F127" s="761">
        <f>+IF(AND($B127&lt;F$2, $E127&gt;F$2), $A$6/$D$6, 0)</f>
        <v/>
      </c>
      <c r="G127" s="762">
        <f>+IF(AND($B127&lt;G$2, $E127&gt;G$2), $A$6/$D$6, 0)</f>
        <v/>
      </c>
      <c r="H127" s="762">
        <f>+IF(AND($B127&lt;H$2, $E127&gt;H$2), $A$6/$D$6, 0)</f>
        <v/>
      </c>
      <c r="I127" s="762">
        <f>+IF(AND($B127&lt;I$2, $E127&gt;I$2), $A$6/$D$6, 0)</f>
        <v/>
      </c>
      <c r="J127" s="762">
        <f>+IF(AND($B127&lt;J$2, $E127&gt;J$2), $A$6/$D$6, 0)</f>
        <v/>
      </c>
      <c r="K127" s="763">
        <f>+IF(AND($B127&lt;K$2, $E127&gt;K$2), $A$6/$D$6, 0)</f>
        <v/>
      </c>
      <c r="L127" s="762">
        <f>+IF(AND($B127&lt;L$2, $E127&gt;L$2), $A$6/$D$6, 0)</f>
        <v/>
      </c>
      <c r="M127" s="762">
        <f>+IF(AND($B127&lt;M$2, $E127&gt;M$2), $A$6/$D$6, 0)</f>
        <v/>
      </c>
      <c r="N127" s="762">
        <f>+IF(AND($B127&lt;N$2, $E127&gt;N$2), $A$6/$D$6, 0)</f>
        <v/>
      </c>
      <c r="O127" s="762">
        <f>+IF(AND($B127&lt;O$2, $E127&gt;O$2), $A$6/$D$6, 0)</f>
        <v/>
      </c>
      <c r="P127" s="762">
        <f>+IF(AND($B127&lt;P$2, $E127&gt;P$2), $A$6/$D$6, 0)</f>
        <v/>
      </c>
      <c r="Q127" s="762">
        <f>+IF(AND($B127&lt;Q$2, $E127&gt;Q$2), $A$6/$D$6, 0)</f>
        <v/>
      </c>
      <c r="R127" s="762">
        <f>+IF(AND($B127&lt;R$2, $E127&gt;R$2), $A$6/$D$6, 0)</f>
        <v/>
      </c>
      <c r="S127" s="762">
        <f>+IF(AND($B127&lt;S$2, $E127&gt;S$2), $A$6/$D$6, 0)</f>
        <v/>
      </c>
      <c r="T127" s="762">
        <f>+IF(AND($B127&lt;T$2, $E127&gt;T$2), $A$6/$D$6, 0)</f>
        <v/>
      </c>
      <c r="U127" s="762">
        <f>+IF(AND($B127&lt;U$2, $E127&gt;U$2), $A$6/$D$6, 0)</f>
        <v/>
      </c>
      <c r="V127" s="762">
        <f>+IF(AND($B127&lt;V$2, $E127&gt;V$2), $A$6/$D$6, 0)</f>
        <v/>
      </c>
      <c r="W127" s="762">
        <f>+IF(AND($B127&lt;W$2, $E127&gt;W$2), $A$6/$D$6, 0)</f>
        <v/>
      </c>
      <c r="X127" s="762">
        <f>+IF(AND($B127&lt;X$2, $E127&gt;X$2), $A$6/$D$6, 0)</f>
        <v/>
      </c>
      <c r="Y127" s="762">
        <f>+IF(AND($B127&lt;Y$2, $E127&gt;Y$2), $A$6/$D$6, 0)</f>
        <v/>
      </c>
      <c r="Z127" s="762">
        <f>+IF(AND($B127&lt;Z$2, $E127&gt;Z$2), $A$6/$D$6, 0)</f>
        <v/>
      </c>
      <c r="AA127" s="762">
        <f>+IF(AND($B127&lt;AA$2, $E127&gt;AA$2), $A$6/$D$6, 0)</f>
        <v/>
      </c>
      <c r="AB127" s="762">
        <f>+IF(AND($B127&lt;AB$2, $E127&gt;AB$2), $A$6/$D$6, 0)</f>
        <v/>
      </c>
      <c r="AC127" s="762">
        <f>+IF(AND($B127&lt;AC$2, $E127&gt;AC$2), $A$6/$D$6, 0)</f>
        <v/>
      </c>
      <c r="AD127" s="762">
        <f>+IF(AND($B127&lt;AD$2, $E127&gt;AD$2), $A$6/$D$6, 0)</f>
        <v/>
      </c>
      <c r="AE127" s="762">
        <f>+IF(AND($B127&lt;AE$2, $E127&gt;AE$2), $A$6/$D$6, 0)</f>
        <v/>
      </c>
      <c r="AF127" s="762">
        <f>+IF(AND($B127&lt;AF$2, $E127&gt;AF$2), $A$6/$D$6, 0)</f>
        <v/>
      </c>
      <c r="AG127" s="762">
        <f>+IF(AND($B127&lt;AG$2, $E127&gt;AG$2), $A$6/$D$6, 0)</f>
        <v/>
      </c>
      <c r="AH127" s="762">
        <f>+IF(AND($B127&lt;AH$2, $E127&gt;AH$2), $A$6/$D$6, 0)</f>
        <v/>
      </c>
      <c r="AI127" s="762">
        <f>+IF(AND($B127&lt;AI$2, $E127&gt;AI$2), $A$6/$D$6, 0)</f>
        <v/>
      </c>
      <c r="AJ127" s="762">
        <f>+IF(AND($B127&lt;AJ$2, $E127&gt;AJ$2), $A$6/$D$6, 0)</f>
        <v/>
      </c>
      <c r="AK127" s="762">
        <f>+IF(AND($B127&lt;AK$2, $E127&gt;AK$2), $A$6/$D$6, 0)</f>
        <v/>
      </c>
      <c r="AL127" s="762">
        <f>+IF(AND($B127&lt;AL$2, $E127&gt;AL$2), $A$6/$D$6, 0)</f>
        <v/>
      </c>
      <c r="AM127" s="762">
        <f>+IF(AND($B127&lt;AM$2, $E127&gt;AM$2), $A$6/$D$6, 0)</f>
        <v/>
      </c>
      <c r="AN127" s="762">
        <f>+IF(AND($B127&lt;AN$2, $E127&gt;AN$2), $A$6/$D$6, 0)</f>
        <v/>
      </c>
      <c r="AO127" s="762">
        <f>+IF(AND($B127&lt;AO$2, $E127&gt;AO$2), $A$6/$D$6, 0)</f>
        <v/>
      </c>
      <c r="AP127" s="762">
        <f>+IF(AND($B127&lt;AP$2, $E127&gt;AP$2), $A$6/$D$6, 0)</f>
        <v/>
      </c>
      <c r="AQ127" s="762">
        <f>+IF(AND($B127&lt;AQ$2, $E127&gt;AQ$2), $A$6/$D$6, 0)</f>
        <v/>
      </c>
      <c r="AR127" s="762">
        <f>+IF(AND($B127&lt;AR$2, $E127&gt;AR$2), $A$6/$D$6, 0)</f>
        <v/>
      </c>
      <c r="AS127" s="762">
        <f>+IF(AND($B127&lt;AS$2, $E127&gt;AS$2), $A$6/$D$6, 0)</f>
        <v/>
      </c>
      <c r="AT127" s="762">
        <f>+IF(AND($B127&lt;AT$2, $E127&gt;AT$2), $A$6/$D$6, 0)</f>
        <v/>
      </c>
      <c r="AU127" s="762">
        <f>+IF(AND($B127&lt;AU$2, $E127&gt;AU$2), $A$6/$D$6, 0)</f>
        <v/>
      </c>
      <c r="AV127" s="762">
        <f>+IF(AND($B127&lt;AV$2, $E127&gt;AV$2), $A$6/$D$6, 0)</f>
        <v/>
      </c>
      <c r="AW127" s="762">
        <f>+IF(AND($B127&lt;AW$2, $E127&gt;AW$2), $A$6/$D$6, 0)</f>
        <v/>
      </c>
      <c r="AX127" s="762">
        <f>+IF(AND($B127&lt;AX$2, $E127&gt;AX$2), $A$6/$D$6, 0)</f>
        <v/>
      </c>
      <c r="AY127" s="762">
        <f>+IF(AND($B127&lt;AY$2, $E127&gt;AY$2), $A$6/$D$6, 0)</f>
        <v/>
      </c>
      <c r="AZ127" s="762">
        <f>+IF(AND($B127&lt;AZ$2, $E127&gt;AZ$2), $A$6/$D$6, 0)</f>
        <v/>
      </c>
      <c r="BA127" s="762">
        <f>+IF(AND($B127&lt;BA$2, $E127&gt;BA$2), $A$6/$D$6, 0)</f>
        <v/>
      </c>
      <c r="BB127" s="762">
        <f>+IF(AND($B127&lt;BB$2, $E127&gt;BB$2), $A$6/$D$6, 0)</f>
        <v/>
      </c>
      <c r="BC127" s="762">
        <f>+IF(AND($B127&lt;BC$2, $E127&gt;BC$2), $A$6/$D$6, 0)</f>
        <v/>
      </c>
      <c r="BD127" s="762">
        <f>+IF(AND($B127&lt;BD$2, $E127&gt;BD$2), $A$6/$D$6, 0)</f>
        <v/>
      </c>
      <c r="BE127" s="762">
        <f>+IF(AND($B127&lt;BE$2, $E127&gt;BE$2), $A$6/$D$6, 0)</f>
        <v/>
      </c>
      <c r="BF127" s="762">
        <f>+IF(AND($B127&lt;BF$2, $E127&gt;BF$2), $A$6/$D$6, 0)</f>
        <v/>
      </c>
      <c r="BG127" s="762">
        <f>+IF(AND($B127&lt;BG$2, $E127&gt;BG$2), $A$6/$D$6, 0)</f>
        <v/>
      </c>
      <c r="BH127" s="762">
        <f>+IF(AND($B127&lt;BH$2, $E127&gt;BH$2), $A$6/$D$6, 0)</f>
        <v/>
      </c>
      <c r="BI127" s="762">
        <f>+IF(AND($B127&lt;BI$2, $E127&gt;BI$2), $A$6/$D$6, 0)</f>
        <v/>
      </c>
      <c r="BJ127" s="762">
        <f>+IF(AND($B127&lt;BJ$2, $E127&gt;BJ$2), $A$6/$D$6, 0)</f>
        <v/>
      </c>
      <c r="BK127" s="762">
        <f>+IF(AND($B127&lt;BK$2, $E127&gt;BK$2), $A$6/$D$6, 0)</f>
        <v/>
      </c>
      <c r="BL127" s="762">
        <f>+IF(AND($B127&lt;BL$2, $E127&gt;BL$2), $A$6/$D$6, 0)</f>
        <v/>
      </c>
      <c r="BM127" s="762">
        <f>+IF(AND($B127&lt;BM$2, $E127&gt;BM$2), $A$6/$D$6, 0)</f>
        <v/>
      </c>
      <c r="BN127" s="762">
        <f>+IF(AND($B127&lt;BN$2, $E127&gt;BN$2), $A$6/$D$6, 0)</f>
        <v/>
      </c>
      <c r="BO127" s="762">
        <f>+IF(AND($B127&lt;BO$2, $E127&gt;BO$2), $A$6/$D$6, 0)</f>
        <v/>
      </c>
      <c r="BP127" s="762">
        <f>+IF(AND($B127&lt;BP$2, $E127&gt;BP$2), $A$6/$D$6, 0)</f>
        <v/>
      </c>
      <c r="BQ127" s="762">
        <f>+IF(AND($B127&lt;BQ$2, $E127&gt;BQ$2), $A$6/$D$6, 0)</f>
        <v/>
      </c>
      <c r="BR127" s="762">
        <f>+IF(AND($B127&lt;BR$2, $E127&gt;BR$2), $A$6/$D$6, 0)</f>
        <v/>
      </c>
      <c r="BS127" s="762">
        <f>+IF(AND($B127&lt;BS$2, $E127&gt;BS$2), $A$6/$D$6, 0)</f>
        <v/>
      </c>
      <c r="BT127" s="762">
        <f>+IF(AND($B127&lt;BT$2, $E127&gt;BT$2), $A$6/$D$6, 0)</f>
        <v/>
      </c>
      <c r="BU127" s="762">
        <f>+IF(AND($B127&lt;BU$2, $E127&gt;BU$2), $A$6/$D$6, 0)</f>
        <v/>
      </c>
      <c r="BV127" s="762">
        <f>+IF(AND($B127&lt;BV$2, $E127&gt;BV$2), $A$6/$D$6, 0)</f>
        <v/>
      </c>
      <c r="BW127" s="762">
        <f>+IF(AND($B127&lt;BW$2, $E127&gt;BW$2), $A$6/$D$6, 0)</f>
        <v/>
      </c>
      <c r="BX127" s="762">
        <f>+IF(AND($B127&lt;BX$2, $E127&gt;BX$2), $A$6/$D$6, 0)</f>
        <v/>
      </c>
      <c r="BY127" s="762">
        <f>+IF(AND($B127&lt;BY$2, $E127&gt;BY$2), $A$6/$D$6, 0)</f>
        <v/>
      </c>
      <c r="BZ127" s="762">
        <f>+IF(AND($B127&lt;BZ$2, $E127&gt;BZ$2), $A$6/$D$6, 0)</f>
        <v/>
      </c>
      <c r="CA127" s="762">
        <f>+IF(AND($B127&lt;CA$2, $E127&gt;CA$2), $A$6/$D$6, 0)</f>
        <v/>
      </c>
      <c r="CB127" s="762">
        <f>+IF(AND($B127&lt;CB$2, $E127&gt;CB$2), $A$6/$D$6, 0)</f>
        <v/>
      </c>
      <c r="CC127" s="762">
        <f>+IF(AND($B127&lt;CC$2, $E127&gt;CC$2), $A$6/$D$6, 0)</f>
        <v/>
      </c>
      <c r="CD127" s="762">
        <f>+IF(AND($B127&lt;CD$2, $E127&gt;CD$2), $A$6/$D$6, 0)</f>
        <v/>
      </c>
      <c r="CE127" s="762">
        <f>+IF(AND($B127&lt;CE$2, $E127&gt;CE$2), $A$6/$D$6, 0)</f>
        <v/>
      </c>
      <c r="CF127" s="762">
        <f>+IF(AND($B127&lt;CF$2, $E127&gt;CF$2), $A$6/$D$6, 0)</f>
        <v/>
      </c>
      <c r="CG127" s="762">
        <f>+IF(AND($B127&lt;CG$2, $E127&gt;CG$2), $A$6/$D$6, 0)</f>
        <v/>
      </c>
      <c r="CH127" s="762">
        <f>+IF(AND($B127&lt;CH$2, $E127&gt;CH$2), $A$6/$D$6, 0)</f>
        <v/>
      </c>
      <c r="CI127" s="762">
        <f>+IF(AND($B127&lt;CI$2, $E127&gt;CI$2), $A$6/$D$6, 0)</f>
        <v/>
      </c>
      <c r="CJ127" s="762">
        <f>+IF(AND($B127&lt;CJ$2, $E127&gt;CJ$2), $A$6/$D$6, 0)</f>
        <v/>
      </c>
      <c r="CK127" s="763">
        <f>+IF(AND($B127&lt;CK$2, $E127&gt;CK$2), $A$6/$D$6, 0)</f>
        <v/>
      </c>
    </row>
    <row r="128" hidden="1" outlineLevel="1">
      <c r="A128" s="243" t="n"/>
      <c r="B128" s="262" t="n">
        <v>0</v>
      </c>
      <c r="C128" s="269">
        <f>+EOMONTH(B128,0)</f>
        <v/>
      </c>
      <c r="D128" t="inlineStr">
        <is>
          <t>Program Development SOW #24</t>
        </is>
      </c>
      <c r="E128" s="171">
        <f>+EOMONTH(B128, $D$6)</f>
        <v/>
      </c>
      <c r="F128" s="761">
        <f>+IF(AND($B128&lt;F$2, $E128&gt;F$2), $A$6/$D$6, 0)</f>
        <v/>
      </c>
      <c r="G128" s="762">
        <f>+IF(AND($B128&lt;G$2, $E128&gt;G$2), $A$6/$D$6, 0)</f>
        <v/>
      </c>
      <c r="H128" s="762">
        <f>+IF(AND($B128&lt;H$2, $E128&gt;H$2), $A$6/$D$6, 0)</f>
        <v/>
      </c>
      <c r="I128" s="762">
        <f>+IF(AND($B128&lt;I$2, $E128&gt;I$2), $A$6/$D$6, 0)</f>
        <v/>
      </c>
      <c r="J128" s="762">
        <f>+IF(AND($B128&lt;J$2, $E128&gt;J$2), $A$6/$D$6, 0)</f>
        <v/>
      </c>
      <c r="K128" s="763">
        <f>+IF(AND($B128&lt;K$2, $E128&gt;K$2), $A$6/$D$6, 0)</f>
        <v/>
      </c>
      <c r="L128" s="762">
        <f>+IF(AND($B128&lt;L$2, $E128&gt;L$2), $A$6/$D$6, 0)</f>
        <v/>
      </c>
      <c r="M128" s="762">
        <f>+IF(AND($B128&lt;M$2, $E128&gt;M$2), $A$6/$D$6, 0)</f>
        <v/>
      </c>
      <c r="N128" s="762">
        <f>+IF(AND($B128&lt;N$2, $E128&gt;N$2), $A$6/$D$6, 0)</f>
        <v/>
      </c>
      <c r="O128" s="762">
        <f>+IF(AND($B128&lt;O$2, $E128&gt;O$2), $A$6/$D$6, 0)</f>
        <v/>
      </c>
      <c r="P128" s="762">
        <f>+IF(AND($B128&lt;P$2, $E128&gt;P$2), $A$6/$D$6, 0)</f>
        <v/>
      </c>
      <c r="Q128" s="762">
        <f>+IF(AND($B128&lt;Q$2, $E128&gt;Q$2), $A$6/$D$6, 0)</f>
        <v/>
      </c>
      <c r="R128" s="762">
        <f>+IF(AND($B128&lt;R$2, $E128&gt;R$2), $A$6/$D$6, 0)</f>
        <v/>
      </c>
      <c r="S128" s="762">
        <f>+IF(AND($B128&lt;S$2, $E128&gt;S$2), $A$6/$D$6, 0)</f>
        <v/>
      </c>
      <c r="T128" s="762">
        <f>+IF(AND($B128&lt;T$2, $E128&gt;T$2), $A$6/$D$6, 0)</f>
        <v/>
      </c>
      <c r="U128" s="762">
        <f>+IF(AND($B128&lt;U$2, $E128&gt;U$2), $A$6/$D$6, 0)</f>
        <v/>
      </c>
      <c r="V128" s="762">
        <f>+IF(AND($B128&lt;V$2, $E128&gt;V$2), $A$6/$D$6, 0)</f>
        <v/>
      </c>
      <c r="W128" s="762">
        <f>+IF(AND($B128&lt;W$2, $E128&gt;W$2), $A$6/$D$6, 0)</f>
        <v/>
      </c>
      <c r="X128" s="762">
        <f>+IF(AND($B128&lt;X$2, $E128&gt;X$2), $A$6/$D$6, 0)</f>
        <v/>
      </c>
      <c r="Y128" s="762">
        <f>+IF(AND($B128&lt;Y$2, $E128&gt;Y$2), $A$6/$D$6, 0)</f>
        <v/>
      </c>
      <c r="Z128" s="762">
        <f>+IF(AND($B128&lt;Z$2, $E128&gt;Z$2), $A$6/$D$6, 0)</f>
        <v/>
      </c>
      <c r="AA128" s="762">
        <f>+IF(AND($B128&lt;AA$2, $E128&gt;AA$2), $A$6/$D$6, 0)</f>
        <v/>
      </c>
      <c r="AB128" s="762">
        <f>+IF(AND($B128&lt;AB$2, $E128&gt;AB$2), $A$6/$D$6, 0)</f>
        <v/>
      </c>
      <c r="AC128" s="762">
        <f>+IF(AND($B128&lt;AC$2, $E128&gt;AC$2), $A$6/$D$6, 0)</f>
        <v/>
      </c>
      <c r="AD128" s="762">
        <f>+IF(AND($B128&lt;AD$2, $E128&gt;AD$2), $A$6/$D$6, 0)</f>
        <v/>
      </c>
      <c r="AE128" s="762">
        <f>+IF(AND($B128&lt;AE$2, $E128&gt;AE$2), $A$6/$D$6, 0)</f>
        <v/>
      </c>
      <c r="AF128" s="762">
        <f>+IF(AND($B128&lt;AF$2, $E128&gt;AF$2), $A$6/$D$6, 0)</f>
        <v/>
      </c>
      <c r="AG128" s="762">
        <f>+IF(AND($B128&lt;AG$2, $E128&gt;AG$2), $A$6/$D$6, 0)</f>
        <v/>
      </c>
      <c r="AH128" s="762">
        <f>+IF(AND($B128&lt;AH$2, $E128&gt;AH$2), $A$6/$D$6, 0)</f>
        <v/>
      </c>
      <c r="AI128" s="762">
        <f>+IF(AND($B128&lt;AI$2, $E128&gt;AI$2), $A$6/$D$6, 0)</f>
        <v/>
      </c>
      <c r="AJ128" s="762">
        <f>+IF(AND($B128&lt;AJ$2, $E128&gt;AJ$2), $A$6/$D$6, 0)</f>
        <v/>
      </c>
      <c r="AK128" s="762">
        <f>+IF(AND($B128&lt;AK$2, $E128&gt;AK$2), $A$6/$D$6, 0)</f>
        <v/>
      </c>
      <c r="AL128" s="762">
        <f>+IF(AND($B128&lt;AL$2, $E128&gt;AL$2), $A$6/$D$6, 0)</f>
        <v/>
      </c>
      <c r="AM128" s="762">
        <f>+IF(AND($B128&lt;AM$2, $E128&gt;AM$2), $A$6/$D$6, 0)</f>
        <v/>
      </c>
      <c r="AN128" s="762">
        <f>+IF(AND($B128&lt;AN$2, $E128&gt;AN$2), $A$6/$D$6, 0)</f>
        <v/>
      </c>
      <c r="AO128" s="762">
        <f>+IF(AND($B128&lt;AO$2, $E128&gt;AO$2), $A$6/$D$6, 0)</f>
        <v/>
      </c>
      <c r="AP128" s="762">
        <f>+IF(AND($B128&lt;AP$2, $E128&gt;AP$2), $A$6/$D$6, 0)</f>
        <v/>
      </c>
      <c r="AQ128" s="762">
        <f>+IF(AND($B128&lt;AQ$2, $E128&gt;AQ$2), $A$6/$D$6, 0)</f>
        <v/>
      </c>
      <c r="AR128" s="762">
        <f>+IF(AND($B128&lt;AR$2, $E128&gt;AR$2), $A$6/$D$6, 0)</f>
        <v/>
      </c>
      <c r="AS128" s="762">
        <f>+IF(AND($B128&lt;AS$2, $E128&gt;AS$2), $A$6/$D$6, 0)</f>
        <v/>
      </c>
      <c r="AT128" s="762">
        <f>+IF(AND($B128&lt;AT$2, $E128&gt;AT$2), $A$6/$D$6, 0)</f>
        <v/>
      </c>
      <c r="AU128" s="762">
        <f>+IF(AND($B128&lt;AU$2, $E128&gt;AU$2), $A$6/$D$6, 0)</f>
        <v/>
      </c>
      <c r="AV128" s="762">
        <f>+IF(AND($B128&lt;AV$2, $E128&gt;AV$2), $A$6/$D$6, 0)</f>
        <v/>
      </c>
      <c r="AW128" s="762">
        <f>+IF(AND($B128&lt;AW$2, $E128&gt;AW$2), $A$6/$D$6, 0)</f>
        <v/>
      </c>
      <c r="AX128" s="762">
        <f>+IF(AND($B128&lt;AX$2, $E128&gt;AX$2), $A$6/$D$6, 0)</f>
        <v/>
      </c>
      <c r="AY128" s="762">
        <f>+IF(AND($B128&lt;AY$2, $E128&gt;AY$2), $A$6/$D$6, 0)</f>
        <v/>
      </c>
      <c r="AZ128" s="762">
        <f>+IF(AND($B128&lt;AZ$2, $E128&gt;AZ$2), $A$6/$D$6, 0)</f>
        <v/>
      </c>
      <c r="BA128" s="762">
        <f>+IF(AND($B128&lt;BA$2, $E128&gt;BA$2), $A$6/$D$6, 0)</f>
        <v/>
      </c>
      <c r="BB128" s="762">
        <f>+IF(AND($B128&lt;BB$2, $E128&gt;BB$2), $A$6/$D$6, 0)</f>
        <v/>
      </c>
      <c r="BC128" s="762">
        <f>+IF(AND($B128&lt;BC$2, $E128&gt;BC$2), $A$6/$D$6, 0)</f>
        <v/>
      </c>
      <c r="BD128" s="762">
        <f>+IF(AND($B128&lt;BD$2, $E128&gt;BD$2), $A$6/$D$6, 0)</f>
        <v/>
      </c>
      <c r="BE128" s="762">
        <f>+IF(AND($B128&lt;BE$2, $E128&gt;BE$2), $A$6/$D$6, 0)</f>
        <v/>
      </c>
      <c r="BF128" s="762">
        <f>+IF(AND($B128&lt;BF$2, $E128&gt;BF$2), $A$6/$D$6, 0)</f>
        <v/>
      </c>
      <c r="BG128" s="762">
        <f>+IF(AND($B128&lt;BG$2, $E128&gt;BG$2), $A$6/$D$6, 0)</f>
        <v/>
      </c>
      <c r="BH128" s="762">
        <f>+IF(AND($B128&lt;BH$2, $E128&gt;BH$2), $A$6/$D$6, 0)</f>
        <v/>
      </c>
      <c r="BI128" s="762">
        <f>+IF(AND($B128&lt;BI$2, $E128&gt;BI$2), $A$6/$D$6, 0)</f>
        <v/>
      </c>
      <c r="BJ128" s="762">
        <f>+IF(AND($B128&lt;BJ$2, $E128&gt;BJ$2), $A$6/$D$6, 0)</f>
        <v/>
      </c>
      <c r="BK128" s="762">
        <f>+IF(AND($B128&lt;BK$2, $E128&gt;BK$2), $A$6/$D$6, 0)</f>
        <v/>
      </c>
      <c r="BL128" s="762">
        <f>+IF(AND($B128&lt;BL$2, $E128&gt;BL$2), $A$6/$D$6, 0)</f>
        <v/>
      </c>
      <c r="BM128" s="762">
        <f>+IF(AND($B128&lt;BM$2, $E128&gt;BM$2), $A$6/$D$6, 0)</f>
        <v/>
      </c>
      <c r="BN128" s="762">
        <f>+IF(AND($B128&lt;BN$2, $E128&gt;BN$2), $A$6/$D$6, 0)</f>
        <v/>
      </c>
      <c r="BO128" s="762">
        <f>+IF(AND($B128&lt;BO$2, $E128&gt;BO$2), $A$6/$D$6, 0)</f>
        <v/>
      </c>
      <c r="BP128" s="762">
        <f>+IF(AND($B128&lt;BP$2, $E128&gt;BP$2), $A$6/$D$6, 0)</f>
        <v/>
      </c>
      <c r="BQ128" s="762">
        <f>+IF(AND($B128&lt;BQ$2, $E128&gt;BQ$2), $A$6/$D$6, 0)</f>
        <v/>
      </c>
      <c r="BR128" s="762">
        <f>+IF(AND($B128&lt;BR$2, $E128&gt;BR$2), $A$6/$D$6, 0)</f>
        <v/>
      </c>
      <c r="BS128" s="762">
        <f>+IF(AND($B128&lt;BS$2, $E128&gt;BS$2), $A$6/$D$6, 0)</f>
        <v/>
      </c>
      <c r="BT128" s="762">
        <f>+IF(AND($B128&lt;BT$2, $E128&gt;BT$2), $A$6/$D$6, 0)</f>
        <v/>
      </c>
      <c r="BU128" s="762">
        <f>+IF(AND($B128&lt;BU$2, $E128&gt;BU$2), $A$6/$D$6, 0)</f>
        <v/>
      </c>
      <c r="BV128" s="762">
        <f>+IF(AND($B128&lt;BV$2, $E128&gt;BV$2), $A$6/$D$6, 0)</f>
        <v/>
      </c>
      <c r="BW128" s="762">
        <f>+IF(AND($B128&lt;BW$2, $E128&gt;BW$2), $A$6/$D$6, 0)</f>
        <v/>
      </c>
      <c r="BX128" s="762">
        <f>+IF(AND($B128&lt;BX$2, $E128&gt;BX$2), $A$6/$D$6, 0)</f>
        <v/>
      </c>
      <c r="BY128" s="762">
        <f>+IF(AND($B128&lt;BY$2, $E128&gt;BY$2), $A$6/$D$6, 0)</f>
        <v/>
      </c>
      <c r="BZ128" s="762">
        <f>+IF(AND($B128&lt;BZ$2, $E128&gt;BZ$2), $A$6/$D$6, 0)</f>
        <v/>
      </c>
      <c r="CA128" s="762">
        <f>+IF(AND($B128&lt;CA$2, $E128&gt;CA$2), $A$6/$D$6, 0)</f>
        <v/>
      </c>
      <c r="CB128" s="762">
        <f>+IF(AND($B128&lt;CB$2, $E128&gt;CB$2), $A$6/$D$6, 0)</f>
        <v/>
      </c>
      <c r="CC128" s="762">
        <f>+IF(AND($B128&lt;CC$2, $E128&gt;CC$2), $A$6/$D$6, 0)</f>
        <v/>
      </c>
      <c r="CD128" s="762">
        <f>+IF(AND($B128&lt;CD$2, $E128&gt;CD$2), $A$6/$D$6, 0)</f>
        <v/>
      </c>
      <c r="CE128" s="762">
        <f>+IF(AND($B128&lt;CE$2, $E128&gt;CE$2), $A$6/$D$6, 0)</f>
        <v/>
      </c>
      <c r="CF128" s="762">
        <f>+IF(AND($B128&lt;CF$2, $E128&gt;CF$2), $A$6/$D$6, 0)</f>
        <v/>
      </c>
      <c r="CG128" s="762">
        <f>+IF(AND($B128&lt;CG$2, $E128&gt;CG$2), $A$6/$D$6, 0)</f>
        <v/>
      </c>
      <c r="CH128" s="762">
        <f>+IF(AND($B128&lt;CH$2, $E128&gt;CH$2), $A$6/$D$6, 0)</f>
        <v/>
      </c>
      <c r="CI128" s="762">
        <f>+IF(AND($B128&lt;CI$2, $E128&gt;CI$2), $A$6/$D$6, 0)</f>
        <v/>
      </c>
      <c r="CJ128" s="762">
        <f>+IF(AND($B128&lt;CJ$2, $E128&gt;CJ$2), $A$6/$D$6, 0)</f>
        <v/>
      </c>
      <c r="CK128" s="763">
        <f>+IF(AND($B128&lt;CK$2, $E128&gt;CK$2), $A$6/$D$6, 0)</f>
        <v/>
      </c>
    </row>
    <row r="129" hidden="1" outlineLevel="1">
      <c r="A129" s="243" t="n"/>
      <c r="B129" s="262" t="n">
        <v>0</v>
      </c>
      <c r="C129" s="269">
        <f>+EOMONTH(B129,0)</f>
        <v/>
      </c>
      <c r="D129" t="inlineStr">
        <is>
          <t>Program Development SOW #25</t>
        </is>
      </c>
      <c r="E129" s="171">
        <f>+EOMONTH(B129, $D$6)</f>
        <v/>
      </c>
      <c r="F129" s="761">
        <f>+IF(AND($B129&lt;F$2, $E129&gt;F$2), $A$6/$D$6, 0)</f>
        <v/>
      </c>
      <c r="G129" s="762">
        <f>+IF(AND($B129&lt;G$2, $E129&gt;G$2), $A$6/$D$6, 0)</f>
        <v/>
      </c>
      <c r="H129" s="762">
        <f>+IF(AND($B129&lt;H$2, $E129&gt;H$2), $A$6/$D$6, 0)</f>
        <v/>
      </c>
      <c r="I129" s="762">
        <f>+IF(AND($B129&lt;I$2, $E129&gt;I$2), $A$6/$D$6, 0)</f>
        <v/>
      </c>
      <c r="J129" s="762">
        <f>+IF(AND($B129&lt;J$2, $E129&gt;J$2), $A$6/$D$6, 0)</f>
        <v/>
      </c>
      <c r="K129" s="763">
        <f>+IF(AND($B129&lt;K$2, $E129&gt;K$2), $A$6/$D$6, 0)</f>
        <v/>
      </c>
      <c r="L129" s="762">
        <f>+IF(AND($B129&lt;L$2, $E129&gt;L$2), $A$6/$D$6, 0)</f>
        <v/>
      </c>
      <c r="M129" s="762">
        <f>+IF(AND($B129&lt;M$2, $E129&gt;M$2), $A$6/$D$6, 0)</f>
        <v/>
      </c>
      <c r="N129" s="762">
        <f>+IF(AND($B129&lt;N$2, $E129&gt;N$2), $A$6/$D$6, 0)</f>
        <v/>
      </c>
      <c r="O129" s="762">
        <f>+IF(AND($B129&lt;O$2, $E129&gt;O$2), $A$6/$D$6, 0)</f>
        <v/>
      </c>
      <c r="P129" s="762">
        <f>+IF(AND($B129&lt;P$2, $E129&gt;P$2), $A$6/$D$6, 0)</f>
        <v/>
      </c>
      <c r="Q129" s="762">
        <f>+IF(AND($B129&lt;Q$2, $E129&gt;Q$2), $A$6/$D$6, 0)</f>
        <v/>
      </c>
      <c r="R129" s="762">
        <f>+IF(AND($B129&lt;R$2, $E129&gt;R$2), $A$6/$D$6, 0)</f>
        <v/>
      </c>
      <c r="S129" s="762">
        <f>+IF(AND($B129&lt;S$2, $E129&gt;S$2), $A$6/$D$6, 0)</f>
        <v/>
      </c>
      <c r="T129" s="762">
        <f>+IF(AND($B129&lt;T$2, $E129&gt;T$2), $A$6/$D$6, 0)</f>
        <v/>
      </c>
      <c r="U129" s="762">
        <f>+IF(AND($B129&lt;U$2, $E129&gt;U$2), $A$6/$D$6, 0)</f>
        <v/>
      </c>
      <c r="V129" s="762">
        <f>+IF(AND($B129&lt;V$2, $E129&gt;V$2), $A$6/$D$6, 0)</f>
        <v/>
      </c>
      <c r="W129" s="762">
        <f>+IF(AND($B129&lt;W$2, $E129&gt;W$2), $A$6/$D$6, 0)</f>
        <v/>
      </c>
      <c r="X129" s="762">
        <f>+IF(AND($B129&lt;X$2, $E129&gt;X$2), $A$6/$D$6, 0)</f>
        <v/>
      </c>
      <c r="Y129" s="762">
        <f>+IF(AND($B129&lt;Y$2, $E129&gt;Y$2), $A$6/$D$6, 0)</f>
        <v/>
      </c>
      <c r="Z129" s="762">
        <f>+IF(AND($B129&lt;Z$2, $E129&gt;Z$2), $A$6/$D$6, 0)</f>
        <v/>
      </c>
      <c r="AA129" s="762">
        <f>+IF(AND($B129&lt;AA$2, $E129&gt;AA$2), $A$6/$D$6, 0)</f>
        <v/>
      </c>
      <c r="AB129" s="762">
        <f>+IF(AND($B129&lt;AB$2, $E129&gt;AB$2), $A$6/$D$6, 0)</f>
        <v/>
      </c>
      <c r="AC129" s="762">
        <f>+IF(AND($B129&lt;AC$2, $E129&gt;AC$2), $A$6/$D$6, 0)</f>
        <v/>
      </c>
      <c r="AD129" s="762">
        <f>+IF(AND($B129&lt;AD$2, $E129&gt;AD$2), $A$6/$D$6, 0)</f>
        <v/>
      </c>
      <c r="AE129" s="762">
        <f>+IF(AND($B129&lt;AE$2, $E129&gt;AE$2), $A$6/$D$6, 0)</f>
        <v/>
      </c>
      <c r="AF129" s="762">
        <f>+IF(AND($B129&lt;AF$2, $E129&gt;AF$2), $A$6/$D$6, 0)</f>
        <v/>
      </c>
      <c r="AG129" s="762">
        <f>+IF(AND($B129&lt;AG$2, $E129&gt;AG$2), $A$6/$D$6, 0)</f>
        <v/>
      </c>
      <c r="AH129" s="762">
        <f>+IF(AND($B129&lt;AH$2, $E129&gt;AH$2), $A$6/$D$6, 0)</f>
        <v/>
      </c>
      <c r="AI129" s="762">
        <f>+IF(AND($B129&lt;AI$2, $E129&gt;AI$2), $A$6/$D$6, 0)</f>
        <v/>
      </c>
      <c r="AJ129" s="762">
        <f>+IF(AND($B129&lt;AJ$2, $E129&gt;AJ$2), $A$6/$D$6, 0)</f>
        <v/>
      </c>
      <c r="AK129" s="762">
        <f>+IF(AND($B129&lt;AK$2, $E129&gt;AK$2), $A$6/$D$6, 0)</f>
        <v/>
      </c>
      <c r="AL129" s="762">
        <f>+IF(AND($B129&lt;AL$2, $E129&gt;AL$2), $A$6/$D$6, 0)</f>
        <v/>
      </c>
      <c r="AM129" s="762">
        <f>+IF(AND($B129&lt;AM$2, $E129&gt;AM$2), $A$6/$D$6, 0)</f>
        <v/>
      </c>
      <c r="AN129" s="762">
        <f>+IF(AND($B129&lt;AN$2, $E129&gt;AN$2), $A$6/$D$6, 0)</f>
        <v/>
      </c>
      <c r="AO129" s="762">
        <f>+IF(AND($B129&lt;AO$2, $E129&gt;AO$2), $A$6/$D$6, 0)</f>
        <v/>
      </c>
      <c r="AP129" s="762">
        <f>+IF(AND($B129&lt;AP$2, $E129&gt;AP$2), $A$6/$D$6, 0)</f>
        <v/>
      </c>
      <c r="AQ129" s="762">
        <f>+IF(AND($B129&lt;AQ$2, $E129&gt;AQ$2), $A$6/$D$6, 0)</f>
        <v/>
      </c>
      <c r="AR129" s="762">
        <f>+IF(AND($B129&lt;AR$2, $E129&gt;AR$2), $A$6/$D$6, 0)</f>
        <v/>
      </c>
      <c r="AS129" s="762">
        <f>+IF(AND($B129&lt;AS$2, $E129&gt;AS$2), $A$6/$D$6, 0)</f>
        <v/>
      </c>
      <c r="AT129" s="762">
        <f>+IF(AND($B129&lt;AT$2, $E129&gt;AT$2), $A$6/$D$6, 0)</f>
        <v/>
      </c>
      <c r="AU129" s="762">
        <f>+IF(AND($B129&lt;AU$2, $E129&gt;AU$2), $A$6/$D$6, 0)</f>
        <v/>
      </c>
      <c r="AV129" s="762">
        <f>+IF(AND($B129&lt;AV$2, $E129&gt;AV$2), $A$6/$D$6, 0)</f>
        <v/>
      </c>
      <c r="AW129" s="762">
        <f>+IF(AND($B129&lt;AW$2, $E129&gt;AW$2), $A$6/$D$6, 0)</f>
        <v/>
      </c>
      <c r="AX129" s="762">
        <f>+IF(AND($B129&lt;AX$2, $E129&gt;AX$2), $A$6/$D$6, 0)</f>
        <v/>
      </c>
      <c r="AY129" s="762">
        <f>+IF(AND($B129&lt;AY$2, $E129&gt;AY$2), $A$6/$D$6, 0)</f>
        <v/>
      </c>
      <c r="AZ129" s="762">
        <f>+IF(AND($B129&lt;AZ$2, $E129&gt;AZ$2), $A$6/$D$6, 0)</f>
        <v/>
      </c>
      <c r="BA129" s="762">
        <f>+IF(AND($B129&lt;BA$2, $E129&gt;BA$2), $A$6/$D$6, 0)</f>
        <v/>
      </c>
      <c r="BB129" s="762">
        <f>+IF(AND($B129&lt;BB$2, $E129&gt;BB$2), $A$6/$D$6, 0)</f>
        <v/>
      </c>
      <c r="BC129" s="762">
        <f>+IF(AND($B129&lt;BC$2, $E129&gt;BC$2), $A$6/$D$6, 0)</f>
        <v/>
      </c>
      <c r="BD129" s="762">
        <f>+IF(AND($B129&lt;BD$2, $E129&gt;BD$2), $A$6/$D$6, 0)</f>
        <v/>
      </c>
      <c r="BE129" s="762">
        <f>+IF(AND($B129&lt;BE$2, $E129&gt;BE$2), $A$6/$D$6, 0)</f>
        <v/>
      </c>
      <c r="BF129" s="762">
        <f>+IF(AND($B129&lt;BF$2, $E129&gt;BF$2), $A$6/$D$6, 0)</f>
        <v/>
      </c>
      <c r="BG129" s="762">
        <f>+IF(AND($B129&lt;BG$2, $E129&gt;BG$2), $A$6/$D$6, 0)</f>
        <v/>
      </c>
      <c r="BH129" s="762">
        <f>+IF(AND($B129&lt;BH$2, $E129&gt;BH$2), $A$6/$D$6, 0)</f>
        <v/>
      </c>
      <c r="BI129" s="762">
        <f>+IF(AND($B129&lt;BI$2, $E129&gt;BI$2), $A$6/$D$6, 0)</f>
        <v/>
      </c>
      <c r="BJ129" s="762">
        <f>+IF(AND($B129&lt;BJ$2, $E129&gt;BJ$2), $A$6/$D$6, 0)</f>
        <v/>
      </c>
      <c r="BK129" s="762">
        <f>+IF(AND($B129&lt;BK$2, $E129&gt;BK$2), $A$6/$D$6, 0)</f>
        <v/>
      </c>
      <c r="BL129" s="762">
        <f>+IF(AND($B129&lt;BL$2, $E129&gt;BL$2), $A$6/$D$6, 0)</f>
        <v/>
      </c>
      <c r="BM129" s="762">
        <f>+IF(AND($B129&lt;BM$2, $E129&gt;BM$2), $A$6/$D$6, 0)</f>
        <v/>
      </c>
      <c r="BN129" s="762">
        <f>+IF(AND($B129&lt;BN$2, $E129&gt;BN$2), $A$6/$D$6, 0)</f>
        <v/>
      </c>
      <c r="BO129" s="762">
        <f>+IF(AND($B129&lt;BO$2, $E129&gt;BO$2), $A$6/$D$6, 0)</f>
        <v/>
      </c>
      <c r="BP129" s="762">
        <f>+IF(AND($B129&lt;BP$2, $E129&gt;BP$2), $A$6/$D$6, 0)</f>
        <v/>
      </c>
      <c r="BQ129" s="762">
        <f>+IF(AND($B129&lt;BQ$2, $E129&gt;BQ$2), $A$6/$D$6, 0)</f>
        <v/>
      </c>
      <c r="BR129" s="762">
        <f>+IF(AND($B129&lt;BR$2, $E129&gt;BR$2), $A$6/$D$6, 0)</f>
        <v/>
      </c>
      <c r="BS129" s="762">
        <f>+IF(AND($B129&lt;BS$2, $E129&gt;BS$2), $A$6/$D$6, 0)</f>
        <v/>
      </c>
      <c r="BT129" s="762">
        <f>+IF(AND($B129&lt;BT$2, $E129&gt;BT$2), $A$6/$D$6, 0)</f>
        <v/>
      </c>
      <c r="BU129" s="762">
        <f>+IF(AND($B129&lt;BU$2, $E129&gt;BU$2), $A$6/$D$6, 0)</f>
        <v/>
      </c>
      <c r="BV129" s="762">
        <f>+IF(AND($B129&lt;BV$2, $E129&gt;BV$2), $A$6/$D$6, 0)</f>
        <v/>
      </c>
      <c r="BW129" s="762">
        <f>+IF(AND($B129&lt;BW$2, $E129&gt;BW$2), $A$6/$D$6, 0)</f>
        <v/>
      </c>
      <c r="BX129" s="762">
        <f>+IF(AND($B129&lt;BX$2, $E129&gt;BX$2), $A$6/$D$6, 0)</f>
        <v/>
      </c>
      <c r="BY129" s="762">
        <f>+IF(AND($B129&lt;BY$2, $E129&gt;BY$2), $A$6/$D$6, 0)</f>
        <v/>
      </c>
      <c r="BZ129" s="762">
        <f>+IF(AND($B129&lt;BZ$2, $E129&gt;BZ$2), $A$6/$D$6, 0)</f>
        <v/>
      </c>
      <c r="CA129" s="762">
        <f>+IF(AND($B129&lt;CA$2, $E129&gt;CA$2), $A$6/$D$6, 0)</f>
        <v/>
      </c>
      <c r="CB129" s="762">
        <f>+IF(AND($B129&lt;CB$2, $E129&gt;CB$2), $A$6/$D$6, 0)</f>
        <v/>
      </c>
      <c r="CC129" s="762">
        <f>+IF(AND($B129&lt;CC$2, $E129&gt;CC$2), $A$6/$D$6, 0)</f>
        <v/>
      </c>
      <c r="CD129" s="762">
        <f>+IF(AND($B129&lt;CD$2, $E129&gt;CD$2), $A$6/$D$6, 0)</f>
        <v/>
      </c>
      <c r="CE129" s="762">
        <f>+IF(AND($B129&lt;CE$2, $E129&gt;CE$2), $A$6/$D$6, 0)</f>
        <v/>
      </c>
      <c r="CF129" s="762">
        <f>+IF(AND($B129&lt;CF$2, $E129&gt;CF$2), $A$6/$D$6, 0)</f>
        <v/>
      </c>
      <c r="CG129" s="762">
        <f>+IF(AND($B129&lt;CG$2, $E129&gt;CG$2), $A$6/$D$6, 0)</f>
        <v/>
      </c>
      <c r="CH129" s="762">
        <f>+IF(AND($B129&lt;CH$2, $E129&gt;CH$2), $A$6/$D$6, 0)</f>
        <v/>
      </c>
      <c r="CI129" s="762">
        <f>+IF(AND($B129&lt;CI$2, $E129&gt;CI$2), $A$6/$D$6, 0)</f>
        <v/>
      </c>
      <c r="CJ129" s="762">
        <f>+IF(AND($B129&lt;CJ$2, $E129&gt;CJ$2), $A$6/$D$6, 0)</f>
        <v/>
      </c>
      <c r="CK129" s="763">
        <f>+IF(AND($B129&lt;CK$2, $E129&gt;CK$2), $A$6/$D$6, 0)</f>
        <v/>
      </c>
    </row>
    <row r="130" hidden="1" outlineLevel="1">
      <c r="A130" s="243" t="n"/>
      <c r="B130" s="262" t="n">
        <v>0</v>
      </c>
      <c r="C130" s="269">
        <f>+EOMONTH(B130,0)</f>
        <v/>
      </c>
      <c r="D130" t="inlineStr">
        <is>
          <t>Program Development SOW #26</t>
        </is>
      </c>
      <c r="E130" s="171">
        <f>+EOMONTH(B130, $D$6)</f>
        <v/>
      </c>
      <c r="F130" s="761">
        <f>+IF(AND($B130&lt;F$2, $E130&gt;F$2), $A$6/$D$6, 0)</f>
        <v/>
      </c>
      <c r="G130" s="762">
        <f>+IF(AND($B130&lt;G$2, $E130&gt;G$2), $A$6/$D$6, 0)</f>
        <v/>
      </c>
      <c r="H130" s="762">
        <f>+IF(AND($B130&lt;H$2, $E130&gt;H$2), $A$6/$D$6, 0)</f>
        <v/>
      </c>
      <c r="I130" s="762">
        <f>+IF(AND($B130&lt;I$2, $E130&gt;I$2), $A$6/$D$6, 0)</f>
        <v/>
      </c>
      <c r="J130" s="762">
        <f>+IF(AND($B130&lt;J$2, $E130&gt;J$2), $A$6/$D$6, 0)</f>
        <v/>
      </c>
      <c r="K130" s="763">
        <f>+IF(AND($B130&lt;K$2, $E130&gt;K$2), $A$6/$D$6, 0)</f>
        <v/>
      </c>
      <c r="L130" s="762">
        <f>+IF(AND($B130&lt;L$2, $E130&gt;L$2), $A$6/$D$6, 0)</f>
        <v/>
      </c>
      <c r="M130" s="762">
        <f>+IF(AND($B130&lt;M$2, $E130&gt;M$2), $A$6/$D$6, 0)</f>
        <v/>
      </c>
      <c r="N130" s="762">
        <f>+IF(AND($B130&lt;N$2, $E130&gt;N$2), $A$6/$D$6, 0)</f>
        <v/>
      </c>
      <c r="O130" s="762">
        <f>+IF(AND($B130&lt;O$2, $E130&gt;O$2), $A$6/$D$6, 0)</f>
        <v/>
      </c>
      <c r="P130" s="762">
        <f>+IF(AND($B130&lt;P$2, $E130&gt;P$2), $A$6/$D$6, 0)</f>
        <v/>
      </c>
      <c r="Q130" s="762">
        <f>+IF(AND($B130&lt;Q$2, $E130&gt;Q$2), $A$6/$D$6, 0)</f>
        <v/>
      </c>
      <c r="R130" s="762">
        <f>+IF(AND($B130&lt;R$2, $E130&gt;R$2), $A$6/$D$6, 0)</f>
        <v/>
      </c>
      <c r="S130" s="762">
        <f>+IF(AND($B130&lt;S$2, $E130&gt;S$2), $A$6/$D$6, 0)</f>
        <v/>
      </c>
      <c r="T130" s="762">
        <f>+IF(AND($B130&lt;T$2, $E130&gt;T$2), $A$6/$D$6, 0)</f>
        <v/>
      </c>
      <c r="U130" s="762">
        <f>+IF(AND($B130&lt;U$2, $E130&gt;U$2), $A$6/$D$6, 0)</f>
        <v/>
      </c>
      <c r="V130" s="762">
        <f>+IF(AND($B130&lt;V$2, $E130&gt;V$2), $A$6/$D$6, 0)</f>
        <v/>
      </c>
      <c r="W130" s="762">
        <f>+IF(AND($B130&lt;W$2, $E130&gt;W$2), $A$6/$D$6, 0)</f>
        <v/>
      </c>
      <c r="X130" s="762">
        <f>+IF(AND($B130&lt;X$2, $E130&gt;X$2), $A$6/$D$6, 0)</f>
        <v/>
      </c>
      <c r="Y130" s="762">
        <f>+IF(AND($B130&lt;Y$2, $E130&gt;Y$2), $A$6/$D$6, 0)</f>
        <v/>
      </c>
      <c r="Z130" s="762">
        <f>+IF(AND($B130&lt;Z$2, $E130&gt;Z$2), $A$6/$D$6, 0)</f>
        <v/>
      </c>
      <c r="AA130" s="762">
        <f>+IF(AND($B130&lt;AA$2, $E130&gt;AA$2), $A$6/$D$6, 0)</f>
        <v/>
      </c>
      <c r="AB130" s="762">
        <f>+IF(AND($B130&lt;AB$2, $E130&gt;AB$2), $A$6/$D$6, 0)</f>
        <v/>
      </c>
      <c r="AC130" s="762">
        <f>+IF(AND($B130&lt;AC$2, $E130&gt;AC$2), $A$6/$D$6, 0)</f>
        <v/>
      </c>
      <c r="AD130" s="762">
        <f>+IF(AND($B130&lt;AD$2, $E130&gt;AD$2), $A$6/$D$6, 0)</f>
        <v/>
      </c>
      <c r="AE130" s="762">
        <f>+IF(AND($B130&lt;AE$2, $E130&gt;AE$2), $A$6/$D$6, 0)</f>
        <v/>
      </c>
      <c r="AF130" s="762">
        <f>+IF(AND($B130&lt;AF$2, $E130&gt;AF$2), $A$6/$D$6, 0)</f>
        <v/>
      </c>
      <c r="AG130" s="762">
        <f>+IF(AND($B130&lt;AG$2, $E130&gt;AG$2), $A$6/$D$6, 0)</f>
        <v/>
      </c>
      <c r="AH130" s="762">
        <f>+IF(AND($B130&lt;AH$2, $E130&gt;AH$2), $A$6/$D$6, 0)</f>
        <v/>
      </c>
      <c r="AI130" s="762">
        <f>+IF(AND($B130&lt;AI$2, $E130&gt;AI$2), $A$6/$D$6, 0)</f>
        <v/>
      </c>
      <c r="AJ130" s="762">
        <f>+IF(AND($B130&lt;AJ$2, $E130&gt;AJ$2), $A$6/$D$6, 0)</f>
        <v/>
      </c>
      <c r="AK130" s="762">
        <f>+IF(AND($B130&lt;AK$2, $E130&gt;AK$2), $A$6/$D$6, 0)</f>
        <v/>
      </c>
      <c r="AL130" s="762">
        <f>+IF(AND($B130&lt;AL$2, $E130&gt;AL$2), $A$6/$D$6, 0)</f>
        <v/>
      </c>
      <c r="AM130" s="762">
        <f>+IF(AND($B130&lt;AM$2, $E130&gt;AM$2), $A$6/$D$6, 0)</f>
        <v/>
      </c>
      <c r="AN130" s="762">
        <f>+IF(AND($B130&lt;AN$2, $E130&gt;AN$2), $A$6/$D$6, 0)</f>
        <v/>
      </c>
      <c r="AO130" s="762">
        <f>+IF(AND($B130&lt;AO$2, $E130&gt;AO$2), $A$6/$D$6, 0)</f>
        <v/>
      </c>
      <c r="AP130" s="762">
        <f>+IF(AND($B130&lt;AP$2, $E130&gt;AP$2), $A$6/$D$6, 0)</f>
        <v/>
      </c>
      <c r="AQ130" s="762">
        <f>+IF(AND($B130&lt;AQ$2, $E130&gt;AQ$2), $A$6/$D$6, 0)</f>
        <v/>
      </c>
      <c r="AR130" s="762">
        <f>+IF(AND($B130&lt;AR$2, $E130&gt;AR$2), $A$6/$D$6, 0)</f>
        <v/>
      </c>
      <c r="AS130" s="762">
        <f>+IF(AND($B130&lt;AS$2, $E130&gt;AS$2), $A$6/$D$6, 0)</f>
        <v/>
      </c>
      <c r="AT130" s="762">
        <f>+IF(AND($B130&lt;AT$2, $E130&gt;AT$2), $A$6/$D$6, 0)</f>
        <v/>
      </c>
      <c r="AU130" s="762">
        <f>+IF(AND($B130&lt;AU$2, $E130&gt;AU$2), $A$6/$D$6, 0)</f>
        <v/>
      </c>
      <c r="AV130" s="762">
        <f>+IF(AND($B130&lt;AV$2, $E130&gt;AV$2), $A$6/$D$6, 0)</f>
        <v/>
      </c>
      <c r="AW130" s="762">
        <f>+IF(AND($B130&lt;AW$2, $E130&gt;AW$2), $A$6/$D$6, 0)</f>
        <v/>
      </c>
      <c r="AX130" s="762">
        <f>+IF(AND($B130&lt;AX$2, $E130&gt;AX$2), $A$6/$D$6, 0)</f>
        <v/>
      </c>
      <c r="AY130" s="762">
        <f>+IF(AND($B130&lt;AY$2, $E130&gt;AY$2), $A$6/$D$6, 0)</f>
        <v/>
      </c>
      <c r="AZ130" s="762">
        <f>+IF(AND($B130&lt;AZ$2, $E130&gt;AZ$2), $A$6/$D$6, 0)</f>
        <v/>
      </c>
      <c r="BA130" s="762">
        <f>+IF(AND($B130&lt;BA$2, $E130&gt;BA$2), $A$6/$D$6, 0)</f>
        <v/>
      </c>
      <c r="BB130" s="762">
        <f>+IF(AND($B130&lt;BB$2, $E130&gt;BB$2), $A$6/$D$6, 0)</f>
        <v/>
      </c>
      <c r="BC130" s="762">
        <f>+IF(AND($B130&lt;BC$2, $E130&gt;BC$2), $A$6/$D$6, 0)</f>
        <v/>
      </c>
      <c r="BD130" s="762">
        <f>+IF(AND($B130&lt;BD$2, $E130&gt;BD$2), $A$6/$D$6, 0)</f>
        <v/>
      </c>
      <c r="BE130" s="762">
        <f>+IF(AND($B130&lt;BE$2, $E130&gt;BE$2), $A$6/$D$6, 0)</f>
        <v/>
      </c>
      <c r="BF130" s="762">
        <f>+IF(AND($B130&lt;BF$2, $E130&gt;BF$2), $A$6/$D$6, 0)</f>
        <v/>
      </c>
      <c r="BG130" s="762">
        <f>+IF(AND($B130&lt;BG$2, $E130&gt;BG$2), $A$6/$D$6, 0)</f>
        <v/>
      </c>
      <c r="BH130" s="762">
        <f>+IF(AND($B130&lt;BH$2, $E130&gt;BH$2), $A$6/$D$6, 0)</f>
        <v/>
      </c>
      <c r="BI130" s="762">
        <f>+IF(AND($B130&lt;BI$2, $E130&gt;BI$2), $A$6/$D$6, 0)</f>
        <v/>
      </c>
      <c r="BJ130" s="762">
        <f>+IF(AND($B130&lt;BJ$2, $E130&gt;BJ$2), $A$6/$D$6, 0)</f>
        <v/>
      </c>
      <c r="BK130" s="762">
        <f>+IF(AND($B130&lt;BK$2, $E130&gt;BK$2), $A$6/$D$6, 0)</f>
        <v/>
      </c>
      <c r="BL130" s="762">
        <f>+IF(AND($B130&lt;BL$2, $E130&gt;BL$2), $A$6/$D$6, 0)</f>
        <v/>
      </c>
      <c r="BM130" s="762">
        <f>+IF(AND($B130&lt;BM$2, $E130&gt;BM$2), $A$6/$D$6, 0)</f>
        <v/>
      </c>
      <c r="BN130" s="762">
        <f>+IF(AND($B130&lt;BN$2, $E130&gt;BN$2), $A$6/$D$6, 0)</f>
        <v/>
      </c>
      <c r="BO130" s="762">
        <f>+IF(AND($B130&lt;BO$2, $E130&gt;BO$2), $A$6/$D$6, 0)</f>
        <v/>
      </c>
      <c r="BP130" s="762">
        <f>+IF(AND($B130&lt;BP$2, $E130&gt;BP$2), $A$6/$D$6, 0)</f>
        <v/>
      </c>
      <c r="BQ130" s="762">
        <f>+IF(AND($B130&lt;BQ$2, $E130&gt;BQ$2), $A$6/$D$6, 0)</f>
        <v/>
      </c>
      <c r="BR130" s="762">
        <f>+IF(AND($B130&lt;BR$2, $E130&gt;BR$2), $A$6/$D$6, 0)</f>
        <v/>
      </c>
      <c r="BS130" s="762">
        <f>+IF(AND($B130&lt;BS$2, $E130&gt;BS$2), $A$6/$D$6, 0)</f>
        <v/>
      </c>
      <c r="BT130" s="762">
        <f>+IF(AND($B130&lt;BT$2, $E130&gt;BT$2), $A$6/$D$6, 0)</f>
        <v/>
      </c>
      <c r="BU130" s="762">
        <f>+IF(AND($B130&lt;BU$2, $E130&gt;BU$2), $A$6/$D$6, 0)</f>
        <v/>
      </c>
      <c r="BV130" s="762">
        <f>+IF(AND($B130&lt;BV$2, $E130&gt;BV$2), $A$6/$D$6, 0)</f>
        <v/>
      </c>
      <c r="BW130" s="762">
        <f>+IF(AND($B130&lt;BW$2, $E130&gt;BW$2), $A$6/$D$6, 0)</f>
        <v/>
      </c>
      <c r="BX130" s="762">
        <f>+IF(AND($B130&lt;BX$2, $E130&gt;BX$2), $A$6/$D$6, 0)</f>
        <v/>
      </c>
      <c r="BY130" s="762">
        <f>+IF(AND($B130&lt;BY$2, $E130&gt;BY$2), $A$6/$D$6, 0)</f>
        <v/>
      </c>
      <c r="BZ130" s="762">
        <f>+IF(AND($B130&lt;BZ$2, $E130&gt;BZ$2), $A$6/$D$6, 0)</f>
        <v/>
      </c>
      <c r="CA130" s="762">
        <f>+IF(AND($B130&lt;CA$2, $E130&gt;CA$2), $A$6/$D$6, 0)</f>
        <v/>
      </c>
      <c r="CB130" s="762">
        <f>+IF(AND($B130&lt;CB$2, $E130&gt;CB$2), $A$6/$D$6, 0)</f>
        <v/>
      </c>
      <c r="CC130" s="762">
        <f>+IF(AND($B130&lt;CC$2, $E130&gt;CC$2), $A$6/$D$6, 0)</f>
        <v/>
      </c>
      <c r="CD130" s="762">
        <f>+IF(AND($B130&lt;CD$2, $E130&gt;CD$2), $A$6/$D$6, 0)</f>
        <v/>
      </c>
      <c r="CE130" s="762">
        <f>+IF(AND($B130&lt;CE$2, $E130&gt;CE$2), $A$6/$D$6, 0)</f>
        <v/>
      </c>
      <c r="CF130" s="762">
        <f>+IF(AND($B130&lt;CF$2, $E130&gt;CF$2), $A$6/$D$6, 0)</f>
        <v/>
      </c>
      <c r="CG130" s="762">
        <f>+IF(AND($B130&lt;CG$2, $E130&gt;CG$2), $A$6/$D$6, 0)</f>
        <v/>
      </c>
      <c r="CH130" s="762">
        <f>+IF(AND($B130&lt;CH$2, $E130&gt;CH$2), $A$6/$D$6, 0)</f>
        <v/>
      </c>
      <c r="CI130" s="762">
        <f>+IF(AND($B130&lt;CI$2, $E130&gt;CI$2), $A$6/$D$6, 0)</f>
        <v/>
      </c>
      <c r="CJ130" s="762">
        <f>+IF(AND($B130&lt;CJ$2, $E130&gt;CJ$2), $A$6/$D$6, 0)</f>
        <v/>
      </c>
      <c r="CK130" s="763">
        <f>+IF(AND($B130&lt;CK$2, $E130&gt;CK$2), $A$6/$D$6, 0)</f>
        <v/>
      </c>
    </row>
    <row r="131" hidden="1" outlineLevel="1">
      <c r="A131" s="243" t="n"/>
      <c r="B131" s="262" t="n">
        <v>0</v>
      </c>
      <c r="C131" s="269">
        <f>+EOMONTH(B131,0)</f>
        <v/>
      </c>
      <c r="D131" t="inlineStr">
        <is>
          <t>Program Development SOW #27</t>
        </is>
      </c>
      <c r="E131" s="171">
        <f>+EOMONTH(B131, $D$6)</f>
        <v/>
      </c>
      <c r="F131" s="761">
        <f>+IF(AND($B131&lt;F$2, $E131&gt;F$2), $A$6/$D$6, 0)</f>
        <v/>
      </c>
      <c r="G131" s="762">
        <f>+IF(AND($B131&lt;G$2, $E131&gt;G$2), $A$6/$D$6, 0)</f>
        <v/>
      </c>
      <c r="H131" s="762">
        <f>+IF(AND($B131&lt;H$2, $E131&gt;H$2), $A$6/$D$6, 0)</f>
        <v/>
      </c>
      <c r="I131" s="762">
        <f>+IF(AND($B131&lt;I$2, $E131&gt;I$2), $A$6/$D$6, 0)</f>
        <v/>
      </c>
      <c r="J131" s="762">
        <f>+IF(AND($B131&lt;J$2, $E131&gt;J$2), $A$6/$D$6, 0)</f>
        <v/>
      </c>
      <c r="K131" s="763">
        <f>+IF(AND($B131&lt;K$2, $E131&gt;K$2), $A$6/$D$6, 0)</f>
        <v/>
      </c>
      <c r="L131" s="762">
        <f>+IF(AND($B131&lt;L$2, $E131&gt;L$2), $A$6/$D$6, 0)</f>
        <v/>
      </c>
      <c r="M131" s="762">
        <f>+IF(AND($B131&lt;M$2, $E131&gt;M$2), $A$6/$D$6, 0)</f>
        <v/>
      </c>
      <c r="N131" s="762">
        <f>+IF(AND($B131&lt;N$2, $E131&gt;N$2), $A$6/$D$6, 0)</f>
        <v/>
      </c>
      <c r="O131" s="762">
        <f>+IF(AND($B131&lt;O$2, $E131&gt;O$2), $A$6/$D$6, 0)</f>
        <v/>
      </c>
      <c r="P131" s="762">
        <f>+IF(AND($B131&lt;P$2, $E131&gt;P$2), $A$6/$D$6, 0)</f>
        <v/>
      </c>
      <c r="Q131" s="762">
        <f>+IF(AND($B131&lt;Q$2, $E131&gt;Q$2), $A$6/$D$6, 0)</f>
        <v/>
      </c>
      <c r="R131" s="762">
        <f>+IF(AND($B131&lt;R$2, $E131&gt;R$2), $A$6/$D$6, 0)</f>
        <v/>
      </c>
      <c r="S131" s="762">
        <f>+IF(AND($B131&lt;S$2, $E131&gt;S$2), $A$6/$D$6, 0)</f>
        <v/>
      </c>
      <c r="T131" s="762">
        <f>+IF(AND($B131&lt;T$2, $E131&gt;T$2), $A$6/$D$6, 0)</f>
        <v/>
      </c>
      <c r="U131" s="762">
        <f>+IF(AND($B131&lt;U$2, $E131&gt;U$2), $A$6/$D$6, 0)</f>
        <v/>
      </c>
      <c r="V131" s="762">
        <f>+IF(AND($B131&lt;V$2, $E131&gt;V$2), $A$6/$D$6, 0)</f>
        <v/>
      </c>
      <c r="W131" s="762">
        <f>+IF(AND($B131&lt;W$2, $E131&gt;W$2), $A$6/$D$6, 0)</f>
        <v/>
      </c>
      <c r="X131" s="762">
        <f>+IF(AND($B131&lt;X$2, $E131&gt;X$2), $A$6/$D$6, 0)</f>
        <v/>
      </c>
      <c r="Y131" s="762">
        <f>+IF(AND($B131&lt;Y$2, $E131&gt;Y$2), $A$6/$D$6, 0)</f>
        <v/>
      </c>
      <c r="Z131" s="762">
        <f>+IF(AND($B131&lt;Z$2, $E131&gt;Z$2), $A$6/$D$6, 0)</f>
        <v/>
      </c>
      <c r="AA131" s="762">
        <f>+IF(AND($B131&lt;AA$2, $E131&gt;AA$2), $A$6/$D$6, 0)</f>
        <v/>
      </c>
      <c r="AB131" s="762">
        <f>+IF(AND($B131&lt;AB$2, $E131&gt;AB$2), $A$6/$D$6, 0)</f>
        <v/>
      </c>
      <c r="AC131" s="762">
        <f>+IF(AND($B131&lt;AC$2, $E131&gt;AC$2), $A$6/$D$6, 0)</f>
        <v/>
      </c>
      <c r="AD131" s="762">
        <f>+IF(AND($B131&lt;AD$2, $E131&gt;AD$2), $A$6/$D$6, 0)</f>
        <v/>
      </c>
      <c r="AE131" s="762">
        <f>+IF(AND($B131&lt;AE$2, $E131&gt;AE$2), $A$6/$D$6, 0)</f>
        <v/>
      </c>
      <c r="AF131" s="762">
        <f>+IF(AND($B131&lt;AF$2, $E131&gt;AF$2), $A$6/$D$6, 0)</f>
        <v/>
      </c>
      <c r="AG131" s="762">
        <f>+IF(AND($B131&lt;AG$2, $E131&gt;AG$2), $A$6/$D$6, 0)</f>
        <v/>
      </c>
      <c r="AH131" s="762">
        <f>+IF(AND($B131&lt;AH$2, $E131&gt;AH$2), $A$6/$D$6, 0)</f>
        <v/>
      </c>
      <c r="AI131" s="762">
        <f>+IF(AND($B131&lt;AI$2, $E131&gt;AI$2), $A$6/$D$6, 0)</f>
        <v/>
      </c>
      <c r="AJ131" s="762">
        <f>+IF(AND($B131&lt;AJ$2, $E131&gt;AJ$2), $A$6/$D$6, 0)</f>
        <v/>
      </c>
      <c r="AK131" s="762">
        <f>+IF(AND($B131&lt;AK$2, $E131&gt;AK$2), $A$6/$D$6, 0)</f>
        <v/>
      </c>
      <c r="AL131" s="762">
        <f>+IF(AND($B131&lt;AL$2, $E131&gt;AL$2), $A$6/$D$6, 0)</f>
        <v/>
      </c>
      <c r="AM131" s="762">
        <f>+IF(AND($B131&lt;AM$2, $E131&gt;AM$2), $A$6/$D$6, 0)</f>
        <v/>
      </c>
      <c r="AN131" s="762">
        <f>+IF(AND($B131&lt;AN$2, $E131&gt;AN$2), $A$6/$D$6, 0)</f>
        <v/>
      </c>
      <c r="AO131" s="762">
        <f>+IF(AND($B131&lt;AO$2, $E131&gt;AO$2), $A$6/$D$6, 0)</f>
        <v/>
      </c>
      <c r="AP131" s="762">
        <f>+IF(AND($B131&lt;AP$2, $E131&gt;AP$2), $A$6/$D$6, 0)</f>
        <v/>
      </c>
      <c r="AQ131" s="762">
        <f>+IF(AND($B131&lt;AQ$2, $E131&gt;AQ$2), $A$6/$D$6, 0)</f>
        <v/>
      </c>
      <c r="AR131" s="762">
        <f>+IF(AND($B131&lt;AR$2, $E131&gt;AR$2), $A$6/$D$6, 0)</f>
        <v/>
      </c>
      <c r="AS131" s="762">
        <f>+IF(AND($B131&lt;AS$2, $E131&gt;AS$2), $A$6/$D$6, 0)</f>
        <v/>
      </c>
      <c r="AT131" s="762">
        <f>+IF(AND($B131&lt;AT$2, $E131&gt;AT$2), $A$6/$D$6, 0)</f>
        <v/>
      </c>
      <c r="AU131" s="762">
        <f>+IF(AND($B131&lt;AU$2, $E131&gt;AU$2), $A$6/$D$6, 0)</f>
        <v/>
      </c>
      <c r="AV131" s="762">
        <f>+IF(AND($B131&lt;AV$2, $E131&gt;AV$2), $A$6/$D$6, 0)</f>
        <v/>
      </c>
      <c r="AW131" s="762">
        <f>+IF(AND($B131&lt;AW$2, $E131&gt;AW$2), $A$6/$D$6, 0)</f>
        <v/>
      </c>
      <c r="AX131" s="762">
        <f>+IF(AND($B131&lt;AX$2, $E131&gt;AX$2), $A$6/$D$6, 0)</f>
        <v/>
      </c>
      <c r="AY131" s="762">
        <f>+IF(AND($B131&lt;AY$2, $E131&gt;AY$2), $A$6/$D$6, 0)</f>
        <v/>
      </c>
      <c r="AZ131" s="762">
        <f>+IF(AND($B131&lt;AZ$2, $E131&gt;AZ$2), $A$6/$D$6, 0)</f>
        <v/>
      </c>
      <c r="BA131" s="762">
        <f>+IF(AND($B131&lt;BA$2, $E131&gt;BA$2), $A$6/$D$6, 0)</f>
        <v/>
      </c>
      <c r="BB131" s="762">
        <f>+IF(AND($B131&lt;BB$2, $E131&gt;BB$2), $A$6/$D$6, 0)</f>
        <v/>
      </c>
      <c r="BC131" s="762">
        <f>+IF(AND($B131&lt;BC$2, $E131&gt;BC$2), $A$6/$D$6, 0)</f>
        <v/>
      </c>
      <c r="BD131" s="762">
        <f>+IF(AND($B131&lt;BD$2, $E131&gt;BD$2), $A$6/$D$6, 0)</f>
        <v/>
      </c>
      <c r="BE131" s="762">
        <f>+IF(AND($B131&lt;BE$2, $E131&gt;BE$2), $A$6/$D$6, 0)</f>
        <v/>
      </c>
      <c r="BF131" s="762">
        <f>+IF(AND($B131&lt;BF$2, $E131&gt;BF$2), $A$6/$D$6, 0)</f>
        <v/>
      </c>
      <c r="BG131" s="762">
        <f>+IF(AND($B131&lt;BG$2, $E131&gt;BG$2), $A$6/$D$6, 0)</f>
        <v/>
      </c>
      <c r="BH131" s="762">
        <f>+IF(AND($B131&lt;BH$2, $E131&gt;BH$2), $A$6/$D$6, 0)</f>
        <v/>
      </c>
      <c r="BI131" s="762">
        <f>+IF(AND($B131&lt;BI$2, $E131&gt;BI$2), $A$6/$D$6, 0)</f>
        <v/>
      </c>
      <c r="BJ131" s="762">
        <f>+IF(AND($B131&lt;BJ$2, $E131&gt;BJ$2), $A$6/$D$6, 0)</f>
        <v/>
      </c>
      <c r="BK131" s="762">
        <f>+IF(AND($B131&lt;BK$2, $E131&gt;BK$2), $A$6/$D$6, 0)</f>
        <v/>
      </c>
      <c r="BL131" s="762">
        <f>+IF(AND($B131&lt;BL$2, $E131&gt;BL$2), $A$6/$D$6, 0)</f>
        <v/>
      </c>
      <c r="BM131" s="762">
        <f>+IF(AND($B131&lt;BM$2, $E131&gt;BM$2), $A$6/$D$6, 0)</f>
        <v/>
      </c>
      <c r="BN131" s="762">
        <f>+IF(AND($B131&lt;BN$2, $E131&gt;BN$2), $A$6/$D$6, 0)</f>
        <v/>
      </c>
      <c r="BO131" s="762">
        <f>+IF(AND($B131&lt;BO$2, $E131&gt;BO$2), $A$6/$D$6, 0)</f>
        <v/>
      </c>
      <c r="BP131" s="762">
        <f>+IF(AND($B131&lt;BP$2, $E131&gt;BP$2), $A$6/$D$6, 0)</f>
        <v/>
      </c>
      <c r="BQ131" s="762">
        <f>+IF(AND($B131&lt;BQ$2, $E131&gt;BQ$2), $A$6/$D$6, 0)</f>
        <v/>
      </c>
      <c r="BR131" s="762">
        <f>+IF(AND($B131&lt;BR$2, $E131&gt;BR$2), $A$6/$D$6, 0)</f>
        <v/>
      </c>
      <c r="BS131" s="762">
        <f>+IF(AND($B131&lt;BS$2, $E131&gt;BS$2), $A$6/$D$6, 0)</f>
        <v/>
      </c>
      <c r="BT131" s="762">
        <f>+IF(AND($B131&lt;BT$2, $E131&gt;BT$2), $A$6/$D$6, 0)</f>
        <v/>
      </c>
      <c r="BU131" s="762">
        <f>+IF(AND($B131&lt;BU$2, $E131&gt;BU$2), $A$6/$D$6, 0)</f>
        <v/>
      </c>
      <c r="BV131" s="762">
        <f>+IF(AND($B131&lt;BV$2, $E131&gt;BV$2), $A$6/$D$6, 0)</f>
        <v/>
      </c>
      <c r="BW131" s="762">
        <f>+IF(AND($B131&lt;BW$2, $E131&gt;BW$2), $A$6/$D$6, 0)</f>
        <v/>
      </c>
      <c r="BX131" s="762">
        <f>+IF(AND($B131&lt;BX$2, $E131&gt;BX$2), $A$6/$D$6, 0)</f>
        <v/>
      </c>
      <c r="BY131" s="762">
        <f>+IF(AND($B131&lt;BY$2, $E131&gt;BY$2), $A$6/$D$6, 0)</f>
        <v/>
      </c>
      <c r="BZ131" s="762">
        <f>+IF(AND($B131&lt;BZ$2, $E131&gt;BZ$2), $A$6/$D$6, 0)</f>
        <v/>
      </c>
      <c r="CA131" s="762">
        <f>+IF(AND($B131&lt;CA$2, $E131&gt;CA$2), $A$6/$D$6, 0)</f>
        <v/>
      </c>
      <c r="CB131" s="762">
        <f>+IF(AND($B131&lt;CB$2, $E131&gt;CB$2), $A$6/$D$6, 0)</f>
        <v/>
      </c>
      <c r="CC131" s="762">
        <f>+IF(AND($B131&lt;CC$2, $E131&gt;CC$2), $A$6/$D$6, 0)</f>
        <v/>
      </c>
      <c r="CD131" s="762">
        <f>+IF(AND($B131&lt;CD$2, $E131&gt;CD$2), $A$6/$D$6, 0)</f>
        <v/>
      </c>
      <c r="CE131" s="762">
        <f>+IF(AND($B131&lt;CE$2, $E131&gt;CE$2), $A$6/$D$6, 0)</f>
        <v/>
      </c>
      <c r="CF131" s="762">
        <f>+IF(AND($B131&lt;CF$2, $E131&gt;CF$2), $A$6/$D$6, 0)</f>
        <v/>
      </c>
      <c r="CG131" s="762">
        <f>+IF(AND($B131&lt;CG$2, $E131&gt;CG$2), $A$6/$D$6, 0)</f>
        <v/>
      </c>
      <c r="CH131" s="762">
        <f>+IF(AND($B131&lt;CH$2, $E131&gt;CH$2), $A$6/$D$6, 0)</f>
        <v/>
      </c>
      <c r="CI131" s="762">
        <f>+IF(AND($B131&lt;CI$2, $E131&gt;CI$2), $A$6/$D$6, 0)</f>
        <v/>
      </c>
      <c r="CJ131" s="762">
        <f>+IF(AND($B131&lt;CJ$2, $E131&gt;CJ$2), $A$6/$D$6, 0)</f>
        <v/>
      </c>
      <c r="CK131" s="763">
        <f>+IF(AND($B131&lt;CK$2, $E131&gt;CK$2), $A$6/$D$6, 0)</f>
        <v/>
      </c>
    </row>
    <row r="132" collapsed="1">
      <c r="A132" s="243" t="n"/>
      <c r="F132" s="243" t="n"/>
      <c r="K132" s="194" t="n"/>
      <c r="CK132" s="194" t="n"/>
    </row>
    <row r="133">
      <c r="A133" s="243" t="n"/>
      <c r="F133" s="243" t="n"/>
      <c r="K133" s="194" t="n"/>
      <c r="CK133" s="194" t="n"/>
    </row>
    <row r="134">
      <c r="A134" s="243" t="n"/>
      <c r="D134" s="7" t="inlineStr">
        <is>
          <t>Audit Service</t>
        </is>
      </c>
      <c r="F134" s="766">
        <f>+SUM(F12:F38)</f>
        <v/>
      </c>
      <c r="G134" s="767">
        <f>+SUM(G12:G38)</f>
        <v/>
      </c>
      <c r="H134" s="767">
        <f>+SUM(H12:H38)</f>
        <v/>
      </c>
      <c r="I134" s="767">
        <f>+SUM(I12:I38)</f>
        <v/>
      </c>
      <c r="J134" s="767">
        <f>+SUM(J12:J38)</f>
        <v/>
      </c>
      <c r="K134" s="768">
        <f>+SUM(K12:K38)</f>
        <v/>
      </c>
      <c r="L134" s="767">
        <f>+SUM(L12:L38)</f>
        <v/>
      </c>
      <c r="M134" s="767">
        <f>+SUM(M12:M38)</f>
        <v/>
      </c>
      <c r="N134" s="767">
        <f>+SUM(N12:N38)</f>
        <v/>
      </c>
      <c r="O134" s="767">
        <f>+SUM(O12:O38)</f>
        <v/>
      </c>
      <c r="P134" s="767">
        <f>+SUM(P12:P38)</f>
        <v/>
      </c>
      <c r="Q134" s="767">
        <f>+SUM(Q12:Q38)</f>
        <v/>
      </c>
      <c r="R134" s="767">
        <f>+SUM(R12:R38)</f>
        <v/>
      </c>
      <c r="S134" s="767">
        <f>+SUM(S12:S38)</f>
        <v/>
      </c>
      <c r="T134" s="767">
        <f>+SUM(T12:T38)</f>
        <v/>
      </c>
      <c r="U134" s="767">
        <f>+SUM(U12:U38)</f>
        <v/>
      </c>
      <c r="V134" s="767">
        <f>+SUM(V12:V38)</f>
        <v/>
      </c>
      <c r="W134" s="767">
        <f>+SUM(W12:W38)</f>
        <v/>
      </c>
      <c r="X134" s="767">
        <f>+SUM(X12:X38)</f>
        <v/>
      </c>
      <c r="Y134" s="767">
        <f>+SUM(Y12:Y38)</f>
        <v/>
      </c>
      <c r="Z134" s="767">
        <f>+SUM(Z12:Z38)</f>
        <v/>
      </c>
      <c r="AA134" s="767">
        <f>+SUM(AA12:AA38)</f>
        <v/>
      </c>
      <c r="AB134" s="767">
        <f>+SUM(AB12:AB38)</f>
        <v/>
      </c>
      <c r="AC134" s="767">
        <f>+SUM(AC12:AC38)</f>
        <v/>
      </c>
      <c r="AD134" s="767">
        <f>+SUM(AD12:AD38)</f>
        <v/>
      </c>
      <c r="AE134" s="767">
        <f>+SUM(AE12:AE38)</f>
        <v/>
      </c>
      <c r="AF134" s="767">
        <f>+SUM(AF12:AF38)</f>
        <v/>
      </c>
      <c r="AG134" s="767">
        <f>+SUM(AG12:AG38)</f>
        <v/>
      </c>
      <c r="AH134" s="767">
        <f>+SUM(AH12:AH38)</f>
        <v/>
      </c>
      <c r="AI134" s="767">
        <f>+SUM(AI12:AI38)</f>
        <v/>
      </c>
      <c r="AJ134" s="767">
        <f>+SUM(AJ12:AJ38)</f>
        <v/>
      </c>
      <c r="AK134" s="767">
        <f>+SUM(AK12:AK38)</f>
        <v/>
      </c>
      <c r="AL134" s="767">
        <f>+SUM(AL12:AL38)</f>
        <v/>
      </c>
      <c r="AM134" s="767">
        <f>+SUM(AM12:AM38)</f>
        <v/>
      </c>
      <c r="AN134" s="767">
        <f>+SUM(AN12:AN38)</f>
        <v/>
      </c>
      <c r="AO134" s="767">
        <f>+SUM(AO12:AO38)</f>
        <v/>
      </c>
      <c r="AP134" s="767">
        <f>+SUM(AP12:AP38)</f>
        <v/>
      </c>
      <c r="AQ134" s="767">
        <f>+SUM(AQ12:AQ38)</f>
        <v/>
      </c>
      <c r="AR134" s="767">
        <f>+SUM(AR12:AR38)</f>
        <v/>
      </c>
      <c r="AS134" s="767">
        <f>+SUM(AS12:AS38)</f>
        <v/>
      </c>
      <c r="AT134" s="767">
        <f>+SUM(AT12:AT38)</f>
        <v/>
      </c>
      <c r="AU134" s="767">
        <f>+SUM(AU12:AU38)</f>
        <v/>
      </c>
      <c r="AV134" s="767">
        <f>+SUM(AV12:AV38)</f>
        <v/>
      </c>
      <c r="AW134" s="767">
        <f>+SUM(AW12:AW38)</f>
        <v/>
      </c>
      <c r="AX134" s="767">
        <f>+SUM(AX12:AX38)</f>
        <v/>
      </c>
      <c r="AY134" s="767">
        <f>+SUM(AY12:AY38)</f>
        <v/>
      </c>
      <c r="AZ134" s="767">
        <f>+SUM(AZ12:AZ38)</f>
        <v/>
      </c>
      <c r="BA134" s="767">
        <f>+SUM(BA12:BA38)</f>
        <v/>
      </c>
      <c r="BB134" s="767">
        <f>+SUM(BB12:BB38)</f>
        <v/>
      </c>
      <c r="BC134" s="767">
        <f>+SUM(BC12:BC38)</f>
        <v/>
      </c>
      <c r="BD134" s="767">
        <f>+SUM(BD12:BD38)</f>
        <v/>
      </c>
      <c r="BE134" s="767">
        <f>+SUM(BE12:BE38)</f>
        <v/>
      </c>
      <c r="BF134" s="767">
        <f>+SUM(BF12:BF38)</f>
        <v/>
      </c>
      <c r="BG134" s="767">
        <f>+SUM(BG12:BG38)</f>
        <v/>
      </c>
      <c r="BH134" s="767">
        <f>+SUM(BH12:BH38)</f>
        <v/>
      </c>
      <c r="BI134" s="767">
        <f>+SUM(BI12:BI38)</f>
        <v/>
      </c>
      <c r="BJ134" s="767">
        <f>+SUM(BJ12:BJ38)</f>
        <v/>
      </c>
      <c r="BK134" s="767">
        <f>+SUM(BK12:BK38)</f>
        <v/>
      </c>
      <c r="BL134" s="767">
        <f>+SUM(BL12:BL38)</f>
        <v/>
      </c>
      <c r="BM134" s="767">
        <f>+SUM(BM12:BM38)</f>
        <v/>
      </c>
      <c r="BN134" s="767">
        <f>+SUM(BN12:BN38)</f>
        <v/>
      </c>
      <c r="BO134" s="767">
        <f>+SUM(BO12:BO38)</f>
        <v/>
      </c>
      <c r="BP134" s="767">
        <f>+SUM(BP12:BP38)</f>
        <v/>
      </c>
      <c r="BQ134" s="767">
        <f>+SUM(BQ12:BQ38)</f>
        <v/>
      </c>
      <c r="BR134" s="767">
        <f>+SUM(BR12:BR38)</f>
        <v/>
      </c>
      <c r="BS134" s="767">
        <f>+SUM(BS12:BS38)</f>
        <v/>
      </c>
      <c r="BT134" s="767">
        <f>+SUM(BT12:BT38)</f>
        <v/>
      </c>
      <c r="BU134" s="767">
        <f>+SUM(BU12:BU38)</f>
        <v/>
      </c>
      <c r="BV134" s="767">
        <f>+SUM(BV12:BV38)</f>
        <v/>
      </c>
      <c r="BW134" s="767">
        <f>+SUM(BW12:BW38)</f>
        <v/>
      </c>
      <c r="BX134" s="767">
        <f>+SUM(BX12:BX38)</f>
        <v/>
      </c>
      <c r="BY134" s="767">
        <f>+SUM(BY12:BY38)</f>
        <v/>
      </c>
      <c r="BZ134" s="767">
        <f>+SUM(BZ12:BZ38)</f>
        <v/>
      </c>
      <c r="CA134" s="767">
        <f>+SUM(CA12:CA38)</f>
        <v/>
      </c>
      <c r="CB134" s="767">
        <f>+SUM(CB12:CB38)</f>
        <v/>
      </c>
      <c r="CC134" s="767">
        <f>+SUM(CC12:CC38)</f>
        <v/>
      </c>
      <c r="CD134" s="767">
        <f>+SUM(CD12:CD38)</f>
        <v/>
      </c>
      <c r="CE134" s="767">
        <f>+SUM(CE12:CE38)</f>
        <v/>
      </c>
      <c r="CF134" s="767">
        <f>+SUM(CF12:CF38)</f>
        <v/>
      </c>
      <c r="CG134" s="767">
        <f>+SUM(CG12:CG38)</f>
        <v/>
      </c>
      <c r="CH134" s="767">
        <f>+SUM(CH12:CH38)</f>
        <v/>
      </c>
      <c r="CI134" s="767">
        <f>+SUM(CI12:CI38)</f>
        <v/>
      </c>
      <c r="CJ134" s="767">
        <f>+SUM(CJ12:CJ38)</f>
        <v/>
      </c>
      <c r="CK134" s="768">
        <f>+SUM(CK12:CK38)</f>
        <v/>
      </c>
    </row>
    <row r="135">
      <c r="A135" s="243" t="n"/>
      <c r="D135" s="7" t="inlineStr">
        <is>
          <t>Systems Implementation</t>
        </is>
      </c>
      <c r="F135" s="766">
        <f>+SUM(F41:F90)</f>
        <v/>
      </c>
      <c r="G135" s="767">
        <f>+SUM(G41:G90)</f>
        <v/>
      </c>
      <c r="H135" s="767">
        <f>+SUM(H41:H90)</f>
        <v/>
      </c>
      <c r="I135" s="767">
        <f>+SUM(I41:I90)</f>
        <v/>
      </c>
      <c r="J135" s="767">
        <f>+SUM(J41:J90)</f>
        <v/>
      </c>
      <c r="K135" s="768">
        <f>+SUM(K41:K90)</f>
        <v/>
      </c>
      <c r="L135" s="767">
        <f>+SUM(L41:L90)</f>
        <v/>
      </c>
      <c r="M135" s="767">
        <f>+SUM(M41:M90)</f>
        <v/>
      </c>
      <c r="N135" s="767">
        <f>+SUM(N41:N90)</f>
        <v/>
      </c>
      <c r="O135" s="767">
        <f>+SUM(O41:O90)</f>
        <v/>
      </c>
      <c r="P135" s="767">
        <f>+SUM(P41:P90)</f>
        <v/>
      </c>
      <c r="Q135" s="767">
        <f>+SUM(Q41:Q90)</f>
        <v/>
      </c>
      <c r="R135" s="767">
        <f>+SUM(R41:R90)</f>
        <v/>
      </c>
      <c r="S135" s="767">
        <f>+SUM(S41:S90)</f>
        <v/>
      </c>
      <c r="T135" s="767">
        <f>+SUM(T41:T90)</f>
        <v/>
      </c>
      <c r="U135" s="767">
        <f>+SUM(U41:U90)</f>
        <v/>
      </c>
      <c r="V135" s="767">
        <f>+SUM(V41:V90)</f>
        <v/>
      </c>
      <c r="W135" s="767">
        <f>+SUM(W41:W90)</f>
        <v/>
      </c>
      <c r="X135" s="767">
        <f>+SUM(X41:X90)</f>
        <v/>
      </c>
      <c r="Y135" s="767">
        <f>+SUM(Y41:Y90)</f>
        <v/>
      </c>
      <c r="Z135" s="767">
        <f>+SUM(Z41:Z90)</f>
        <v/>
      </c>
      <c r="AA135" s="767">
        <f>+SUM(AA41:AA90)</f>
        <v/>
      </c>
      <c r="AB135" s="767">
        <f>+SUM(AB41:AB90)</f>
        <v/>
      </c>
      <c r="AC135" s="767">
        <f>+SUM(AC41:AC90)</f>
        <v/>
      </c>
      <c r="AD135" s="767">
        <f>+SUM(AD41:AD90)</f>
        <v/>
      </c>
      <c r="AE135" s="767">
        <f>+SUM(AE41:AE90)</f>
        <v/>
      </c>
      <c r="AF135" s="767">
        <f>+SUM(AF41:AF90)</f>
        <v/>
      </c>
      <c r="AG135" s="767">
        <f>+SUM(AG41:AG90)</f>
        <v/>
      </c>
      <c r="AH135" s="767">
        <f>+SUM(AH41:AH90)</f>
        <v/>
      </c>
      <c r="AI135" s="767">
        <f>+SUM(AI41:AI90)</f>
        <v/>
      </c>
      <c r="AJ135" s="767">
        <f>+SUM(AJ41:AJ90)</f>
        <v/>
      </c>
      <c r="AK135" s="767">
        <f>+SUM(AK41:AK90)</f>
        <v/>
      </c>
      <c r="AL135" s="767">
        <f>+SUM(AL41:AL90)</f>
        <v/>
      </c>
      <c r="AM135" s="767">
        <f>+SUM(AM41:AM90)</f>
        <v/>
      </c>
      <c r="AN135" s="767">
        <f>+SUM(AN41:AN90)</f>
        <v/>
      </c>
      <c r="AO135" s="767">
        <f>+SUM(AO41:AO90)</f>
        <v/>
      </c>
      <c r="AP135" s="767">
        <f>+SUM(AP41:AP90)</f>
        <v/>
      </c>
      <c r="AQ135" s="767">
        <f>+SUM(AQ41:AQ90)</f>
        <v/>
      </c>
      <c r="AR135" s="767">
        <f>+SUM(AR41:AR90)</f>
        <v/>
      </c>
      <c r="AS135" s="767">
        <f>+SUM(AS41:AS90)</f>
        <v/>
      </c>
      <c r="AT135" s="767">
        <f>+SUM(AT41:AT90)</f>
        <v/>
      </c>
      <c r="AU135" s="767">
        <f>+SUM(AU41:AU90)</f>
        <v/>
      </c>
      <c r="AV135" s="767">
        <f>+SUM(AV41:AV90)</f>
        <v/>
      </c>
      <c r="AW135" s="767">
        <f>+SUM(AW41:AW90)</f>
        <v/>
      </c>
      <c r="AX135" s="767">
        <f>+SUM(AX41:AX90)</f>
        <v/>
      </c>
      <c r="AY135" s="767">
        <f>+SUM(AY41:AY90)</f>
        <v/>
      </c>
      <c r="AZ135" s="767">
        <f>+SUM(AZ41:AZ90)</f>
        <v/>
      </c>
      <c r="BA135" s="767">
        <f>+SUM(BA41:BA90)</f>
        <v/>
      </c>
      <c r="BB135" s="767">
        <f>+SUM(BB41:BB90)</f>
        <v/>
      </c>
      <c r="BC135" s="767">
        <f>+SUM(BC41:BC90)</f>
        <v/>
      </c>
      <c r="BD135" s="767">
        <f>+SUM(BD41:BD90)</f>
        <v/>
      </c>
      <c r="BE135" s="767">
        <f>+SUM(BE41:BE90)</f>
        <v/>
      </c>
      <c r="BF135" s="767">
        <f>+SUM(BF41:BF90)</f>
        <v/>
      </c>
      <c r="BG135" s="767">
        <f>+SUM(BG41:BG90)</f>
        <v/>
      </c>
      <c r="BH135" s="767">
        <f>+SUM(BH41:BH90)</f>
        <v/>
      </c>
      <c r="BI135" s="767">
        <f>+SUM(BI41:BI90)</f>
        <v/>
      </c>
      <c r="BJ135" s="767">
        <f>+SUM(BJ41:BJ90)</f>
        <v/>
      </c>
      <c r="BK135" s="767">
        <f>+SUM(BK41:BK90)</f>
        <v/>
      </c>
      <c r="BL135" s="767">
        <f>+SUM(BL41:BL90)</f>
        <v/>
      </c>
      <c r="BM135" s="767">
        <f>+SUM(BM41:BM90)</f>
        <v/>
      </c>
      <c r="BN135" s="767">
        <f>+SUM(BN41:BN90)</f>
        <v/>
      </c>
      <c r="BO135" s="767">
        <f>+SUM(BO41:BO90)</f>
        <v/>
      </c>
      <c r="BP135" s="767">
        <f>+SUM(BP41:BP90)</f>
        <v/>
      </c>
      <c r="BQ135" s="767">
        <f>+SUM(BQ41:BQ90)</f>
        <v/>
      </c>
      <c r="BR135" s="767">
        <f>+SUM(BR41:BR90)</f>
        <v/>
      </c>
      <c r="BS135" s="767">
        <f>+SUM(BS41:BS90)</f>
        <v/>
      </c>
      <c r="BT135" s="767">
        <f>+SUM(BT41:BT90)</f>
        <v/>
      </c>
      <c r="BU135" s="767">
        <f>+SUM(BU41:BU90)</f>
        <v/>
      </c>
      <c r="BV135" s="767">
        <f>+SUM(BV41:BV90)</f>
        <v/>
      </c>
      <c r="BW135" s="767">
        <f>+SUM(BW41:BW90)</f>
        <v/>
      </c>
      <c r="BX135" s="767">
        <f>+SUM(BX41:BX90)</f>
        <v/>
      </c>
      <c r="BY135" s="767">
        <f>+SUM(BY41:BY90)</f>
        <v/>
      </c>
      <c r="BZ135" s="767">
        <f>+SUM(BZ41:BZ90)</f>
        <v/>
      </c>
      <c r="CA135" s="767">
        <f>+SUM(CA41:CA90)</f>
        <v/>
      </c>
      <c r="CB135" s="767">
        <f>+SUM(CB41:CB90)</f>
        <v/>
      </c>
      <c r="CC135" s="767">
        <f>+SUM(CC41:CC90)</f>
        <v/>
      </c>
      <c r="CD135" s="767">
        <f>+SUM(CD41:CD90)</f>
        <v/>
      </c>
      <c r="CE135" s="767">
        <f>+SUM(CE41:CE90)</f>
        <v/>
      </c>
      <c r="CF135" s="767">
        <f>+SUM(CF41:CF90)</f>
        <v/>
      </c>
      <c r="CG135" s="767">
        <f>+SUM(CG41:CG90)</f>
        <v/>
      </c>
      <c r="CH135" s="767">
        <f>+SUM(CH41:CH90)</f>
        <v/>
      </c>
      <c r="CI135" s="767">
        <f>+SUM(CI41:CI90)</f>
        <v/>
      </c>
      <c r="CJ135" s="767">
        <f>+SUM(CJ41:CJ90)</f>
        <v/>
      </c>
      <c r="CK135" s="768">
        <f>+SUM(CK41:CK90)</f>
        <v/>
      </c>
    </row>
    <row r="136">
      <c r="A136" s="243" t="n"/>
      <c r="D136" s="7" t="inlineStr">
        <is>
          <t>Program Development</t>
        </is>
      </c>
      <c r="F136" s="766">
        <f>+SUM(F93:F131)</f>
        <v/>
      </c>
      <c r="G136" s="767">
        <f>+SUM(G93:G131)</f>
        <v/>
      </c>
      <c r="H136" s="767">
        <f>+SUM(H93:H131)</f>
        <v/>
      </c>
      <c r="I136" s="767">
        <f>+SUM(I93:I131)</f>
        <v/>
      </c>
      <c r="J136" s="767">
        <f>+SUM(J93:J131)</f>
        <v/>
      </c>
      <c r="K136" s="768">
        <f>+SUM(K93:K131)</f>
        <v/>
      </c>
      <c r="L136" s="767">
        <f>+SUM(L93:L131)</f>
        <v/>
      </c>
      <c r="M136" s="767">
        <f>+SUM(M93:M131)</f>
        <v/>
      </c>
      <c r="N136" s="767">
        <f>+SUM(N93:N131)</f>
        <v/>
      </c>
      <c r="O136" s="767">
        <f>+SUM(O93:O131)</f>
        <v/>
      </c>
      <c r="P136" s="767">
        <f>+SUM(P93:P131)</f>
        <v/>
      </c>
      <c r="Q136" s="767">
        <f>+SUM(Q93:Q131)</f>
        <v/>
      </c>
      <c r="R136" s="767">
        <f>+SUM(R93:R131)</f>
        <v/>
      </c>
      <c r="S136" s="767">
        <f>+SUM(S93:S131)</f>
        <v/>
      </c>
      <c r="T136" s="767">
        <f>+SUM(T93:T131)</f>
        <v/>
      </c>
      <c r="U136" s="767">
        <f>+SUM(U93:U131)</f>
        <v/>
      </c>
      <c r="V136" s="767">
        <f>+SUM(V93:V131)</f>
        <v/>
      </c>
      <c r="W136" s="767">
        <f>+SUM(W93:W131)</f>
        <v/>
      </c>
      <c r="X136" s="767">
        <f>+SUM(X93:X131)</f>
        <v/>
      </c>
      <c r="Y136" s="767">
        <f>+SUM(Y93:Y131)</f>
        <v/>
      </c>
      <c r="Z136" s="767">
        <f>+SUM(Z93:Z131)</f>
        <v/>
      </c>
      <c r="AA136" s="767">
        <f>+SUM(AA93:AA131)</f>
        <v/>
      </c>
      <c r="AB136" s="767">
        <f>+SUM(AB93:AB131)</f>
        <v/>
      </c>
      <c r="AC136" s="767">
        <f>+SUM(AC93:AC131)</f>
        <v/>
      </c>
      <c r="AD136" s="767">
        <f>+SUM(AD93:AD131)</f>
        <v/>
      </c>
      <c r="AE136" s="767">
        <f>+SUM(AE93:AE131)</f>
        <v/>
      </c>
      <c r="AF136" s="767">
        <f>+SUM(AF93:AF131)</f>
        <v/>
      </c>
      <c r="AG136" s="767">
        <f>+SUM(AG93:AG131)</f>
        <v/>
      </c>
      <c r="AH136" s="767">
        <f>+SUM(AH93:AH131)</f>
        <v/>
      </c>
      <c r="AI136" s="767">
        <f>+SUM(AI93:AI131)</f>
        <v/>
      </c>
      <c r="AJ136" s="767">
        <f>+SUM(AJ93:AJ131)</f>
        <v/>
      </c>
      <c r="AK136" s="767">
        <f>+SUM(AK93:AK131)</f>
        <v/>
      </c>
      <c r="AL136" s="767">
        <f>+SUM(AL93:AL131)</f>
        <v/>
      </c>
      <c r="AM136" s="767">
        <f>+SUM(AM93:AM131)</f>
        <v/>
      </c>
      <c r="AN136" s="767">
        <f>+SUM(AN93:AN131)</f>
        <v/>
      </c>
      <c r="AO136" s="767">
        <f>+SUM(AO93:AO131)</f>
        <v/>
      </c>
      <c r="AP136" s="767">
        <f>+SUM(AP93:AP131)</f>
        <v/>
      </c>
      <c r="AQ136" s="767">
        <f>+SUM(AQ93:AQ131)</f>
        <v/>
      </c>
      <c r="AR136" s="767">
        <f>+SUM(AR93:AR131)</f>
        <v/>
      </c>
      <c r="AS136" s="767">
        <f>+SUM(AS93:AS131)</f>
        <v/>
      </c>
      <c r="AT136" s="767">
        <f>+SUM(AT93:AT131)</f>
        <v/>
      </c>
      <c r="AU136" s="767">
        <f>+SUM(AU93:AU131)</f>
        <v/>
      </c>
      <c r="AV136" s="767">
        <f>+SUM(AV93:AV131)</f>
        <v/>
      </c>
      <c r="AW136" s="767">
        <f>+SUM(AW93:AW131)</f>
        <v/>
      </c>
      <c r="AX136" s="767">
        <f>+SUM(AX93:AX131)</f>
        <v/>
      </c>
      <c r="AY136" s="767">
        <f>+SUM(AY93:AY131)</f>
        <v/>
      </c>
      <c r="AZ136" s="767">
        <f>+SUM(AZ93:AZ131)</f>
        <v/>
      </c>
      <c r="BA136" s="767">
        <f>+SUM(BA93:BA131)</f>
        <v/>
      </c>
      <c r="BB136" s="767">
        <f>+SUM(BB93:BB131)</f>
        <v/>
      </c>
      <c r="BC136" s="767">
        <f>+SUM(BC93:BC131)</f>
        <v/>
      </c>
      <c r="BD136" s="767">
        <f>+SUM(BD93:BD131)</f>
        <v/>
      </c>
      <c r="BE136" s="767">
        <f>+SUM(BE93:BE131)</f>
        <v/>
      </c>
      <c r="BF136" s="767">
        <f>+SUM(BF93:BF131)</f>
        <v/>
      </c>
      <c r="BG136" s="767">
        <f>+SUM(BG93:BG131)</f>
        <v/>
      </c>
      <c r="BH136" s="767">
        <f>+SUM(BH93:BH131)</f>
        <v/>
      </c>
      <c r="BI136" s="767">
        <f>+SUM(BI93:BI131)</f>
        <v/>
      </c>
      <c r="BJ136" s="767">
        <f>+SUM(BJ93:BJ131)</f>
        <v/>
      </c>
      <c r="BK136" s="767">
        <f>+SUM(BK93:BK131)</f>
        <v/>
      </c>
      <c r="BL136" s="767">
        <f>+SUM(BL93:BL131)</f>
        <v/>
      </c>
      <c r="BM136" s="767">
        <f>+SUM(BM93:BM131)</f>
        <v/>
      </c>
      <c r="BN136" s="767">
        <f>+SUM(BN93:BN131)</f>
        <v/>
      </c>
      <c r="BO136" s="767">
        <f>+SUM(BO93:BO131)</f>
        <v/>
      </c>
      <c r="BP136" s="767">
        <f>+SUM(BP93:BP131)</f>
        <v/>
      </c>
      <c r="BQ136" s="767">
        <f>+SUM(BQ93:BQ131)</f>
        <v/>
      </c>
      <c r="BR136" s="767">
        <f>+SUM(BR93:BR131)</f>
        <v/>
      </c>
      <c r="BS136" s="767">
        <f>+SUM(BS93:BS131)</f>
        <v/>
      </c>
      <c r="BT136" s="767">
        <f>+SUM(BT93:BT131)</f>
        <v/>
      </c>
      <c r="BU136" s="767">
        <f>+SUM(BU93:BU131)</f>
        <v/>
      </c>
      <c r="BV136" s="767">
        <f>+SUM(BV93:BV131)</f>
        <v/>
      </c>
      <c r="BW136" s="767">
        <f>+SUM(BW93:BW131)</f>
        <v/>
      </c>
      <c r="BX136" s="767">
        <f>+SUM(BX93:BX131)</f>
        <v/>
      </c>
      <c r="BY136" s="767">
        <f>+SUM(BY93:BY131)</f>
        <v/>
      </c>
      <c r="BZ136" s="767">
        <f>+SUM(BZ93:BZ131)</f>
        <v/>
      </c>
      <c r="CA136" s="767">
        <f>+SUM(CA93:CA131)</f>
        <v/>
      </c>
      <c r="CB136" s="767">
        <f>+SUM(CB93:CB131)</f>
        <v/>
      </c>
      <c r="CC136" s="767">
        <f>+SUM(CC93:CC131)</f>
        <v/>
      </c>
      <c r="CD136" s="767">
        <f>+SUM(CD93:CD131)</f>
        <v/>
      </c>
      <c r="CE136" s="767">
        <f>+SUM(CE93:CE131)</f>
        <v/>
      </c>
      <c r="CF136" s="767">
        <f>+SUM(CF93:CF131)</f>
        <v/>
      </c>
      <c r="CG136" s="767">
        <f>+SUM(CG93:CG131)</f>
        <v/>
      </c>
      <c r="CH136" s="767">
        <f>+SUM(CH93:CH131)</f>
        <v/>
      </c>
      <c r="CI136" s="767">
        <f>+SUM(CI93:CI131)</f>
        <v/>
      </c>
      <c r="CJ136" s="767">
        <f>+SUM(CJ93:CJ131)</f>
        <v/>
      </c>
      <c r="CK136" s="768">
        <f>+SUM(CK93:CK131)</f>
        <v/>
      </c>
    </row>
    <row r="137">
      <c r="A137" s="243" t="n"/>
      <c r="D137" s="7" t="inlineStr">
        <is>
          <t>Handouts</t>
        </is>
      </c>
      <c r="F137" s="766">
        <f>+F7*$A$7</f>
        <v/>
      </c>
      <c r="G137" s="767">
        <f>+G7*$A$7</f>
        <v/>
      </c>
      <c r="H137" s="767">
        <f>+H7*$A$7</f>
        <v/>
      </c>
      <c r="I137" s="767">
        <f>+I7*$A$7</f>
        <v/>
      </c>
      <c r="J137" s="767">
        <f>+J7*$A$7</f>
        <v/>
      </c>
      <c r="K137" s="768">
        <f>+K7*$A$7</f>
        <v/>
      </c>
      <c r="L137" s="767">
        <f>+L7*$A$7</f>
        <v/>
      </c>
      <c r="M137" s="767">
        <f>+M7*$A$7</f>
        <v/>
      </c>
      <c r="N137" s="767">
        <f>+N7*$A$7</f>
        <v/>
      </c>
      <c r="O137" s="767">
        <f>+O7*$A$7</f>
        <v/>
      </c>
      <c r="P137" s="767">
        <f>+P7*$A$7</f>
        <v/>
      </c>
      <c r="Q137" s="767">
        <f>+Q7*$A$7</f>
        <v/>
      </c>
      <c r="R137" s="767">
        <f>+R7*$A$7</f>
        <v/>
      </c>
      <c r="S137" s="767">
        <f>+S7*$A$7</f>
        <v/>
      </c>
      <c r="T137" s="767">
        <f>+T7*$A$7</f>
        <v/>
      </c>
      <c r="U137" s="767">
        <f>+U7*$A$7</f>
        <v/>
      </c>
      <c r="V137" s="767">
        <f>+V7*$A$7</f>
        <v/>
      </c>
      <c r="W137" s="767">
        <f>+W7*$A$7</f>
        <v/>
      </c>
      <c r="X137" s="767">
        <f>+X7*$A$7</f>
        <v/>
      </c>
      <c r="Y137" s="767">
        <f>+Y7*$A$7</f>
        <v/>
      </c>
      <c r="Z137" s="767">
        <f>+Z7*$A$7</f>
        <v/>
      </c>
      <c r="AA137" s="767">
        <f>+AA7*$A$7</f>
        <v/>
      </c>
      <c r="AB137" s="767">
        <f>+AB7*$A$7</f>
        <v/>
      </c>
      <c r="AC137" s="767">
        <f>+AC7*$A$7</f>
        <v/>
      </c>
      <c r="AD137" s="767">
        <f>+AD7*$A$7</f>
        <v/>
      </c>
      <c r="AE137" s="767">
        <f>+AE7*$A$7</f>
        <v/>
      </c>
      <c r="AF137" s="767">
        <f>+AF7*$A$7</f>
        <v/>
      </c>
      <c r="AG137" s="767">
        <f>+AG7*$A$7</f>
        <v/>
      </c>
      <c r="AH137" s="767">
        <f>+AH7*$A$7</f>
        <v/>
      </c>
      <c r="AI137" s="767">
        <f>+AI7*$A$7</f>
        <v/>
      </c>
      <c r="AJ137" s="767">
        <f>+AJ7*$A$7</f>
        <v/>
      </c>
      <c r="AK137" s="767">
        <f>+AK7*$A$7</f>
        <v/>
      </c>
      <c r="AL137" s="767">
        <f>+AL7*$A$7</f>
        <v/>
      </c>
      <c r="AM137" s="767">
        <f>+AM7*$A$7</f>
        <v/>
      </c>
      <c r="AN137" s="767">
        <f>+AN7*$A$7</f>
        <v/>
      </c>
      <c r="AO137" s="767">
        <f>+AO7*$A$7</f>
        <v/>
      </c>
      <c r="AP137" s="767">
        <f>+AP7*$A$7</f>
        <v/>
      </c>
      <c r="AQ137" s="767">
        <f>+AQ7*$A$7</f>
        <v/>
      </c>
      <c r="AR137" s="767">
        <f>+AR7*$A$7</f>
        <v/>
      </c>
      <c r="AS137" s="767">
        <f>+AS7*$A$7</f>
        <v/>
      </c>
      <c r="AT137" s="767">
        <f>+AT7*$A$7</f>
        <v/>
      </c>
      <c r="AU137" s="767">
        <f>+AU7*$A$7</f>
        <v/>
      </c>
      <c r="AV137" s="767">
        <f>+AV7*$A$7</f>
        <v/>
      </c>
      <c r="AW137" s="767">
        <f>+AW7*$A$7</f>
        <v/>
      </c>
      <c r="AX137" s="767">
        <f>+AX7*$A$7</f>
        <v/>
      </c>
      <c r="AY137" s="767">
        <f>+AY7*$A$7</f>
        <v/>
      </c>
      <c r="AZ137" s="767">
        <f>+AZ7*$A$7</f>
        <v/>
      </c>
      <c r="BA137" s="767">
        <f>+BA7*$A$7</f>
        <v/>
      </c>
      <c r="BB137" s="767">
        <f>+BB7*$A$7</f>
        <v/>
      </c>
      <c r="BC137" s="767">
        <f>+BC7*$A$7</f>
        <v/>
      </c>
      <c r="BD137" s="767">
        <f>+BD7*$A$7</f>
        <v/>
      </c>
      <c r="BE137" s="767">
        <f>+BE7*$A$7</f>
        <v/>
      </c>
      <c r="BF137" s="767">
        <f>+BF7*$A$7</f>
        <v/>
      </c>
      <c r="BG137" s="767">
        <f>+BG7*$A$7</f>
        <v/>
      </c>
      <c r="BH137" s="767">
        <f>+BH7*$A$7</f>
        <v/>
      </c>
      <c r="BI137" s="767">
        <f>+BI7*$A$7</f>
        <v/>
      </c>
      <c r="BJ137" s="767">
        <f>+BJ7*$A$7</f>
        <v/>
      </c>
      <c r="BK137" s="767">
        <f>+BK7*$A$7</f>
        <v/>
      </c>
      <c r="BL137" s="767">
        <f>+BL7*$A$7</f>
        <v/>
      </c>
      <c r="BM137" s="767">
        <f>+BM7*$A$7</f>
        <v/>
      </c>
      <c r="BN137" s="767">
        <f>+BN7*$A$7</f>
        <v/>
      </c>
      <c r="BO137" s="767">
        <f>+BO7*$A$7</f>
        <v/>
      </c>
      <c r="BP137" s="767">
        <f>+BP7*$A$7</f>
        <v/>
      </c>
      <c r="BQ137" s="767">
        <f>+BQ7*$A$7</f>
        <v/>
      </c>
      <c r="BR137" s="767">
        <f>+BR7*$A$7</f>
        <v/>
      </c>
      <c r="BS137" s="767">
        <f>+BS7*$A$7</f>
        <v/>
      </c>
      <c r="BT137" s="767">
        <f>+BT7*$A$7</f>
        <v/>
      </c>
      <c r="BU137" s="767">
        <f>+BU7*$A$7</f>
        <v/>
      </c>
      <c r="BV137" s="767">
        <f>+BV7*$A$7</f>
        <v/>
      </c>
      <c r="BW137" s="767">
        <f>+BW7*$A$7</f>
        <v/>
      </c>
      <c r="BX137" s="767">
        <f>+BX7*$A$7</f>
        <v/>
      </c>
      <c r="BY137" s="767">
        <f>+BY7*$A$7</f>
        <v/>
      </c>
      <c r="BZ137" s="767">
        <f>+BZ7*$A$7</f>
        <v/>
      </c>
      <c r="CA137" s="767">
        <f>+CA7*$A$7</f>
        <v/>
      </c>
      <c r="CB137" s="767">
        <f>+CB7*$A$7</f>
        <v/>
      </c>
      <c r="CC137" s="767">
        <f>+CC7*$A$7</f>
        <v/>
      </c>
      <c r="CD137" s="767">
        <f>+CD7*$A$7</f>
        <v/>
      </c>
      <c r="CE137" s="767">
        <f>+CE7*$A$7</f>
        <v/>
      </c>
      <c r="CF137" s="767">
        <f>+CF7*$A$7</f>
        <v/>
      </c>
      <c r="CG137" s="767">
        <f>+CG7*$A$7</f>
        <v/>
      </c>
      <c r="CH137" s="767">
        <f>+CH7*$A$7</f>
        <v/>
      </c>
      <c r="CI137" s="767">
        <f>+CI7*$A$7</f>
        <v/>
      </c>
      <c r="CJ137" s="767">
        <f>+CJ7*$A$7</f>
        <v/>
      </c>
      <c r="CK137" s="768">
        <f>+CK7*$A$7</f>
        <v/>
      </c>
    </row>
    <row r="138">
      <c r="A138" s="243" t="n"/>
      <c r="D138" s="7" t="inlineStr">
        <is>
          <t>Education</t>
        </is>
      </c>
      <c r="F138" s="766">
        <f>+F8*$A$8</f>
        <v/>
      </c>
      <c r="G138" s="767">
        <f>+G8*$A$8</f>
        <v/>
      </c>
      <c r="H138" s="767">
        <f>+H8*$A$8</f>
        <v/>
      </c>
      <c r="I138" s="767">
        <f>+I8*$A$8</f>
        <v/>
      </c>
      <c r="J138" s="767">
        <f>+J8*$A$8</f>
        <v/>
      </c>
      <c r="K138" s="768">
        <f>+K8*$A$8</f>
        <v/>
      </c>
      <c r="L138" s="767">
        <f>+L8*$A$8</f>
        <v/>
      </c>
      <c r="M138" s="767">
        <f>+M8*$A$8</f>
        <v/>
      </c>
      <c r="N138" s="767">
        <f>+N8*$A$8</f>
        <v/>
      </c>
      <c r="O138" s="767">
        <f>+O8*$A$8</f>
        <v/>
      </c>
      <c r="P138" s="767">
        <f>+P8*$A$8</f>
        <v/>
      </c>
      <c r="Q138" s="767">
        <f>+Q8*$A$8</f>
        <v/>
      </c>
      <c r="R138" s="767">
        <f>+R8*$A$8</f>
        <v/>
      </c>
      <c r="S138" s="767">
        <f>+S8*$A$8</f>
        <v/>
      </c>
      <c r="T138" s="767">
        <f>+T8*$A$8</f>
        <v/>
      </c>
      <c r="U138" s="767">
        <f>+U8*$A$8</f>
        <v/>
      </c>
      <c r="V138" s="767">
        <f>+V8*$A$8</f>
        <v/>
      </c>
      <c r="W138" s="767">
        <f>+W8*$A$8</f>
        <v/>
      </c>
      <c r="X138" s="767">
        <f>+X8*$A$8</f>
        <v/>
      </c>
      <c r="Y138" s="767">
        <f>+Y8*$A$8</f>
        <v/>
      </c>
      <c r="Z138" s="767">
        <f>+Z8*$A$8</f>
        <v/>
      </c>
      <c r="AA138" s="767">
        <f>+AA8*$A$8</f>
        <v/>
      </c>
      <c r="AB138" s="767">
        <f>+AB8*$A$8</f>
        <v/>
      </c>
      <c r="AC138" s="767">
        <f>+AC8*$A$8</f>
        <v/>
      </c>
      <c r="AD138" s="767">
        <f>+AD8*$A$8</f>
        <v/>
      </c>
      <c r="AE138" s="767">
        <f>+AE8*$A$8</f>
        <v/>
      </c>
      <c r="AF138" s="767">
        <f>+AF8*$A$8</f>
        <v/>
      </c>
      <c r="AG138" s="767">
        <f>+AG8*$A$8</f>
        <v/>
      </c>
      <c r="AH138" s="767">
        <f>+AH8*$A$8</f>
        <v/>
      </c>
      <c r="AI138" s="767">
        <f>+AI8*$A$8</f>
        <v/>
      </c>
      <c r="AJ138" s="767">
        <f>+AJ8*$A$8</f>
        <v/>
      </c>
      <c r="AK138" s="767">
        <f>+AK8*$A$8</f>
        <v/>
      </c>
      <c r="AL138" s="767">
        <f>+AL8*$A$8</f>
        <v/>
      </c>
      <c r="AM138" s="767">
        <f>+AM8*$A$8</f>
        <v/>
      </c>
      <c r="AN138" s="767">
        <f>+AN8*$A$8</f>
        <v/>
      </c>
      <c r="AO138" s="767">
        <f>+AO8*$A$8</f>
        <v/>
      </c>
      <c r="AP138" s="767">
        <f>+AP8*$A$8</f>
        <v/>
      </c>
      <c r="AQ138" s="767">
        <f>+AQ8*$A$8</f>
        <v/>
      </c>
      <c r="AR138" s="767">
        <f>+AR8*$A$8</f>
        <v/>
      </c>
      <c r="AS138" s="767">
        <f>+AS8*$A$8</f>
        <v/>
      </c>
      <c r="AT138" s="767">
        <f>+AT8*$A$8</f>
        <v/>
      </c>
      <c r="AU138" s="767">
        <f>+AU8*$A$8</f>
        <v/>
      </c>
      <c r="AV138" s="767">
        <f>+AV8*$A$8</f>
        <v/>
      </c>
      <c r="AW138" s="767">
        <f>+AW8*$A$8</f>
        <v/>
      </c>
      <c r="AX138" s="767">
        <f>+AX8*$A$8</f>
        <v/>
      </c>
      <c r="AY138" s="767">
        <f>+AY8*$A$8</f>
        <v/>
      </c>
      <c r="AZ138" s="767">
        <f>+AZ8*$A$8</f>
        <v/>
      </c>
      <c r="BA138" s="767">
        <f>+BA8*$A$8</f>
        <v/>
      </c>
      <c r="BB138" s="767">
        <f>+BB8*$A$8</f>
        <v/>
      </c>
      <c r="BC138" s="767">
        <f>+BC8*$A$8</f>
        <v/>
      </c>
      <c r="BD138" s="767">
        <f>+BD8*$A$8</f>
        <v/>
      </c>
      <c r="BE138" s="767">
        <f>+BE8*$A$8</f>
        <v/>
      </c>
      <c r="BF138" s="767">
        <f>+BF8*$A$8</f>
        <v/>
      </c>
      <c r="BG138" s="767">
        <f>+BG8*$A$8</f>
        <v/>
      </c>
      <c r="BH138" s="767">
        <f>+BH8*$A$8</f>
        <v/>
      </c>
      <c r="BI138" s="767">
        <f>+BI8*$A$8</f>
        <v/>
      </c>
      <c r="BJ138" s="767">
        <f>+BJ8*$A$8</f>
        <v/>
      </c>
      <c r="BK138" s="767">
        <f>+BK8*$A$8</f>
        <v/>
      </c>
      <c r="BL138" s="767">
        <f>+BL8*$A$8</f>
        <v/>
      </c>
      <c r="BM138" s="767">
        <f>+BM8*$A$8</f>
        <v/>
      </c>
      <c r="BN138" s="767">
        <f>+BN8*$A$8</f>
        <v/>
      </c>
      <c r="BO138" s="767">
        <f>+BO8*$A$8</f>
        <v/>
      </c>
      <c r="BP138" s="767">
        <f>+BP8*$A$8</f>
        <v/>
      </c>
      <c r="BQ138" s="767">
        <f>+BQ8*$A$8</f>
        <v/>
      </c>
      <c r="BR138" s="767">
        <f>+BR8*$A$8</f>
        <v/>
      </c>
      <c r="BS138" s="767">
        <f>+BS8*$A$8</f>
        <v/>
      </c>
      <c r="BT138" s="767">
        <f>+BT8*$A$8</f>
        <v/>
      </c>
      <c r="BU138" s="767">
        <f>+BU8*$A$8</f>
        <v/>
      </c>
      <c r="BV138" s="767">
        <f>+BV8*$A$8</f>
        <v/>
      </c>
      <c r="BW138" s="767">
        <f>+BW8*$A$8</f>
        <v/>
      </c>
      <c r="BX138" s="767">
        <f>+BX8*$A$8</f>
        <v/>
      </c>
      <c r="BY138" s="767">
        <f>+BY8*$A$8</f>
        <v/>
      </c>
      <c r="BZ138" s="767">
        <f>+BZ8*$A$8</f>
        <v/>
      </c>
      <c r="CA138" s="767">
        <f>+CA8*$A$8</f>
        <v/>
      </c>
      <c r="CB138" s="767">
        <f>+CB8*$A$8</f>
        <v/>
      </c>
      <c r="CC138" s="767">
        <f>+CC8*$A$8</f>
        <v/>
      </c>
      <c r="CD138" s="767">
        <f>+CD8*$A$8</f>
        <v/>
      </c>
      <c r="CE138" s="767">
        <f>+CE8*$A$8</f>
        <v/>
      </c>
      <c r="CF138" s="767">
        <f>+CF8*$A$8</f>
        <v/>
      </c>
      <c r="CG138" s="767">
        <f>+CG8*$A$8</f>
        <v/>
      </c>
      <c r="CH138" s="767">
        <f>+CH8*$A$8</f>
        <v/>
      </c>
      <c r="CI138" s="767">
        <f>+CI8*$A$8</f>
        <v/>
      </c>
      <c r="CJ138" s="767">
        <f>+CJ8*$A$8</f>
        <v/>
      </c>
      <c r="CK138" s="768">
        <f>+CK8*$A$8</f>
        <v/>
      </c>
    </row>
    <row r="139">
      <c r="A139" s="249" t="n"/>
      <c r="B139" s="250" t="n"/>
      <c r="C139" s="250" t="n"/>
      <c r="D139" s="280" t="inlineStr">
        <is>
          <t>Total</t>
        </is>
      </c>
      <c r="E139" s="250" t="n"/>
      <c r="F139" s="766">
        <f>+SUM(F134:F138)</f>
        <v/>
      </c>
      <c r="G139" s="767">
        <f>+SUM(G134:G138)</f>
        <v/>
      </c>
      <c r="H139" s="767">
        <f>+SUM(H134:H138)</f>
        <v/>
      </c>
      <c r="I139" s="767">
        <f>+SUM(I134:I138)</f>
        <v/>
      </c>
      <c r="J139" s="767">
        <f>+SUM(J134:J138)</f>
        <v/>
      </c>
      <c r="K139" s="768">
        <f>+SUM(K134:K138)</f>
        <v/>
      </c>
      <c r="L139" s="767">
        <f>+SUM(L134:L138)</f>
        <v/>
      </c>
      <c r="M139" s="767">
        <f>+SUM(M134:M138)</f>
        <v/>
      </c>
      <c r="N139" s="767">
        <f>+SUM(N134:N138)</f>
        <v/>
      </c>
      <c r="O139" s="767">
        <f>+SUM(O134:O138)</f>
        <v/>
      </c>
      <c r="P139" s="767">
        <f>+SUM(P134:P138)</f>
        <v/>
      </c>
      <c r="Q139" s="767">
        <f>+SUM(Q134:Q138)</f>
        <v/>
      </c>
      <c r="R139" s="767">
        <f>+SUM(R134:R138)</f>
        <v/>
      </c>
      <c r="S139" s="767">
        <f>+SUM(S134:S138)</f>
        <v/>
      </c>
      <c r="T139" s="767">
        <f>+SUM(T134:T138)</f>
        <v/>
      </c>
      <c r="U139" s="767">
        <f>+SUM(U134:U138)</f>
        <v/>
      </c>
      <c r="V139" s="767">
        <f>+SUM(V134:V138)</f>
        <v/>
      </c>
      <c r="W139" s="767">
        <f>+SUM(W134:W138)</f>
        <v/>
      </c>
      <c r="X139" s="767">
        <f>+SUM(X134:X138)</f>
        <v/>
      </c>
      <c r="Y139" s="767">
        <f>+SUM(Y134:Y138)</f>
        <v/>
      </c>
      <c r="Z139" s="767">
        <f>+SUM(Z134:Z138)</f>
        <v/>
      </c>
      <c r="AA139" s="767">
        <f>+SUM(AA134:AA138)</f>
        <v/>
      </c>
      <c r="AB139" s="767">
        <f>+SUM(AB134:AB138)</f>
        <v/>
      </c>
      <c r="AC139" s="767">
        <f>+SUM(AC134:AC138)</f>
        <v/>
      </c>
      <c r="AD139" s="767">
        <f>+SUM(AD134:AD138)</f>
        <v/>
      </c>
      <c r="AE139" s="767">
        <f>+SUM(AE134:AE138)</f>
        <v/>
      </c>
      <c r="AF139" s="767">
        <f>+SUM(AF134:AF138)</f>
        <v/>
      </c>
      <c r="AG139" s="767">
        <f>+SUM(AG134:AG138)</f>
        <v/>
      </c>
      <c r="AH139" s="767">
        <f>+SUM(AH134:AH138)</f>
        <v/>
      </c>
      <c r="AI139" s="767">
        <f>+SUM(AI134:AI138)</f>
        <v/>
      </c>
      <c r="AJ139" s="767">
        <f>+SUM(AJ134:AJ138)</f>
        <v/>
      </c>
      <c r="AK139" s="767">
        <f>+SUM(AK134:AK138)</f>
        <v/>
      </c>
      <c r="AL139" s="767">
        <f>+SUM(AL134:AL138)</f>
        <v/>
      </c>
      <c r="AM139" s="767">
        <f>+SUM(AM134:AM138)</f>
        <v/>
      </c>
      <c r="AN139" s="767">
        <f>+SUM(AN134:AN138)</f>
        <v/>
      </c>
      <c r="AO139" s="767">
        <f>+SUM(AO134:AO138)</f>
        <v/>
      </c>
      <c r="AP139" s="767">
        <f>+SUM(AP134:AP138)</f>
        <v/>
      </c>
      <c r="AQ139" s="767">
        <f>+SUM(AQ134:AQ138)</f>
        <v/>
      </c>
      <c r="AR139" s="767">
        <f>+SUM(AR134:AR138)</f>
        <v/>
      </c>
      <c r="AS139" s="767">
        <f>+SUM(AS134:AS138)</f>
        <v/>
      </c>
      <c r="AT139" s="767">
        <f>+SUM(AT134:AT138)</f>
        <v/>
      </c>
      <c r="AU139" s="767">
        <f>+SUM(AU134:AU138)</f>
        <v/>
      </c>
      <c r="AV139" s="767">
        <f>+SUM(AV134:AV138)</f>
        <v/>
      </c>
      <c r="AW139" s="767">
        <f>+SUM(AW134:AW138)</f>
        <v/>
      </c>
      <c r="AX139" s="767">
        <f>+SUM(AX134:AX138)</f>
        <v/>
      </c>
      <c r="AY139" s="767">
        <f>+SUM(AY134:AY138)</f>
        <v/>
      </c>
      <c r="AZ139" s="767">
        <f>+SUM(AZ134:AZ138)</f>
        <v/>
      </c>
      <c r="BA139" s="767">
        <f>+SUM(BA134:BA138)</f>
        <v/>
      </c>
      <c r="BB139" s="767">
        <f>+SUM(BB134:BB138)</f>
        <v/>
      </c>
      <c r="BC139" s="767">
        <f>+SUM(BC134:BC138)</f>
        <v/>
      </c>
      <c r="BD139" s="767">
        <f>+SUM(BD134:BD138)</f>
        <v/>
      </c>
      <c r="BE139" s="767">
        <f>+SUM(BE134:BE138)</f>
        <v/>
      </c>
      <c r="BF139" s="767">
        <f>+SUM(BF134:BF138)</f>
        <v/>
      </c>
      <c r="BG139" s="767">
        <f>+SUM(BG134:BG138)</f>
        <v/>
      </c>
      <c r="BH139" s="767">
        <f>+SUM(BH134:BH138)</f>
        <v/>
      </c>
      <c r="BI139" s="767">
        <f>+SUM(BI134:BI138)</f>
        <v/>
      </c>
      <c r="BJ139" s="767">
        <f>+SUM(BJ134:BJ138)</f>
        <v/>
      </c>
      <c r="BK139" s="767">
        <f>+SUM(BK134:BK138)</f>
        <v/>
      </c>
      <c r="BL139" s="767">
        <f>+SUM(BL134:BL138)</f>
        <v/>
      </c>
      <c r="BM139" s="767">
        <f>+SUM(BM134:BM138)</f>
        <v/>
      </c>
      <c r="BN139" s="767">
        <f>+SUM(BN134:BN138)</f>
        <v/>
      </c>
      <c r="BO139" s="767">
        <f>+SUM(BO134:BO138)</f>
        <v/>
      </c>
      <c r="BP139" s="767">
        <f>+SUM(BP134:BP138)</f>
        <v/>
      </c>
      <c r="BQ139" s="767">
        <f>+SUM(BQ134:BQ138)</f>
        <v/>
      </c>
      <c r="BR139" s="767">
        <f>+SUM(BR134:BR138)</f>
        <v/>
      </c>
      <c r="BS139" s="767">
        <f>+SUM(BS134:BS138)</f>
        <v/>
      </c>
      <c r="BT139" s="767">
        <f>+SUM(BT134:BT138)</f>
        <v/>
      </c>
      <c r="BU139" s="767">
        <f>+SUM(BU134:BU138)</f>
        <v/>
      </c>
      <c r="BV139" s="767">
        <f>+SUM(BV134:BV138)</f>
        <v/>
      </c>
      <c r="BW139" s="767">
        <f>+SUM(BW134:BW138)</f>
        <v/>
      </c>
      <c r="BX139" s="767">
        <f>+SUM(BX134:BX138)</f>
        <v/>
      </c>
      <c r="BY139" s="767">
        <f>+SUM(BY134:BY138)</f>
        <v/>
      </c>
      <c r="BZ139" s="767">
        <f>+SUM(BZ134:BZ138)</f>
        <v/>
      </c>
      <c r="CA139" s="767">
        <f>+SUM(CA134:CA138)</f>
        <v/>
      </c>
      <c r="CB139" s="767">
        <f>+SUM(CB134:CB138)</f>
        <v/>
      </c>
      <c r="CC139" s="767">
        <f>+SUM(CC134:CC138)</f>
        <v/>
      </c>
      <c r="CD139" s="767">
        <f>+SUM(CD134:CD138)</f>
        <v/>
      </c>
      <c r="CE139" s="767">
        <f>+SUM(CE134:CE138)</f>
        <v/>
      </c>
      <c r="CF139" s="767">
        <f>+SUM(CF134:CF138)</f>
        <v/>
      </c>
      <c r="CG139" s="767">
        <f>+SUM(CG134:CG138)</f>
        <v/>
      </c>
      <c r="CH139" s="767">
        <f>+SUM(CH134:CH138)</f>
        <v/>
      </c>
      <c r="CI139" s="767">
        <f>+SUM(CI134:CI138)</f>
        <v/>
      </c>
      <c r="CJ139" s="767">
        <f>+SUM(CJ134:CJ138)</f>
        <v/>
      </c>
      <c r="CK139" s="768">
        <f>+SUM(CK134:CK138)</f>
        <v/>
      </c>
    </row>
    <row r="142">
      <c r="D14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2022-12-01T00:32:54Z</dcterms:created>
  <dcterms:modified xmlns:dcterms="http://purl.org/dc/terms/" xmlns:xsi="http://www.w3.org/2001/XMLSchema-instance" xsi:type="dcterms:W3CDTF">2024-10-01T22:01:20Z</dcterms:modified>
  <cp:lastModifiedBy>jordan lee</cp:lastModifiedBy>
  <cp:lastPrinted>2024-07-11T20:36:22Z</cp:lastPrinted>
</cp:coreProperties>
</file>