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38" activeTab="1"/>
  </bookViews>
  <sheets>
    <sheet name="OP_CODES" sheetId="1" r:id="rId1"/>
    <sheet name="Pseudocode Test Script (DEC)" sheetId="5" r:id="rId2"/>
    <sheet name="(A)Instruction Generator Format" sheetId="2" r:id="rId3"/>
    <sheet name="(B)Instruction Generator Format" sheetId="3" r:id="rId4"/>
    <sheet name="Pseudocode Test Script (HEX)" sheetId="6" r:id="rId5"/>
    <sheet name="All Instructions" sheetId="4" r:id="rId6"/>
  </sheets>
  <calcPr calcId="145621" iterateDelta="1E-4"/>
</workbook>
</file>

<file path=xl/calcChain.xml><?xml version="1.0" encoding="utf-8"?>
<calcChain xmlns="http://schemas.openxmlformats.org/spreadsheetml/2006/main">
  <c r="G3" i="5" l="1"/>
  <c r="F66" i="5" s="1"/>
  <c r="I3" i="5"/>
  <c r="G66" i="5" s="1"/>
  <c r="K3" i="5"/>
  <c r="M3" i="5"/>
  <c r="G4" i="5"/>
  <c r="K4" i="5"/>
  <c r="M4" i="5"/>
  <c r="I67" i="5" s="1"/>
  <c r="N4" i="5"/>
  <c r="O4" i="5"/>
  <c r="G5" i="5"/>
  <c r="K5" i="5"/>
  <c r="H68" i="5" s="1"/>
  <c r="M5" i="5"/>
  <c r="N5" i="5"/>
  <c r="J68" i="5" s="1"/>
  <c r="O5" i="5"/>
  <c r="G6" i="5"/>
  <c r="F69" i="5" s="1"/>
  <c r="K6" i="5"/>
  <c r="M6" i="5"/>
  <c r="I69" i="5" s="1"/>
  <c r="N6" i="5"/>
  <c r="O6" i="5"/>
  <c r="G7" i="5"/>
  <c r="I7" i="5"/>
  <c r="K7" i="5"/>
  <c r="H70" i="5" s="1"/>
  <c r="M7" i="5"/>
  <c r="G8" i="5"/>
  <c r="I8" i="5"/>
  <c r="G71" i="5" s="1"/>
  <c r="K8" i="5"/>
  <c r="H71" i="5" s="1"/>
  <c r="M8" i="5"/>
  <c r="G9" i="5"/>
  <c r="I9" i="5"/>
  <c r="K9" i="5"/>
  <c r="M9" i="5"/>
  <c r="G10" i="5"/>
  <c r="I10" i="5"/>
  <c r="K10" i="5"/>
  <c r="H73" i="5" s="1"/>
  <c r="M10" i="5"/>
  <c r="G11" i="5"/>
  <c r="I11" i="5"/>
  <c r="K11" i="5"/>
  <c r="M11" i="5"/>
  <c r="G12" i="5"/>
  <c r="I12" i="5"/>
  <c r="K12" i="5"/>
  <c r="M12" i="5"/>
  <c r="G13" i="5"/>
  <c r="F76" i="5" s="1"/>
  <c r="I13" i="5"/>
  <c r="K13" i="5"/>
  <c r="M13" i="5"/>
  <c r="G14" i="5"/>
  <c r="F77" i="5" s="1"/>
  <c r="I14" i="5"/>
  <c r="G77" i="5" s="1"/>
  <c r="K14" i="5"/>
  <c r="M14" i="5"/>
  <c r="G15" i="5"/>
  <c r="F78" i="5" s="1"/>
  <c r="I15" i="5"/>
  <c r="G78" i="5" s="1"/>
  <c r="K15" i="5"/>
  <c r="M15" i="5"/>
  <c r="G16" i="5"/>
  <c r="I16" i="5"/>
  <c r="K16" i="5"/>
  <c r="M16" i="5"/>
  <c r="G17" i="5"/>
  <c r="I17" i="5"/>
  <c r="K17" i="5"/>
  <c r="M17" i="5"/>
  <c r="G18" i="5"/>
  <c r="F81" i="5" s="1"/>
  <c r="I18" i="5"/>
  <c r="G81" i="5" s="1"/>
  <c r="K18" i="5"/>
  <c r="H81" i="5" s="1"/>
  <c r="M18" i="5"/>
  <c r="O16" i="6"/>
  <c r="N16" i="6"/>
  <c r="M16" i="6"/>
  <c r="L16" i="6"/>
  <c r="K16" i="6"/>
  <c r="J16" i="6"/>
  <c r="E16" i="6"/>
  <c r="O15" i="6"/>
  <c r="N15" i="6"/>
  <c r="M15" i="6"/>
  <c r="L15" i="6"/>
  <c r="K15" i="6"/>
  <c r="J15" i="6"/>
  <c r="I15" i="6"/>
  <c r="E15" i="6"/>
  <c r="O14" i="6"/>
  <c r="N14" i="6"/>
  <c r="M14" i="6"/>
  <c r="L14" i="6"/>
  <c r="K14" i="6"/>
  <c r="J14" i="6"/>
  <c r="I14" i="6"/>
  <c r="H14" i="6"/>
  <c r="G14" i="6"/>
  <c r="E14" i="6"/>
  <c r="O13" i="6"/>
  <c r="N13" i="6"/>
  <c r="M13" i="6"/>
  <c r="L13" i="6"/>
  <c r="K13" i="6"/>
  <c r="J13" i="6"/>
  <c r="I13" i="6"/>
  <c r="H13" i="6"/>
  <c r="G13" i="6"/>
  <c r="E13" i="6"/>
  <c r="O12" i="6"/>
  <c r="N12" i="6"/>
  <c r="M12" i="6"/>
  <c r="L12" i="6"/>
  <c r="K12" i="6"/>
  <c r="J12" i="6"/>
  <c r="I12" i="6"/>
  <c r="H12" i="6"/>
  <c r="G12" i="6"/>
  <c r="F12" i="6"/>
  <c r="E12" i="6"/>
  <c r="O11" i="6"/>
  <c r="N11" i="6"/>
  <c r="M11" i="6"/>
  <c r="L11" i="6"/>
  <c r="K11" i="6"/>
  <c r="J11" i="6"/>
  <c r="I11" i="6"/>
  <c r="H11" i="6"/>
  <c r="G11" i="6"/>
  <c r="F11" i="6"/>
  <c r="E11" i="6"/>
  <c r="O10" i="6"/>
  <c r="N10" i="6"/>
  <c r="M10" i="6"/>
  <c r="L10" i="6"/>
  <c r="K10" i="6"/>
  <c r="J10" i="6"/>
  <c r="I10" i="6"/>
  <c r="H10" i="6"/>
  <c r="G10" i="6"/>
  <c r="F10" i="6"/>
  <c r="E10" i="6"/>
  <c r="O9" i="6"/>
  <c r="N9" i="6"/>
  <c r="M9" i="6"/>
  <c r="L9" i="6"/>
  <c r="K9" i="6"/>
  <c r="J9" i="6"/>
  <c r="I9" i="6"/>
  <c r="H9" i="6"/>
  <c r="G9" i="6"/>
  <c r="F9" i="6"/>
  <c r="E9" i="6"/>
  <c r="O8" i="6"/>
  <c r="N8" i="6"/>
  <c r="M8" i="6"/>
  <c r="L8" i="6"/>
  <c r="K8" i="6"/>
  <c r="J8" i="6"/>
  <c r="I8" i="6"/>
  <c r="H8" i="6"/>
  <c r="G8" i="6"/>
  <c r="F8" i="6"/>
  <c r="E8" i="6"/>
  <c r="O7" i="6"/>
  <c r="N7" i="6"/>
  <c r="M7" i="6"/>
  <c r="L7" i="6"/>
  <c r="K7" i="6"/>
  <c r="J7" i="6"/>
  <c r="I7" i="6"/>
  <c r="H7" i="6"/>
  <c r="G7" i="6"/>
  <c r="F7" i="6"/>
  <c r="E7" i="6"/>
  <c r="O6" i="6"/>
  <c r="N6" i="6"/>
  <c r="M6" i="6"/>
  <c r="L6" i="6"/>
  <c r="K6" i="6"/>
  <c r="J6" i="6"/>
  <c r="I6" i="6"/>
  <c r="H6" i="6"/>
  <c r="G6" i="6"/>
  <c r="F6" i="6"/>
  <c r="E6" i="6"/>
  <c r="O5" i="6"/>
  <c r="N5" i="6"/>
  <c r="M5" i="6"/>
  <c r="L5" i="6"/>
  <c r="K5" i="6"/>
  <c r="J5" i="6"/>
  <c r="I5" i="6"/>
  <c r="H5" i="6"/>
  <c r="G5" i="6"/>
  <c r="F5" i="6"/>
  <c r="E5" i="6"/>
  <c r="O4" i="6"/>
  <c r="N4" i="6"/>
  <c r="M4" i="6"/>
  <c r="L4" i="6"/>
  <c r="K4" i="6"/>
  <c r="J4" i="6"/>
  <c r="I4" i="6"/>
  <c r="H4" i="6"/>
  <c r="G4" i="6"/>
  <c r="F4" i="6"/>
  <c r="E4" i="6"/>
  <c r="O3" i="6"/>
  <c r="N3" i="6"/>
  <c r="M3" i="6"/>
  <c r="L3" i="6"/>
  <c r="K3" i="6"/>
  <c r="J3" i="6"/>
  <c r="I3" i="6"/>
  <c r="H3" i="6"/>
  <c r="G3" i="6"/>
  <c r="F3" i="6"/>
  <c r="E3" i="6"/>
  <c r="O2" i="6"/>
  <c r="N2" i="6"/>
  <c r="M2" i="6"/>
  <c r="L2" i="6"/>
  <c r="K2" i="6"/>
  <c r="J2" i="6"/>
  <c r="I2" i="6"/>
  <c r="H2" i="6"/>
  <c r="G2" i="6"/>
  <c r="F2" i="6"/>
  <c r="E2" i="6"/>
  <c r="B133" i="5"/>
  <c r="A131" i="5"/>
  <c r="AD80" i="5" s="1"/>
  <c r="AD81" i="5" s="1"/>
  <c r="B129" i="5"/>
  <c r="B127" i="5"/>
  <c r="A125" i="5"/>
  <c r="B123" i="5"/>
  <c r="A121" i="5"/>
  <c r="B119" i="5"/>
  <c r="B115" i="5"/>
  <c r="AE81" i="5"/>
  <c r="R81" i="5"/>
  <c r="R80" i="5"/>
  <c r="R79" i="5"/>
  <c r="R78" i="5"/>
  <c r="R77" i="5"/>
  <c r="Z76" i="5"/>
  <c r="Z77" i="5" s="1"/>
  <c r="Z78" i="5" s="1"/>
  <c r="Z79" i="5" s="1"/>
  <c r="Z80" i="5" s="1"/>
  <c r="Z81" i="5" s="1"/>
  <c r="R76" i="5"/>
  <c r="Y75" i="5"/>
  <c r="R75" i="5"/>
  <c r="X74" i="5"/>
  <c r="R74" i="5"/>
  <c r="W73" i="5"/>
  <c r="R73" i="5"/>
  <c r="R72" i="5"/>
  <c r="R71" i="5"/>
  <c r="R70" i="5"/>
  <c r="R69" i="5"/>
  <c r="R68" i="5"/>
  <c r="R67" i="5"/>
  <c r="R66" i="5"/>
  <c r="AE18" i="5"/>
  <c r="H80" i="5"/>
  <c r="G80" i="5"/>
  <c r="AC16" i="5"/>
  <c r="AC79" i="5" s="1"/>
  <c r="H79" i="5"/>
  <c r="AB15" i="5"/>
  <c r="AB78" i="5" s="1"/>
  <c r="AB79" i="5" s="1"/>
  <c r="AB80" i="5" s="1"/>
  <c r="AB81" i="5" s="1"/>
  <c r="H78" i="5"/>
  <c r="AA14" i="5"/>
  <c r="AA77" i="5" s="1"/>
  <c r="AA78" i="5" s="1"/>
  <c r="AA79" i="5" s="1"/>
  <c r="AA80" i="5" s="1"/>
  <c r="AA81" i="5" s="1"/>
  <c r="Z14" i="5"/>
  <c r="Z15" i="5" s="1"/>
  <c r="Z16" i="5" s="1"/>
  <c r="Z17" i="5" s="1"/>
  <c r="Z18" i="5" s="1"/>
  <c r="H77" i="5"/>
  <c r="Y13" i="5"/>
  <c r="Y14" i="5" s="1"/>
  <c r="H76" i="5"/>
  <c r="X12" i="5"/>
  <c r="X75" i="5" s="1"/>
  <c r="H75" i="5"/>
  <c r="F75" i="5"/>
  <c r="W11" i="5"/>
  <c r="W74" i="5" s="1"/>
  <c r="H74" i="5"/>
  <c r="F74" i="5"/>
  <c r="F73" i="5"/>
  <c r="H72" i="5"/>
  <c r="T7" i="5"/>
  <c r="F13" i="6" s="1"/>
  <c r="F70" i="5"/>
  <c r="T6" i="5"/>
  <c r="H69" i="5"/>
  <c r="S5" i="5"/>
  <c r="S6" i="5" s="1"/>
  <c r="I68" i="5"/>
  <c r="F68" i="5"/>
  <c r="J67" i="5"/>
  <c r="H67" i="5"/>
  <c r="F67" i="5"/>
  <c r="L20" i="4"/>
  <c r="G20" i="4"/>
  <c r="L19" i="4"/>
  <c r="G19" i="4"/>
  <c r="L18" i="4"/>
  <c r="G18" i="4"/>
  <c r="P17" i="4"/>
  <c r="O17" i="4"/>
  <c r="N17" i="4"/>
  <c r="M17" i="4"/>
  <c r="L17" i="4"/>
  <c r="P16" i="4"/>
  <c r="O16" i="4"/>
  <c r="N16" i="4"/>
  <c r="M16" i="4"/>
  <c r="L16" i="4"/>
  <c r="O15" i="4"/>
  <c r="N15" i="4"/>
  <c r="M15" i="4"/>
  <c r="L15" i="4"/>
  <c r="G15" i="4"/>
  <c r="P15" i="4" s="1"/>
  <c r="P14" i="4"/>
  <c r="O14" i="4"/>
  <c r="N14" i="4"/>
  <c r="M14" i="4"/>
  <c r="L14" i="4"/>
  <c r="G14" i="4"/>
  <c r="O13" i="4"/>
  <c r="N13" i="4"/>
  <c r="M13" i="4"/>
  <c r="L13" i="4"/>
  <c r="G13" i="4"/>
  <c r="P13" i="4" s="1"/>
  <c r="P12" i="4"/>
  <c r="O12" i="4"/>
  <c r="N12" i="4"/>
  <c r="M12" i="4"/>
  <c r="L12" i="4"/>
  <c r="G12" i="4"/>
  <c r="O11" i="4"/>
  <c r="N11" i="4"/>
  <c r="M11" i="4"/>
  <c r="L11" i="4"/>
  <c r="G11" i="4"/>
  <c r="P11" i="4" s="1"/>
  <c r="P10" i="4"/>
  <c r="O10" i="4"/>
  <c r="N10" i="4"/>
  <c r="M10" i="4"/>
  <c r="L10" i="4"/>
  <c r="G10" i="4"/>
  <c r="O9" i="4"/>
  <c r="N9" i="4"/>
  <c r="M9" i="4"/>
  <c r="L9" i="4"/>
  <c r="G9" i="4"/>
  <c r="P9" i="4" s="1"/>
  <c r="O8" i="4"/>
  <c r="N8" i="4"/>
  <c r="M8" i="4"/>
  <c r="L8" i="4"/>
  <c r="G8" i="4"/>
  <c r="P8" i="4" s="1"/>
  <c r="O7" i="4"/>
  <c r="N7" i="4"/>
  <c r="M7" i="4"/>
  <c r="L7" i="4"/>
  <c r="G7" i="4"/>
  <c r="P7" i="4" s="1"/>
  <c r="O6" i="4"/>
  <c r="N6" i="4"/>
  <c r="M6" i="4"/>
  <c r="L6" i="4"/>
  <c r="G6" i="4"/>
  <c r="P6" i="4" s="1"/>
  <c r="O5" i="4"/>
  <c r="N5" i="4"/>
  <c r="M5" i="4"/>
  <c r="L5" i="4"/>
  <c r="G5" i="4"/>
  <c r="P5" i="4" s="1"/>
  <c r="O4" i="4"/>
  <c r="N4" i="4"/>
  <c r="M4" i="4"/>
  <c r="L4" i="4"/>
  <c r="G4" i="4"/>
  <c r="P4" i="4" s="1"/>
  <c r="P3" i="4"/>
  <c r="O3" i="4"/>
  <c r="N3" i="4"/>
  <c r="M3" i="4"/>
  <c r="L3" i="4"/>
  <c r="G3" i="4"/>
  <c r="Q3" i="4" s="1"/>
  <c r="O2" i="4"/>
  <c r="N2" i="4"/>
  <c r="M2" i="4"/>
  <c r="L2" i="4"/>
  <c r="E7" i="3"/>
  <c r="E6" i="3" s="1"/>
  <c r="C7" i="3"/>
  <c r="B7" i="3"/>
  <c r="B11" i="3" s="1"/>
  <c r="B12" i="3" s="1"/>
  <c r="D6" i="3"/>
  <c r="C6" i="3"/>
  <c r="B6" i="3"/>
  <c r="E7" i="2"/>
  <c r="D7" i="2"/>
  <c r="C7" i="2"/>
  <c r="B7" i="2"/>
  <c r="B11" i="2" s="1"/>
  <c r="B12" i="2" s="1"/>
  <c r="E6" i="2"/>
  <c r="D6" i="2"/>
  <c r="C6" i="2"/>
  <c r="B6" i="2"/>
  <c r="E5"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P10" i="5" l="1"/>
  <c r="AD17" i="5"/>
  <c r="AD18" i="5" s="1"/>
  <c r="P3" i="5"/>
  <c r="P13" i="5"/>
  <c r="P12" i="5"/>
  <c r="P11" i="5"/>
  <c r="G74" i="5"/>
  <c r="P14" i="5"/>
  <c r="P9" i="5"/>
  <c r="P7" i="5"/>
  <c r="P4" i="5"/>
  <c r="H66" i="5"/>
  <c r="G72" i="5"/>
  <c r="P17" i="5"/>
  <c r="P16" i="5"/>
  <c r="P15" i="5"/>
  <c r="P6" i="5"/>
  <c r="P18" i="5"/>
  <c r="P8" i="5"/>
  <c r="G70" i="5"/>
  <c r="G73" i="5"/>
  <c r="P5" i="5"/>
  <c r="G75" i="5"/>
  <c r="G76" i="5"/>
  <c r="G79" i="5"/>
  <c r="W12" i="5"/>
  <c r="W75" i="5" s="1"/>
  <c r="AB16" i="5"/>
  <c r="AB17" i="5" s="1"/>
  <c r="AB18" i="5" s="1"/>
  <c r="T8" i="5"/>
  <c r="T71" i="5" s="1"/>
  <c r="X13" i="5"/>
  <c r="X76" i="5" s="1"/>
  <c r="S69" i="5"/>
  <c r="S7" i="5"/>
  <c r="Y15" i="5"/>
  <c r="Y77" i="5"/>
  <c r="S68" i="5"/>
  <c r="T70" i="5"/>
  <c r="F72" i="5"/>
  <c r="Y76" i="5"/>
  <c r="F80" i="5"/>
  <c r="E5" i="3"/>
  <c r="T9" i="5"/>
  <c r="AA15" i="5"/>
  <c r="AA16" i="5" s="1"/>
  <c r="AA17" i="5" s="1"/>
  <c r="AA18" i="5" s="1"/>
  <c r="F71" i="5"/>
  <c r="F79" i="5"/>
  <c r="AC17" i="5"/>
  <c r="W13" i="5" l="1"/>
  <c r="W14" i="5" s="1"/>
  <c r="G15" i="6"/>
  <c r="X14" i="5"/>
  <c r="X77" i="5" s="1"/>
  <c r="AC18" i="5"/>
  <c r="AC81" i="5" s="1"/>
  <c r="AC80" i="5"/>
  <c r="Y16" i="5"/>
  <c r="Y78" i="5"/>
  <c r="S70" i="5"/>
  <c r="F14" i="6"/>
  <c r="S8" i="5"/>
  <c r="G16" i="6"/>
  <c r="T10" i="5"/>
  <c r="T72" i="5"/>
  <c r="W76" i="5" l="1"/>
  <c r="X15" i="5"/>
  <c r="X16" i="5" s="1"/>
  <c r="W77" i="5"/>
  <c r="W15" i="5"/>
  <c r="F15" i="6"/>
  <c r="U8" i="5"/>
  <c r="S71" i="5"/>
  <c r="S9" i="5"/>
  <c r="T11" i="5"/>
  <c r="T73" i="5"/>
  <c r="Y79" i="5"/>
  <c r="Y17" i="5"/>
  <c r="X78" i="5" l="1"/>
  <c r="Y18" i="5"/>
  <c r="Y81" i="5" s="1"/>
  <c r="Y80" i="5"/>
  <c r="F16" i="6"/>
  <c r="U9" i="5"/>
  <c r="S10" i="5"/>
  <c r="S72" i="5"/>
  <c r="U71" i="5"/>
  <c r="A117" i="5"/>
  <c r="H15" i="6"/>
  <c r="W78" i="5"/>
  <c r="W16" i="5"/>
  <c r="X79" i="5"/>
  <c r="X17" i="5"/>
  <c r="T74" i="5"/>
  <c r="T12" i="5"/>
  <c r="X18" i="5" l="1"/>
  <c r="X81" i="5" s="1"/>
  <c r="X80" i="5"/>
  <c r="V9" i="5"/>
  <c r="U72" i="5"/>
  <c r="H16" i="6"/>
  <c r="T75" i="5"/>
  <c r="T13" i="5"/>
  <c r="W79" i="5"/>
  <c r="W17" i="5"/>
  <c r="U10" i="5"/>
  <c r="S11" i="5"/>
  <c r="S73" i="5"/>
  <c r="S74" i="5" l="1"/>
  <c r="S12" i="5"/>
  <c r="U11" i="5"/>
  <c r="T76" i="5"/>
  <c r="T14" i="5"/>
  <c r="V72" i="5"/>
  <c r="I16" i="6"/>
  <c r="U73" i="5"/>
  <c r="V10" i="5"/>
  <c r="V73" i="5" s="1"/>
  <c r="W18" i="5"/>
  <c r="W81" i="5" s="1"/>
  <c r="W80" i="5"/>
  <c r="U74" i="5" l="1"/>
  <c r="V11" i="5"/>
  <c r="V74" i="5" s="1"/>
  <c r="S75" i="5"/>
  <c r="S13" i="5"/>
  <c r="U12" i="5"/>
  <c r="T77" i="5"/>
  <c r="T15" i="5"/>
  <c r="V12" i="5" l="1"/>
  <c r="V75" i="5" s="1"/>
  <c r="U75" i="5"/>
  <c r="S14" i="5"/>
  <c r="S76" i="5"/>
  <c r="U13" i="5"/>
  <c r="T16" i="5"/>
  <c r="T78" i="5"/>
  <c r="S77" i="5" l="1"/>
  <c r="S15" i="5"/>
  <c r="U14" i="5"/>
  <c r="T79" i="5"/>
  <c r="T17" i="5"/>
  <c r="V13" i="5"/>
  <c r="V76" i="5" s="1"/>
  <c r="U76" i="5"/>
  <c r="V14" i="5" l="1"/>
  <c r="V77" i="5" s="1"/>
  <c r="U77" i="5"/>
  <c r="S78" i="5"/>
  <c r="U15" i="5"/>
  <c r="S16" i="5"/>
  <c r="T18" i="5"/>
  <c r="T81" i="5" s="1"/>
  <c r="T80" i="5"/>
  <c r="U16" i="5" l="1"/>
  <c r="S79" i="5"/>
  <c r="S17" i="5"/>
  <c r="U78" i="5"/>
  <c r="V15" i="5"/>
  <c r="V78" i="5" s="1"/>
  <c r="U17" i="5" l="1"/>
  <c r="S18" i="5"/>
  <c r="S80" i="5"/>
  <c r="U79" i="5"/>
  <c r="V16" i="5"/>
  <c r="V79" i="5" s="1"/>
  <c r="U18" i="5" l="1"/>
  <c r="S81" i="5"/>
  <c r="V17" i="5"/>
  <c r="V80" i="5" s="1"/>
  <c r="U80" i="5"/>
  <c r="U81" i="5" l="1"/>
  <c r="V18" i="5"/>
  <c r="V81" i="5" s="1"/>
</calcChain>
</file>

<file path=xl/sharedStrings.xml><?xml version="1.0" encoding="utf-8"?>
<sst xmlns="http://schemas.openxmlformats.org/spreadsheetml/2006/main" count="1059" uniqueCount="496">
  <si>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</si>
  <si>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</si>
  <si>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</si>
  <si>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</si>
  <si>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</si>
  <si>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</si>
  <si>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</si>
  <si>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</si>
  <si>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</si>
  <si>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</si>
  <si>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</si>
  <si>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</si>
  <si>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</si>
  <si>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</si>
  <si>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</si>
  <si>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</si>
  <si>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</si>
  <si>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</si>
  <si>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</si>
  <si>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</si>
  <si>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</si>
  <si>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</si>
  <si>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</si>
  <si>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</si>
  <si>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</si>
  <si>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</si>
  <si>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</si>
  <si>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</si>
  <si>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</si>
  <si>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</si>
  <si>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</si>
  <si>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</si>
  <si>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</si>
  <si>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</si>
  <si>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</si>
  <si>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</si>
  <si>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</si>
  <si>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</si>
  <si>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</si>
  <si>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</si>
  <si>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</si>
  <si>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</si>
  <si>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</si>
  <si>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</si>
  <si>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</si>
  <si>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</si>
  <si>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</si>
  <si>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</si>
  <si>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</si>
  <si>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</si>
  <si>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</si>
  <si>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</si>
  <si>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</si>
  <si>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</si>
  <si>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</si>
  <si>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</si>
  <si>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</si>
  <si>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</si>
  <si>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</si>
  <si>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</si>
  <si>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</si>
  <si>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</si>
  <si>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</si>
  <si>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</si>
  <si>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</si>
  <si>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</si>
  <si>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</si>
  <si>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</si>
  <si>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</si>
  <si>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</si>
  <si>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</si>
  <si>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</si>
  <si>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</si>
  <si>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</si>
  <si>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</si>
  <si>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</si>
  <si>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</si>
  <si>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</si>
  <si>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</si>
  <si>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</si>
  <si>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</si>
  <si>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</si>
  <si>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</si>
  <si>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</si>
  <si>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</si>
  <si>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</si>
  <si>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</si>
  <si>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</si>
  <si>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</si>
  <si>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</si>
  <si>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</si>
  <si>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</si>
  <si>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</si>
  <si>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</si>
  <si>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</si>
  <si>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</si>
  <si>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</si>
  <si>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</si>
  <si>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</si>
  <si>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</si>
  <si>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</si>
  <si>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</si>
  <si>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</si>
  <si>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</si>
  <si>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</si>
  <si>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</si>
  <si>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</si>
  <si>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</si>
  <si>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</si>
  <si>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</si>
  <si>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</si>
  <si>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</si>
  <si>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</si>
  <si>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</si>
  <si>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</si>
  <si>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</si>
  <si>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</si>
  <si>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</si>
  <si>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</si>
  <si>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</si>
  <si>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</si>
  <si>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</si>
  <si>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</si>
  <si>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</si>
  <si>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</si>
  <si>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</si>
  <si>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</si>
  <si>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</si>
  <si>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</si>
  <si>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</si>
  <si>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</si>
  <si>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</si>
  <si>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</si>
  <si>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</si>
  <si>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</si>
  <si>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</si>
  <si>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</si>
  <si>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</si>
  <si>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</si>
  <si>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</si>
  <si>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</si>
  <si>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</si>
  <si>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</si>
  <si>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</si>
  <si>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</si>
  <si>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</si>
  <si>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</si>
  <si>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</si>
  <si>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</si>
  <si>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</si>
  <si>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</si>
  <si>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</si>
  <si>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</si>
  <si>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</si>
  <si>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</si>
  <si>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</si>
  <si>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</si>
  <si>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</si>
  <si>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</si>
  <si>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</si>
  <si>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</si>
  <si>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</si>
  <si>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</si>
  <si>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</si>
  <si>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</si>
  <si>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</si>
  <si>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Instruction Creator</t>
  </si>
  <si>
    <t>Format A</t>
  </si>
  <si>
    <t>INPUT</t>
  </si>
  <si>
    <t>Source 1</t>
  </si>
  <si>
    <t>Source 2</t>
  </si>
  <si>
    <t>Destination 1</t>
  </si>
  <si>
    <t>OP-Code</t>
  </si>
  <si>
    <t>OUTPUT</t>
  </si>
  <si>
    <t>RSRC1[31:27]</t>
  </si>
  <si>
    <t>RSRC2[26:22]</t>
  </si>
  <si>
    <t>RDST1[21:17]</t>
  </si>
  <si>
    <t>OP[16:0]</t>
  </si>
  <si>
    <t>Number Of Bits</t>
  </si>
  <si>
    <t>Decimal</t>
  </si>
  <si>
    <t>Hex</t>
  </si>
  <si>
    <t>Binary</t>
  </si>
  <si>
    <t>OPERATION</t>
  </si>
  <si>
    <t>Final Binary Instruction</t>
  </si>
  <si>
    <t>Final Decimal Instruction</t>
  </si>
  <si>
    <t>Past Instructions</t>
  </si>
  <si>
    <t>Decimal MIF Instruction</t>
  </si>
  <si>
    <t>R[2]&lt;- R[0]+R[1]</t>
  </si>
  <si>
    <t>R[3]&lt;- R[1]+R[2]</t>
  </si>
  <si>
    <t>R[4]&lt;- R[4]+R[4]</t>
  </si>
  <si>
    <t>Format B</t>
  </si>
  <si>
    <t>NOT DYNAMIC</t>
  </si>
  <si>
    <t>Immediate Value</t>
  </si>
  <si>
    <t>RDST1[26:22]</t>
  </si>
  <si>
    <t>RDST1[21:6]</t>
  </si>
  <si>
    <t>OP[5:0]</t>
  </si>
  <si>
    <t>LD</t>
  </si>
  <si>
    <t>R[4]&lt;- 'd9191</t>
  </si>
  <si>
    <t>ALU_OP</t>
  </si>
  <si>
    <t>OP_CODE</t>
  </si>
  <si>
    <t>GENERIC RTL Equivelent</t>
  </si>
  <si>
    <t>Description</t>
  </si>
  <si>
    <t>HEX MIF Instruction</t>
  </si>
  <si>
    <t>SPESIFIC RTL Equivelent</t>
  </si>
  <si>
    <t>Rsrc1</t>
  </si>
  <si>
    <t>Rsrc2</t>
  </si>
  <si>
    <t>Rdst</t>
  </si>
  <si>
    <t>Immediate</t>
  </si>
  <si>
    <t>RA</t>
  </si>
  <si>
    <t>RB</t>
  </si>
  <si>
    <t>RM (1Cycle After RB)</t>
  </si>
  <si>
    <t>RZ</t>
  </si>
  <si>
    <t>RY(One Cycle After RZ)</t>
  </si>
  <si>
    <t>Comments Questions</t>
  </si>
  <si>
    <t>0000_0000000_111111</t>
  </si>
  <si>
    <t>NA</t>
  </si>
  <si>
    <t>No Operation</t>
  </si>
  <si>
    <t>RZ &lt;= 0</t>
  </si>
  <si>
    <t>RZ&lt;= [RA]+[RB]</t>
  </si>
  <si>
    <t>Addition</t>
  </si>
  <si>
    <t>RZ&lt;= [RA]-[RB]</t>
  </si>
  <si>
    <t>Subtraction</t>
  </si>
  <si>
    <t>AnD</t>
  </si>
  <si>
    <t>RZ&lt;= [RA]&amp;[RB]</t>
  </si>
  <si>
    <t>Bitwise AnD</t>
  </si>
  <si>
    <t>RZ &lt;= RA | RB</t>
  </si>
  <si>
    <t>Bitwise OR</t>
  </si>
  <si>
    <t>RZ &lt;= -RA</t>
  </si>
  <si>
    <t>(Two's) Complement</t>
  </si>
  <si>
    <t>RZ &lt;= RA ^ RB</t>
  </si>
  <si>
    <t>Bitwise Exclusive OR</t>
  </si>
  <si>
    <t>RZ&lt;= ~RA</t>
  </si>
  <si>
    <t>Bitwise (One's) Complement</t>
  </si>
  <si>
    <t>RZ&lt;= [RA] &gt;&gt; 1 ; CARRY_FLAG&lt;= [RA[0]]</t>
  </si>
  <si>
    <t>Logical Shift Right</t>
  </si>
  <si>
    <t>RZ&lt;= [RA] &gt;&gt;&gt; 1</t>
  </si>
  <si>
    <t>Arithmetic Shift Right</t>
  </si>
  <si>
    <t>LSL_ASL</t>
  </si>
  <si>
    <t>RZ&lt;= [RA] &lt;&lt; 1 ; CARRY_FLAG&lt;= [RA[31]]</t>
  </si>
  <si>
    <t>Logical/Arithmatical Shift Left</t>
  </si>
  <si>
    <t>RZ&lt;= {CARRY_FLAG,RA[31:1]} ; CARRY_FLAG&lt;= [RA[0]]</t>
  </si>
  <si>
    <t>Rotate Right With Carry</t>
  </si>
  <si>
    <t>RZ&lt;= {RA[30:0],CARRY_FLAG} ; CARRY_FLAG&lt;= [RA[31]]</t>
  </si>
  <si>
    <t>Rotate Left With Carry</t>
  </si>
  <si>
    <t>RZ&lt;=[RA]</t>
  </si>
  <si>
    <t>Move / Copy</t>
  </si>
  <si>
    <t>Move From RF to RAM?</t>
  </si>
  <si>
    <t>RY&lt;=(Ri,Rj) ; RZ &lt;= [RA] + [RB]</t>
  </si>
  <si>
    <t>Load Base With Index</t>
  </si>
  <si>
    <t>RY&lt;=(RB) ; RZ &lt;= RB</t>
  </si>
  <si>
    <t>LD#</t>
  </si>
  <si>
    <t>RZ&lt;={6{IR[31]},IR[31:6]}</t>
  </si>
  <si>
    <t>Load  Immediate</t>
  </si>
  <si>
    <t>LDU#</t>
  </si>
  <si>
    <t>RZ&lt;={6{0},IR[31:6]}</t>
  </si>
  <si>
    <t>Load Unsigned Immediate</t>
  </si>
  <si>
    <t>OP</t>
  </si>
  <si>
    <t>RTL Instruction</t>
  </si>
  <si>
    <t>DEC Src1</t>
  </si>
  <si>
    <t>BIN Src1</t>
  </si>
  <si>
    <t>DEC Src2</t>
  </si>
  <si>
    <t>BIN Src2</t>
  </si>
  <si>
    <t>DEC Rdst</t>
  </si>
  <si>
    <t>BIN Rdst</t>
  </si>
  <si>
    <t>Fourney BIN OP Code</t>
  </si>
  <si>
    <t>BIN OP Code</t>
  </si>
  <si>
    <t>DEC Immediate</t>
  </si>
  <si>
    <t>BIN Immediate</t>
  </si>
  <si>
    <t>BIN Instruction</t>
  </si>
  <si>
    <t>R[0]</t>
  </si>
  <si>
    <t>R[1]</t>
  </si>
  <si>
    <t>R[2]</t>
  </si>
  <si>
    <t>R[3]</t>
  </si>
  <si>
    <t>R[4]</t>
  </si>
  <si>
    <t>R[5]</t>
  </si>
  <si>
    <t>R[6]</t>
  </si>
  <si>
    <t>R[7]</t>
  </si>
  <si>
    <t>R[8]</t>
  </si>
  <si>
    <t>R[9]</t>
  </si>
  <si>
    <t>R[10]</t>
  </si>
  <si>
    <t>R[11]</t>
  </si>
  <si>
    <t>R[12]</t>
  </si>
  <si>
    <t>R[13]</t>
  </si>
  <si>
    <t>R[14]</t>
  </si>
  <si>
    <t>RY &lt;= 0</t>
  </si>
  <si>
    <t>-</t>
  </si>
  <si>
    <t>R[0] &lt;= 0</t>
  </si>
  <si>
    <t>ROM_Out</t>
  </si>
  <si>
    <t>IR_Out</t>
  </si>
  <si>
    <t>Immediate_Out</t>
  </si>
  <si>
    <t>Expected RA_Out</t>
  </si>
  <si>
    <t>Expected RB_Out</t>
  </si>
  <si>
    <t>PC</t>
  </si>
  <si>
    <t>Stage</t>
  </si>
  <si>
    <t>RZ_Out</t>
  </si>
  <si>
    <t>Expected RZ_Out</t>
  </si>
  <si>
    <t>RY_Out</t>
  </si>
  <si>
    <t>Expected RY_Out</t>
  </si>
  <si>
    <t>R[1] &lt;= 32768</t>
  </si>
  <si>
    <t>HEX Instruction</t>
  </si>
  <si>
    <t>BIN Instructions</t>
  </si>
  <si>
    <t>HEX Value</t>
  </si>
  <si>
    <t>R[2] &lt;= -256</t>
  </si>
  <si>
    <t>0000003F</t>
  </si>
  <si>
    <t>0000 0000 0000 0000 0000 0000 0011 1111</t>
  </si>
  <si>
    <t>R[2] &lt;=  - R[2]</t>
  </si>
  <si>
    <t>0000 0000 0000 0000 0000 0000 0010 0010</t>
  </si>
  <si>
    <t>00 00 0000</t>
  </si>
  <si>
    <t>00 00 0001</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</si>
  <si>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</si>
  <si>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</si>
  <si>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</si>
  <si>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</si>
  <si>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</si>
  <si>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</si>
  <si>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</si>
  <si>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</si>
  <si>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</si>
  <si>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</si>
  <si>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</si>
  <si>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</si>
  <si>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</si>
  <si>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</si>
  <si>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</si>
  <si>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</si>
  <si>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</si>
  <si>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</si>
  <si>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</si>
  <si>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</si>
  <si>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</si>
  <si>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</si>
  <si>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</si>
  <si>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</si>
  <si>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</si>
  <si>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</si>
  <si>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</si>
  <si>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</si>
  <si>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</si>
  <si>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</si>
  <si>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A</t>
  </si>
  <si>
    <t>00 00 3806</t>
  </si>
  <si>
    <t>R[11] &lt;= R[4] &lt;&lt; 1 ; CARRY_FLAG &lt;= R[4]{31}</t>
  </si>
  <si>
    <t>0001 0000 0001 0000 0000 0011 0000 0000</t>
  </si>
  <si>
    <t>B</t>
  </si>
  <si>
    <t>00 00 400C</t>
  </si>
  <si>
    <t>FF FF 7F00</t>
  </si>
  <si>
    <t>R[12] &lt;= {CARRY_FLAG,R[5]{31:1}} ; CARRY_FLAG &lt;= R[5]{0}</t>
  </si>
  <si>
    <t>0001 0000 0001 0010 0000 0100 0000 0000</t>
  </si>
  <si>
    <t>C</t>
  </si>
  <si>
    <t>00 00 4810</t>
  </si>
  <si>
    <t>00 00 00FF</t>
  </si>
  <si>
    <t>FF FF FFFF</t>
  </si>
  <si>
    <t>R[13] &lt;= {R[6]{31:1},CARRY_FLAG} ; CARRY_FLAG &lt;= R[6]{31}</t>
  </si>
  <si>
    <t>0001 1000 0001 0100 0000 0100 0100 0000</t>
  </si>
  <si>
    <t>D</t>
  </si>
  <si>
    <t>00 00 5011</t>
  </si>
  <si>
    <t>7F FF FF80</t>
  </si>
  <si>
    <t>00 00 0080</t>
  </si>
  <si>
    <t>201604C0</t>
  </si>
  <si>
    <t>0010 0000 0001 0110 0000 0100 1100 0000</t>
  </si>
  <si>
    <t>E</t>
  </si>
  <si>
    <t>00 00 5813</t>
  </si>
  <si>
    <t>00 00 4080</t>
  </si>
  <si>
    <t>HEX Src1</t>
  </si>
  <si>
    <t>HEX Src2</t>
  </si>
  <si>
    <t>HEX Rdst</t>
  </si>
  <si>
    <t>HEX OP Code</t>
  </si>
  <si>
    <t>HEX Immediate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</si>
  <si>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</si>
  <si>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</si>
  <si>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</si>
  <si>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</si>
  <si>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</si>
  <si>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</si>
  <si>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</si>
  <si>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</si>
  <si>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</si>
  <si>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</si>
  <si>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</si>
  <si>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</si>
  <si>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</si>
  <si>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</si>
  <si>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</si>
  <si>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</si>
  <si>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</si>
  <si>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</si>
  <si>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</si>
  <si>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</si>
  <si>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</si>
  <si>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</si>
  <si>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</si>
  <si>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</si>
  <si>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</si>
  <si>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</si>
  <si>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</si>
  <si>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</si>
  <si>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</si>
  <si>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R[1] &lt;= -123456</t>
  </si>
  <si>
    <t>R[0] &lt;= 987987</t>
  </si>
  <si>
    <t>R[1] &lt;=  - R[1]</t>
  </si>
  <si>
    <t>R[2] &lt;= R[0] + R[1]</t>
  </si>
  <si>
    <t>R[3] &lt;= R[2] - R[1]</t>
  </si>
  <si>
    <t>R[4] &lt;= R[1] &amp; R[1]</t>
  </si>
  <si>
    <t>R[5] &lt;= R[2] | R[2]</t>
  </si>
  <si>
    <t>R[6] &lt;= R[0] ^ R[1]</t>
  </si>
  <si>
    <t>R[7] &lt;= ~R[1]</t>
  </si>
  <si>
    <t>R[8] &lt;= R[1] &gt;&gt; 1 ; CARRY_FLAG &lt;= R[1]{0}</t>
  </si>
  <si>
    <t>R[9] &lt;= R[2] &gt;&gt;&gt; 1</t>
  </si>
  <si>
    <t>R[10] &lt;= R[3] &lt;&lt; 1 ; CARRY_FLAG &lt;= R[3]{31}</t>
  </si>
  <si>
    <t>R[11] &lt;= {CARRY_FLAG,R[4]{31:1}} ; CARRY_FLAG &lt;= R[4]{0}</t>
  </si>
  <si>
    <t>(F120 OR 1F120)//CARRY_FLAG=[0,1]</t>
  </si>
  <si>
    <t>R[12] &lt;= {R[5]{31:1},CARRY_FLAG} ; CARRY_FLAG &lt;= R[5]{31}</t>
  </si>
  <si>
    <t>(87AC9 OR 187AC9)//CARRY_FLAG=[0,1]</t>
  </si>
  <si>
    <t>Compiler  Format</t>
  </si>
  <si>
    <t>Instruction Format</t>
  </si>
  <si>
    <t>A NOP R0,R0,R0</t>
  </si>
  <si>
    <t>B LD R0,R0,0</t>
  </si>
  <si>
    <t>B LDU R1,R0,32768</t>
  </si>
  <si>
    <t>B LD R2,R0,-256</t>
  </si>
  <si>
    <t>Mif Instruction</t>
  </si>
  <si>
    <t>A NEG R2,R2,R0</t>
  </si>
  <si>
    <t>A ADD R3,R1,R2</t>
  </si>
  <si>
    <t>A SUB R4,R3,R2</t>
  </si>
  <si>
    <t>A AND R5,R1,R2</t>
  </si>
  <si>
    <t>A OR R6,R1,R2</t>
  </si>
  <si>
    <t>A XOR R7,R1,R2</t>
  </si>
  <si>
    <t>A COMP R8,R2,R0</t>
  </si>
  <si>
    <t>A LSR R9,R2,R0</t>
  </si>
  <si>
    <t>A ASR R10,R3,R0</t>
  </si>
  <si>
    <t>A LSL R11,R4,R0</t>
  </si>
  <si>
    <t>A ROR R12,R5,R0</t>
  </si>
  <si>
    <t>A ROL R13,R6,R0</t>
  </si>
  <si>
    <t>00000022</t>
  </si>
  <si>
    <t>00600023</t>
  </si>
  <si>
    <t>10040280</t>
  </si>
  <si>
    <t>08860040</t>
  </si>
  <si>
    <t>18880100</t>
  </si>
  <si>
    <t>10100300</t>
  </si>
  <si>
    <t>10120400</t>
  </si>
  <si>
    <t>18140440</t>
  </si>
  <si>
    <t>28180640</t>
  </si>
  <si>
    <t>B LD R16,R6,0</t>
  </si>
  <si>
    <t>A ROL R13,R16,R0</t>
  </si>
  <si>
    <t>R[16] &lt;= R[6]</t>
  </si>
  <si>
    <t>R[13] &lt;= {R[16]{31:1},CARRY_FLAG} ; CARRY_FLAG &lt;= R[16]{31}</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</si>
  <si>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</si>
  <si>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</si>
  <si>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</si>
  <si>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</si>
  <si>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</si>
  <si>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</si>
  <si>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</si>
  <si>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</si>
  <si>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</si>
  <si>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</si>
  <si>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</si>
  <si>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</si>
  <si>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</si>
  <si>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</si>
  <si>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</si>
  <si>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</si>
  <si>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</si>
  <si>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</si>
  <si>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</si>
  <si>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</si>
  <si>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</si>
  <si>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</si>
  <si>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</si>
  <si>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</si>
  <si>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</si>
  <si>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</si>
  <si>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</si>
  <si>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</si>
  <si>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</si>
  <si>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</si>
  <si>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</si>
  <si>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</si>
  <si>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</si>
  <si>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</si>
  <si>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</si>
  <si>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</si>
  <si>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</si>
  <si>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</si>
  <si>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</si>
  <si>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</si>
  <si>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</si>
  <si>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</si>
  <si>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</si>
  <si>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</si>
  <si>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</si>
  <si>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</si>
  <si>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</si>
  <si>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</si>
  <si>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</si>
  <si>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Contents Of The Register File</t>
  </si>
  <si>
    <t>Will Be Contents Of RAM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</si>
</sst>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hh]:mm:ss"/>
    <numFmt numFmtId="165" formatCode="00000"/>
    <numFmt numFmtId="166" formatCode="0000000000000000"/>
    <numFmt numFmtId="167" formatCode="00000000000000000000000000000000"/>
    <numFmt numFmtId="168" formatCode="00000000"/>
    <numFmt numFmtId="169" formatCode="000000"/>
    <numFmt numFmtId="170" formatCode="0.00E+000"/>
  </numFmts>
  <fonts count="8">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b/>
      <sz val="12"/>
      <color rgb="FF222222"/>
      <name val="Calibri"/>
      <family val="2"/>
      <charset val="1"/>
    </font>
    <font>
      <sz val="12"/>
      <color rgb="FF222222"/>
      <name val="Calibri"/>
      <family val="2"/>
      <charset val="1"/>
    </font>
  </fonts>
  <fills count="11">
    <fill>
      <patternFill patternType="none"/>
    </fill>
    <fill>
      <patternFill patternType="gray125"/>
    </fill>
    <fill>
      <patternFill patternType="solid">
        <fgColor rgb="FF94BD5E"/>
        <bgColor rgb="FF969696"/>
      </patternFill>
    </fill>
    <fill>
      <patternFill patternType="solid">
        <fgColor rgb="FFFFFF00"/>
        <bgColor rgb="FFFFFF00"/>
      </patternFill>
    </fill>
    <fill>
      <patternFill patternType="solid">
        <fgColor rgb="FFFF0000"/>
        <bgColor rgb="FFDC2300"/>
      </patternFill>
    </fill>
    <fill>
      <patternFill patternType="solid">
        <fgColor rgb="FF33CC66"/>
        <bgColor rgb="FF339966"/>
      </patternFill>
    </fill>
    <fill>
      <patternFill patternType="solid">
        <fgColor rgb="FFB84700"/>
        <bgColor rgb="FFDC2300"/>
      </patternFill>
    </fill>
    <fill>
      <patternFill patternType="solid">
        <fgColor rgb="FF729FCF"/>
        <bgColor rgb="FF969696"/>
      </patternFill>
    </fill>
    <fill>
      <patternFill patternType="solid">
        <fgColor rgb="FFDC2300"/>
        <bgColor rgb="FFFF0000"/>
      </patternFill>
    </fill>
    <fill>
      <patternFill patternType="solid">
        <fgColor rgb="FFFFFF00"/>
        <bgColor indexed="64"/>
      </patternFill>
    </fill>
    <fill>
      <patternFill patternType="solid">
        <fgColor theme="2" tint="-0.249977111117893"/>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hair">
        <color auto="1"/>
      </left>
      <right style="hair">
        <color auto="1"/>
      </right>
      <top style="hair">
        <color auto="1"/>
      </top>
      <bottom style="hair">
        <color auto="1"/>
      </bottom>
      <diagonal/>
    </border>
    <border>
      <left/>
      <right style="thick">
        <color auto="1"/>
      </right>
      <top style="thick">
        <color auto="1"/>
      </top>
      <bottom style="thick">
        <color auto="1"/>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style="thick">
        <color auto="1"/>
      </bottom>
      <diagonal/>
    </border>
  </borders>
  <cellStyleXfs count="1">
    <xf numFmtId="0" fontId="0" fillId="0" borderId="0"/>
  </cellStyleXfs>
  <cellXfs count="101">
    <xf numFmtId="0" fontId="0" fillId="0" borderId="0" xfId="0"/>
    <xf numFmtId="0" fontId="1" fillId="0" borderId="3" xfId="0" applyFont="1" applyBorder="1" applyAlignment="1">
      <alignment horizontal="center" vertical="center"/>
    </xf>
    <xf numFmtId="0" fontId="1" fillId="7" borderId="3" xfId="0" applyFont="1" applyFill="1" applyBorder="1" applyAlignment="1">
      <alignment horizontal="center" vertical="center"/>
    </xf>
    <xf numFmtId="0" fontId="1" fillId="0" borderId="3" xfId="0" applyFont="1" applyBorder="1" applyAlignment="1">
      <alignment horizontal="center"/>
    </xf>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2" borderId="0" xfId="0" applyFont="1" applyFill="1"/>
    <xf numFmtId="164" fontId="0" fillId="0" borderId="0" xfId="0" applyNumberFormat="1"/>
    <xf numFmtId="0" fontId="0" fillId="3" borderId="0" xfId="0" applyFont="1" applyFill="1"/>
    <xf numFmtId="0" fontId="5" fillId="2" borderId="0" xfId="0" applyFont="1" applyFill="1"/>
    <xf numFmtId="0" fontId="5" fillId="0" borderId="0" xfId="0" applyFont="1"/>
    <xf numFmtId="0" fontId="0" fillId="0" borderId="0" xfId="0" applyFont="1" applyAlignment="1">
      <alignment vertical="center"/>
    </xf>
    <xf numFmtId="0" fontId="0" fillId="0" borderId="0" xfId="0" applyFont="1"/>
    <xf numFmtId="0" fontId="0" fillId="4" borderId="0" xfId="0" applyFill="1"/>
    <xf numFmtId="0" fontId="5" fillId="5" borderId="0" xfId="0" applyFont="1" applyFill="1"/>
    <xf numFmtId="0" fontId="0" fillId="6" borderId="0" xfId="0" applyFill="1"/>
    <xf numFmtId="0" fontId="0" fillId="0" borderId="0" xfId="0" applyAlignment="1">
      <alignment horizontal="center" vertical="center" wrapText="1"/>
    </xf>
    <xf numFmtId="0" fontId="0" fillId="0" borderId="1" xfId="0" applyBorder="1" applyAlignment="1">
      <alignment horizontal="center" vertical="center" wrapText="1"/>
    </xf>
    <xf numFmtId="49" fontId="0" fillId="0" borderId="0" xfId="0" applyNumberFormat="1" applyAlignment="1">
      <alignment horizontal="center" vertical="center" wrapText="1"/>
    </xf>
    <xf numFmtId="0" fontId="0" fillId="0" borderId="0" xfId="0" applyFont="1" applyAlignment="1">
      <alignment horizontal="center" vertical="center" wrapText="1"/>
    </xf>
    <xf numFmtId="0" fontId="0" fillId="4" borderId="0" xfId="0" applyFill="1" applyAlignment="1">
      <alignment horizontal="center" vertical="center" wrapText="1"/>
    </xf>
    <xf numFmtId="49" fontId="1" fillId="4" borderId="0" xfId="0" applyNumberFormat="1" applyFont="1" applyFill="1" applyAlignment="1">
      <alignment vertical="center"/>
    </xf>
    <xf numFmtId="0" fontId="0" fillId="4" borderId="1" xfId="0" applyFill="1" applyBorder="1" applyAlignment="1">
      <alignment horizontal="center" vertical="center" wrapText="1"/>
    </xf>
    <xf numFmtId="49" fontId="0" fillId="4" borderId="0" xfId="0" applyNumberFormat="1" applyFill="1" applyAlignment="1">
      <alignment horizontal="center" vertical="center" wrapText="1"/>
    </xf>
    <xf numFmtId="0" fontId="0" fillId="0" borderId="0" xfId="0" applyFont="1" applyAlignment="1">
      <alignment horizontal="center" vertical="center"/>
    </xf>
    <xf numFmtId="1" fontId="0" fillId="0" borderId="0" xfId="0" applyNumberFormat="1" applyFont="1" applyAlignment="1">
      <alignment horizontal="center" vertical="center"/>
    </xf>
    <xf numFmtId="165"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0" fontId="0" fillId="0" borderId="0" xfId="0" applyAlignment="1">
      <alignment horizontal="center"/>
    </xf>
    <xf numFmtId="1" fontId="0"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0" fontId="0" fillId="0" borderId="1" xfId="0" applyFont="1" applyBorder="1" applyAlignment="1">
      <alignment horizontal="center" vertical="center" wrapText="1"/>
    </xf>
    <xf numFmtId="1" fontId="0" fillId="0" borderId="0" xfId="0" applyNumberFormat="1" applyFont="1" applyBorder="1" applyAlignment="1">
      <alignment horizontal="center" vertical="center" wrapText="1"/>
    </xf>
    <xf numFmtId="165"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6"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5" fillId="0" borderId="0" xfId="0" applyFont="1" applyAlignment="1">
      <alignment horizontal="center" vertical="center"/>
    </xf>
    <xf numFmtId="0" fontId="0" fillId="0" borderId="2" xfId="0" applyFont="1" applyBorder="1" applyAlignment="1">
      <alignment horizontal="center" vertical="center" wrapText="1"/>
    </xf>
    <xf numFmtId="0" fontId="1" fillId="0" borderId="3" xfId="0" applyFont="1" applyBorder="1" applyAlignment="1">
      <alignment horizontal="center"/>
    </xf>
    <xf numFmtId="0" fontId="1" fillId="7" borderId="3" xfId="0" applyFont="1" applyFill="1" applyBorder="1" applyAlignment="1">
      <alignment horizontal="center" vertical="center"/>
    </xf>
    <xf numFmtId="0" fontId="1" fillId="0" borderId="3" xfId="0" applyFont="1" applyBorder="1" applyAlignment="1">
      <alignment horizontal="center" vertical="center"/>
    </xf>
    <xf numFmtId="0" fontId="0" fillId="0" borderId="3" xfId="0" applyFont="1" applyBorder="1" applyAlignment="1">
      <alignment horizontal="center" vertical="center"/>
    </xf>
    <xf numFmtId="167" fontId="1" fillId="7" borderId="3" xfId="0" applyNumberFormat="1" applyFont="1" applyFill="1" applyBorder="1" applyAlignment="1">
      <alignment horizontal="center" vertical="center" wrapText="1"/>
    </xf>
    <xf numFmtId="166" fontId="1" fillId="7" borderId="3" xfId="0" applyNumberFormat="1" applyFont="1" applyFill="1" applyBorder="1" applyAlignment="1">
      <alignment horizontal="center" vertical="center"/>
    </xf>
    <xf numFmtId="1" fontId="1" fillId="0" borderId="3" xfId="0" applyNumberFormat="1" applyFont="1" applyBorder="1" applyAlignment="1">
      <alignment horizontal="center" vertical="center"/>
    </xf>
    <xf numFmtId="166" fontId="1" fillId="0" borderId="3" xfId="0" applyNumberFormat="1" applyFont="1" applyBorder="1" applyAlignment="1">
      <alignment horizontal="center" vertical="center"/>
    </xf>
    <xf numFmtId="168" fontId="1" fillId="7" borderId="3" xfId="0" applyNumberFormat="1" applyFont="1" applyFill="1" applyBorder="1" applyAlignment="1">
      <alignment horizontal="center" vertical="center"/>
    </xf>
    <xf numFmtId="167" fontId="1" fillId="7" borderId="3" xfId="0" applyNumberFormat="1" applyFont="1" applyFill="1" applyBorder="1" applyAlignment="1">
      <alignment horizontal="center" vertical="center"/>
    </xf>
    <xf numFmtId="0" fontId="1" fillId="7" borderId="3" xfId="0" applyFont="1" applyFill="1" applyBorder="1" applyAlignment="1">
      <alignment horizontal="center"/>
    </xf>
    <xf numFmtId="0" fontId="0" fillId="0" borderId="3" xfId="0" applyFont="1" applyBorder="1" applyAlignment="1">
      <alignment horizontal="center"/>
    </xf>
    <xf numFmtId="0" fontId="6" fillId="0" borderId="0" xfId="0" applyFont="1" applyAlignment="1">
      <alignment horizontal="center" vertical="center"/>
    </xf>
    <xf numFmtId="0" fontId="1" fillId="3" borderId="3" xfId="0" applyFont="1" applyFill="1" applyBorder="1" applyAlignment="1">
      <alignment horizontal="center" vertical="center"/>
    </xf>
    <xf numFmtId="0" fontId="7" fillId="0" borderId="0" xfId="0" applyFont="1" applyAlignment="1">
      <alignment horizontal="center" vertical="center"/>
    </xf>
    <xf numFmtId="0" fontId="0" fillId="8" borderId="3" xfId="0" applyFont="1" applyFill="1" applyBorder="1" applyAlignment="1">
      <alignment horizontal="center" vertical="center"/>
    </xf>
    <xf numFmtId="1" fontId="0" fillId="5" borderId="3" xfId="0" applyNumberFormat="1" applyFont="1" applyFill="1" applyBorder="1" applyAlignment="1">
      <alignment horizontal="center" vertical="center" wrapText="1"/>
    </xf>
    <xf numFmtId="169" fontId="0" fillId="5" borderId="3" xfId="0" applyNumberFormat="1" applyFont="1" applyFill="1" applyBorder="1" applyAlignment="1">
      <alignment horizontal="center" vertical="center" wrapText="1"/>
    </xf>
    <xf numFmtId="166" fontId="0" fillId="5" borderId="3" xfId="0" applyNumberFormat="1" applyFont="1" applyFill="1" applyBorder="1" applyAlignment="1">
      <alignment horizontal="center" vertical="center" wrapText="1"/>
    </xf>
    <xf numFmtId="0" fontId="0" fillId="5" borderId="3" xfId="0" applyFont="1" applyFill="1" applyBorder="1" applyAlignment="1">
      <alignment horizontal="center"/>
    </xf>
    <xf numFmtId="1" fontId="0" fillId="5" borderId="3" xfId="0" applyNumberFormat="1" applyFont="1" applyFill="1" applyBorder="1" applyAlignment="1">
      <alignment horizontal="center" vertical="center"/>
    </xf>
    <xf numFmtId="165" fontId="0" fillId="5" borderId="3" xfId="0" applyNumberFormat="1" applyFont="1" applyFill="1" applyBorder="1" applyAlignment="1">
      <alignment horizontal="center" vertical="center"/>
    </xf>
    <xf numFmtId="166" fontId="0" fillId="5" borderId="3" xfId="0" applyNumberFormat="1" applyFont="1" applyFill="1" applyBorder="1" applyAlignment="1">
      <alignment horizontal="center" vertical="center"/>
    </xf>
    <xf numFmtId="168" fontId="1" fillId="5" borderId="3" xfId="0" applyNumberFormat="1" applyFont="1" applyFill="1" applyBorder="1" applyAlignment="1">
      <alignment horizontal="center" vertical="center"/>
    </xf>
    <xf numFmtId="167" fontId="5" fillId="0" borderId="0" xfId="0" applyNumberFormat="1" applyFont="1" applyAlignment="1">
      <alignment horizontal="center" vertical="center"/>
    </xf>
    <xf numFmtId="170" fontId="0" fillId="0" borderId="0" xfId="0" applyNumberFormat="1" applyAlignment="1">
      <alignment horizontal="center"/>
    </xf>
    <xf numFmtId="49" fontId="0" fillId="5" borderId="3" xfId="0" applyNumberFormat="1" applyFont="1" applyFill="1" applyBorder="1" applyAlignment="1">
      <alignment horizontal="center" vertical="center"/>
    </xf>
    <xf numFmtId="0" fontId="0" fillId="7" borderId="3" xfId="0" applyFont="1" applyFill="1" applyBorder="1" applyAlignment="1">
      <alignment horizontal="center" vertical="center"/>
    </xf>
    <xf numFmtId="1" fontId="0" fillId="7" borderId="3" xfId="0" applyNumberFormat="1" applyFont="1" applyFill="1" applyBorder="1" applyAlignment="1">
      <alignment horizontal="center" vertical="center"/>
    </xf>
    <xf numFmtId="0" fontId="0" fillId="0" borderId="3" xfId="0" applyBorder="1" applyAlignment="1">
      <alignment horizontal="center"/>
    </xf>
    <xf numFmtId="1" fontId="0" fillId="0" borderId="3" xfId="0" applyNumberFormat="1" applyFont="1" applyBorder="1" applyAlignment="1">
      <alignment horizontal="center" vertical="center"/>
    </xf>
    <xf numFmtId="0" fontId="5" fillId="0" borderId="3" xfId="0" applyFont="1" applyBorder="1" applyAlignment="1">
      <alignment horizontal="center" vertical="center"/>
    </xf>
    <xf numFmtId="0" fontId="0" fillId="0" borderId="4" xfId="0"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Border="1" applyAlignment="1">
      <alignment horizontal="center" vertical="center" wrapText="1"/>
    </xf>
    <xf numFmtId="168" fontId="1" fillId="5" borderId="0" xfId="0" applyNumberFormat="1"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Border="1" applyAlignment="1">
      <alignment horizontal="center" vertical="center"/>
    </xf>
    <xf numFmtId="1" fontId="0" fillId="0" borderId="0" xfId="0" applyNumberFormat="1" applyFont="1" applyBorder="1" applyAlignment="1">
      <alignment horizontal="center" vertical="center"/>
    </xf>
    <xf numFmtId="1" fontId="0" fillId="7" borderId="0" xfId="0" applyNumberFormat="1" applyFont="1" applyFill="1" applyBorder="1" applyAlignment="1">
      <alignment horizontal="center" vertical="center"/>
    </xf>
    <xf numFmtId="49" fontId="0" fillId="0" borderId="0" xfId="0" applyNumberFormat="1" applyFont="1" applyBorder="1" applyAlignment="1">
      <alignment horizontal="center" vertical="center" wrapText="1"/>
    </xf>
    <xf numFmtId="49" fontId="0" fillId="0" borderId="0" xfId="0" applyNumberFormat="1" applyFont="1" applyAlignment="1">
      <alignment horizontal="center" vertical="center"/>
    </xf>
    <xf numFmtId="49" fontId="0" fillId="0" borderId="0" xfId="0" applyNumberFormat="1" applyAlignment="1">
      <alignment horizontal="center"/>
    </xf>
    <xf numFmtId="0" fontId="0" fillId="9" borderId="5" xfId="0" applyFont="1" applyFill="1" applyBorder="1" applyAlignment="1">
      <alignment horizontal="center" vertical="center" wrapText="1"/>
    </xf>
    <xf numFmtId="0" fontId="0" fillId="10" borderId="5" xfId="0" applyFont="1" applyFill="1" applyBorder="1" applyAlignment="1">
      <alignment horizontal="center" vertical="center" wrapText="1"/>
    </xf>
    <xf numFmtId="0" fontId="0"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DC230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4BD5E"/>
      <rgbColor rgb="FFFFCC00"/>
      <rgbColor rgb="FFFF9900"/>
      <rgbColor rgb="FFFF6600"/>
      <rgbColor rgb="FF666699"/>
      <rgbColor rgb="FF969696"/>
      <rgbColor rgb="FF003366"/>
      <rgbColor rgb="FF339966"/>
      <rgbColor rgb="FF003300"/>
      <rgbColor rgb="FF333300"/>
      <rgbColor rgb="FFB847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56"/>
  <sheetViews>
    <sheetView topLeftCell="A2" zoomScale="60" zoomScaleNormal="60" workbookViewId="0">
      <selection activeCell="F21" sqref="F21"/>
    </sheetView>
  </sheetViews>
  <sheetFormatPr defaultRowHeight="15.75"/>
  <cols>
    <col min="1" max="1" width="8.125" style="4"/>
    <col min="2" max="2" width="27.875" style="5"/>
    <col min="3" max="3" width="12.625" style="5"/>
    <col min="4" max="4" width="12.5" style="5"/>
    <col min="5" max="5" width="9.375" style="6"/>
    <col min="6" max="6" width="41.375" style="6"/>
    <col min="7" max="7" width="251.125" style="4"/>
    <col min="8" max="1025" width="10.875" style="4"/>
  </cols>
  <sheetData>
    <row r="2" spans="1:7" ht="18.75">
      <c r="B2" s="7" t="s">
        <v>0</v>
      </c>
      <c r="C2" s="7"/>
      <c r="D2" s="7"/>
    </row>
    <row r="3" spans="1:7" s="8" customFormat="1">
      <c r="A3" s="8" t="s">
        <v>1</v>
      </c>
      <c r="B3" s="9"/>
      <c r="C3" s="9"/>
      <c r="D3" s="9"/>
      <c r="E3" s="10"/>
      <c r="F3" s="10"/>
      <c r="G3" s="10"/>
    </row>
    <row r="4" spans="1:7" s="8" customFormat="1">
      <c r="A4" s="8" t="s">
        <v>2</v>
      </c>
      <c r="B4" s="9" t="s">
        <v>3</v>
      </c>
      <c r="C4" s="9" t="s">
        <v>4</v>
      </c>
      <c r="D4" s="11" t="s">
        <v>5</v>
      </c>
      <c r="E4" s="10" t="s">
        <v>6</v>
      </c>
      <c r="F4" s="10"/>
      <c r="G4" s="10"/>
    </row>
    <row r="5" spans="1:7">
      <c r="B5" s="12" t="s">
        <v>7</v>
      </c>
      <c r="C5" s="12"/>
      <c r="D5" s="13"/>
      <c r="E5" s="14"/>
      <c r="F5" s="14"/>
      <c r="G5" s="14"/>
    </row>
    <row r="6" spans="1:7">
      <c r="A6" s="4" t="s">
        <v>8</v>
      </c>
      <c r="B6" s="15" t="s">
        <v>9</v>
      </c>
      <c r="C6" s="15" t="s">
        <v>10</v>
      </c>
      <c r="D6" s="16" t="str">
        <f t="shared" ref="D6:D19" si="0">DEC2HEX(C6)</f>
        <v>1</v>
      </c>
      <c r="E6" s="4" t="s">
        <v>11</v>
      </c>
    </row>
    <row r="7" spans="1:7">
      <c r="A7" s="4" t="s">
        <v>8</v>
      </c>
      <c r="B7" s="15" t="s">
        <v>12</v>
      </c>
      <c r="C7" s="15" t="s">
        <v>13</v>
      </c>
      <c r="D7" s="16" t="str">
        <f t="shared" si="0"/>
        <v>2</v>
      </c>
      <c r="E7" s="4" t="s">
        <v>14</v>
      </c>
    </row>
    <row r="8" spans="1:7">
      <c r="A8" s="4" t="s">
        <v>8</v>
      </c>
      <c r="B8" s="15" t="s">
        <v>15</v>
      </c>
      <c r="C8" s="15" t="s">
        <v>16</v>
      </c>
      <c r="D8" s="16" t="str">
        <f t="shared" si="0"/>
        <v>3</v>
      </c>
      <c r="E8" s="4" t="s">
        <v>17</v>
      </c>
    </row>
    <row r="9" spans="1:7">
      <c r="A9" s="4" t="s">
        <v>8</v>
      </c>
      <c r="B9" s="15" t="s">
        <v>18</v>
      </c>
      <c r="C9" s="15" t="s">
        <v>19</v>
      </c>
      <c r="D9" s="16" t="str">
        <f t="shared" si="0"/>
        <v>4</v>
      </c>
      <c r="E9" s="4" t="s">
        <v>20</v>
      </c>
    </row>
    <row r="10" spans="1:7">
      <c r="A10" s="4" t="s">
        <v>8</v>
      </c>
      <c r="B10" s="15" t="s">
        <v>21</v>
      </c>
      <c r="C10" s="15" t="s">
        <v>22</v>
      </c>
      <c r="D10" s="16" t="str">
        <f t="shared" si="0"/>
        <v>5</v>
      </c>
      <c r="E10" s="4" t="s">
        <v>23</v>
      </c>
    </row>
    <row r="11" spans="1:7">
      <c r="A11" s="4" t="s">
        <v>8</v>
      </c>
      <c r="B11" s="15" t="s">
        <v>24</v>
      </c>
      <c r="C11" s="15" t="s">
        <v>25</v>
      </c>
      <c r="D11" s="16" t="str">
        <f t="shared" si="0"/>
        <v>6</v>
      </c>
      <c r="E11" s="4" t="s">
        <v>26</v>
      </c>
    </row>
    <row r="12" spans="1:7">
      <c r="A12" s="4" t="s">
        <v>8</v>
      </c>
      <c r="B12" s="15" t="s">
        <v>27</v>
      </c>
      <c r="C12" s="15" t="s">
        <v>28</v>
      </c>
      <c r="D12" s="16" t="str">
        <f t="shared" si="0"/>
        <v>7</v>
      </c>
      <c r="E12" s="4" t="s">
        <v>29</v>
      </c>
    </row>
    <row r="13" spans="1:7">
      <c r="B13" s="12" t="s">
        <v>30</v>
      </c>
      <c r="C13" s="12"/>
      <c r="D13" s="16" t="str">
        <f t="shared" si="0"/>
        <v>0</v>
      </c>
    </row>
    <row r="14" spans="1:7">
      <c r="A14" s="4" t="s">
        <v>8</v>
      </c>
      <c r="B14" s="15" t="s">
        <v>31</v>
      </c>
      <c r="C14" s="15" t="s">
        <v>32</v>
      </c>
      <c r="D14" s="16" t="str">
        <f t="shared" si="0"/>
        <v>8</v>
      </c>
      <c r="E14" s="14" t="s">
        <v>33</v>
      </c>
      <c r="F14" s="14" t="s">
        <v>34</v>
      </c>
    </row>
    <row r="15" spans="1:7">
      <c r="A15" s="4" t="s">
        <v>8</v>
      </c>
      <c r="B15" s="15" t="s">
        <v>35</v>
      </c>
      <c r="C15" s="15" t="s">
        <v>36</v>
      </c>
      <c r="D15" s="16" t="str">
        <f t="shared" si="0"/>
        <v>9</v>
      </c>
      <c r="E15" s="14" t="s">
        <v>37</v>
      </c>
      <c r="F15" s="14" t="s">
        <v>38</v>
      </c>
    </row>
    <row r="16" spans="1:7">
      <c r="A16" s="4" t="s">
        <v>8</v>
      </c>
      <c r="B16" s="15" t="s">
        <v>39</v>
      </c>
      <c r="C16" s="15" t="s">
        <v>40</v>
      </c>
      <c r="D16" s="16" t="str">
        <f t="shared" si="0"/>
        <v>A</v>
      </c>
      <c r="E16" s="14" t="s">
        <v>41</v>
      </c>
      <c r="F16" s="14" t="s">
        <v>42</v>
      </c>
    </row>
    <row r="17" spans="1:7">
      <c r="A17" s="4" t="s">
        <v>8</v>
      </c>
      <c r="B17" s="15" t="s">
        <v>39</v>
      </c>
      <c r="C17" s="15" t="s">
        <v>40</v>
      </c>
      <c r="D17" s="16" t="str">
        <f t="shared" si="0"/>
        <v>A</v>
      </c>
      <c r="E17" s="4" t="s">
        <v>43</v>
      </c>
      <c r="F17" s="4" t="s">
        <v>44</v>
      </c>
    </row>
    <row r="18" spans="1:7">
      <c r="A18" s="4" t="s">
        <v>8</v>
      </c>
      <c r="B18" s="15" t="s">
        <v>45</v>
      </c>
      <c r="C18" s="15" t="s">
        <v>46</v>
      </c>
      <c r="D18" s="16" t="str">
        <f t="shared" si="0"/>
        <v>B</v>
      </c>
      <c r="E18" s="14" t="s">
        <v>47</v>
      </c>
      <c r="F18" s="14" t="s">
        <v>48</v>
      </c>
    </row>
    <row r="19" spans="1:7">
      <c r="A19" s="4" t="s">
        <v>8</v>
      </c>
      <c r="B19" s="15" t="s">
        <v>49</v>
      </c>
      <c r="C19" s="15" t="s">
        <v>50</v>
      </c>
      <c r="D19" s="16" t="str">
        <f t="shared" si="0"/>
        <v>C</v>
      </c>
      <c r="E19" s="14" t="s">
        <v>51</v>
      </c>
      <c r="F19" s="14" t="s">
        <v>52</v>
      </c>
    </row>
    <row r="20" spans="1:7">
      <c r="B20" s="12" t="s">
        <v>53</v>
      </c>
      <c r="C20" s="12"/>
      <c r="D20" s="16"/>
      <c r="E20" s="14"/>
      <c r="F20" s="14"/>
    </row>
    <row r="21" spans="1:7">
      <c r="A21" s="4" t="s">
        <v>8</v>
      </c>
      <c r="B21" s="15" t="s">
        <v>54</v>
      </c>
      <c r="C21" s="15" t="s">
        <v>55</v>
      </c>
      <c r="D21" s="16" t="str">
        <f>DEC2HEX(C21)</f>
        <v>D</v>
      </c>
      <c r="E21" s="14" t="s">
        <v>56</v>
      </c>
      <c r="F21" s="14" t="s">
        <v>57</v>
      </c>
    </row>
    <row r="22" spans="1:7">
      <c r="A22" s="4" t="s">
        <v>8</v>
      </c>
      <c r="B22" s="15" t="s">
        <v>58</v>
      </c>
      <c r="C22" s="15" t="s">
        <v>59</v>
      </c>
      <c r="D22" s="16" t="str">
        <f>DEC2HEX(C22)</f>
        <v>E</v>
      </c>
      <c r="E22" s="14" t="s">
        <v>60</v>
      </c>
      <c r="F22" s="14" t="s">
        <v>61</v>
      </c>
    </row>
    <row r="23" spans="1:7">
      <c r="A23" s="4" t="s">
        <v>8</v>
      </c>
      <c r="B23" s="15" t="s">
        <v>62</v>
      </c>
      <c r="C23" s="15" t="s">
        <v>63</v>
      </c>
      <c r="D23" s="16" t="str">
        <f>DEC2HEX(C23)</f>
        <v>F</v>
      </c>
      <c r="E23" s="14" t="s">
        <v>64</v>
      </c>
      <c r="F23" s="14" t="s">
        <v>65</v>
      </c>
      <c r="G23" s="14" t="s">
        <v>66</v>
      </c>
    </row>
    <row r="24" spans="1:7">
      <c r="B24" s="12" t="s">
        <v>67</v>
      </c>
      <c r="C24" s="12"/>
      <c r="D24" s="16"/>
      <c r="E24" s="14"/>
      <c r="F24" s="14"/>
      <c r="G24" s="14"/>
    </row>
    <row r="25" spans="1:7">
      <c r="A25" s="4" t="s">
        <v>8</v>
      </c>
      <c r="B25" s="15" t="s">
        <v>68</v>
      </c>
      <c r="C25" s="15" t="s">
        <v>69</v>
      </c>
      <c r="D25" s="16" t="str">
        <f>DEC2HEX(C25)</f>
        <v>0</v>
      </c>
      <c r="E25" s="14" t="s">
        <v>67</v>
      </c>
      <c r="F25" s="14" t="s">
        <v>70</v>
      </c>
    </row>
    <row r="26" spans="1:7">
      <c r="B26" s="15"/>
      <c r="C26" s="15"/>
      <c r="D26" s="16"/>
      <c r="E26" s="14"/>
      <c r="F26" s="14"/>
    </row>
    <row r="27" spans="1:7">
      <c r="B27" s="12" t="s">
        <v>71</v>
      </c>
      <c r="C27" s="12"/>
      <c r="D27" s="16"/>
      <c r="E27" s="14"/>
      <c r="F27" s="14"/>
      <c r="G27" s="14"/>
    </row>
    <row r="28" spans="1:7">
      <c r="A28" s="4" t="s">
        <v>72</v>
      </c>
      <c r="B28" s="15">
        <v>100010</v>
      </c>
      <c r="C28" s="15" t="s">
        <v>73</v>
      </c>
      <c r="D28" s="16" t="str">
        <f>DEC2HEX(C28)</f>
        <v>20</v>
      </c>
      <c r="E28" s="14" t="s">
        <v>74</v>
      </c>
      <c r="F28" s="14" t="s">
        <v>75</v>
      </c>
      <c r="G28" s="14" t="s">
        <v>76</v>
      </c>
    </row>
    <row r="29" spans="1:7">
      <c r="A29" s="4" t="s">
        <v>72</v>
      </c>
      <c r="B29" s="15">
        <v>100011</v>
      </c>
      <c r="C29" s="15" t="s">
        <v>77</v>
      </c>
      <c r="D29" s="16" t="str">
        <f>DEC2HEX(C29)</f>
        <v>21</v>
      </c>
      <c r="E29" s="14" t="s">
        <v>78</v>
      </c>
      <c r="F29" s="14" t="s">
        <v>79</v>
      </c>
      <c r="G29" s="14" t="s">
        <v>80</v>
      </c>
    </row>
    <row r="30" spans="1:7">
      <c r="B30" s="15"/>
      <c r="C30" s="15"/>
      <c r="D30" s="16"/>
      <c r="E30" s="14"/>
    </row>
    <row r="31" spans="1:7">
      <c r="D31" s="16"/>
    </row>
    <row r="32" spans="1:7" ht="18.75">
      <c r="B32" s="7" t="s">
        <v>81</v>
      </c>
      <c r="C32" s="7"/>
      <c r="D32" s="16"/>
    </row>
    <row r="33" spans="1:7" s="8" customFormat="1">
      <c r="A33" s="8" t="s">
        <v>1</v>
      </c>
      <c r="B33" s="9"/>
      <c r="C33" s="9"/>
      <c r="D33" s="16"/>
      <c r="E33" s="10"/>
      <c r="F33" s="10"/>
      <c r="G33" s="10"/>
    </row>
    <row r="34" spans="1:7" s="8" customFormat="1">
      <c r="A34" s="8" t="s">
        <v>2</v>
      </c>
      <c r="B34" s="9" t="s">
        <v>3</v>
      </c>
      <c r="C34" s="9"/>
      <c r="D34" s="16"/>
      <c r="E34" s="10" t="s">
        <v>6</v>
      </c>
      <c r="F34" s="10"/>
      <c r="G34" s="10"/>
    </row>
    <row r="35" spans="1:7">
      <c r="B35" s="17" t="s">
        <v>82</v>
      </c>
      <c r="C35" s="17"/>
      <c r="D35" s="16"/>
    </row>
    <row r="36" spans="1:7">
      <c r="A36" s="4" t="s">
        <v>8</v>
      </c>
      <c r="B36" s="18" t="s">
        <v>83</v>
      </c>
      <c r="C36" s="18" t="s">
        <v>84</v>
      </c>
      <c r="D36" s="16" t="str">
        <f>DEC2HEX(C36)</f>
        <v>10</v>
      </c>
      <c r="E36" s="4" t="s">
        <v>85</v>
      </c>
      <c r="F36" s="4" t="s">
        <v>86</v>
      </c>
      <c r="G36" s="4" t="s">
        <v>87</v>
      </c>
    </row>
    <row r="37" spans="1:7">
      <c r="A37" s="4" t="s">
        <v>8</v>
      </c>
      <c r="B37" s="18" t="s">
        <v>88</v>
      </c>
      <c r="C37" s="18" t="s">
        <v>89</v>
      </c>
      <c r="D37" s="16" t="str">
        <f>DEC2HEX(C37)</f>
        <v>11</v>
      </c>
      <c r="E37" s="4" t="s">
        <v>90</v>
      </c>
      <c r="F37" s="4" t="s">
        <v>91</v>
      </c>
      <c r="G37" s="4" t="s">
        <v>92</v>
      </c>
    </row>
    <row r="38" spans="1:7">
      <c r="A38" s="4" t="s">
        <v>8</v>
      </c>
      <c r="B38" s="18" t="s">
        <v>93</v>
      </c>
      <c r="C38" s="18" t="s">
        <v>94</v>
      </c>
      <c r="D38" s="16" t="str">
        <f>DEC2HEX(C38)</f>
        <v>12</v>
      </c>
      <c r="E38" s="4" t="s">
        <v>95</v>
      </c>
      <c r="F38" s="4" t="s">
        <v>96</v>
      </c>
      <c r="G38" s="4" t="s">
        <v>97</v>
      </c>
    </row>
    <row r="39" spans="1:7">
      <c r="B39" s="17" t="s">
        <v>7</v>
      </c>
      <c r="C39" s="17"/>
      <c r="D39" s="16"/>
    </row>
    <row r="40" spans="1:7">
      <c r="A40" s="4" t="s">
        <v>72</v>
      </c>
      <c r="B40" s="18" t="s">
        <v>98</v>
      </c>
      <c r="C40" s="18" t="s">
        <v>99</v>
      </c>
      <c r="D40" s="16" t="str">
        <f>DEC2HEX(C40)</f>
        <v>22</v>
      </c>
      <c r="E40" s="4" t="s">
        <v>100</v>
      </c>
      <c r="F40" s="4" t="s">
        <v>101</v>
      </c>
      <c r="G40" s="4" t="s">
        <v>102</v>
      </c>
    </row>
    <row r="41" spans="1:7">
      <c r="A41" s="4" t="s">
        <v>72</v>
      </c>
      <c r="B41" s="18" t="s">
        <v>103</v>
      </c>
      <c r="C41" s="18" t="s">
        <v>104</v>
      </c>
      <c r="D41" s="16" t="str">
        <f>DEC2HEX(C41)</f>
        <v>23</v>
      </c>
      <c r="E41" s="4" t="s">
        <v>105</v>
      </c>
      <c r="F41" s="4" t="s">
        <v>106</v>
      </c>
      <c r="G41" s="4" t="s">
        <v>107</v>
      </c>
    </row>
    <row r="42" spans="1:7">
      <c r="A42" s="4" t="s">
        <v>72</v>
      </c>
      <c r="B42" s="18" t="s">
        <v>108</v>
      </c>
      <c r="C42" s="18" t="s">
        <v>109</v>
      </c>
      <c r="D42" s="16" t="str">
        <f>DEC2HEX(C42)</f>
        <v>24</v>
      </c>
      <c r="E42" s="4" t="s">
        <v>110</v>
      </c>
      <c r="G42" s="4" t="s">
        <v>111</v>
      </c>
    </row>
    <row r="43" spans="1:7">
      <c r="A43" s="4" t="s">
        <v>72</v>
      </c>
      <c r="B43" s="18" t="s">
        <v>112</v>
      </c>
      <c r="C43" s="18" t="s">
        <v>113</v>
      </c>
      <c r="D43" s="16" t="str">
        <f>DEC2HEX(C43)</f>
        <v>25</v>
      </c>
      <c r="E43" s="4" t="s">
        <v>114</v>
      </c>
    </row>
    <row r="44" spans="1:7">
      <c r="A44" s="4" t="s">
        <v>72</v>
      </c>
      <c r="B44" s="18" t="s">
        <v>115</v>
      </c>
      <c r="C44" s="18" t="s">
        <v>116</v>
      </c>
      <c r="D44" s="16" t="str">
        <f>DEC2HEX(C44)</f>
        <v>26</v>
      </c>
      <c r="E44" s="4" t="s">
        <v>117</v>
      </c>
    </row>
    <row r="45" spans="1:7">
      <c r="B45" s="17" t="s">
        <v>118</v>
      </c>
      <c r="C45" s="17"/>
      <c r="D45" s="16"/>
    </row>
    <row r="46" spans="1:7">
      <c r="A46" s="4" t="s">
        <v>72</v>
      </c>
      <c r="B46" s="18" t="s">
        <v>119</v>
      </c>
      <c r="C46" s="18" t="s">
        <v>120</v>
      </c>
      <c r="D46" s="16" t="str">
        <f>DEC2HEX(C46)</f>
        <v>27</v>
      </c>
      <c r="E46" s="4" t="s">
        <v>121</v>
      </c>
      <c r="F46" s="4" t="s">
        <v>122</v>
      </c>
      <c r="G46" s="4" t="s">
        <v>123</v>
      </c>
    </row>
    <row r="47" spans="1:7">
      <c r="A47" s="4" t="s">
        <v>72</v>
      </c>
      <c r="B47" s="18" t="s">
        <v>124</v>
      </c>
      <c r="C47" s="18" t="s">
        <v>125</v>
      </c>
      <c r="D47" s="16" t="str">
        <f>DEC2HEX(C47)</f>
        <v>28</v>
      </c>
      <c r="E47" s="4" t="s">
        <v>126</v>
      </c>
      <c r="F47" s="4" t="s">
        <v>127</v>
      </c>
    </row>
    <row r="48" spans="1:7">
      <c r="A48" s="4" t="s">
        <v>72</v>
      </c>
      <c r="B48" s="18" t="s">
        <v>128</v>
      </c>
      <c r="C48" s="18" t="s">
        <v>129</v>
      </c>
      <c r="D48" s="16" t="str">
        <f>DEC2HEX(C48)</f>
        <v>29</v>
      </c>
      <c r="E48" s="4" t="s">
        <v>130</v>
      </c>
      <c r="F48" s="4" t="s">
        <v>131</v>
      </c>
      <c r="G48" s="4" t="s">
        <v>132</v>
      </c>
    </row>
    <row r="49" spans="1:7">
      <c r="B49" s="17" t="s">
        <v>133</v>
      </c>
      <c r="C49" s="17"/>
      <c r="D49" s="16"/>
    </row>
    <row r="50" spans="1:7">
      <c r="A50" s="4" t="s">
        <v>72</v>
      </c>
      <c r="B50" s="18" t="s">
        <v>134</v>
      </c>
      <c r="C50" s="18" t="s">
        <v>135</v>
      </c>
      <c r="D50" s="16" t="str">
        <f>DEC2HEX(C50)</f>
        <v>2A</v>
      </c>
      <c r="E50" s="4" t="s">
        <v>136</v>
      </c>
      <c r="F50" s="4" t="s">
        <v>137</v>
      </c>
      <c r="G50" s="4" t="s">
        <v>138</v>
      </c>
    </row>
    <row r="51" spans="1:7">
      <c r="A51" s="4" t="s">
        <v>72</v>
      </c>
      <c r="B51" s="18" t="s">
        <v>139</v>
      </c>
      <c r="C51" s="18" t="s">
        <v>140</v>
      </c>
      <c r="D51" s="16" t="str">
        <f>DEC2HEX(C51)</f>
        <v>2B</v>
      </c>
      <c r="E51" s="4" t="s">
        <v>141</v>
      </c>
      <c r="F51" s="4" t="s">
        <v>142</v>
      </c>
      <c r="G51" s="4" t="s">
        <v>143</v>
      </c>
    </row>
    <row r="52" spans="1:7">
      <c r="A52" s="4" t="s">
        <v>72</v>
      </c>
      <c r="B52" s="18" t="s">
        <v>144</v>
      </c>
      <c r="C52" s="18" t="s">
        <v>145</v>
      </c>
      <c r="D52" s="16" t="str">
        <f>DEC2HEX(C52)</f>
        <v>2C</v>
      </c>
      <c r="E52" s="4" t="s">
        <v>146</v>
      </c>
      <c r="F52" s="4" t="s">
        <v>147</v>
      </c>
      <c r="G52" s="4" t="s">
        <v>148</v>
      </c>
    </row>
    <row r="53" spans="1:7">
      <c r="A53" s="4" t="s">
        <v>72</v>
      </c>
      <c r="B53" s="18" t="s">
        <v>149</v>
      </c>
      <c r="C53" s="18" t="s">
        <v>150</v>
      </c>
      <c r="D53" s="16" t="str">
        <f>DEC2HEX(C53)</f>
        <v>2D</v>
      </c>
      <c r="E53" s="4" t="s">
        <v>151</v>
      </c>
      <c r="F53" s="4" t="s">
        <v>152</v>
      </c>
      <c r="G53" s="4" t="s">
        <v>153</v>
      </c>
    </row>
    <row r="54" spans="1:7">
      <c r="B54" s="17" t="s">
        <v>154</v>
      </c>
      <c r="C54" s="17"/>
      <c r="D54" s="16"/>
    </row>
    <row r="55" spans="1:7">
      <c r="A55" s="4" t="s">
        <v>155</v>
      </c>
      <c r="B55" s="18" t="s">
        <v>156</v>
      </c>
      <c r="C55" s="18" t="s">
        <v>157</v>
      </c>
      <c r="D55" s="16" t="str">
        <f>DEC2HEX(C55)</f>
        <v>40</v>
      </c>
      <c r="E55" s="4" t="s">
        <v>158</v>
      </c>
      <c r="F55" s="4" t="s">
        <v>159</v>
      </c>
      <c r="G55" s="4" t="s">
        <v>160</v>
      </c>
    </row>
    <row r="56" spans="1:7">
      <c r="A56" s="4" t="s">
        <v>155</v>
      </c>
      <c r="B56" s="18" t="s">
        <v>161</v>
      </c>
      <c r="C56" s="18" t="s">
        <v>162</v>
      </c>
      <c r="D56" s="16" t="str">
        <f>DEC2HEX(C56)</f>
        <v>41</v>
      </c>
      <c r="E56" s="4" t="s">
        <v>163</v>
      </c>
      <c r="F56" s="4" t="s">
        <v>164</v>
      </c>
      <c r="G56" s="4" t="s">
        <v>165</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Q136"/>
  <sheetViews>
    <sheetView tabSelected="1" zoomScale="115" zoomScaleNormal="115" workbookViewId="0">
      <selection activeCell="E19" sqref="E19"/>
    </sheetView>
  </sheetViews>
  <sheetFormatPr defaultRowHeight="15.75"/>
  <cols>
    <col min="1" max="1" width="12" style="37"/>
    <col min="2" max="2" width="63.125" style="37"/>
    <col min="3" max="3" width="17.5" style="37" bestFit="1" customWidth="1"/>
    <col min="4" max="5" width="15.875" style="37" customWidth="1"/>
    <col min="6" max="6" width="8.375" style="38"/>
    <col min="7" max="7" width="8.375" style="39"/>
    <col min="8" max="8" width="8.5" style="38"/>
    <col min="9" max="9" width="11.75" style="38"/>
    <col min="10" max="10" width="14.25" style="38"/>
    <col min="11" max="11" width="8.125" style="39"/>
    <col min="12" max="12" width="25.625" style="40"/>
    <col min="13" max="13" width="37.875" style="40"/>
    <col min="14" max="14" width="14.25" style="38"/>
    <col min="15" max="15" width="37.875" style="40"/>
    <col min="16" max="16" width="36.5" style="41"/>
    <col min="17" max="17" width="33.625" style="41" bestFit="1" customWidth="1"/>
    <col min="18" max="18" width="4.875" style="37"/>
    <col min="19" max="19" width="6.5" style="37"/>
    <col min="20" max="20" width="4.625" style="37"/>
    <col min="21" max="22" width="6.5" style="37"/>
    <col min="23" max="23" width="4.25" style="37"/>
    <col min="24" max="24" width="6.625" style="37"/>
    <col min="25" max="26" width="6.5" style="37"/>
    <col min="27" max="27" width="4.375" style="37"/>
    <col min="28" max="28" width="6.5" style="37"/>
    <col min="29" max="29" width="7.625" style="37"/>
    <col min="30" max="30" width="13.875" style="37"/>
    <col min="31" max="31" width="12.875" style="37"/>
    <col min="32" max="32" width="5.25" style="37"/>
    <col min="33" max="113" width="9" style="37"/>
    <col min="114" max="114" width="10.5" style="37"/>
    <col min="115" max="115" width="14.375" style="37"/>
    <col min="116" max="116" width="37.875" style="37"/>
    <col min="117" max="117" width="9.125" style="37"/>
    <col min="118" max="118" width="5.875" style="37"/>
    <col min="119" max="119" width="6.75" style="37"/>
    <col min="120" max="120" width="5.875" style="37"/>
    <col min="121" max="121" width="3.375" style="37"/>
    <col min="122" max="122" width="14.375" style="37"/>
    <col min="123" max="123" width="3.375" style="37"/>
    <col min="124" max="124" width="5.875" style="37"/>
    <col min="125" max="126" width="10.5" style="37"/>
    <col min="127" max="127" width="15.375" style="37"/>
    <col min="128" max="129" width="10.5" style="37"/>
    <col min="130" max="130" width="15.375" style="37"/>
    <col min="131" max="131" width="3.375" style="37"/>
    <col min="132" max="132" width="5.875" style="37"/>
    <col min="133" max="134" width="10.5" style="37"/>
    <col min="135" max="135" width="15.125" style="37"/>
    <col min="136" max="136" width="3.375" style="37"/>
    <col min="137" max="137" width="5.875" style="37"/>
    <col min="138" max="138" width="9" style="37"/>
    <col min="139" max="139" width="10.5" style="37"/>
    <col min="140" max="140" width="15.125" style="37"/>
    <col min="141" max="141" width="3.375" style="37"/>
    <col min="142" max="142" width="5.875" style="37"/>
    <col min="143" max="1107" width="9" style="37"/>
    <col min="1108" max="1109" width="9" style="42"/>
  </cols>
  <sheetData>
    <row r="1" spans="1:142" ht="16.5" thickBot="1">
      <c r="Q1" s="41" t="s">
        <v>494</v>
      </c>
    </row>
    <row r="2" spans="1:142" ht="17.25" thickTop="1" thickBot="1">
      <c r="A2" s="99" t="s">
        <v>256</v>
      </c>
      <c r="B2" s="98" t="s">
        <v>257</v>
      </c>
      <c r="C2" s="32" t="s">
        <v>413</v>
      </c>
      <c r="D2" s="32" t="s">
        <v>419</v>
      </c>
      <c r="E2" t="s">
        <v>414</v>
      </c>
      <c r="F2" s="43" t="s">
        <v>258</v>
      </c>
      <c r="G2" s="44" t="s">
        <v>259</v>
      </c>
      <c r="H2" s="43" t="s">
        <v>260</v>
      </c>
      <c r="I2" s="43" t="s">
        <v>261</v>
      </c>
      <c r="J2" s="43" t="s">
        <v>262</v>
      </c>
      <c r="K2" s="44" t="s">
        <v>263</v>
      </c>
      <c r="L2" s="45" t="s">
        <v>264</v>
      </c>
      <c r="M2" s="45" t="s">
        <v>265</v>
      </c>
      <c r="N2" s="43" t="s">
        <v>266</v>
      </c>
      <c r="O2" s="45" t="s">
        <v>267</v>
      </c>
      <c r="P2" s="46" t="s">
        <v>268</v>
      </c>
      <c r="Q2" s="46" t="s">
        <v>292</v>
      </c>
      <c r="R2" s="47" t="s">
        <v>269</v>
      </c>
      <c r="S2" s="47" t="s">
        <v>270</v>
      </c>
      <c r="T2" s="47" t="s">
        <v>271</v>
      </c>
      <c r="U2" s="47" t="s">
        <v>272</v>
      </c>
      <c r="V2" s="47" t="s">
        <v>273</v>
      </c>
      <c r="W2" s="47" t="s">
        <v>274</v>
      </c>
      <c r="X2" s="47" t="s">
        <v>275</v>
      </c>
      <c r="Y2" s="47" t="s">
        <v>276</v>
      </c>
      <c r="Z2" s="47" t="s">
        <v>277</v>
      </c>
      <c r="AA2" s="47" t="s">
        <v>278</v>
      </c>
      <c r="AB2" s="47" t="s">
        <v>279</v>
      </c>
      <c r="AC2" s="47" t="s">
        <v>280</v>
      </c>
      <c r="AD2" s="47" t="s">
        <v>281</v>
      </c>
      <c r="AE2" s="47" t="s">
        <v>282</v>
      </c>
      <c r="AF2" s="47" t="s">
        <v>283</v>
      </c>
      <c r="AG2" s="47" t="s">
        <v>445</v>
      </c>
      <c r="AH2" s="47" t="s">
        <v>446</v>
      </c>
      <c r="AI2" s="47" t="s">
        <v>447</v>
      </c>
      <c r="AJ2" s="47" t="s">
        <v>448</v>
      </c>
      <c r="AK2" s="47" t="s">
        <v>449</v>
      </c>
      <c r="AL2" s="47" t="s">
        <v>450</v>
      </c>
      <c r="AM2" s="47" t="s">
        <v>451</v>
      </c>
      <c r="AN2" s="47" t="s">
        <v>452</v>
      </c>
      <c r="AO2" s="47" t="s">
        <v>453</v>
      </c>
      <c r="AP2" s="47" t="s">
        <v>454</v>
      </c>
      <c r="AQ2" s="47" t="s">
        <v>455</v>
      </c>
      <c r="AR2" s="47" t="s">
        <v>456</v>
      </c>
      <c r="AS2" s="47" t="s">
        <v>457</v>
      </c>
      <c r="AT2" s="47" t="s">
        <v>458</v>
      </c>
      <c r="AU2" s="47" t="s">
        <v>459</v>
      </c>
      <c r="AV2" s="47" t="s">
        <v>460</v>
      </c>
      <c r="AW2" s="47" t="s">
        <v>461</v>
      </c>
      <c r="AX2" s="47" t="s">
        <v>462</v>
      </c>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K2" s="8"/>
      <c r="DL2" s="8"/>
      <c r="DM2" s="8"/>
      <c r="DN2" s="8"/>
      <c r="DO2" s="10"/>
      <c r="DP2" s="10"/>
      <c r="DQ2" s="10"/>
      <c r="DR2" s="10"/>
      <c r="DS2" s="10"/>
    </row>
    <row r="3" spans="1:142" ht="16.5" thickBot="1">
      <c r="A3" s="54" t="s">
        <v>67</v>
      </c>
      <c r="B3" s="54" t="s">
        <v>284</v>
      </c>
      <c r="C3" s="95" t="s">
        <v>415</v>
      </c>
      <c r="D3" s="95" t="s">
        <v>303</v>
      </c>
      <c r="E3" s="89" t="s">
        <v>339</v>
      </c>
      <c r="F3" s="48">
        <v>0</v>
      </c>
      <c r="G3" s="49" t="str">
        <f t="shared" ref="G3:G18" si="0">DEC2BIN(F3,5)</f>
        <v>00000</v>
      </c>
      <c r="H3" s="48">
        <v>0</v>
      </c>
      <c r="I3" s="48" t="str">
        <f>DEC2BIN(H3,5)</f>
        <v>00000</v>
      </c>
      <c r="J3" s="38">
        <v>0</v>
      </c>
      <c r="K3" s="39" t="str">
        <f t="shared" ref="K3:K18" si="1">DEC2BIN(J3,5)</f>
        <v>00000</v>
      </c>
      <c r="L3" s="9" t="s">
        <v>214</v>
      </c>
      <c r="M3" s="10" t="str">
        <f t="shared" ref="M3:M18" si="2">SUBSTITUTE(L3,"_","")</f>
        <v>00000000000111111</v>
      </c>
      <c r="N3" s="50" t="s">
        <v>285</v>
      </c>
      <c r="O3" s="51" t="s">
        <v>285</v>
      </c>
      <c r="P3" s="52" t="str">
        <f>G3&amp;I3&amp;K3&amp;M3</f>
        <v>00000000000000000000000000111111</v>
      </c>
      <c r="Q3" s="37">
        <v>1</v>
      </c>
      <c r="R3" s="53">
        <v>0</v>
      </c>
      <c r="DK3" s="8"/>
      <c r="DL3" s="8"/>
      <c r="DM3" s="8"/>
      <c r="DN3" s="8"/>
      <c r="DO3" s="10"/>
      <c r="DP3" s="10"/>
      <c r="DQ3" s="10"/>
      <c r="DR3" s="10"/>
      <c r="DS3" s="10"/>
    </row>
    <row r="4" spans="1:142" ht="17.25" thickTop="1" thickBot="1">
      <c r="A4" s="54" t="s">
        <v>250</v>
      </c>
      <c r="B4" s="47" t="s">
        <v>286</v>
      </c>
      <c r="C4" s="95" t="s">
        <v>416</v>
      </c>
      <c r="D4" s="95" t="s">
        <v>432</v>
      </c>
      <c r="E4" s="89" t="s">
        <v>343</v>
      </c>
      <c r="F4" s="48">
        <v>0</v>
      </c>
      <c r="G4" s="49" t="str">
        <f t="shared" si="0"/>
        <v>00000</v>
      </c>
      <c r="H4" s="38" t="s">
        <v>285</v>
      </c>
      <c r="I4" s="48" t="s">
        <v>285</v>
      </c>
      <c r="J4" s="38">
        <v>0</v>
      </c>
      <c r="K4" s="39" t="str">
        <f t="shared" si="1"/>
        <v>00000</v>
      </c>
      <c r="L4" s="9">
        <v>100010</v>
      </c>
      <c r="M4" s="10" t="str">
        <f t="shared" si="2"/>
        <v>100010</v>
      </c>
      <c r="N4" s="50">
        <f>A108</f>
        <v>0</v>
      </c>
      <c r="O4" s="51" t="str">
        <f>SUBSTITUTE(B108,"_","")</f>
        <v>0000000000000000</v>
      </c>
      <c r="P4" s="52" t="str">
        <f>G4&amp;K4&amp;O4&amp;M4</f>
        <v>00000000000000000000000000100010</v>
      </c>
      <c r="Q4" s="37">
        <v>2</v>
      </c>
      <c r="R4" s="53">
        <v>0</v>
      </c>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DI4" s="42"/>
      <c r="DJ4" s="42"/>
      <c r="DK4" s="55"/>
      <c r="DL4" s="55"/>
      <c r="DM4" s="3" t="s">
        <v>287</v>
      </c>
      <c r="DN4" s="3"/>
      <c r="DO4" s="2" t="s">
        <v>288</v>
      </c>
      <c r="DP4" s="2"/>
      <c r="DQ4" s="42"/>
      <c r="DR4" s="1" t="s">
        <v>289</v>
      </c>
      <c r="DS4" s="1"/>
      <c r="DT4" s="1"/>
      <c r="DV4" s="58" t="s">
        <v>208</v>
      </c>
      <c r="DW4" s="58" t="s">
        <v>290</v>
      </c>
      <c r="DX4" s="58"/>
      <c r="DY4" s="58" t="s">
        <v>209</v>
      </c>
      <c r="DZ4" s="58" t="s">
        <v>291</v>
      </c>
      <c r="EA4" s="58" t="s">
        <v>292</v>
      </c>
      <c r="EB4" s="58" t="s">
        <v>293</v>
      </c>
      <c r="ED4" s="58" t="s">
        <v>294</v>
      </c>
      <c r="EE4" s="58" t="s">
        <v>295</v>
      </c>
      <c r="EF4" s="58"/>
      <c r="EG4" s="58"/>
      <c r="EI4" s="58" t="s">
        <v>296</v>
      </c>
      <c r="EJ4" s="58" t="s">
        <v>297</v>
      </c>
      <c r="EK4" s="58"/>
      <c r="EL4" s="58"/>
    </row>
    <row r="5" spans="1:142" ht="17.25" thickTop="1" thickBot="1">
      <c r="A5" s="47" t="s">
        <v>253</v>
      </c>
      <c r="B5" s="47" t="s">
        <v>298</v>
      </c>
      <c r="C5" s="95" t="s">
        <v>417</v>
      </c>
      <c r="D5" s="95" t="s">
        <v>433</v>
      </c>
      <c r="E5" s="89" t="s">
        <v>343</v>
      </c>
      <c r="F5" s="48">
        <v>0</v>
      </c>
      <c r="G5" s="49" t="str">
        <f t="shared" si="0"/>
        <v>00000</v>
      </c>
      <c r="H5" s="38" t="s">
        <v>285</v>
      </c>
      <c r="I5" s="48" t="s">
        <v>285</v>
      </c>
      <c r="J5" s="38">
        <v>1</v>
      </c>
      <c r="K5" s="39" t="str">
        <f t="shared" si="1"/>
        <v>00001</v>
      </c>
      <c r="L5" s="9">
        <v>100011</v>
      </c>
      <c r="M5" s="10" t="str">
        <f t="shared" si="2"/>
        <v>100011</v>
      </c>
      <c r="N5" s="38">
        <f>A109</f>
        <v>32768</v>
      </c>
      <c r="O5" s="51" t="str">
        <f>SUBSTITUTE(B109,"_","")</f>
        <v>1000000000000000</v>
      </c>
      <c r="P5" s="52" t="str">
        <f>G5&amp;K5&amp;O5&amp;M5</f>
        <v>00000000011000000000000000100011</v>
      </c>
      <c r="Q5" s="37">
        <v>3</v>
      </c>
      <c r="R5" s="37">
        <v>0</v>
      </c>
      <c r="S5" s="53">
        <f>A109</f>
        <v>32768</v>
      </c>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DI5" s="42"/>
      <c r="DJ5" s="47" t="s">
        <v>256</v>
      </c>
      <c r="DK5" s="59" t="s">
        <v>299</v>
      </c>
      <c r="DL5" s="60" t="s">
        <v>300</v>
      </c>
      <c r="DM5" s="61" t="s">
        <v>292</v>
      </c>
      <c r="DN5" s="62" t="s">
        <v>293</v>
      </c>
      <c r="DO5" s="56" t="s">
        <v>292</v>
      </c>
      <c r="DP5" s="56" t="s">
        <v>293</v>
      </c>
      <c r="DQ5" s="42"/>
      <c r="DR5" s="57" t="s">
        <v>301</v>
      </c>
      <c r="DS5" s="57" t="s">
        <v>292</v>
      </c>
      <c r="DT5" s="57" t="s">
        <v>293</v>
      </c>
      <c r="DV5" s="58" t="s">
        <v>301</v>
      </c>
      <c r="DW5" s="58"/>
      <c r="DX5" s="58"/>
      <c r="DY5" s="58" t="s">
        <v>301</v>
      </c>
      <c r="DZ5" s="58"/>
      <c r="EA5" s="58"/>
      <c r="EB5" s="58"/>
      <c r="ED5" s="58" t="s">
        <v>301</v>
      </c>
      <c r="EE5" s="58"/>
      <c r="EF5" s="58" t="s">
        <v>292</v>
      </c>
      <c r="EG5" s="58" t="s">
        <v>293</v>
      </c>
      <c r="EI5" s="58" t="s">
        <v>301</v>
      </c>
      <c r="EJ5" s="58"/>
      <c r="EK5" s="58" t="s">
        <v>292</v>
      </c>
      <c r="EL5" s="58" t="s">
        <v>293</v>
      </c>
    </row>
    <row r="6" spans="1:142" ht="17.25" thickTop="1" thickBot="1">
      <c r="A6" s="47" t="s">
        <v>250</v>
      </c>
      <c r="B6" s="47" t="s">
        <v>302</v>
      </c>
      <c r="C6" s="95" t="s">
        <v>418</v>
      </c>
      <c r="D6" s="95" t="s">
        <v>313</v>
      </c>
      <c r="E6" s="89" t="s">
        <v>343</v>
      </c>
      <c r="F6" s="48">
        <v>0</v>
      </c>
      <c r="G6" s="49" t="str">
        <f t="shared" si="0"/>
        <v>00000</v>
      </c>
      <c r="H6" s="38" t="s">
        <v>285</v>
      </c>
      <c r="I6" s="48" t="s">
        <v>285</v>
      </c>
      <c r="J6" s="38">
        <v>2</v>
      </c>
      <c r="K6" s="39" t="str">
        <f t="shared" si="1"/>
        <v>00010</v>
      </c>
      <c r="L6" s="9">
        <v>100010</v>
      </c>
      <c r="M6" s="10" t="str">
        <f t="shared" si="2"/>
        <v>100010</v>
      </c>
      <c r="N6" s="38">
        <f>A110</f>
        <v>-256</v>
      </c>
      <c r="O6" s="51" t="str">
        <f>SUBSTITUTE(B110,"_","")</f>
        <v>1111111100000000</v>
      </c>
      <c r="P6" s="52" t="str">
        <f>G6&amp;K6&amp;O6&amp;M6</f>
        <v>00000000101111111100000000100010</v>
      </c>
      <c r="Q6" s="37">
        <v>4</v>
      </c>
      <c r="R6" s="37">
        <v>0</v>
      </c>
      <c r="S6" s="37">
        <f t="shared" ref="S6:S18" si="3">S5</f>
        <v>32768</v>
      </c>
      <c r="T6" s="53">
        <f>A110</f>
        <v>-256</v>
      </c>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c r="CT6" s="92"/>
      <c r="CU6" s="92"/>
      <c r="DI6" s="42"/>
      <c r="DJ6" s="47" t="s">
        <v>67</v>
      </c>
      <c r="DK6" s="63" t="s">
        <v>303</v>
      </c>
      <c r="DL6" s="64" t="s">
        <v>304</v>
      </c>
      <c r="DM6" s="57" t="s">
        <v>285</v>
      </c>
      <c r="DN6" s="57" t="s">
        <v>285</v>
      </c>
      <c r="DO6" s="56" t="s">
        <v>285</v>
      </c>
      <c r="DP6" s="56" t="s">
        <v>285</v>
      </c>
      <c r="DQ6" s="42"/>
      <c r="DR6" s="57" t="s">
        <v>285</v>
      </c>
      <c r="DS6" s="57" t="s">
        <v>285</v>
      </c>
      <c r="DT6" s="57" t="s">
        <v>285</v>
      </c>
      <c r="DV6" s="58" t="s">
        <v>285</v>
      </c>
      <c r="DW6" s="58" t="s">
        <v>285</v>
      </c>
      <c r="DX6" s="58"/>
      <c r="DY6" s="58" t="s">
        <v>285</v>
      </c>
      <c r="DZ6" s="58" t="s">
        <v>285</v>
      </c>
      <c r="EA6" s="58" t="s">
        <v>285</v>
      </c>
      <c r="EB6" s="58" t="s">
        <v>285</v>
      </c>
      <c r="ED6" s="58" t="s">
        <v>285</v>
      </c>
      <c r="EE6" s="58" t="s">
        <v>285</v>
      </c>
      <c r="EF6" s="58" t="s">
        <v>285</v>
      </c>
      <c r="EG6" s="58" t="s">
        <v>285</v>
      </c>
      <c r="EI6" s="58" t="s">
        <v>285</v>
      </c>
      <c r="EJ6" s="58" t="s">
        <v>285</v>
      </c>
      <c r="EK6" s="58" t="s">
        <v>285</v>
      </c>
      <c r="EL6" s="58" t="s">
        <v>285</v>
      </c>
    </row>
    <row r="7" spans="1:142" ht="17.25" thickTop="1" thickBot="1">
      <c r="A7" s="47" t="s">
        <v>23</v>
      </c>
      <c r="B7" s="47" t="s">
        <v>305</v>
      </c>
      <c r="C7" s="95" t="s">
        <v>420</v>
      </c>
      <c r="D7" s="95" t="s">
        <v>434</v>
      </c>
      <c r="E7" s="89" t="s">
        <v>339</v>
      </c>
      <c r="F7" s="48">
        <v>2</v>
      </c>
      <c r="G7" s="49" t="str">
        <f t="shared" si="0"/>
        <v>00010</v>
      </c>
      <c r="H7" s="38">
        <v>0</v>
      </c>
      <c r="I7" s="48" t="str">
        <f t="shared" ref="I7:I18" si="4">DEC2BIN(H7,5)</f>
        <v>00000</v>
      </c>
      <c r="J7" s="38">
        <v>2</v>
      </c>
      <c r="K7" s="39" t="str">
        <f t="shared" si="1"/>
        <v>00010</v>
      </c>
      <c r="L7" s="9" t="s">
        <v>21</v>
      </c>
      <c r="M7" s="10" t="str">
        <f t="shared" si="2"/>
        <v>00000001010000000</v>
      </c>
      <c r="N7" s="38" t="s">
        <v>285</v>
      </c>
      <c r="O7" s="40" t="s">
        <v>285</v>
      </c>
      <c r="P7" s="52" t="str">
        <f t="shared" ref="P7:P18" si="5">G7&amp;I7&amp;K7&amp;M7</f>
        <v>00010000000001000000001010000000</v>
      </c>
      <c r="Q7" s="37">
        <v>5</v>
      </c>
      <c r="R7" s="37">
        <v>0</v>
      </c>
      <c r="S7" s="37">
        <f t="shared" si="3"/>
        <v>32768</v>
      </c>
      <c r="T7" s="53">
        <f>A111</f>
        <v>256</v>
      </c>
      <c r="AE7" s="92"/>
      <c r="AF7" s="92"/>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92"/>
      <c r="CT7" s="92"/>
      <c r="CU7" s="92"/>
      <c r="DI7" s="42"/>
      <c r="DJ7" s="47" t="s">
        <v>250</v>
      </c>
      <c r="DK7" s="63">
        <v>22</v>
      </c>
      <c r="DL7" s="65" t="s">
        <v>306</v>
      </c>
      <c r="DM7" s="57">
        <v>2</v>
      </c>
      <c r="DN7" s="57">
        <v>1</v>
      </c>
      <c r="DO7" s="56">
        <v>2</v>
      </c>
      <c r="DP7" s="56">
        <v>2</v>
      </c>
      <c r="DQ7" s="42"/>
      <c r="DR7" s="57" t="s">
        <v>307</v>
      </c>
      <c r="DS7" s="57">
        <v>2</v>
      </c>
      <c r="DT7" s="57">
        <v>2</v>
      </c>
      <c r="DV7" s="58"/>
      <c r="DW7" s="58"/>
      <c r="DX7" s="58"/>
      <c r="DY7" s="58"/>
      <c r="DZ7" s="58"/>
      <c r="EA7" s="58">
        <v>1</v>
      </c>
      <c r="EB7" s="58">
        <v>3</v>
      </c>
      <c r="ED7" s="58" t="s">
        <v>308</v>
      </c>
      <c r="EE7" s="58" t="s">
        <v>307</v>
      </c>
      <c r="EF7" s="58">
        <v>1</v>
      </c>
      <c r="EG7" s="58">
        <v>4</v>
      </c>
      <c r="EI7" s="58" t="s">
        <v>308</v>
      </c>
      <c r="EJ7" s="58" t="s">
        <v>307</v>
      </c>
      <c r="EK7" s="58">
        <v>1</v>
      </c>
      <c r="EL7" s="58">
        <v>5</v>
      </c>
    </row>
    <row r="8" spans="1:142" ht="17.25" thickTop="1" thickBot="1">
      <c r="A8" s="47" t="s">
        <v>11</v>
      </c>
      <c r="B8" s="47" t="s">
        <v>309</v>
      </c>
      <c r="C8" s="95" t="s">
        <v>421</v>
      </c>
      <c r="D8" s="95" t="s">
        <v>435</v>
      </c>
      <c r="E8" s="89" t="s">
        <v>339</v>
      </c>
      <c r="F8" s="48">
        <v>1</v>
      </c>
      <c r="G8" s="49" t="str">
        <f t="shared" si="0"/>
        <v>00001</v>
      </c>
      <c r="H8" s="38">
        <v>2</v>
      </c>
      <c r="I8" s="48" t="str">
        <f t="shared" si="4"/>
        <v>00010</v>
      </c>
      <c r="J8" s="38">
        <v>3</v>
      </c>
      <c r="K8" s="39" t="str">
        <f t="shared" si="1"/>
        <v>00011</v>
      </c>
      <c r="L8" s="9" t="s">
        <v>9</v>
      </c>
      <c r="M8" s="10" t="str">
        <f t="shared" si="2"/>
        <v>00000000001000000</v>
      </c>
      <c r="N8" s="38" t="s">
        <v>285</v>
      </c>
      <c r="O8" s="40" t="s">
        <v>285</v>
      </c>
      <c r="P8" s="52" t="str">
        <f t="shared" si="5"/>
        <v>00001000100001100000000001000000</v>
      </c>
      <c r="Q8" s="37">
        <v>6</v>
      </c>
      <c r="R8" s="37">
        <v>0</v>
      </c>
      <c r="S8" s="37">
        <f t="shared" si="3"/>
        <v>32768</v>
      </c>
      <c r="T8" s="37">
        <f t="shared" ref="T8:T18" si="6">T7</f>
        <v>256</v>
      </c>
      <c r="U8" s="53">
        <f t="shared" ref="U8:U18" si="7">S8+T8</f>
        <v>33024</v>
      </c>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c r="CT8" s="92"/>
      <c r="CU8" s="92"/>
      <c r="DI8" s="42"/>
      <c r="DJ8" s="47" t="s">
        <v>253</v>
      </c>
      <c r="DK8" s="63">
        <v>600023</v>
      </c>
      <c r="DL8" s="65" t="s">
        <v>310</v>
      </c>
      <c r="DM8" s="57">
        <v>3</v>
      </c>
      <c r="DN8" s="57">
        <v>1</v>
      </c>
      <c r="DO8" s="56">
        <v>3</v>
      </c>
      <c r="DP8" s="56">
        <v>2</v>
      </c>
      <c r="DQ8" s="42"/>
      <c r="DR8" s="57" t="s">
        <v>311</v>
      </c>
      <c r="DS8" s="57">
        <v>3</v>
      </c>
      <c r="DT8" s="57">
        <v>2</v>
      </c>
      <c r="DV8" s="58" t="s">
        <v>308</v>
      </c>
      <c r="DW8" s="58" t="s">
        <v>285</v>
      </c>
      <c r="DX8" s="58"/>
      <c r="DY8" s="58" t="s">
        <v>308</v>
      </c>
      <c r="DZ8" s="66" t="s">
        <v>285</v>
      </c>
      <c r="EA8" s="58">
        <v>2</v>
      </c>
      <c r="EB8" s="58">
        <v>3</v>
      </c>
      <c r="ED8" s="58" t="s">
        <v>307</v>
      </c>
      <c r="EE8" s="58" t="s">
        <v>307</v>
      </c>
      <c r="EF8" s="58">
        <v>2</v>
      </c>
      <c r="EG8" s="58">
        <v>4</v>
      </c>
      <c r="EI8" s="58" t="s">
        <v>307</v>
      </c>
      <c r="EJ8" s="58" t="s">
        <v>307</v>
      </c>
      <c r="EK8" s="58">
        <v>2</v>
      </c>
      <c r="EL8" s="58">
        <v>5</v>
      </c>
    </row>
    <row r="9" spans="1:142" ht="17.25" thickTop="1" thickBot="1">
      <c r="A9" s="47" t="s">
        <v>14</v>
      </c>
      <c r="B9" s="47" t="s">
        <v>312</v>
      </c>
      <c r="C9" s="95" t="s">
        <v>422</v>
      </c>
      <c r="D9" s="95" t="s">
        <v>436</v>
      </c>
      <c r="E9" s="89" t="s">
        <v>339</v>
      </c>
      <c r="F9" s="48">
        <v>3</v>
      </c>
      <c r="G9" s="49" t="str">
        <f t="shared" si="0"/>
        <v>00011</v>
      </c>
      <c r="H9" s="38">
        <v>2</v>
      </c>
      <c r="I9" s="48" t="str">
        <f t="shared" si="4"/>
        <v>00010</v>
      </c>
      <c r="J9" s="38">
        <v>4</v>
      </c>
      <c r="K9" s="39" t="str">
        <f t="shared" si="1"/>
        <v>00100</v>
      </c>
      <c r="L9" s="9" t="s">
        <v>12</v>
      </c>
      <c r="M9" s="10" t="str">
        <f t="shared" si="2"/>
        <v>00000000100000000</v>
      </c>
      <c r="N9" s="38" t="s">
        <v>285</v>
      </c>
      <c r="O9" s="40" t="s">
        <v>285</v>
      </c>
      <c r="P9" s="52" t="str">
        <f t="shared" si="5"/>
        <v>00011000100010000000000100000000</v>
      </c>
      <c r="Q9" s="37">
        <v>7</v>
      </c>
      <c r="R9" s="37">
        <v>0</v>
      </c>
      <c r="S9" s="37">
        <f t="shared" si="3"/>
        <v>32768</v>
      </c>
      <c r="T9" s="37">
        <f t="shared" si="6"/>
        <v>256</v>
      </c>
      <c r="U9" s="37">
        <f t="shared" si="7"/>
        <v>33024</v>
      </c>
      <c r="V9" s="53">
        <f t="shared" ref="V9:V18" si="8">U9-T9</f>
        <v>32768</v>
      </c>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DI9" s="42"/>
      <c r="DJ9" s="47" t="s">
        <v>250</v>
      </c>
      <c r="DK9" s="63" t="s">
        <v>313</v>
      </c>
      <c r="DL9" s="65" t="s">
        <v>314</v>
      </c>
      <c r="DM9" s="57">
        <v>4</v>
      </c>
      <c r="DN9" s="57">
        <v>1</v>
      </c>
      <c r="DO9" s="56">
        <v>4</v>
      </c>
      <c r="DP9" s="56">
        <v>2</v>
      </c>
      <c r="DQ9" s="42"/>
      <c r="DR9" s="57" t="s">
        <v>315</v>
      </c>
      <c r="DS9" s="57">
        <v>4</v>
      </c>
      <c r="DT9" s="57">
        <v>2</v>
      </c>
      <c r="DV9" s="58" t="s">
        <v>307</v>
      </c>
      <c r="DW9" s="58" t="s">
        <v>285</v>
      </c>
      <c r="DX9" s="58"/>
      <c r="DY9" s="58" t="s">
        <v>307</v>
      </c>
      <c r="DZ9" s="66" t="s">
        <v>285</v>
      </c>
      <c r="EA9" s="58">
        <v>3</v>
      </c>
      <c r="EB9" s="58">
        <v>3</v>
      </c>
      <c r="ED9" s="58" t="s">
        <v>311</v>
      </c>
      <c r="EE9" s="58" t="s">
        <v>311</v>
      </c>
      <c r="EF9" s="58">
        <v>3</v>
      </c>
      <c r="EG9" s="58">
        <v>4</v>
      </c>
      <c r="EI9" s="58" t="s">
        <v>311</v>
      </c>
      <c r="EJ9" s="58" t="s">
        <v>311</v>
      </c>
      <c r="EK9" s="58">
        <v>3</v>
      </c>
      <c r="EL9" s="58">
        <v>5</v>
      </c>
    </row>
    <row r="10" spans="1:142" ht="17.25" thickTop="1" thickBot="1">
      <c r="A10" s="47" t="s">
        <v>17</v>
      </c>
      <c r="B10" s="47" t="s">
        <v>316</v>
      </c>
      <c r="C10" s="95" t="s">
        <v>423</v>
      </c>
      <c r="D10" s="95" t="s">
        <v>329</v>
      </c>
      <c r="E10" s="89" t="s">
        <v>339</v>
      </c>
      <c r="F10" s="48">
        <v>1</v>
      </c>
      <c r="G10" s="49" t="str">
        <f t="shared" si="0"/>
        <v>00001</v>
      </c>
      <c r="H10" s="38">
        <v>2</v>
      </c>
      <c r="I10" s="48" t="str">
        <f t="shared" si="4"/>
        <v>00010</v>
      </c>
      <c r="J10" s="38">
        <v>5</v>
      </c>
      <c r="K10" s="39" t="str">
        <f t="shared" si="1"/>
        <v>00101</v>
      </c>
      <c r="L10" s="9" t="s">
        <v>15</v>
      </c>
      <c r="M10" s="10" t="str">
        <f t="shared" si="2"/>
        <v>00000001000000000</v>
      </c>
      <c r="N10" s="38" t="s">
        <v>285</v>
      </c>
      <c r="O10" s="40" t="s">
        <v>285</v>
      </c>
      <c r="P10" s="52" t="str">
        <f t="shared" si="5"/>
        <v>00001000100010100000001000000000</v>
      </c>
      <c r="Q10" s="37">
        <v>8</v>
      </c>
      <c r="R10" s="37">
        <v>0</v>
      </c>
      <c r="S10" s="37">
        <f t="shared" si="3"/>
        <v>32768</v>
      </c>
      <c r="T10" s="37">
        <f t="shared" si="6"/>
        <v>256</v>
      </c>
      <c r="U10" s="37">
        <f t="shared" si="7"/>
        <v>33024</v>
      </c>
      <c r="V10" s="37">
        <f t="shared" si="8"/>
        <v>32768</v>
      </c>
      <c r="W10" s="67">
        <v>0</v>
      </c>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DI10" s="42"/>
      <c r="DJ10" s="47" t="s">
        <v>23</v>
      </c>
      <c r="DK10" s="63">
        <v>10040280</v>
      </c>
      <c r="DL10" s="65" t="s">
        <v>317</v>
      </c>
      <c r="DM10" s="57">
        <v>5</v>
      </c>
      <c r="DN10" s="57">
        <v>1</v>
      </c>
      <c r="DO10" s="56">
        <v>5</v>
      </c>
      <c r="DP10" s="56">
        <v>2</v>
      </c>
      <c r="DQ10" s="42"/>
      <c r="DR10" s="68" t="s">
        <v>318</v>
      </c>
      <c r="DS10" s="57">
        <v>5</v>
      </c>
      <c r="DT10" s="57">
        <v>2</v>
      </c>
      <c r="DV10" s="58" t="s">
        <v>307</v>
      </c>
      <c r="DW10" s="58" t="s">
        <v>285</v>
      </c>
      <c r="DX10" s="58"/>
      <c r="DY10" s="58" t="s">
        <v>307</v>
      </c>
      <c r="DZ10" s="66" t="s">
        <v>285</v>
      </c>
      <c r="EA10" s="58">
        <v>4</v>
      </c>
      <c r="EB10" s="58">
        <v>3</v>
      </c>
      <c r="ED10" s="58" t="s">
        <v>315</v>
      </c>
      <c r="EE10" s="58" t="s">
        <v>315</v>
      </c>
      <c r="EF10" s="58">
        <v>4</v>
      </c>
      <c r="EG10" s="58">
        <v>4</v>
      </c>
      <c r="EI10" s="58" t="s">
        <v>315</v>
      </c>
      <c r="EJ10" s="58" t="s">
        <v>315</v>
      </c>
      <c r="EK10" s="58">
        <v>4</v>
      </c>
      <c r="EL10" s="58">
        <v>5</v>
      </c>
    </row>
    <row r="11" spans="1:142" ht="17.25" thickTop="1" thickBot="1">
      <c r="A11" s="47" t="s">
        <v>20</v>
      </c>
      <c r="B11" s="47" t="s">
        <v>319</v>
      </c>
      <c r="C11" s="95" t="s">
        <v>424</v>
      </c>
      <c r="D11" s="95" t="s">
        <v>333</v>
      </c>
      <c r="E11" s="89" t="s">
        <v>339</v>
      </c>
      <c r="F11" s="48">
        <v>1</v>
      </c>
      <c r="G11" s="49" t="str">
        <f t="shared" si="0"/>
        <v>00001</v>
      </c>
      <c r="H11" s="38">
        <v>2</v>
      </c>
      <c r="I11" s="48" t="str">
        <f t="shared" si="4"/>
        <v>00010</v>
      </c>
      <c r="J11" s="38">
        <v>6</v>
      </c>
      <c r="K11" s="39" t="str">
        <f t="shared" si="1"/>
        <v>00110</v>
      </c>
      <c r="L11" s="9" t="s">
        <v>18</v>
      </c>
      <c r="M11" s="10" t="str">
        <f t="shared" si="2"/>
        <v>00000001001000000</v>
      </c>
      <c r="N11" s="38" t="s">
        <v>285</v>
      </c>
      <c r="O11" s="40" t="s">
        <v>285</v>
      </c>
      <c r="P11" s="52" t="str">
        <f t="shared" si="5"/>
        <v>00001000100011000000001001000000</v>
      </c>
      <c r="Q11" s="37">
        <v>9</v>
      </c>
      <c r="R11" s="37">
        <v>0</v>
      </c>
      <c r="S11" s="37">
        <f t="shared" si="3"/>
        <v>32768</v>
      </c>
      <c r="T11" s="37">
        <f t="shared" si="6"/>
        <v>256</v>
      </c>
      <c r="U11" s="37">
        <f t="shared" si="7"/>
        <v>33024</v>
      </c>
      <c r="V11" s="37">
        <f t="shared" si="8"/>
        <v>32768</v>
      </c>
      <c r="W11" s="69">
        <f t="shared" ref="W11:W18" si="9">W10</f>
        <v>0</v>
      </c>
      <c r="X11" s="67">
        <v>33024</v>
      </c>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c r="CT11" s="92"/>
      <c r="CU11" s="92"/>
      <c r="DI11" s="42"/>
      <c r="DJ11" s="47" t="s">
        <v>11</v>
      </c>
      <c r="DK11" s="63">
        <v>8860040</v>
      </c>
      <c r="DL11" s="65" t="s">
        <v>320</v>
      </c>
      <c r="DM11" s="57">
        <v>6</v>
      </c>
      <c r="DN11" s="57">
        <v>1</v>
      </c>
      <c r="DO11" s="56">
        <v>6</v>
      </c>
      <c r="DP11" s="56">
        <v>2</v>
      </c>
      <c r="DQ11" s="42"/>
      <c r="DR11" s="68" t="s">
        <v>321</v>
      </c>
      <c r="DS11" s="57">
        <v>6</v>
      </c>
      <c r="DT11" s="57">
        <v>2</v>
      </c>
      <c r="DV11" s="58" t="s">
        <v>315</v>
      </c>
      <c r="DW11" s="58" t="s">
        <v>315</v>
      </c>
      <c r="DX11" s="58"/>
      <c r="DY11" s="58" t="s">
        <v>307</v>
      </c>
      <c r="DZ11" s="66" t="s">
        <v>285</v>
      </c>
      <c r="EA11" s="58">
        <v>5</v>
      </c>
      <c r="EB11" s="58">
        <v>3</v>
      </c>
      <c r="ED11" s="58" t="s">
        <v>322</v>
      </c>
      <c r="EE11" s="58" t="s">
        <v>322</v>
      </c>
      <c r="EF11" s="58">
        <v>5</v>
      </c>
      <c r="EG11" s="58">
        <v>4</v>
      </c>
      <c r="EI11" s="58" t="s">
        <v>322</v>
      </c>
      <c r="EJ11" s="58" t="s">
        <v>322</v>
      </c>
      <c r="EK11" s="58">
        <v>5</v>
      </c>
      <c r="EL11" s="58">
        <v>5</v>
      </c>
    </row>
    <row r="12" spans="1:142" ht="17.25" thickTop="1" thickBot="1">
      <c r="A12" s="47" t="s">
        <v>26</v>
      </c>
      <c r="B12" s="47" t="s">
        <v>323</v>
      </c>
      <c r="C12" s="95" t="s">
        <v>425</v>
      </c>
      <c r="D12" s="95" t="s">
        <v>337</v>
      </c>
      <c r="E12" s="89" t="s">
        <v>339</v>
      </c>
      <c r="F12" s="48">
        <v>1</v>
      </c>
      <c r="G12" s="49" t="str">
        <f t="shared" si="0"/>
        <v>00001</v>
      </c>
      <c r="H12" s="38">
        <v>2</v>
      </c>
      <c r="I12" s="48" t="str">
        <f t="shared" si="4"/>
        <v>00010</v>
      </c>
      <c r="J12" s="38">
        <v>7</v>
      </c>
      <c r="K12" s="39" t="str">
        <f t="shared" si="1"/>
        <v>00111</v>
      </c>
      <c r="L12" s="9" t="s">
        <v>24</v>
      </c>
      <c r="M12" s="10" t="str">
        <f t="shared" si="2"/>
        <v>00000001011000000</v>
      </c>
      <c r="N12" s="38" t="s">
        <v>285</v>
      </c>
      <c r="O12" s="40" t="s">
        <v>285</v>
      </c>
      <c r="P12" s="52" t="str">
        <f t="shared" si="5"/>
        <v>00001000100011100000001011000000</v>
      </c>
      <c r="Q12" s="37">
        <v>10</v>
      </c>
      <c r="R12" s="37">
        <v>0</v>
      </c>
      <c r="S12" s="37">
        <f t="shared" si="3"/>
        <v>32768</v>
      </c>
      <c r="T12" s="37">
        <f t="shared" si="6"/>
        <v>256</v>
      </c>
      <c r="U12" s="37">
        <f t="shared" si="7"/>
        <v>33024</v>
      </c>
      <c r="V12" s="37">
        <f t="shared" si="8"/>
        <v>32768</v>
      </c>
      <c r="W12" s="69">
        <f t="shared" si="9"/>
        <v>0</v>
      </c>
      <c r="X12" s="37">
        <f t="shared" ref="X12:X18" si="10">X11</f>
        <v>33024</v>
      </c>
      <c r="Y12" s="53">
        <v>33024</v>
      </c>
      <c r="DI12" s="42"/>
      <c r="DJ12" s="47" t="s">
        <v>14</v>
      </c>
      <c r="DK12" s="63">
        <v>18880100</v>
      </c>
      <c r="DL12" s="65" t="s">
        <v>324</v>
      </c>
      <c r="DM12" s="57">
        <v>7</v>
      </c>
      <c r="DN12" s="57">
        <v>1</v>
      </c>
      <c r="DO12" s="56">
        <v>7</v>
      </c>
      <c r="DP12" s="56">
        <v>2</v>
      </c>
      <c r="DQ12" s="42"/>
      <c r="DR12" s="68" t="s">
        <v>325</v>
      </c>
      <c r="DS12" s="57">
        <v>7</v>
      </c>
      <c r="DT12" s="57">
        <v>2</v>
      </c>
      <c r="DV12" s="58" t="s">
        <v>311</v>
      </c>
      <c r="DW12" s="58" t="s">
        <v>311</v>
      </c>
      <c r="DX12" s="58"/>
      <c r="DY12" s="70" t="s">
        <v>315</v>
      </c>
      <c r="DZ12" s="70" t="s">
        <v>322</v>
      </c>
      <c r="EA12" s="58">
        <v>6</v>
      </c>
      <c r="EB12" s="58">
        <v>3</v>
      </c>
      <c r="ED12" s="70" t="s">
        <v>326</v>
      </c>
      <c r="EE12" s="70" t="s">
        <v>327</v>
      </c>
      <c r="EF12" s="58">
        <v>6</v>
      </c>
      <c r="EG12" s="58">
        <v>4</v>
      </c>
      <c r="EI12" s="70" t="s">
        <v>326</v>
      </c>
      <c r="EJ12" s="70" t="s">
        <v>327</v>
      </c>
      <c r="EK12" s="58">
        <v>6</v>
      </c>
      <c r="EL12" s="58">
        <v>5</v>
      </c>
    </row>
    <row r="13" spans="1:142" ht="17.25" thickTop="1" thickBot="1">
      <c r="A13" s="47" t="s">
        <v>29</v>
      </c>
      <c r="B13" s="47" t="s">
        <v>328</v>
      </c>
      <c r="C13" s="95" t="s">
        <v>426</v>
      </c>
      <c r="D13" s="95" t="s">
        <v>437</v>
      </c>
      <c r="E13" s="89" t="s">
        <v>339</v>
      </c>
      <c r="F13" s="48">
        <v>2</v>
      </c>
      <c r="G13" s="49" t="str">
        <f t="shared" si="0"/>
        <v>00010</v>
      </c>
      <c r="H13" s="38">
        <v>0</v>
      </c>
      <c r="I13" s="48" t="str">
        <f t="shared" si="4"/>
        <v>00000</v>
      </c>
      <c r="J13" s="38">
        <v>8</v>
      </c>
      <c r="K13" s="39" t="str">
        <f t="shared" si="1"/>
        <v>01000</v>
      </c>
      <c r="L13" s="9" t="s">
        <v>27</v>
      </c>
      <c r="M13" s="10" t="str">
        <f t="shared" si="2"/>
        <v>00000001100000000</v>
      </c>
      <c r="N13" s="38" t="s">
        <v>285</v>
      </c>
      <c r="O13" s="40" t="s">
        <v>285</v>
      </c>
      <c r="P13" s="52" t="str">
        <f t="shared" si="5"/>
        <v>00010000000100000000001100000000</v>
      </c>
      <c r="Q13" s="37">
        <v>11</v>
      </c>
      <c r="R13" s="37">
        <v>0</v>
      </c>
      <c r="S13" s="37">
        <f t="shared" si="3"/>
        <v>32768</v>
      </c>
      <c r="T13" s="37">
        <f t="shared" si="6"/>
        <v>256</v>
      </c>
      <c r="U13" s="37">
        <f t="shared" si="7"/>
        <v>33024</v>
      </c>
      <c r="V13" s="37">
        <f t="shared" si="8"/>
        <v>32768</v>
      </c>
      <c r="W13" s="69">
        <f t="shared" si="9"/>
        <v>0</v>
      </c>
      <c r="X13" s="37">
        <f t="shared" si="10"/>
        <v>33024</v>
      </c>
      <c r="Y13" s="37">
        <f t="shared" ref="Y13:Y18" si="11">Y12</f>
        <v>33024</v>
      </c>
      <c r="Z13" s="53">
        <v>65279</v>
      </c>
      <c r="DI13" s="42"/>
      <c r="DJ13" s="47" t="s">
        <v>17</v>
      </c>
      <c r="DK13" s="63" t="s">
        <v>329</v>
      </c>
      <c r="DL13" s="65" t="s">
        <v>330</v>
      </c>
      <c r="DM13" s="57">
        <v>8</v>
      </c>
      <c r="DN13" s="57">
        <v>1</v>
      </c>
      <c r="DO13" s="56">
        <v>8</v>
      </c>
      <c r="DP13" s="56">
        <v>2</v>
      </c>
      <c r="DQ13" s="42"/>
      <c r="DR13" s="68" t="s">
        <v>331</v>
      </c>
      <c r="DS13" s="57">
        <v>8</v>
      </c>
      <c r="DT13" s="57">
        <v>2</v>
      </c>
      <c r="DV13" s="70" t="s">
        <v>307</v>
      </c>
      <c r="DW13" s="70" t="s">
        <v>327</v>
      </c>
      <c r="DX13" s="58"/>
      <c r="DY13" s="70" t="s">
        <v>315</v>
      </c>
      <c r="DZ13" s="70" t="s">
        <v>322</v>
      </c>
      <c r="EA13" s="58">
        <v>7</v>
      </c>
      <c r="EB13" s="58">
        <v>3</v>
      </c>
      <c r="ED13" s="70" t="s">
        <v>322</v>
      </c>
      <c r="EE13" s="70" t="s">
        <v>311</v>
      </c>
      <c r="EF13" s="58">
        <v>7</v>
      </c>
      <c r="EG13" s="58">
        <v>4</v>
      </c>
      <c r="EI13" s="70" t="s">
        <v>322</v>
      </c>
      <c r="EJ13" s="70" t="s">
        <v>311</v>
      </c>
      <c r="EK13" s="58">
        <v>7</v>
      </c>
      <c r="EL13" s="58">
        <v>5</v>
      </c>
    </row>
    <row r="14" spans="1:142" ht="17.25" thickTop="1" thickBot="1">
      <c r="A14" s="47" t="s">
        <v>33</v>
      </c>
      <c r="B14" s="47" t="s">
        <v>332</v>
      </c>
      <c r="C14" s="95" t="s">
        <v>427</v>
      </c>
      <c r="D14" s="95" t="s">
        <v>438</v>
      </c>
      <c r="E14" s="89" t="s">
        <v>339</v>
      </c>
      <c r="F14" s="48">
        <v>2</v>
      </c>
      <c r="G14" s="49" t="str">
        <f t="shared" si="0"/>
        <v>00010</v>
      </c>
      <c r="H14" s="38">
        <v>0</v>
      </c>
      <c r="I14" s="48" t="str">
        <f t="shared" si="4"/>
        <v>00000</v>
      </c>
      <c r="J14" s="38">
        <v>9</v>
      </c>
      <c r="K14" s="39" t="str">
        <f t="shared" si="1"/>
        <v>01001</v>
      </c>
      <c r="L14" s="9" t="s">
        <v>31</v>
      </c>
      <c r="M14" s="10" t="str">
        <f t="shared" si="2"/>
        <v>00000010000000000</v>
      </c>
      <c r="N14" s="38" t="s">
        <v>285</v>
      </c>
      <c r="O14" s="40" t="s">
        <v>285</v>
      </c>
      <c r="P14" s="52" t="str">
        <f t="shared" si="5"/>
        <v>00010000000100100000010000000000</v>
      </c>
      <c r="Q14" s="37">
        <v>12</v>
      </c>
      <c r="R14" s="37">
        <v>0</v>
      </c>
      <c r="S14" s="37">
        <f t="shared" si="3"/>
        <v>32768</v>
      </c>
      <c r="T14" s="37">
        <f t="shared" si="6"/>
        <v>256</v>
      </c>
      <c r="U14" s="37">
        <f t="shared" si="7"/>
        <v>33024</v>
      </c>
      <c r="V14" s="37">
        <f t="shared" si="8"/>
        <v>32768</v>
      </c>
      <c r="W14" s="69">
        <f t="shared" si="9"/>
        <v>0</v>
      </c>
      <c r="X14" s="37">
        <f t="shared" si="10"/>
        <v>33024</v>
      </c>
      <c r="Y14" s="37">
        <f t="shared" si="11"/>
        <v>33024</v>
      </c>
      <c r="Z14" s="37">
        <f>Z13</f>
        <v>65279</v>
      </c>
      <c r="AA14" s="53">
        <f>A115</f>
        <v>128</v>
      </c>
      <c r="DI14" s="42"/>
      <c r="DJ14" s="47" t="s">
        <v>20</v>
      </c>
      <c r="DK14" s="63" t="s">
        <v>333</v>
      </c>
      <c r="DL14" s="65" t="s">
        <v>334</v>
      </c>
      <c r="DM14" s="57">
        <v>9</v>
      </c>
      <c r="DN14" s="57">
        <v>1</v>
      </c>
      <c r="DO14" s="56">
        <v>9</v>
      </c>
      <c r="DP14" s="56">
        <v>2</v>
      </c>
      <c r="DQ14" s="42"/>
      <c r="DR14" s="68" t="s">
        <v>335</v>
      </c>
      <c r="DS14" s="57">
        <v>9</v>
      </c>
      <c r="DT14" s="57">
        <v>2</v>
      </c>
      <c r="DV14" s="58" t="s">
        <v>311</v>
      </c>
      <c r="DW14" s="58" t="s">
        <v>311</v>
      </c>
      <c r="DX14" s="58"/>
      <c r="DY14" s="70" t="s">
        <v>315</v>
      </c>
      <c r="DZ14" s="70" t="s">
        <v>322</v>
      </c>
      <c r="EA14" s="58">
        <v>8</v>
      </c>
      <c r="EB14" s="58">
        <v>3</v>
      </c>
      <c r="ED14" s="70" t="s">
        <v>311</v>
      </c>
      <c r="EE14" s="70" t="s">
        <v>307</v>
      </c>
      <c r="EF14" s="58">
        <v>8</v>
      </c>
      <c r="EG14" s="58">
        <v>4</v>
      </c>
      <c r="EI14" s="70" t="s">
        <v>311</v>
      </c>
      <c r="EJ14" s="70" t="s">
        <v>307</v>
      </c>
      <c r="EK14" s="58">
        <v>8</v>
      </c>
      <c r="EL14" s="58">
        <v>5</v>
      </c>
    </row>
    <row r="15" spans="1:142" ht="17.25" thickTop="1" thickBot="1">
      <c r="A15" s="47" t="s">
        <v>37</v>
      </c>
      <c r="B15" s="47" t="s">
        <v>336</v>
      </c>
      <c r="C15" s="95" t="s">
        <v>428</v>
      </c>
      <c r="D15" s="95" t="s">
        <v>439</v>
      </c>
      <c r="E15" s="89" t="s">
        <v>339</v>
      </c>
      <c r="F15" s="48">
        <v>3</v>
      </c>
      <c r="G15" s="49" t="str">
        <f t="shared" si="0"/>
        <v>00011</v>
      </c>
      <c r="H15" s="38">
        <v>0</v>
      </c>
      <c r="I15" s="48" t="str">
        <f t="shared" si="4"/>
        <v>00000</v>
      </c>
      <c r="J15" s="38">
        <v>10</v>
      </c>
      <c r="K15" s="39" t="str">
        <f t="shared" si="1"/>
        <v>01010</v>
      </c>
      <c r="L15" s="9" t="s">
        <v>35</v>
      </c>
      <c r="M15" s="10" t="str">
        <f t="shared" si="2"/>
        <v>00000010001000000</v>
      </c>
      <c r="N15" s="38" t="s">
        <v>285</v>
      </c>
      <c r="O15" s="40" t="s">
        <v>285</v>
      </c>
      <c r="P15" s="52" t="str">
        <f t="shared" si="5"/>
        <v>00011000000101000000010001000000</v>
      </c>
      <c r="Q15" s="37">
        <v>13</v>
      </c>
      <c r="R15" s="37">
        <v>0</v>
      </c>
      <c r="S15" s="37">
        <f t="shared" si="3"/>
        <v>32768</v>
      </c>
      <c r="T15" s="37">
        <f t="shared" si="6"/>
        <v>256</v>
      </c>
      <c r="U15" s="37">
        <f t="shared" si="7"/>
        <v>33024</v>
      </c>
      <c r="V15" s="37">
        <f t="shared" si="8"/>
        <v>32768</v>
      </c>
      <c r="W15" s="69">
        <f t="shared" si="9"/>
        <v>0</v>
      </c>
      <c r="X15" s="37">
        <f t="shared" si="10"/>
        <v>33024</v>
      </c>
      <c r="Y15" s="37">
        <f t="shared" si="11"/>
        <v>33024</v>
      </c>
      <c r="Z15" s="37">
        <f>Z14</f>
        <v>65279</v>
      </c>
      <c r="AA15" s="37">
        <f>AA14</f>
        <v>128</v>
      </c>
      <c r="AB15" s="53">
        <f>A119</f>
        <v>16512</v>
      </c>
      <c r="DI15" s="42"/>
      <c r="DJ15" s="47" t="s">
        <v>26</v>
      </c>
      <c r="DK15" s="63" t="s">
        <v>337</v>
      </c>
      <c r="DL15" s="65" t="s">
        <v>338</v>
      </c>
      <c r="DM15" s="57" t="s">
        <v>339</v>
      </c>
      <c r="DN15" s="57">
        <v>1</v>
      </c>
      <c r="DO15" s="56" t="s">
        <v>339</v>
      </c>
      <c r="DP15" s="56">
        <v>2</v>
      </c>
      <c r="DQ15" s="42"/>
      <c r="DR15" s="68" t="s">
        <v>340</v>
      </c>
      <c r="DS15" s="57" t="s">
        <v>339</v>
      </c>
      <c r="DT15" s="57">
        <v>2</v>
      </c>
      <c r="DV15" s="58" t="s">
        <v>311</v>
      </c>
      <c r="DW15" s="58" t="s">
        <v>311</v>
      </c>
      <c r="DX15" s="58"/>
      <c r="DY15" s="70" t="s">
        <v>315</v>
      </c>
      <c r="DZ15" s="70" t="s">
        <v>322</v>
      </c>
      <c r="EA15" s="58">
        <v>9</v>
      </c>
      <c r="EB15" s="58">
        <v>3</v>
      </c>
      <c r="ED15" s="70" t="s">
        <v>315</v>
      </c>
      <c r="EE15" s="70" t="s">
        <v>327</v>
      </c>
      <c r="EF15" s="58">
        <v>9</v>
      </c>
      <c r="EG15" s="58">
        <v>4</v>
      </c>
      <c r="EI15" s="70" t="s">
        <v>315</v>
      </c>
      <c r="EJ15" s="70" t="s">
        <v>327</v>
      </c>
      <c r="EK15" s="58">
        <v>9</v>
      </c>
      <c r="EL15" s="58">
        <v>5</v>
      </c>
    </row>
    <row r="16" spans="1:142" ht="17.25" thickTop="1" thickBot="1">
      <c r="A16" s="32" t="s">
        <v>237</v>
      </c>
      <c r="B16" s="47" t="s">
        <v>341</v>
      </c>
      <c r="C16" s="95" t="s">
        <v>429</v>
      </c>
      <c r="D16" s="95" t="s">
        <v>358</v>
      </c>
      <c r="E16" s="89" t="s">
        <v>339</v>
      </c>
      <c r="F16" s="48">
        <v>4</v>
      </c>
      <c r="G16" s="49" t="str">
        <f t="shared" si="0"/>
        <v>00100</v>
      </c>
      <c r="H16" s="38">
        <v>0</v>
      </c>
      <c r="I16" s="48" t="str">
        <f t="shared" si="4"/>
        <v>00000</v>
      </c>
      <c r="J16" s="38">
        <v>11</v>
      </c>
      <c r="K16" s="39" t="str">
        <f t="shared" si="1"/>
        <v>01011</v>
      </c>
      <c r="L16" s="9" t="s">
        <v>39</v>
      </c>
      <c r="M16" s="10" t="str">
        <f t="shared" si="2"/>
        <v>00000010011000000</v>
      </c>
      <c r="N16" s="38" t="s">
        <v>285</v>
      </c>
      <c r="O16" s="40" t="s">
        <v>285</v>
      </c>
      <c r="P16" s="52" t="str">
        <f t="shared" si="5"/>
        <v>00100000000101100000010011000000</v>
      </c>
      <c r="Q16" s="37">
        <v>14</v>
      </c>
      <c r="R16" s="37">
        <v>0</v>
      </c>
      <c r="S16" s="37">
        <f t="shared" si="3"/>
        <v>32768</v>
      </c>
      <c r="T16" s="37">
        <f t="shared" si="6"/>
        <v>256</v>
      </c>
      <c r="U16" s="37">
        <f t="shared" si="7"/>
        <v>33024</v>
      </c>
      <c r="V16" s="37">
        <f t="shared" si="8"/>
        <v>32768</v>
      </c>
      <c r="W16" s="69">
        <f t="shared" si="9"/>
        <v>0</v>
      </c>
      <c r="X16" s="37">
        <f t="shared" si="10"/>
        <v>33024</v>
      </c>
      <c r="Y16" s="37">
        <f t="shared" si="11"/>
        <v>33024</v>
      </c>
      <c r="Z16" s="37">
        <f>Z15</f>
        <v>65279</v>
      </c>
      <c r="AA16" s="37">
        <f>AA15</f>
        <v>128</v>
      </c>
      <c r="AB16" s="37">
        <f>AB15</f>
        <v>16512</v>
      </c>
      <c r="AC16" s="53">
        <f>A123</f>
        <v>65536</v>
      </c>
      <c r="DI16" s="42"/>
      <c r="DJ16" s="47" t="s">
        <v>29</v>
      </c>
      <c r="DK16" s="63">
        <v>10100300</v>
      </c>
      <c r="DL16" s="65" t="s">
        <v>342</v>
      </c>
      <c r="DM16" s="57" t="s">
        <v>343</v>
      </c>
      <c r="DN16" s="57">
        <v>1</v>
      </c>
      <c r="DO16" s="56" t="s">
        <v>343</v>
      </c>
      <c r="DP16" s="56">
        <v>2</v>
      </c>
      <c r="DQ16" s="42"/>
      <c r="DR16" s="68" t="s">
        <v>344</v>
      </c>
      <c r="DS16" s="57" t="s">
        <v>343</v>
      </c>
      <c r="DT16" s="57">
        <v>2</v>
      </c>
      <c r="DV16" s="58" t="s">
        <v>311</v>
      </c>
      <c r="DW16" s="58" t="s">
        <v>311</v>
      </c>
      <c r="DX16" s="58"/>
      <c r="DY16" s="70" t="s">
        <v>315</v>
      </c>
      <c r="DZ16" s="70" t="s">
        <v>322</v>
      </c>
      <c r="EA16" s="58" t="s">
        <v>339</v>
      </c>
      <c r="EB16" s="58">
        <v>3</v>
      </c>
      <c r="ED16" s="70" t="s">
        <v>345</v>
      </c>
      <c r="EE16" s="70" t="s">
        <v>327</v>
      </c>
      <c r="EF16" s="58" t="s">
        <v>339</v>
      </c>
      <c r="EG16" s="58">
        <v>4</v>
      </c>
      <c r="EI16" s="70" t="s">
        <v>345</v>
      </c>
      <c r="EJ16" s="70" t="s">
        <v>327</v>
      </c>
      <c r="EK16" s="58" t="s">
        <v>339</v>
      </c>
      <c r="EL16" s="58">
        <v>5</v>
      </c>
    </row>
    <row r="17" spans="1:142" ht="17.25" thickTop="1" thickBot="1">
      <c r="A17" s="47" t="s">
        <v>47</v>
      </c>
      <c r="B17" s="47" t="s">
        <v>346</v>
      </c>
      <c r="C17" s="95" t="s">
        <v>430</v>
      </c>
      <c r="D17" s="95" t="s">
        <v>440</v>
      </c>
      <c r="E17" s="89" t="s">
        <v>339</v>
      </c>
      <c r="F17" s="48">
        <v>5</v>
      </c>
      <c r="G17" s="49" t="str">
        <f t="shared" si="0"/>
        <v>00101</v>
      </c>
      <c r="H17" s="38">
        <v>0</v>
      </c>
      <c r="I17" s="48" t="str">
        <f t="shared" si="4"/>
        <v>00000</v>
      </c>
      <c r="J17" s="38">
        <v>12</v>
      </c>
      <c r="K17" s="39" t="str">
        <f t="shared" si="1"/>
        <v>01100</v>
      </c>
      <c r="L17" s="9" t="s">
        <v>45</v>
      </c>
      <c r="M17" s="10" t="str">
        <f t="shared" si="2"/>
        <v>00000011001000000</v>
      </c>
      <c r="N17" s="38" t="s">
        <v>285</v>
      </c>
      <c r="O17" s="40" t="s">
        <v>285</v>
      </c>
      <c r="P17" s="52" t="str">
        <f t="shared" si="5"/>
        <v>00101000000110000000011001000000</v>
      </c>
      <c r="Q17" s="37">
        <v>15</v>
      </c>
      <c r="R17" s="37">
        <v>0</v>
      </c>
      <c r="S17" s="37">
        <f t="shared" si="3"/>
        <v>32768</v>
      </c>
      <c r="T17" s="37">
        <f t="shared" si="6"/>
        <v>256</v>
      </c>
      <c r="U17" s="37">
        <f t="shared" si="7"/>
        <v>33024</v>
      </c>
      <c r="V17" s="37">
        <f t="shared" si="8"/>
        <v>32768</v>
      </c>
      <c r="W17" s="69">
        <f t="shared" si="9"/>
        <v>0</v>
      </c>
      <c r="X17" s="37">
        <f t="shared" si="10"/>
        <v>33024</v>
      </c>
      <c r="Y17" s="37">
        <f t="shared" si="11"/>
        <v>33024</v>
      </c>
      <c r="Z17" s="37">
        <f>Z16</f>
        <v>65279</v>
      </c>
      <c r="AA17" s="37">
        <f>AA16</f>
        <v>128</v>
      </c>
      <c r="AB17" s="37">
        <f>AB16</f>
        <v>16512</v>
      </c>
      <c r="AC17" s="37">
        <f>AC16</f>
        <v>65536</v>
      </c>
      <c r="AD17" s="53" t="str">
        <f>""&amp;A131&amp;"|"&amp;A133&amp;""</f>
        <v>0|1073741824</v>
      </c>
      <c r="DI17" s="42"/>
      <c r="DJ17" s="47" t="s">
        <v>33</v>
      </c>
      <c r="DK17" s="63">
        <v>10120400</v>
      </c>
      <c r="DL17" s="65" t="s">
        <v>347</v>
      </c>
      <c r="DM17" s="57" t="s">
        <v>348</v>
      </c>
      <c r="DN17" s="57">
        <v>1</v>
      </c>
      <c r="DO17" s="56" t="s">
        <v>348</v>
      </c>
      <c r="DP17" s="56">
        <v>2</v>
      </c>
      <c r="DQ17" s="42"/>
      <c r="DR17" s="68" t="s">
        <v>349</v>
      </c>
      <c r="DS17" s="57" t="s">
        <v>348</v>
      </c>
      <c r="DT17" s="57">
        <v>2</v>
      </c>
      <c r="DV17" s="70" t="s">
        <v>315</v>
      </c>
      <c r="DW17" s="70" t="s">
        <v>322</v>
      </c>
      <c r="DX17" s="58"/>
      <c r="DY17" s="58" t="s">
        <v>345</v>
      </c>
      <c r="DZ17" s="58" t="s">
        <v>285</v>
      </c>
      <c r="EA17" s="58" t="s">
        <v>343</v>
      </c>
      <c r="EB17" s="58">
        <v>3</v>
      </c>
      <c r="ED17" s="70" t="s">
        <v>350</v>
      </c>
      <c r="EE17" s="70" t="s">
        <v>351</v>
      </c>
      <c r="EF17" s="58" t="s">
        <v>343</v>
      </c>
      <c r="EG17" s="58">
        <v>4</v>
      </c>
      <c r="EI17" s="70" t="s">
        <v>350</v>
      </c>
      <c r="EJ17" s="70" t="s">
        <v>351</v>
      </c>
      <c r="EK17" s="58" t="s">
        <v>343</v>
      </c>
      <c r="EL17" s="58">
        <v>5</v>
      </c>
    </row>
    <row r="18" spans="1:142" ht="17.25" thickTop="1" thickBot="1">
      <c r="A18" s="47" t="s">
        <v>51</v>
      </c>
      <c r="B18" s="47" t="s">
        <v>352</v>
      </c>
      <c r="C18" s="95" t="s">
        <v>431</v>
      </c>
      <c r="D18" s="95" t="s">
        <v>373</v>
      </c>
      <c r="E18" s="89" t="s">
        <v>339</v>
      </c>
      <c r="F18" s="48">
        <v>6</v>
      </c>
      <c r="G18" s="49" t="str">
        <f t="shared" si="0"/>
        <v>00110</v>
      </c>
      <c r="H18" s="38">
        <v>0</v>
      </c>
      <c r="I18" s="48" t="str">
        <f t="shared" si="4"/>
        <v>00000</v>
      </c>
      <c r="J18" s="38">
        <v>13</v>
      </c>
      <c r="K18" s="39" t="str">
        <f t="shared" si="1"/>
        <v>01101</v>
      </c>
      <c r="L18" s="9" t="s">
        <v>49</v>
      </c>
      <c r="M18" s="10" t="str">
        <f t="shared" si="2"/>
        <v>00000011010000000</v>
      </c>
      <c r="N18" s="38" t="s">
        <v>285</v>
      </c>
      <c r="O18" s="40" t="s">
        <v>285</v>
      </c>
      <c r="P18" s="52" t="str">
        <f t="shared" si="5"/>
        <v>00110000000110100000011010000000</v>
      </c>
      <c r="Q18" s="37">
        <v>16</v>
      </c>
      <c r="R18" s="37">
        <v>0</v>
      </c>
      <c r="S18" s="37">
        <f t="shared" si="3"/>
        <v>32768</v>
      </c>
      <c r="T18" s="37">
        <f t="shared" si="6"/>
        <v>256</v>
      </c>
      <c r="U18" s="37">
        <f t="shared" si="7"/>
        <v>33024</v>
      </c>
      <c r="V18" s="37">
        <f t="shared" si="8"/>
        <v>32768</v>
      </c>
      <c r="W18" s="69">
        <f t="shared" si="9"/>
        <v>0</v>
      </c>
      <c r="X18" s="37">
        <f t="shared" si="10"/>
        <v>33024</v>
      </c>
      <c r="Y18" s="37">
        <f t="shared" si="11"/>
        <v>33024</v>
      </c>
      <c r="Z18" s="37">
        <f>Z17</f>
        <v>65279</v>
      </c>
      <c r="AA18" s="37">
        <f>AA17</f>
        <v>128</v>
      </c>
      <c r="AB18" s="37">
        <f>AB17</f>
        <v>16512</v>
      </c>
      <c r="AC18" s="37">
        <f>AC17</f>
        <v>65536</v>
      </c>
      <c r="AD18" s="37" t="str">
        <f>AD17</f>
        <v>0|1073741824</v>
      </c>
      <c r="AE18" s="53" t="str">
        <f>""&amp;A127&amp;"|"&amp;A129&amp;""</f>
        <v>66048|66049</v>
      </c>
      <c r="DI18" s="42"/>
      <c r="DJ18" s="47" t="s">
        <v>37</v>
      </c>
      <c r="DK18" s="63">
        <v>18140440</v>
      </c>
      <c r="DL18" s="65" t="s">
        <v>353</v>
      </c>
      <c r="DM18" s="57" t="s">
        <v>354</v>
      </c>
      <c r="DN18" s="57">
        <v>1</v>
      </c>
      <c r="DO18" s="56" t="s">
        <v>354</v>
      </c>
      <c r="DP18" s="56">
        <v>2</v>
      </c>
      <c r="DQ18" s="42"/>
      <c r="DR18" s="68" t="s">
        <v>355</v>
      </c>
      <c r="DS18" s="57" t="s">
        <v>354</v>
      </c>
      <c r="DT18" s="57">
        <v>2</v>
      </c>
      <c r="DV18" s="70" t="s">
        <v>315</v>
      </c>
      <c r="DW18" s="70" t="s">
        <v>322</v>
      </c>
      <c r="DX18" s="58"/>
      <c r="DY18" s="58" t="s">
        <v>350</v>
      </c>
      <c r="DZ18" s="58" t="s">
        <v>285</v>
      </c>
      <c r="EA18" s="58" t="s">
        <v>348</v>
      </c>
      <c r="EB18" s="58">
        <v>3</v>
      </c>
      <c r="ED18" s="70" t="s">
        <v>356</v>
      </c>
      <c r="EE18" s="70" t="s">
        <v>357</v>
      </c>
      <c r="EF18" s="58" t="s">
        <v>348</v>
      </c>
      <c r="EG18" s="58">
        <v>4</v>
      </c>
      <c r="EI18" s="70" t="s">
        <v>356</v>
      </c>
      <c r="EJ18" s="70" t="s">
        <v>357</v>
      </c>
      <c r="EK18" s="58" t="s">
        <v>348</v>
      </c>
      <c r="EL18" s="58">
        <v>5</v>
      </c>
    </row>
    <row r="19" spans="1:142" ht="17.25" thickTop="1" thickBot="1">
      <c r="A19" s="47" t="s">
        <v>250</v>
      </c>
      <c r="B19" s="47" t="s">
        <v>443</v>
      </c>
      <c r="C19" s="95" t="s">
        <v>441</v>
      </c>
      <c r="D19" s="96"/>
      <c r="G19" s="39">
        <v>10000</v>
      </c>
      <c r="Q19" s="37">
        <v>17</v>
      </c>
      <c r="DJ19" s="47" t="s">
        <v>237</v>
      </c>
      <c r="DK19" s="63" t="s">
        <v>358</v>
      </c>
      <c r="DL19" s="65" t="s">
        <v>359</v>
      </c>
      <c r="DM19" s="57" t="s">
        <v>360</v>
      </c>
      <c r="DN19" s="57">
        <v>1</v>
      </c>
      <c r="DO19" s="56" t="s">
        <v>360</v>
      </c>
      <c r="DP19" s="56">
        <v>2</v>
      </c>
      <c r="DQ19" s="42"/>
      <c r="DR19" s="68" t="s">
        <v>361</v>
      </c>
      <c r="DS19" s="57" t="s">
        <v>360</v>
      </c>
      <c r="DT19" s="57">
        <v>2</v>
      </c>
      <c r="DV19" s="70" t="s">
        <v>307</v>
      </c>
      <c r="DW19" s="70" t="s">
        <v>327</v>
      </c>
      <c r="DX19" s="58"/>
      <c r="DY19" s="58" t="s">
        <v>356</v>
      </c>
      <c r="DZ19" s="58" t="s">
        <v>285</v>
      </c>
      <c r="EA19" s="58" t="s">
        <v>354</v>
      </c>
      <c r="EB19" s="58">
        <v>3</v>
      </c>
      <c r="ED19" s="70" t="s">
        <v>307</v>
      </c>
      <c r="EE19" s="70" t="s">
        <v>362</v>
      </c>
      <c r="EF19" s="58" t="s">
        <v>354</v>
      </c>
      <c r="EG19" s="58">
        <v>4</v>
      </c>
      <c r="EI19" s="70" t="s">
        <v>307</v>
      </c>
      <c r="EJ19" s="70" t="s">
        <v>362</v>
      </c>
      <c r="EK19" s="58" t="s">
        <v>354</v>
      </c>
      <c r="EL19" s="58">
        <v>5</v>
      </c>
    </row>
    <row r="20" spans="1:142" ht="17.25" thickTop="1" thickBot="1">
      <c r="A20" s="47" t="s">
        <v>51</v>
      </c>
      <c r="B20" s="47" t="s">
        <v>444</v>
      </c>
      <c r="C20" s="95" t="s">
        <v>442</v>
      </c>
      <c r="D20" s="96"/>
      <c r="Q20" s="37">
        <v>18</v>
      </c>
      <c r="DJ20" s="47" t="s">
        <v>47</v>
      </c>
      <c r="DK20" s="63">
        <v>28180640</v>
      </c>
      <c r="DL20" s="65" t="s">
        <v>368</v>
      </c>
      <c r="DM20" s="57" t="s">
        <v>369</v>
      </c>
      <c r="DN20" s="57">
        <v>1</v>
      </c>
      <c r="DO20" s="56" t="s">
        <v>369</v>
      </c>
      <c r="DP20" s="56">
        <v>2</v>
      </c>
      <c r="DQ20" s="42"/>
      <c r="DR20" s="68" t="s">
        <v>370</v>
      </c>
      <c r="DS20" s="57" t="s">
        <v>369</v>
      </c>
      <c r="DT20" s="57">
        <v>2</v>
      </c>
      <c r="DV20" s="70" t="s">
        <v>307</v>
      </c>
      <c r="DW20" s="70" t="s">
        <v>311</v>
      </c>
      <c r="DX20" s="58"/>
      <c r="DY20" s="58" t="s">
        <v>307</v>
      </c>
      <c r="DZ20" s="58" t="s">
        <v>285</v>
      </c>
      <c r="EA20" s="58" t="s">
        <v>360</v>
      </c>
      <c r="EB20" s="58">
        <v>3</v>
      </c>
      <c r="ED20" s="70" t="s">
        <v>307</v>
      </c>
      <c r="EE20" s="70" t="s">
        <v>371</v>
      </c>
      <c r="EF20" s="58" t="s">
        <v>360</v>
      </c>
      <c r="EG20" s="58">
        <v>4</v>
      </c>
      <c r="EI20" s="70" t="s">
        <v>307</v>
      </c>
      <c r="EJ20" s="70" t="s">
        <v>371</v>
      </c>
      <c r="EK20" s="58" t="s">
        <v>360</v>
      </c>
      <c r="EL20" s="58">
        <v>5</v>
      </c>
    </row>
    <row r="21" spans="1:142" ht="17.25" thickTop="1" thickBot="1">
      <c r="A21" s="47"/>
      <c r="B21" s="47"/>
      <c r="C21" s="96"/>
      <c r="D21" s="96"/>
      <c r="Q21" s="37">
        <v>19</v>
      </c>
      <c r="DJ21" s="47" t="s">
        <v>51</v>
      </c>
      <c r="DK21" s="63" t="s">
        <v>373</v>
      </c>
      <c r="DL21" s="65" t="s">
        <v>374</v>
      </c>
      <c r="DM21" s="57">
        <v>10</v>
      </c>
      <c r="DN21" s="57">
        <v>1</v>
      </c>
      <c r="DO21" s="56">
        <v>10</v>
      </c>
      <c r="DP21" s="56">
        <v>2</v>
      </c>
      <c r="DQ21" s="42"/>
      <c r="DR21" s="68" t="s">
        <v>375</v>
      </c>
      <c r="DS21" s="57">
        <v>10</v>
      </c>
      <c r="DT21" s="57">
        <v>2</v>
      </c>
      <c r="DV21" s="70" t="s">
        <v>307</v>
      </c>
      <c r="DW21" s="70" t="s">
        <v>307</v>
      </c>
      <c r="DX21" s="58"/>
      <c r="DY21" s="58" t="s">
        <v>307</v>
      </c>
      <c r="DZ21" s="58" t="s">
        <v>285</v>
      </c>
      <c r="EA21" s="58" t="s">
        <v>369</v>
      </c>
      <c r="EB21" s="58">
        <v>3</v>
      </c>
      <c r="ED21" s="70" t="s">
        <v>307</v>
      </c>
      <c r="EE21" s="70" t="s">
        <v>307</v>
      </c>
      <c r="EF21" s="58" t="s">
        <v>369</v>
      </c>
      <c r="EG21" s="58">
        <v>4</v>
      </c>
      <c r="EI21" s="70" t="s">
        <v>307</v>
      </c>
      <c r="EJ21" s="70" t="s">
        <v>307</v>
      </c>
      <c r="EK21" s="58" t="s">
        <v>369</v>
      </c>
      <c r="EL21" s="58">
        <v>5</v>
      </c>
    </row>
    <row r="22" spans="1:142" ht="17.25" thickTop="1" thickBot="1">
      <c r="A22" s="47"/>
      <c r="B22" s="47"/>
      <c r="C22" s="96"/>
      <c r="D22" s="96"/>
      <c r="Q22" s="37">
        <v>20</v>
      </c>
      <c r="DT22" s="80"/>
      <c r="DV22" s="70" t="s">
        <v>307</v>
      </c>
      <c r="DW22" s="70" t="s">
        <v>327</v>
      </c>
      <c r="DX22" s="58"/>
      <c r="DY22" s="58" t="s">
        <v>307</v>
      </c>
      <c r="DZ22" s="58" t="s">
        <v>285</v>
      </c>
      <c r="EA22" s="58">
        <v>10</v>
      </c>
      <c r="EB22" s="58">
        <v>3</v>
      </c>
      <c r="ED22" s="70" t="s">
        <v>307</v>
      </c>
      <c r="EE22" s="70" t="s">
        <v>376</v>
      </c>
      <c r="EF22" s="58">
        <v>10</v>
      </c>
      <c r="EG22" s="58">
        <v>4</v>
      </c>
      <c r="EI22" s="70" t="s">
        <v>307</v>
      </c>
      <c r="EJ22" s="70" t="s">
        <v>376</v>
      </c>
      <c r="EK22" s="58">
        <v>10</v>
      </c>
      <c r="EL22" s="58">
        <v>5</v>
      </c>
    </row>
    <row r="23" spans="1:142" ht="17.25" thickTop="1" thickBot="1">
      <c r="A23" s="47"/>
      <c r="B23" s="47"/>
      <c r="C23" s="96"/>
      <c r="D23" s="96"/>
      <c r="Q23" s="37">
        <v>21</v>
      </c>
    </row>
    <row r="24" spans="1:142" ht="17.25" thickTop="1" thickBot="1">
      <c r="A24" s="47"/>
      <c r="B24" s="47"/>
      <c r="C24" s="96"/>
      <c r="D24" s="96"/>
      <c r="Q24" s="37">
        <v>22</v>
      </c>
    </row>
    <row r="25" spans="1:142" ht="17.25" thickTop="1" thickBot="1">
      <c r="A25" s="47"/>
      <c r="B25" s="47"/>
      <c r="C25" s="96"/>
      <c r="D25" s="96"/>
      <c r="Q25" s="37">
        <v>23</v>
      </c>
    </row>
    <row r="26" spans="1:142" ht="17.25" thickTop="1" thickBot="1">
      <c r="A26" s="47"/>
      <c r="B26" s="47"/>
      <c r="C26" s="96"/>
      <c r="D26" s="96"/>
      <c r="Q26" s="37">
        <v>24</v>
      </c>
    </row>
    <row r="27" spans="1:142" ht="17.25" thickTop="1" thickBot="1">
      <c r="A27" s="47"/>
      <c r="B27" s="47"/>
      <c r="C27" s="96"/>
      <c r="D27" s="96"/>
      <c r="Q27" s="37">
        <v>25</v>
      </c>
    </row>
    <row r="28" spans="1:142" ht="17.25" thickTop="1" thickBot="1">
      <c r="A28" s="47"/>
      <c r="B28" s="47"/>
      <c r="C28" s="96"/>
      <c r="D28" s="96"/>
      <c r="Q28" s="37">
        <v>26</v>
      </c>
    </row>
    <row r="29" spans="1:142" ht="17.25" thickTop="1" thickBot="1">
      <c r="A29" s="47"/>
      <c r="B29" s="47"/>
      <c r="C29" s="96"/>
      <c r="D29" s="96"/>
      <c r="Q29" s="37">
        <v>27</v>
      </c>
    </row>
    <row r="30" spans="1:142" ht="17.25" thickTop="1" thickBot="1">
      <c r="A30" s="47"/>
      <c r="B30" s="47"/>
      <c r="C30" s="96"/>
      <c r="D30" s="96"/>
      <c r="Q30" s="37">
        <v>28</v>
      </c>
    </row>
    <row r="31" spans="1:142" ht="17.25" thickTop="1" thickBot="1">
      <c r="A31" s="47"/>
      <c r="B31" s="47"/>
      <c r="Q31" s="37">
        <v>29</v>
      </c>
    </row>
    <row r="32" spans="1:142" ht="17.25" thickTop="1" thickBot="1">
      <c r="A32" s="47"/>
      <c r="B32" s="47"/>
      <c r="I32" s="14"/>
      <c r="Q32" s="37">
        <v>30</v>
      </c>
    </row>
    <row r="33" spans="1:17" ht="17.25" thickTop="1" thickBot="1">
      <c r="A33" s="47" t="s">
        <v>85</v>
      </c>
      <c r="B33" s="47" t="s">
        <v>343</v>
      </c>
      <c r="I33" s="14"/>
      <c r="Q33" s="37">
        <v>31</v>
      </c>
    </row>
    <row r="34" spans="1:17" ht="17.25" thickTop="1" thickBot="1">
      <c r="A34" s="47" t="s">
        <v>90</v>
      </c>
      <c r="B34" s="47" t="s">
        <v>343</v>
      </c>
      <c r="I34" s="14"/>
      <c r="Q34" s="37">
        <v>32</v>
      </c>
    </row>
    <row r="35" spans="1:17" ht="17.25" thickTop="1" thickBot="1">
      <c r="A35" s="47" t="s">
        <v>95</v>
      </c>
      <c r="B35" s="47" t="s">
        <v>343</v>
      </c>
      <c r="I35" s="4"/>
      <c r="Q35" s="37">
        <v>33</v>
      </c>
    </row>
    <row r="36" spans="1:17" ht="17.25" thickTop="1" thickBot="1">
      <c r="A36" s="47" t="s">
        <v>100</v>
      </c>
      <c r="B36" s="47" t="s">
        <v>343</v>
      </c>
      <c r="C36" s="96"/>
      <c r="D36" s="96"/>
      <c r="I36" s="4"/>
      <c r="Q36" s="37">
        <v>34</v>
      </c>
    </row>
    <row r="37" spans="1:17" ht="17.25" thickTop="1" thickBot="1">
      <c r="A37" s="47" t="s">
        <v>105</v>
      </c>
      <c r="B37" s="47" t="s">
        <v>343</v>
      </c>
      <c r="C37" s="96"/>
      <c r="D37" s="96"/>
      <c r="I37" s="4"/>
      <c r="Q37" s="37">
        <v>35</v>
      </c>
    </row>
    <row r="38" spans="1:17" ht="17.25" thickTop="1" thickBot="1">
      <c r="A38" s="47" t="s">
        <v>110</v>
      </c>
      <c r="B38" s="47" t="s">
        <v>343</v>
      </c>
      <c r="C38" s="96"/>
      <c r="D38" s="96"/>
      <c r="I38" s="6"/>
      <c r="Q38" s="37">
        <v>36</v>
      </c>
    </row>
    <row r="39" spans="1:17" ht="17.25" thickTop="1" thickBot="1">
      <c r="A39" s="47" t="s">
        <v>114</v>
      </c>
      <c r="B39" s="47" t="s">
        <v>343</v>
      </c>
      <c r="I39" s="4"/>
      <c r="Q39" s="37">
        <v>37</v>
      </c>
    </row>
    <row r="40" spans="1:17" ht="17.25" thickTop="1" thickBot="1">
      <c r="A40" s="47" t="s">
        <v>117</v>
      </c>
      <c r="B40" s="47" t="s">
        <v>343</v>
      </c>
      <c r="I40" s="4"/>
      <c r="Q40" s="37">
        <v>38</v>
      </c>
    </row>
    <row r="41" spans="1:17" ht="17.25" thickTop="1" thickBot="1">
      <c r="A41" s="47" t="s">
        <v>121</v>
      </c>
      <c r="B41" s="47" t="s">
        <v>343</v>
      </c>
      <c r="I41" s="4"/>
      <c r="Q41" s="37">
        <v>39</v>
      </c>
    </row>
    <row r="42" spans="1:17" ht="17.25" thickTop="1" thickBot="1">
      <c r="A42" s="47" t="s">
        <v>126</v>
      </c>
      <c r="B42" s="47" t="s">
        <v>343</v>
      </c>
      <c r="I42" s="4"/>
      <c r="Q42" s="37">
        <v>40</v>
      </c>
    </row>
    <row r="43" spans="1:17" ht="17.25" thickTop="1" thickBot="1">
      <c r="A43" s="32" t="s">
        <v>130</v>
      </c>
      <c r="B43" s="47" t="s">
        <v>343</v>
      </c>
      <c r="I43" s="4"/>
      <c r="Q43" s="37">
        <v>41</v>
      </c>
    </row>
    <row r="44" spans="1:17" ht="17.25" thickTop="1" thickBot="1">
      <c r="A44" s="47" t="s">
        <v>136</v>
      </c>
      <c r="B44" s="47" t="s">
        <v>343</v>
      </c>
      <c r="I44" s="6"/>
      <c r="Q44" s="37">
        <v>42</v>
      </c>
    </row>
    <row r="45" spans="1:17" ht="17.25" thickTop="1" thickBot="1">
      <c r="A45" s="47" t="s">
        <v>141</v>
      </c>
      <c r="B45" s="47" t="s">
        <v>343</v>
      </c>
      <c r="I45" s="4"/>
      <c r="Q45" s="37">
        <v>43</v>
      </c>
    </row>
    <row r="46" spans="1:17" ht="17.25" thickTop="1" thickBot="1">
      <c r="A46" s="47" t="s">
        <v>146</v>
      </c>
      <c r="B46" s="47" t="s">
        <v>343</v>
      </c>
      <c r="I46" s="4"/>
      <c r="Q46" s="37">
        <v>44</v>
      </c>
    </row>
    <row r="47" spans="1:17" ht="17.25" thickTop="1" thickBot="1">
      <c r="A47" s="47" t="s">
        <v>151</v>
      </c>
      <c r="B47" s="47" t="s">
        <v>343</v>
      </c>
      <c r="I47" s="4"/>
      <c r="Q47" s="37">
        <v>45</v>
      </c>
    </row>
    <row r="48" spans="1:17" ht="17.25" thickTop="1" thickBot="1">
      <c r="A48" s="47" t="s">
        <v>158</v>
      </c>
      <c r="B48" s="47" t="s">
        <v>348</v>
      </c>
      <c r="I48" s="6"/>
      <c r="Q48" s="37">
        <v>46</v>
      </c>
    </row>
    <row r="49" spans="1:113" ht="17.25" thickTop="1" thickBot="1">
      <c r="A49" s="47" t="s">
        <v>163</v>
      </c>
      <c r="B49" s="47" t="s">
        <v>348</v>
      </c>
      <c r="I49" s="4"/>
      <c r="Q49" s="37">
        <v>47</v>
      </c>
    </row>
    <row r="50" spans="1:113" ht="17.25" thickTop="1" thickBot="1">
      <c r="A50" s="47" t="s">
        <v>56</v>
      </c>
      <c r="B50" s="47" t="s">
        <v>339</v>
      </c>
      <c r="I50" s="4"/>
      <c r="Q50" s="37">
        <v>48</v>
      </c>
    </row>
    <row r="51" spans="1:113" ht="17.25" thickTop="1" thickBot="1">
      <c r="A51" s="54" t="s">
        <v>60</v>
      </c>
      <c r="B51" s="47" t="s">
        <v>339</v>
      </c>
      <c r="I51" s="4"/>
      <c r="Q51" s="37">
        <v>49</v>
      </c>
    </row>
    <row r="52" spans="1:113" ht="17.25" thickTop="1" thickBot="1">
      <c r="A52" s="47" t="s">
        <v>64</v>
      </c>
      <c r="B52" s="47" t="s">
        <v>339</v>
      </c>
      <c r="I52" s="4"/>
      <c r="Q52" s="37">
        <v>50</v>
      </c>
    </row>
    <row r="53" spans="1:113" ht="16.5" thickTop="1">
      <c r="I53" s="6"/>
    </row>
    <row r="54" spans="1:113">
      <c r="I54" s="4"/>
    </row>
    <row r="55" spans="1:113">
      <c r="I55" s="4"/>
    </row>
    <row r="63" spans="1:113">
      <c r="A63" s="89"/>
      <c r="B63" s="89"/>
      <c r="C63" s="89"/>
      <c r="D63" s="89"/>
      <c r="E63" s="89"/>
      <c r="F63" s="48"/>
      <c r="G63" s="49"/>
      <c r="I63" s="48"/>
      <c r="L63" s="9"/>
      <c r="M63" s="10"/>
      <c r="P63" s="52"/>
      <c r="Q63" s="52"/>
      <c r="W63" s="69"/>
      <c r="AE63" s="53"/>
      <c r="DI63" s="42"/>
    </row>
    <row r="64" spans="1:113" ht="16.5" thickBot="1">
      <c r="L64" s="37"/>
      <c r="M64" s="37"/>
      <c r="Q64" s="41" t="s">
        <v>495</v>
      </c>
      <c r="DI64" s="42"/>
    </row>
    <row r="65" spans="1:142" ht="17.25" thickTop="1" thickBot="1">
      <c r="A65" s="32" t="s">
        <v>256</v>
      </c>
      <c r="B65" s="32" t="s">
        <v>257</v>
      </c>
      <c r="C65" s="32"/>
      <c r="D65" s="32"/>
      <c r="E65" s="32"/>
      <c r="F65" s="71" t="s">
        <v>363</v>
      </c>
      <c r="G65" s="71" t="s">
        <v>364</v>
      </c>
      <c r="H65" s="71" t="s">
        <v>365</v>
      </c>
      <c r="I65" s="71" t="s">
        <v>366</v>
      </c>
      <c r="J65" s="72" t="s">
        <v>367</v>
      </c>
      <c r="K65" s="73"/>
      <c r="L65" s="74" t="s">
        <v>299</v>
      </c>
      <c r="M65" s="42"/>
      <c r="N65" s="42"/>
      <c r="O65" s="42"/>
      <c r="R65" s="47" t="s">
        <v>269</v>
      </c>
      <c r="S65" s="47" t="s">
        <v>270</v>
      </c>
      <c r="T65" s="47" t="s">
        <v>271</v>
      </c>
      <c r="U65" s="47" t="s">
        <v>272</v>
      </c>
      <c r="V65" s="47" t="s">
        <v>273</v>
      </c>
      <c r="W65" s="47" t="s">
        <v>274</v>
      </c>
      <c r="X65" s="47" t="s">
        <v>275</v>
      </c>
      <c r="Y65" s="47" t="s">
        <v>276</v>
      </c>
      <c r="Z65" s="47" t="s">
        <v>277</v>
      </c>
      <c r="AA65" s="47" t="s">
        <v>278</v>
      </c>
      <c r="AB65" s="47" t="s">
        <v>279</v>
      </c>
      <c r="AC65" s="47" t="s">
        <v>280</v>
      </c>
      <c r="AD65" s="47" t="s">
        <v>281</v>
      </c>
      <c r="AE65" s="47" t="s">
        <v>282</v>
      </c>
      <c r="AF65" s="47" t="s">
        <v>283</v>
      </c>
      <c r="AG65" s="47" t="s">
        <v>445</v>
      </c>
      <c r="AH65" s="47" t="s">
        <v>446</v>
      </c>
      <c r="AI65" s="47" t="s">
        <v>447</v>
      </c>
      <c r="AJ65" s="47" t="s">
        <v>448</v>
      </c>
      <c r="AK65" s="47" t="s">
        <v>449</v>
      </c>
      <c r="AL65" s="47" t="s">
        <v>450</v>
      </c>
      <c r="AM65" s="47" t="s">
        <v>451</v>
      </c>
      <c r="AN65" s="47" t="s">
        <v>452</v>
      </c>
      <c r="AO65" s="47" t="s">
        <v>453</v>
      </c>
      <c r="AP65" s="47" t="s">
        <v>454</v>
      </c>
      <c r="AQ65" s="47" t="s">
        <v>455</v>
      </c>
      <c r="AR65" s="47" t="s">
        <v>456</v>
      </c>
      <c r="AS65" s="47" t="s">
        <v>457</v>
      </c>
      <c r="AT65" s="47" t="s">
        <v>458</v>
      </c>
      <c r="AU65" s="47" t="s">
        <v>459</v>
      </c>
      <c r="AV65" s="47" t="s">
        <v>460</v>
      </c>
      <c r="AW65" s="47" t="s">
        <v>461</v>
      </c>
      <c r="AX65" s="47" t="s">
        <v>462</v>
      </c>
      <c r="AY65" s="47" t="s">
        <v>463</v>
      </c>
      <c r="AZ65" s="47" t="s">
        <v>464</v>
      </c>
      <c r="BA65" s="47" t="s">
        <v>465</v>
      </c>
      <c r="BB65" s="47" t="s">
        <v>466</v>
      </c>
      <c r="BC65" s="47" t="s">
        <v>467</v>
      </c>
      <c r="BD65" s="47" t="s">
        <v>468</v>
      </c>
      <c r="BE65" s="47" t="s">
        <v>469</v>
      </c>
      <c r="BF65" s="47" t="s">
        <v>470</v>
      </c>
      <c r="BG65" s="47" t="s">
        <v>471</v>
      </c>
      <c r="BH65" s="47" t="s">
        <v>472</v>
      </c>
      <c r="BI65" s="47" t="s">
        <v>473</v>
      </c>
      <c r="BJ65" s="47" t="s">
        <v>474</v>
      </c>
      <c r="BK65" s="47" t="s">
        <v>475</v>
      </c>
      <c r="BL65" s="47" t="s">
        <v>476</v>
      </c>
      <c r="BM65" s="47" t="s">
        <v>477</v>
      </c>
      <c r="BN65" s="47" t="s">
        <v>478</v>
      </c>
      <c r="BO65" s="47" t="s">
        <v>479</v>
      </c>
      <c r="BP65" s="47" t="s">
        <v>480</v>
      </c>
      <c r="BQ65" s="47" t="s">
        <v>481</v>
      </c>
      <c r="BR65" s="47" t="s">
        <v>482</v>
      </c>
      <c r="BS65" s="47" t="s">
        <v>483</v>
      </c>
      <c r="BT65" s="47" t="s">
        <v>484</v>
      </c>
      <c r="BU65" s="47" t="s">
        <v>485</v>
      </c>
      <c r="BV65" s="47" t="s">
        <v>486</v>
      </c>
      <c r="BW65" s="47" t="s">
        <v>487</v>
      </c>
      <c r="BX65" s="47" t="s">
        <v>488</v>
      </c>
      <c r="BY65" s="47" t="s">
        <v>489</v>
      </c>
      <c r="BZ65" s="47" t="s">
        <v>490</v>
      </c>
      <c r="CA65" s="47" t="s">
        <v>491</v>
      </c>
      <c r="CB65" s="100" t="s">
        <v>492</v>
      </c>
      <c r="CC65" s="47" t="s">
        <v>493</v>
      </c>
      <c r="CD65" s="89"/>
      <c r="DI65" s="42"/>
    </row>
    <row r="66" spans="1:142" ht="17.25" thickTop="1" thickBot="1">
      <c r="A66" s="47" t="s">
        <v>67</v>
      </c>
      <c r="B66" s="47" t="s">
        <v>284</v>
      </c>
      <c r="C66" s="89"/>
      <c r="D66" s="89"/>
      <c r="E66" s="89"/>
      <c r="F66" s="75" t="str">
        <f t="shared" ref="F66:F81" si="12">BIN2HEX(G3)</f>
        <v>0</v>
      </c>
      <c r="G66" s="75" t="str">
        <f>BIN2HEX(I3)</f>
        <v>0</v>
      </c>
      <c r="H66" s="75" t="str">
        <f t="shared" ref="H66:H81" si="13">BIN2HEX(K3)</f>
        <v>0</v>
      </c>
      <c r="I66" s="75" t="s">
        <v>372</v>
      </c>
      <c r="J66" s="76" t="s">
        <v>285</v>
      </c>
      <c r="K66" s="77"/>
      <c r="L66" s="78" t="s">
        <v>303</v>
      </c>
      <c r="M66" s="97"/>
      <c r="N66" s="42"/>
      <c r="O66" s="42"/>
      <c r="P66" s="37"/>
      <c r="Q66" s="37"/>
      <c r="R66" s="79" t="str">
        <f t="shared" ref="R66:R81" si="14">DEC2HEX(R3)</f>
        <v>0</v>
      </c>
      <c r="S66" s="41"/>
      <c r="T66" s="41"/>
      <c r="U66" s="41"/>
      <c r="V66" s="41"/>
      <c r="W66" s="41"/>
      <c r="X66" s="41"/>
      <c r="Y66" s="41"/>
      <c r="Z66" s="41"/>
      <c r="AA66" s="41"/>
      <c r="AB66" s="41"/>
      <c r="AC66" s="41"/>
      <c r="AD66" s="41"/>
      <c r="AE66" s="41"/>
    </row>
    <row r="67" spans="1:142" ht="17.25" thickTop="1" thickBot="1">
      <c r="A67" s="54" t="s">
        <v>250</v>
      </c>
      <c r="B67" s="47" t="s">
        <v>286</v>
      </c>
      <c r="C67" s="89"/>
      <c r="D67" s="89"/>
      <c r="E67" s="89"/>
      <c r="F67" s="75" t="str">
        <f t="shared" si="12"/>
        <v>0</v>
      </c>
      <c r="G67" s="75" t="s">
        <v>285</v>
      </c>
      <c r="H67" s="75" t="str">
        <f t="shared" si="13"/>
        <v>0</v>
      </c>
      <c r="I67" s="75" t="str">
        <f>BIN2HEX(M4)</f>
        <v>22</v>
      </c>
      <c r="J67" s="76" t="str">
        <f>DEC2HEX(N4)</f>
        <v>0</v>
      </c>
      <c r="K67" s="77"/>
      <c r="L67" s="78">
        <v>22</v>
      </c>
      <c r="M67" s="97"/>
      <c r="N67" s="42"/>
      <c r="O67" s="42"/>
      <c r="P67" s="37"/>
      <c r="Q67" s="37"/>
      <c r="R67" s="79" t="str">
        <f t="shared" si="14"/>
        <v>0</v>
      </c>
      <c r="S67" s="41"/>
      <c r="T67" s="41"/>
      <c r="U67" s="41"/>
      <c r="V67" s="41"/>
      <c r="W67" s="41"/>
      <c r="X67" s="41"/>
      <c r="Y67" s="41"/>
      <c r="Z67" s="41"/>
      <c r="AA67" s="41"/>
      <c r="AB67" s="41"/>
      <c r="AC67" s="41"/>
      <c r="AD67" s="41"/>
      <c r="AE67" s="41"/>
    </row>
    <row r="68" spans="1:142" ht="17.25" thickTop="1" thickBot="1">
      <c r="A68" s="47" t="s">
        <v>253</v>
      </c>
      <c r="B68" s="47" t="s">
        <v>298</v>
      </c>
      <c r="C68" s="89"/>
      <c r="D68" s="89"/>
      <c r="E68" s="89"/>
      <c r="F68" s="75" t="str">
        <f t="shared" si="12"/>
        <v>0</v>
      </c>
      <c r="G68" s="75" t="s">
        <v>285</v>
      </c>
      <c r="H68" s="75" t="str">
        <f t="shared" si="13"/>
        <v>1</v>
      </c>
      <c r="I68" s="75" t="str">
        <f>BIN2HEX(M5)</f>
        <v>23</v>
      </c>
      <c r="J68" s="76" t="str">
        <f>DEC2HEX(N5)</f>
        <v>8000</v>
      </c>
      <c r="K68" s="77"/>
      <c r="L68" s="78">
        <v>600023</v>
      </c>
      <c r="M68" s="97"/>
      <c r="N68" s="42"/>
      <c r="O68" s="42"/>
      <c r="P68" s="37"/>
      <c r="Q68" s="37"/>
      <c r="R68" s="41" t="str">
        <f t="shared" si="14"/>
        <v>0</v>
      </c>
      <c r="S68" s="79" t="str">
        <f t="shared" ref="S68:S81" si="15">DEC2HEX(S5)</f>
        <v>8000</v>
      </c>
      <c r="T68" s="41"/>
      <c r="U68" s="41"/>
      <c r="V68" s="41"/>
      <c r="W68" s="41"/>
      <c r="X68" s="41"/>
      <c r="Y68" s="41"/>
      <c r="Z68" s="41"/>
      <c r="AA68" s="41"/>
      <c r="AB68" s="41"/>
      <c r="AC68" s="41"/>
      <c r="AD68" s="41"/>
      <c r="AE68" s="41"/>
      <c r="DK68" s="42"/>
      <c r="DL68" s="42"/>
      <c r="DM68" s="42"/>
      <c r="DN68" s="42"/>
    </row>
    <row r="69" spans="1:142" ht="17.25" thickTop="1" thickBot="1">
      <c r="A69" s="47" t="s">
        <v>250</v>
      </c>
      <c r="B69" s="47" t="s">
        <v>302</v>
      </c>
      <c r="C69" s="89"/>
      <c r="D69" s="89"/>
      <c r="E69" s="89"/>
      <c r="F69" s="75" t="str">
        <f t="shared" si="12"/>
        <v>0</v>
      </c>
      <c r="G69" s="75" t="s">
        <v>285</v>
      </c>
      <c r="H69" s="75" t="str">
        <f t="shared" si="13"/>
        <v>2</v>
      </c>
      <c r="I69" s="75" t="str">
        <f>BIN2HEX(M6)</f>
        <v>22</v>
      </c>
      <c r="J69" s="81" t="s">
        <v>377</v>
      </c>
      <c r="K69" s="77"/>
      <c r="L69" s="78" t="s">
        <v>313</v>
      </c>
      <c r="M69" s="97"/>
      <c r="N69" s="42"/>
      <c r="O69" s="42"/>
      <c r="P69" s="37"/>
      <c r="Q69" s="37"/>
      <c r="R69" s="41" t="str">
        <f t="shared" si="14"/>
        <v>0</v>
      </c>
      <c r="S69" s="41" t="str">
        <f t="shared" si="15"/>
        <v>8000</v>
      </c>
      <c r="T69" s="79" t="s">
        <v>377</v>
      </c>
      <c r="U69" s="41"/>
      <c r="V69" s="41"/>
      <c r="W69" s="41"/>
      <c r="X69" s="41"/>
      <c r="Y69" s="41"/>
      <c r="Z69" s="41"/>
      <c r="AA69" s="41"/>
      <c r="AB69" s="41"/>
      <c r="AC69" s="41"/>
      <c r="AD69" s="41"/>
      <c r="AE69" s="41"/>
      <c r="DK69" s="42"/>
      <c r="DL69" s="42"/>
      <c r="DM69" s="42"/>
      <c r="DN69" s="42"/>
      <c r="DV69" s="42"/>
      <c r="DW69" s="42"/>
      <c r="DX69" s="42"/>
      <c r="DY69" s="42"/>
      <c r="DZ69" s="42"/>
      <c r="EA69" s="42"/>
      <c r="EB69" s="42"/>
      <c r="EC69" s="42"/>
      <c r="ED69" s="42"/>
      <c r="EE69" s="42"/>
      <c r="EF69" s="42"/>
      <c r="EG69" s="42"/>
      <c r="EH69" s="42"/>
      <c r="EI69" s="42"/>
      <c r="EJ69" s="42"/>
      <c r="EK69" s="42"/>
      <c r="EL69" s="42"/>
    </row>
    <row r="70" spans="1:142" ht="17.25" thickTop="1" thickBot="1">
      <c r="A70" s="47" t="s">
        <v>23</v>
      </c>
      <c r="B70" s="47" t="s">
        <v>305</v>
      </c>
      <c r="C70" s="89"/>
      <c r="D70" s="89"/>
      <c r="E70" s="89"/>
      <c r="F70" s="75" t="str">
        <f t="shared" si="12"/>
        <v>2</v>
      </c>
      <c r="G70" s="75" t="str">
        <f>BIN2HEX(I7)</f>
        <v>0</v>
      </c>
      <c r="H70" s="75" t="str">
        <f t="shared" si="13"/>
        <v>2</v>
      </c>
      <c r="I70" s="75">
        <v>280</v>
      </c>
      <c r="J70" s="76" t="s">
        <v>285</v>
      </c>
      <c r="K70" s="77"/>
      <c r="L70" s="78">
        <v>10040280</v>
      </c>
      <c r="M70" s="97"/>
      <c r="N70" s="42"/>
      <c r="O70" s="42"/>
      <c r="P70" s="37"/>
      <c r="Q70" s="37"/>
      <c r="R70" s="41" t="str">
        <f t="shared" si="14"/>
        <v>0</v>
      </c>
      <c r="S70" s="41" t="str">
        <f t="shared" si="15"/>
        <v>8000</v>
      </c>
      <c r="T70" s="79" t="str">
        <f t="shared" ref="T70:T81" si="16">DEC2HEX(T7)</f>
        <v>100</v>
      </c>
      <c r="U70" s="41"/>
      <c r="V70" s="41"/>
      <c r="W70" s="41"/>
      <c r="X70" s="41"/>
      <c r="Y70" s="41"/>
      <c r="Z70" s="41"/>
      <c r="AA70" s="41"/>
      <c r="AB70" s="41"/>
      <c r="AC70" s="41"/>
      <c r="AD70" s="41"/>
      <c r="AE70" s="41"/>
      <c r="DK70" s="42"/>
      <c r="DL70" s="42"/>
      <c r="DM70" s="42"/>
      <c r="DN70" s="42"/>
      <c r="DV70" s="42"/>
      <c r="DW70" s="42"/>
      <c r="DX70" s="42"/>
      <c r="DY70" s="42"/>
      <c r="DZ70" s="42"/>
      <c r="EA70" s="42"/>
      <c r="EB70" s="42"/>
      <c r="EC70" s="42"/>
      <c r="ED70" s="42"/>
      <c r="EE70" s="42"/>
      <c r="EF70" s="42"/>
      <c r="EG70" s="42"/>
      <c r="EH70" s="42"/>
      <c r="EI70" s="42"/>
      <c r="EJ70" s="42"/>
      <c r="EK70" s="42"/>
      <c r="EL70" s="42"/>
    </row>
    <row r="71" spans="1:142" ht="17.25" thickTop="1" thickBot="1">
      <c r="A71" s="47" t="s">
        <v>11</v>
      </c>
      <c r="B71" s="47" t="s">
        <v>309</v>
      </c>
      <c r="C71" s="89"/>
      <c r="D71" s="89"/>
      <c r="E71" s="89"/>
      <c r="F71" s="75" t="str">
        <f t="shared" si="12"/>
        <v>1</v>
      </c>
      <c r="G71" s="75" t="str">
        <f>BIN2HEX(I8)</f>
        <v>2</v>
      </c>
      <c r="H71" s="75" t="str">
        <f t="shared" si="13"/>
        <v>3</v>
      </c>
      <c r="I71" s="75">
        <v>40</v>
      </c>
      <c r="J71" s="76" t="s">
        <v>285</v>
      </c>
      <c r="K71" s="77"/>
      <c r="L71" s="78">
        <v>8860040</v>
      </c>
      <c r="M71" s="97"/>
      <c r="N71" s="42"/>
      <c r="O71" s="42"/>
      <c r="P71" s="37"/>
      <c r="Q71" s="37"/>
      <c r="R71" s="41" t="str">
        <f t="shared" si="14"/>
        <v>0</v>
      </c>
      <c r="S71" s="41" t="str">
        <f t="shared" si="15"/>
        <v>8000</v>
      </c>
      <c r="T71" s="41" t="str">
        <f t="shared" si="16"/>
        <v>100</v>
      </c>
      <c r="U71" s="79" t="str">
        <f t="shared" ref="U71:U81" si="17">DEC2HEX(U8)</f>
        <v>8100</v>
      </c>
      <c r="V71" s="41"/>
      <c r="W71" s="41"/>
      <c r="X71" s="41"/>
      <c r="Y71" s="41"/>
      <c r="Z71" s="41"/>
      <c r="AA71" s="41"/>
      <c r="AB71" s="41"/>
      <c r="AC71" s="41"/>
      <c r="AD71" s="41"/>
      <c r="AE71" s="41"/>
      <c r="DK71" s="42"/>
      <c r="DL71" s="42"/>
      <c r="DM71" s="42"/>
      <c r="DN71" s="42"/>
      <c r="DV71" s="42"/>
      <c r="DW71" s="42"/>
      <c r="DX71" s="42"/>
      <c r="DY71" s="42"/>
      <c r="DZ71" s="42"/>
      <c r="EA71" s="42"/>
      <c r="EB71" s="42"/>
      <c r="EC71" s="42"/>
      <c r="ED71" s="42"/>
      <c r="EE71" s="42"/>
      <c r="EF71" s="42"/>
      <c r="EG71" s="42"/>
      <c r="EH71" s="42"/>
      <c r="EI71" s="42"/>
      <c r="EJ71" s="42"/>
      <c r="EK71" s="42"/>
      <c r="EL71" s="42"/>
    </row>
    <row r="72" spans="1:142" ht="17.25" thickTop="1" thickBot="1">
      <c r="A72" s="47" t="s">
        <v>14</v>
      </c>
      <c r="B72" s="47" t="s">
        <v>312</v>
      </c>
      <c r="C72" s="89"/>
      <c r="D72" s="89"/>
      <c r="E72" s="89"/>
      <c r="F72" s="75" t="str">
        <f t="shared" si="12"/>
        <v>3</v>
      </c>
      <c r="G72" s="75" t="str">
        <f>BIN2HEX(I9)</f>
        <v>2</v>
      </c>
      <c r="H72" s="75" t="str">
        <f t="shared" si="13"/>
        <v>4</v>
      </c>
      <c r="I72" s="75">
        <v>100</v>
      </c>
      <c r="J72" s="76" t="s">
        <v>285</v>
      </c>
      <c r="K72" s="77"/>
      <c r="L72" s="78">
        <v>18880100</v>
      </c>
      <c r="M72" s="97"/>
      <c r="N72" s="42"/>
      <c r="O72" s="42"/>
      <c r="P72" s="37"/>
      <c r="Q72" s="37"/>
      <c r="R72" s="41" t="str">
        <f t="shared" si="14"/>
        <v>0</v>
      </c>
      <c r="S72" s="41" t="str">
        <f t="shared" si="15"/>
        <v>8000</v>
      </c>
      <c r="T72" s="41" t="str">
        <f t="shared" si="16"/>
        <v>100</v>
      </c>
      <c r="U72" s="41" t="str">
        <f t="shared" si="17"/>
        <v>8100</v>
      </c>
      <c r="V72" s="79" t="str">
        <f t="shared" ref="V72:V81" si="18">DEC2HEX(V9)</f>
        <v>8000</v>
      </c>
      <c r="W72" s="41"/>
      <c r="X72" s="41"/>
      <c r="Y72" s="41"/>
      <c r="Z72" s="41"/>
      <c r="AA72" s="41"/>
      <c r="AB72" s="41"/>
      <c r="AC72" s="41"/>
      <c r="AD72" s="41"/>
      <c r="AE72" s="41"/>
      <c r="DK72" s="42"/>
      <c r="DL72" s="42"/>
      <c r="DM72" s="42"/>
      <c r="DN72" s="42"/>
      <c r="DV72" s="42"/>
      <c r="DW72" s="42"/>
      <c r="DX72" s="42"/>
      <c r="DY72" s="42"/>
      <c r="DZ72" s="42"/>
      <c r="EA72" s="42"/>
      <c r="EB72" s="42"/>
      <c r="EC72" s="42"/>
      <c r="ED72" s="42"/>
      <c r="EE72" s="42"/>
      <c r="EF72" s="42"/>
      <c r="EG72" s="42"/>
      <c r="EH72" s="42"/>
      <c r="EI72" s="42"/>
      <c r="EJ72" s="42"/>
      <c r="EK72" s="42"/>
      <c r="EL72" s="42"/>
    </row>
    <row r="73" spans="1:142" ht="17.25" thickTop="1" thickBot="1">
      <c r="A73" s="47" t="s">
        <v>17</v>
      </c>
      <c r="B73" s="47" t="s">
        <v>316</v>
      </c>
      <c r="C73" s="89"/>
      <c r="D73" s="89"/>
      <c r="E73" s="89"/>
      <c r="F73" s="75" t="str">
        <f t="shared" si="12"/>
        <v>1</v>
      </c>
      <c r="G73" s="75" t="str">
        <f>BIN2HEX(I10)</f>
        <v>2</v>
      </c>
      <c r="H73" s="75" t="str">
        <f t="shared" si="13"/>
        <v>5</v>
      </c>
      <c r="I73" s="75">
        <v>200</v>
      </c>
      <c r="J73" s="76" t="s">
        <v>285</v>
      </c>
      <c r="K73" s="77"/>
      <c r="L73" s="78" t="s">
        <v>329</v>
      </c>
      <c r="M73" s="97"/>
      <c r="N73" s="42"/>
      <c r="O73" s="42"/>
      <c r="P73" s="37"/>
      <c r="Q73" s="37"/>
      <c r="R73" s="41" t="str">
        <f t="shared" si="14"/>
        <v>0</v>
      </c>
      <c r="S73" s="41" t="str">
        <f t="shared" si="15"/>
        <v>8000</v>
      </c>
      <c r="T73" s="41" t="str">
        <f t="shared" si="16"/>
        <v>100</v>
      </c>
      <c r="U73" s="41" t="str">
        <f t="shared" si="17"/>
        <v>8100</v>
      </c>
      <c r="V73" s="41" t="str">
        <f t="shared" si="18"/>
        <v>8000</v>
      </c>
      <c r="W73" s="79" t="str">
        <f t="shared" ref="W73:W81" si="19">DEC2HEX(W10)</f>
        <v>0</v>
      </c>
      <c r="X73" s="41"/>
      <c r="Y73" s="41"/>
      <c r="Z73" s="41"/>
      <c r="AA73" s="41"/>
      <c r="AB73" s="41"/>
      <c r="AC73" s="41"/>
      <c r="AD73" s="41"/>
      <c r="AE73" s="41"/>
      <c r="DK73" s="42"/>
      <c r="DL73" s="42"/>
      <c r="DM73" s="42"/>
      <c r="DN73" s="42"/>
      <c r="DV73" s="42"/>
      <c r="DW73" s="42"/>
      <c r="DX73" s="42"/>
      <c r="DY73" s="42"/>
      <c r="DZ73" s="42"/>
      <c r="EA73" s="42"/>
      <c r="EB73" s="42"/>
      <c r="EC73" s="42"/>
      <c r="ED73" s="42"/>
      <c r="EE73" s="42"/>
      <c r="EF73" s="42"/>
      <c r="EG73" s="42"/>
      <c r="EH73" s="42"/>
      <c r="EI73" s="42"/>
      <c r="EJ73" s="42"/>
      <c r="EK73" s="42"/>
      <c r="EL73" s="42"/>
    </row>
    <row r="74" spans="1:142" ht="17.25" thickTop="1" thickBot="1">
      <c r="A74" s="47" t="s">
        <v>20</v>
      </c>
      <c r="B74" s="47" t="s">
        <v>319</v>
      </c>
      <c r="C74" s="89"/>
      <c r="D74" s="89"/>
      <c r="E74" s="89"/>
      <c r="F74" s="75" t="str">
        <f t="shared" si="12"/>
        <v>1</v>
      </c>
      <c r="G74" s="75" t="str">
        <f>BIN2HEX(I11)</f>
        <v>2</v>
      </c>
      <c r="H74" s="75" t="str">
        <f t="shared" si="13"/>
        <v>6</v>
      </c>
      <c r="I74" s="75">
        <v>240</v>
      </c>
      <c r="J74" s="76" t="s">
        <v>285</v>
      </c>
      <c r="K74" s="77"/>
      <c r="L74" s="78" t="s">
        <v>333</v>
      </c>
      <c r="M74" s="97"/>
      <c r="N74" s="42"/>
      <c r="O74" s="42"/>
      <c r="P74" s="37"/>
      <c r="Q74" s="37"/>
      <c r="R74" s="41" t="str">
        <f t="shared" si="14"/>
        <v>0</v>
      </c>
      <c r="S74" s="41" t="str">
        <f t="shared" si="15"/>
        <v>8000</v>
      </c>
      <c r="T74" s="41" t="str">
        <f t="shared" si="16"/>
        <v>100</v>
      </c>
      <c r="U74" s="41" t="str">
        <f t="shared" si="17"/>
        <v>8100</v>
      </c>
      <c r="V74" s="41" t="str">
        <f t="shared" si="18"/>
        <v>8000</v>
      </c>
      <c r="W74" s="41" t="str">
        <f t="shared" si="19"/>
        <v>0</v>
      </c>
      <c r="X74" s="79" t="str">
        <f t="shared" ref="X74:X81" si="20">DEC2HEX(X11)</f>
        <v>8100</v>
      </c>
      <c r="Y74" s="41"/>
      <c r="Z74" s="41"/>
      <c r="AA74" s="41"/>
      <c r="AB74" s="41"/>
      <c r="AC74" s="41"/>
      <c r="AD74" s="41"/>
      <c r="AE74" s="41"/>
      <c r="DK74" s="42"/>
      <c r="DL74" s="42"/>
      <c r="DM74" s="42"/>
      <c r="DN74" s="42"/>
      <c r="DV74" s="42"/>
      <c r="DW74" s="42"/>
      <c r="DX74" s="42"/>
      <c r="DY74" s="42"/>
      <c r="DZ74" s="42"/>
      <c r="EA74" s="42"/>
      <c r="EB74" s="42"/>
      <c r="EC74" s="42"/>
      <c r="ED74" s="42"/>
      <c r="EE74" s="42"/>
      <c r="EF74" s="42"/>
      <c r="EG74" s="42"/>
      <c r="EH74" s="42"/>
      <c r="EI74" s="42"/>
      <c r="EJ74" s="42"/>
      <c r="EK74" s="42"/>
      <c r="EL74" s="42"/>
    </row>
    <row r="75" spans="1:142" ht="17.25" thickTop="1" thickBot="1">
      <c r="A75" s="47" t="s">
        <v>26</v>
      </c>
      <c r="B75" s="47" t="s">
        <v>323</v>
      </c>
      <c r="C75" s="89"/>
      <c r="D75" s="89"/>
      <c r="E75" s="89"/>
      <c r="F75" s="75" t="str">
        <f t="shared" si="12"/>
        <v>1</v>
      </c>
      <c r="G75" s="75" t="str">
        <f>BIN2HEX(I12)</f>
        <v>2</v>
      </c>
      <c r="H75" s="75" t="str">
        <f t="shared" si="13"/>
        <v>7</v>
      </c>
      <c r="I75" s="75" t="s">
        <v>378</v>
      </c>
      <c r="J75" s="76" t="s">
        <v>285</v>
      </c>
      <c r="K75" s="77"/>
      <c r="L75" s="78" t="s">
        <v>337</v>
      </c>
      <c r="M75" s="97"/>
      <c r="N75" s="42"/>
      <c r="O75" s="42"/>
      <c r="P75" s="37"/>
      <c r="Q75" s="37"/>
      <c r="R75" s="41" t="str">
        <f t="shared" si="14"/>
        <v>0</v>
      </c>
      <c r="S75" s="41" t="str">
        <f t="shared" si="15"/>
        <v>8000</v>
      </c>
      <c r="T75" s="41" t="str">
        <f t="shared" si="16"/>
        <v>100</v>
      </c>
      <c r="U75" s="41" t="str">
        <f t="shared" si="17"/>
        <v>8100</v>
      </c>
      <c r="V75" s="41" t="str">
        <f t="shared" si="18"/>
        <v>8000</v>
      </c>
      <c r="W75" s="41" t="str">
        <f t="shared" si="19"/>
        <v>0</v>
      </c>
      <c r="X75" s="41" t="str">
        <f t="shared" si="20"/>
        <v>8100</v>
      </c>
      <c r="Y75" s="79" t="str">
        <f t="shared" ref="Y75:Y81" si="21">DEC2HEX(Y12)</f>
        <v>8100</v>
      </c>
      <c r="Z75" s="41"/>
      <c r="AA75" s="41"/>
      <c r="AB75" s="41"/>
      <c r="AC75" s="41"/>
      <c r="AD75" s="41"/>
      <c r="AE75" s="41"/>
      <c r="DK75" s="42"/>
      <c r="DL75" s="42"/>
      <c r="DM75" s="42"/>
      <c r="DN75" s="42"/>
      <c r="DV75" s="42"/>
      <c r="DW75" s="42"/>
      <c r="DX75" s="42"/>
      <c r="DY75" s="42"/>
      <c r="DZ75" s="42"/>
      <c r="EA75" s="42"/>
      <c r="EB75" s="42"/>
      <c r="EC75" s="42"/>
      <c r="ED75" s="42"/>
      <c r="EE75" s="42"/>
      <c r="EF75" s="42"/>
      <c r="EG75" s="42"/>
      <c r="EH75" s="42"/>
      <c r="EI75" s="42"/>
      <c r="EJ75" s="42"/>
      <c r="EK75" s="42"/>
      <c r="EL75" s="42"/>
    </row>
    <row r="76" spans="1:142" ht="17.25" thickTop="1" thickBot="1">
      <c r="A76" s="47" t="s">
        <v>29</v>
      </c>
      <c r="B76" s="47" t="s">
        <v>328</v>
      </c>
      <c r="C76" s="89"/>
      <c r="D76" s="89"/>
      <c r="E76" s="89"/>
      <c r="F76" s="75" t="str">
        <f t="shared" si="12"/>
        <v>2</v>
      </c>
      <c r="G76" s="75" t="str">
        <f>BIN2HEX(I13)</f>
        <v>0</v>
      </c>
      <c r="H76" s="75" t="str">
        <f t="shared" si="13"/>
        <v>8</v>
      </c>
      <c r="I76" s="75">
        <v>300</v>
      </c>
      <c r="J76" s="76" t="s">
        <v>285</v>
      </c>
      <c r="K76" s="77"/>
      <c r="L76" s="78">
        <v>10100300</v>
      </c>
      <c r="M76" s="97"/>
      <c r="N76" s="42"/>
      <c r="O76" s="42"/>
      <c r="P76" s="37"/>
      <c r="Q76" s="37"/>
      <c r="R76" s="41" t="str">
        <f t="shared" si="14"/>
        <v>0</v>
      </c>
      <c r="S76" s="41" t="str">
        <f t="shared" si="15"/>
        <v>8000</v>
      </c>
      <c r="T76" s="41" t="str">
        <f t="shared" si="16"/>
        <v>100</v>
      </c>
      <c r="U76" s="41" t="str">
        <f t="shared" si="17"/>
        <v>8100</v>
      </c>
      <c r="V76" s="41" t="str">
        <f t="shared" si="18"/>
        <v>8000</v>
      </c>
      <c r="W76" s="41" t="str">
        <f t="shared" si="19"/>
        <v>0</v>
      </c>
      <c r="X76" s="41" t="str">
        <f t="shared" si="20"/>
        <v>8100</v>
      </c>
      <c r="Y76" s="41" t="str">
        <f t="shared" si="21"/>
        <v>8100</v>
      </c>
      <c r="Z76" s="79" t="str">
        <f>DEC2HEX(Z13)</f>
        <v>FEFF</v>
      </c>
      <c r="AA76" s="41"/>
      <c r="AB76" s="41"/>
      <c r="AC76" s="41"/>
      <c r="AD76" s="41"/>
      <c r="AE76" s="41"/>
      <c r="DK76" s="42"/>
      <c r="DL76" s="42"/>
      <c r="DM76" s="42"/>
      <c r="DN76" s="42"/>
      <c r="DV76" s="42"/>
      <c r="DW76" s="42"/>
      <c r="DX76" s="42"/>
      <c r="DY76" s="42"/>
      <c r="DZ76" s="42"/>
      <c r="EA76" s="42"/>
      <c r="EB76" s="42"/>
      <c r="EC76" s="42"/>
      <c r="ED76" s="42"/>
      <c r="EE76" s="42"/>
      <c r="EF76" s="42"/>
      <c r="EG76" s="42"/>
      <c r="EH76" s="42"/>
      <c r="EI76" s="42"/>
      <c r="EJ76" s="42"/>
      <c r="EK76" s="42"/>
      <c r="EL76" s="42"/>
    </row>
    <row r="77" spans="1:142" ht="17.25" thickTop="1" thickBot="1">
      <c r="A77" s="47" t="s">
        <v>33</v>
      </c>
      <c r="B77" s="47" t="s">
        <v>332</v>
      </c>
      <c r="C77" s="89"/>
      <c r="D77" s="89"/>
      <c r="E77" s="89"/>
      <c r="F77" s="75" t="str">
        <f t="shared" si="12"/>
        <v>2</v>
      </c>
      <c r="G77" s="75" t="str">
        <f>BIN2HEX(I14)</f>
        <v>0</v>
      </c>
      <c r="H77" s="75" t="str">
        <f t="shared" si="13"/>
        <v>9</v>
      </c>
      <c r="I77" s="75">
        <v>400</v>
      </c>
      <c r="J77" s="76" t="s">
        <v>285</v>
      </c>
      <c r="K77" s="77"/>
      <c r="L77" s="78">
        <v>10120400</v>
      </c>
      <c r="M77" s="97"/>
      <c r="N77" s="42"/>
      <c r="O77" s="42"/>
      <c r="P77" s="37"/>
      <c r="Q77" s="37"/>
      <c r="R77" s="41" t="str">
        <f t="shared" si="14"/>
        <v>0</v>
      </c>
      <c r="S77" s="41" t="str">
        <f t="shared" si="15"/>
        <v>8000</v>
      </c>
      <c r="T77" s="41" t="str">
        <f t="shared" si="16"/>
        <v>100</v>
      </c>
      <c r="U77" s="41" t="str">
        <f t="shared" si="17"/>
        <v>8100</v>
      </c>
      <c r="V77" s="41" t="str">
        <f t="shared" si="18"/>
        <v>8000</v>
      </c>
      <c r="W77" s="41" t="str">
        <f t="shared" si="19"/>
        <v>0</v>
      </c>
      <c r="X77" s="41" t="str">
        <f t="shared" si="20"/>
        <v>8100</v>
      </c>
      <c r="Y77" s="41" t="str">
        <f t="shared" si="21"/>
        <v>8100</v>
      </c>
      <c r="Z77" s="41" t="str">
        <f>Z76</f>
        <v>FEFF</v>
      </c>
      <c r="AA77" s="79" t="str">
        <f>DEC2HEX(AA14)</f>
        <v>80</v>
      </c>
      <c r="AB77" s="41"/>
      <c r="AC77" s="41"/>
      <c r="AD77" s="41"/>
      <c r="AE77" s="41"/>
      <c r="DK77" s="42"/>
      <c r="DL77" s="42"/>
      <c r="DM77" s="42"/>
      <c r="DN77" s="42"/>
      <c r="DV77" s="42"/>
      <c r="DW77" s="42"/>
      <c r="DX77" s="42"/>
      <c r="DY77" s="42"/>
      <c r="DZ77" s="42"/>
      <c r="EA77" s="42"/>
      <c r="EB77" s="42"/>
      <c r="EC77" s="42"/>
      <c r="ED77" s="42"/>
      <c r="EE77" s="42"/>
      <c r="EF77" s="42"/>
      <c r="EG77" s="42"/>
      <c r="EH77" s="42"/>
      <c r="EI77" s="42"/>
      <c r="EJ77" s="42"/>
      <c r="EK77" s="42"/>
      <c r="EL77" s="42"/>
    </row>
    <row r="78" spans="1:142" ht="17.25" thickTop="1" thickBot="1">
      <c r="A78" s="47" t="s">
        <v>37</v>
      </c>
      <c r="B78" s="47" t="s">
        <v>336</v>
      </c>
      <c r="C78" s="89"/>
      <c r="D78" s="89"/>
      <c r="E78" s="89"/>
      <c r="F78" s="75" t="str">
        <f t="shared" si="12"/>
        <v>3</v>
      </c>
      <c r="G78" s="75" t="str">
        <f>BIN2HEX(I15)</f>
        <v>0</v>
      </c>
      <c r="H78" s="75" t="str">
        <f t="shared" si="13"/>
        <v>A</v>
      </c>
      <c r="I78" s="75">
        <v>440</v>
      </c>
      <c r="J78" s="76" t="s">
        <v>285</v>
      </c>
      <c r="K78" s="77"/>
      <c r="L78" s="78">
        <v>18140440</v>
      </c>
      <c r="M78" s="97"/>
      <c r="N78" s="42"/>
      <c r="O78" s="42"/>
      <c r="P78" s="37"/>
      <c r="Q78" s="37"/>
      <c r="R78" s="41" t="str">
        <f t="shared" si="14"/>
        <v>0</v>
      </c>
      <c r="S78" s="41" t="str">
        <f t="shared" si="15"/>
        <v>8000</v>
      </c>
      <c r="T78" s="41" t="str">
        <f t="shared" si="16"/>
        <v>100</v>
      </c>
      <c r="U78" s="41" t="str">
        <f t="shared" si="17"/>
        <v>8100</v>
      </c>
      <c r="V78" s="41" t="str">
        <f t="shared" si="18"/>
        <v>8000</v>
      </c>
      <c r="W78" s="41" t="str">
        <f t="shared" si="19"/>
        <v>0</v>
      </c>
      <c r="X78" s="41" t="str">
        <f t="shared" si="20"/>
        <v>8100</v>
      </c>
      <c r="Y78" s="41" t="str">
        <f t="shared" si="21"/>
        <v>8100</v>
      </c>
      <c r="Z78" s="41" t="str">
        <f>Z77</f>
        <v>FEFF</v>
      </c>
      <c r="AA78" s="41" t="str">
        <f>AA77</f>
        <v>80</v>
      </c>
      <c r="AB78" s="79" t="str">
        <f>DEC2HEX(AB15)</f>
        <v>4080</v>
      </c>
      <c r="AC78" s="41"/>
      <c r="AD78" s="41"/>
      <c r="AE78" s="41"/>
      <c r="DK78" s="42"/>
      <c r="DL78" s="42"/>
      <c r="DM78" s="42"/>
      <c r="DN78" s="42"/>
      <c r="DV78" s="42"/>
      <c r="DW78" s="42"/>
      <c r="DX78" s="42"/>
      <c r="DY78" s="42"/>
      <c r="DZ78" s="42"/>
      <c r="EA78" s="42"/>
      <c r="EB78" s="42"/>
      <c r="EC78" s="42"/>
      <c r="ED78" s="42"/>
      <c r="EE78" s="42"/>
      <c r="EF78" s="42"/>
      <c r="EG78" s="42"/>
      <c r="EH78" s="42"/>
      <c r="EI78" s="42"/>
      <c r="EJ78" s="42"/>
      <c r="EK78" s="42"/>
      <c r="EL78" s="42"/>
    </row>
    <row r="79" spans="1:142" ht="17.25" thickTop="1" thickBot="1">
      <c r="A79" s="32" t="s">
        <v>237</v>
      </c>
      <c r="B79" s="47" t="s">
        <v>341</v>
      </c>
      <c r="C79" s="89"/>
      <c r="D79" s="89"/>
      <c r="E79" s="89"/>
      <c r="F79" s="75" t="str">
        <f t="shared" si="12"/>
        <v>4</v>
      </c>
      <c r="G79" s="75" t="str">
        <f>BIN2HEX(I16)</f>
        <v>0</v>
      </c>
      <c r="H79" s="75" t="str">
        <f t="shared" si="13"/>
        <v>B</v>
      </c>
      <c r="I79" s="75" t="s">
        <v>379</v>
      </c>
      <c r="J79" s="76" t="s">
        <v>285</v>
      </c>
      <c r="K79" s="77"/>
      <c r="L79" s="78" t="s">
        <v>358</v>
      </c>
      <c r="M79" s="97"/>
      <c r="N79" s="42"/>
      <c r="O79" s="42"/>
      <c r="P79" s="37"/>
      <c r="Q79" s="37"/>
      <c r="R79" s="41" t="str">
        <f t="shared" si="14"/>
        <v>0</v>
      </c>
      <c r="S79" s="41" t="str">
        <f t="shared" si="15"/>
        <v>8000</v>
      </c>
      <c r="T79" s="41" t="str">
        <f t="shared" si="16"/>
        <v>100</v>
      </c>
      <c r="U79" s="41" t="str">
        <f t="shared" si="17"/>
        <v>8100</v>
      </c>
      <c r="V79" s="41" t="str">
        <f t="shared" si="18"/>
        <v>8000</v>
      </c>
      <c r="W79" s="41" t="str">
        <f t="shared" si="19"/>
        <v>0</v>
      </c>
      <c r="X79" s="41" t="str">
        <f t="shared" si="20"/>
        <v>8100</v>
      </c>
      <c r="Y79" s="41" t="str">
        <f t="shared" si="21"/>
        <v>8100</v>
      </c>
      <c r="Z79" s="41" t="str">
        <f>Z78</f>
        <v>FEFF</v>
      </c>
      <c r="AA79" s="41" t="str">
        <f>AA78</f>
        <v>80</v>
      </c>
      <c r="AB79" s="41" t="str">
        <f>AB78</f>
        <v>4080</v>
      </c>
      <c r="AC79" s="79" t="str">
        <f>DEC2HEX(AC16)</f>
        <v>10000</v>
      </c>
      <c r="AD79" s="41"/>
      <c r="AE79" s="41"/>
      <c r="DK79" s="42"/>
      <c r="DL79" s="42"/>
      <c r="DM79" s="42"/>
      <c r="DN79" s="42"/>
      <c r="DV79" s="42"/>
      <c r="DW79" s="42"/>
      <c r="DX79" s="42"/>
      <c r="DY79" s="42"/>
      <c r="DZ79" s="42"/>
      <c r="EA79" s="42"/>
      <c r="EB79" s="42"/>
      <c r="EC79" s="42"/>
      <c r="ED79" s="42"/>
      <c r="EE79" s="42"/>
      <c r="EF79" s="42"/>
      <c r="EG79" s="42"/>
      <c r="EH79" s="42"/>
      <c r="EI79" s="42"/>
      <c r="EJ79" s="42"/>
      <c r="EK79" s="42"/>
      <c r="EL79" s="42"/>
    </row>
    <row r="80" spans="1:142" ht="17.25" thickTop="1" thickBot="1">
      <c r="A80" s="47" t="s">
        <v>47</v>
      </c>
      <c r="B80" s="47" t="s">
        <v>346</v>
      </c>
      <c r="C80" s="89"/>
      <c r="D80" s="89"/>
      <c r="E80" s="89"/>
      <c r="F80" s="75" t="str">
        <f t="shared" si="12"/>
        <v>5</v>
      </c>
      <c r="G80" s="75" t="str">
        <f>BIN2HEX(I17)</f>
        <v>0</v>
      </c>
      <c r="H80" s="75" t="str">
        <f t="shared" si="13"/>
        <v>C</v>
      </c>
      <c r="I80" s="75">
        <v>640</v>
      </c>
      <c r="J80" s="76" t="s">
        <v>285</v>
      </c>
      <c r="K80" s="77"/>
      <c r="L80" s="78">
        <v>28180640</v>
      </c>
      <c r="M80" s="97"/>
      <c r="N80" s="42"/>
      <c r="O80" s="42"/>
      <c r="P80" s="37"/>
      <c r="Q80" s="37"/>
      <c r="R80" s="41" t="str">
        <f t="shared" si="14"/>
        <v>0</v>
      </c>
      <c r="S80" s="41" t="str">
        <f t="shared" si="15"/>
        <v>8000</v>
      </c>
      <c r="T80" s="41" t="str">
        <f t="shared" si="16"/>
        <v>100</v>
      </c>
      <c r="U80" s="41" t="str">
        <f t="shared" si="17"/>
        <v>8100</v>
      </c>
      <c r="V80" s="41" t="str">
        <f t="shared" si="18"/>
        <v>8000</v>
      </c>
      <c r="W80" s="41" t="str">
        <f t="shared" si="19"/>
        <v>0</v>
      </c>
      <c r="X80" s="41" t="str">
        <f t="shared" si="20"/>
        <v>8100</v>
      </c>
      <c r="Y80" s="41" t="str">
        <f t="shared" si="21"/>
        <v>8100</v>
      </c>
      <c r="Z80" s="41" t="str">
        <f>Z79</f>
        <v>FEFF</v>
      </c>
      <c r="AA80" s="41" t="str">
        <f>AA79</f>
        <v>80</v>
      </c>
      <c r="AB80" s="41" t="str">
        <f>AB79</f>
        <v>4080</v>
      </c>
      <c r="AC80" s="41" t="str">
        <f>DEC2HEX(AC17)</f>
        <v>10000</v>
      </c>
      <c r="AD80" s="53" t="str">
        <f>""&amp;DEC2HEX(A131)&amp;"|"&amp;DEC2HEX(A133)&amp;""</f>
        <v>0|40000000</v>
      </c>
      <c r="AE80" s="41"/>
      <c r="DK80" s="42"/>
      <c r="DL80" s="42"/>
      <c r="DM80" s="42"/>
      <c r="DN80" s="42"/>
      <c r="DV80" s="42"/>
      <c r="DW80" s="42"/>
      <c r="DX80" s="42"/>
      <c r="DY80" s="42"/>
      <c r="DZ80" s="42"/>
      <c r="EA80" s="42"/>
      <c r="EB80" s="42"/>
      <c r="EC80" s="42"/>
      <c r="ED80" s="42"/>
      <c r="EE80" s="42"/>
      <c r="EF80" s="42"/>
      <c r="EG80" s="42"/>
      <c r="EH80" s="42"/>
      <c r="EI80" s="42"/>
      <c r="EJ80" s="42"/>
      <c r="EK80" s="42"/>
      <c r="EL80" s="42"/>
    </row>
    <row r="81" spans="1:142" ht="17.25" thickTop="1" thickBot="1">
      <c r="A81" s="47" t="s">
        <v>51</v>
      </c>
      <c r="B81" s="47" t="s">
        <v>352</v>
      </c>
      <c r="C81" s="89"/>
      <c r="D81" s="89"/>
      <c r="E81" s="89"/>
      <c r="F81" s="75" t="str">
        <f t="shared" si="12"/>
        <v>6</v>
      </c>
      <c r="G81" s="75" t="str">
        <f>BIN2HEX(I18)</f>
        <v>0</v>
      </c>
      <c r="H81" s="75" t="str">
        <f t="shared" si="13"/>
        <v>D</v>
      </c>
      <c r="I81" s="75">
        <v>680</v>
      </c>
      <c r="J81" s="76" t="s">
        <v>285</v>
      </c>
      <c r="K81" s="77"/>
      <c r="L81" s="78" t="s">
        <v>373</v>
      </c>
      <c r="M81" s="97"/>
      <c r="N81" s="42"/>
      <c r="O81" s="42"/>
      <c r="P81" s="37"/>
      <c r="Q81" s="37"/>
      <c r="R81" s="41" t="str">
        <f t="shared" si="14"/>
        <v>0</v>
      </c>
      <c r="S81" s="41" t="str">
        <f t="shared" si="15"/>
        <v>8000</v>
      </c>
      <c r="T81" s="41" t="str">
        <f t="shared" si="16"/>
        <v>100</v>
      </c>
      <c r="U81" s="41" t="str">
        <f t="shared" si="17"/>
        <v>8100</v>
      </c>
      <c r="V81" s="41" t="str">
        <f t="shared" si="18"/>
        <v>8000</v>
      </c>
      <c r="W81" s="41" t="str">
        <f t="shared" si="19"/>
        <v>0</v>
      </c>
      <c r="X81" s="41" t="str">
        <f t="shared" si="20"/>
        <v>8100</v>
      </c>
      <c r="Y81" s="41" t="str">
        <f t="shared" si="21"/>
        <v>8100</v>
      </c>
      <c r="Z81" s="41" t="str">
        <f>Z80</f>
        <v>FEFF</v>
      </c>
      <c r="AA81" s="41" t="str">
        <f>AA80</f>
        <v>80</v>
      </c>
      <c r="AB81" s="41" t="str">
        <f>AB80</f>
        <v>4080</v>
      </c>
      <c r="AC81" s="41" t="str">
        <f>DEC2HEX(AC18)</f>
        <v>10000</v>
      </c>
      <c r="AD81" s="41" t="str">
        <f>AD80</f>
        <v>0|40000000</v>
      </c>
      <c r="AE81" s="53" t="str">
        <f>""&amp;DEC2HEX(A127)&amp;"|"&amp;DEC2HEX(A129)&amp;""</f>
        <v>10200|10201</v>
      </c>
      <c r="DK81" s="42"/>
      <c r="DL81" s="42"/>
      <c r="DM81" s="42"/>
      <c r="DN81" s="42"/>
      <c r="DV81" s="42"/>
      <c r="DW81" s="42"/>
      <c r="DX81" s="42"/>
      <c r="DY81" s="42"/>
      <c r="DZ81" s="42"/>
      <c r="EA81" s="42"/>
      <c r="EB81" s="42"/>
      <c r="EC81" s="42"/>
      <c r="ED81" s="42"/>
      <c r="EE81" s="42"/>
      <c r="EF81" s="42"/>
      <c r="EG81" s="42"/>
      <c r="EH81" s="42"/>
      <c r="EI81" s="42"/>
      <c r="EJ81" s="42"/>
      <c r="EK81" s="42"/>
      <c r="EL81" s="42"/>
    </row>
    <row r="82" spans="1:142" ht="16.5" thickTop="1">
      <c r="A82" s="89"/>
      <c r="B82" s="89"/>
      <c r="C82" s="89"/>
      <c r="D82" s="89"/>
      <c r="E82" s="89"/>
      <c r="F82" s="75"/>
      <c r="G82" s="75"/>
      <c r="H82" s="75"/>
      <c r="I82" s="75"/>
      <c r="J82" s="76"/>
      <c r="K82" s="77"/>
      <c r="L82" s="78"/>
      <c r="M82" s="42"/>
      <c r="N82" s="42"/>
      <c r="O82" s="42"/>
      <c r="P82" s="37"/>
      <c r="Q82" s="37"/>
      <c r="R82" s="41"/>
      <c r="S82" s="41"/>
      <c r="T82" s="41"/>
      <c r="U82" s="41"/>
      <c r="V82" s="41"/>
      <c r="W82" s="41"/>
      <c r="X82" s="41"/>
      <c r="Y82" s="41"/>
      <c r="Z82" s="41"/>
      <c r="AA82" s="41"/>
      <c r="AB82" s="41"/>
      <c r="AC82" s="41"/>
      <c r="AD82" s="41"/>
      <c r="AE82" s="53"/>
      <c r="DK82" s="42"/>
      <c r="DL82" s="42"/>
      <c r="DM82" s="42"/>
      <c r="DN82" s="42"/>
      <c r="DV82" s="42"/>
      <c r="DW82" s="42"/>
      <c r="DX82" s="42"/>
      <c r="DY82" s="42"/>
      <c r="DZ82" s="42"/>
      <c r="EA82" s="42"/>
      <c r="EB82" s="42"/>
      <c r="EC82" s="42"/>
      <c r="ED82" s="42"/>
      <c r="EE82" s="42"/>
      <c r="EF82" s="42"/>
      <c r="EG82" s="42"/>
      <c r="EH82" s="42"/>
      <c r="EI82" s="42"/>
      <c r="EJ82" s="42"/>
      <c r="EK82" s="42"/>
      <c r="EL82" s="42"/>
    </row>
    <row r="83" spans="1:142">
      <c r="A83" s="89"/>
      <c r="B83" s="89"/>
      <c r="C83" s="89"/>
      <c r="D83" s="89"/>
      <c r="E83" s="89"/>
      <c r="F83" s="75"/>
      <c r="G83" s="75"/>
      <c r="H83" s="75"/>
      <c r="I83" s="75"/>
      <c r="J83" s="76"/>
      <c r="K83" s="77"/>
      <c r="L83" s="78"/>
      <c r="M83" s="42"/>
      <c r="N83" s="42"/>
      <c r="O83" s="42"/>
      <c r="P83" s="37"/>
      <c r="Q83" s="37"/>
      <c r="R83" s="41"/>
      <c r="S83" s="41"/>
      <c r="T83" s="41"/>
      <c r="U83" s="41"/>
      <c r="V83" s="41"/>
      <c r="W83" s="41"/>
      <c r="X83" s="41"/>
      <c r="Y83" s="41"/>
      <c r="Z83" s="41"/>
      <c r="AA83" s="41"/>
      <c r="AB83" s="41"/>
      <c r="AC83" s="41"/>
      <c r="AD83" s="41"/>
      <c r="AE83" s="53"/>
      <c r="DK83" s="42"/>
      <c r="DL83" s="42"/>
      <c r="DM83" s="42"/>
      <c r="DN83" s="42"/>
      <c r="DV83" s="42"/>
      <c r="DW83" s="42"/>
      <c r="DX83" s="42"/>
      <c r="DY83" s="42"/>
      <c r="DZ83" s="42"/>
      <c r="EA83" s="42"/>
      <c r="EB83" s="42"/>
      <c r="EC83" s="42"/>
      <c r="ED83" s="42"/>
      <c r="EE83" s="42"/>
      <c r="EF83" s="42"/>
      <c r="EG83" s="42"/>
      <c r="EH83" s="42"/>
      <c r="EI83" s="42"/>
      <c r="EJ83" s="42"/>
      <c r="EK83" s="42"/>
      <c r="EL83" s="42"/>
    </row>
    <row r="84" spans="1:142">
      <c r="A84" s="89"/>
      <c r="B84" s="89"/>
      <c r="C84" s="89"/>
      <c r="D84" s="89"/>
      <c r="E84" s="89"/>
      <c r="F84" s="75"/>
      <c r="G84" s="75"/>
      <c r="H84" s="75"/>
      <c r="I84" s="75"/>
      <c r="J84" s="76"/>
      <c r="K84" s="77"/>
      <c r="L84" s="78"/>
      <c r="M84" s="42"/>
      <c r="N84" s="42"/>
      <c r="O84" s="42"/>
      <c r="P84" s="37"/>
      <c r="Q84" s="37"/>
      <c r="R84" s="41"/>
      <c r="S84" s="41"/>
      <c r="T84" s="41"/>
      <c r="U84" s="41"/>
      <c r="V84" s="41"/>
      <c r="W84" s="41"/>
      <c r="X84" s="41"/>
      <c r="Y84" s="41"/>
      <c r="Z84" s="41"/>
      <c r="AA84" s="41"/>
      <c r="AB84" s="41"/>
      <c r="AC84" s="41"/>
      <c r="AD84" s="41"/>
      <c r="AE84" s="53"/>
      <c r="DK84" s="42"/>
      <c r="DL84" s="42"/>
      <c r="DM84" s="42"/>
      <c r="DN84" s="42"/>
      <c r="DV84" s="42"/>
      <c r="DW84" s="42"/>
      <c r="DX84" s="42"/>
      <c r="DY84" s="42"/>
      <c r="DZ84" s="42"/>
      <c r="EA84" s="42"/>
      <c r="EB84" s="42"/>
      <c r="EC84" s="42"/>
      <c r="ED84" s="42"/>
      <c r="EE84" s="42"/>
      <c r="EF84" s="42"/>
      <c r="EG84" s="42"/>
      <c r="EH84" s="42"/>
      <c r="EI84" s="42"/>
      <c r="EJ84" s="42"/>
      <c r="EK84" s="42"/>
      <c r="EL84" s="42"/>
    </row>
    <row r="85" spans="1:142">
      <c r="A85" s="89"/>
      <c r="B85" s="89"/>
      <c r="C85" s="89"/>
      <c r="D85" s="89"/>
      <c r="E85" s="89"/>
      <c r="F85" s="75"/>
      <c r="G85" s="75"/>
      <c r="H85" s="75"/>
      <c r="I85" s="75"/>
      <c r="J85" s="75"/>
      <c r="K85" s="75"/>
      <c r="L85" s="75"/>
      <c r="M85" s="42"/>
      <c r="N85" s="42"/>
      <c r="O85" s="42"/>
      <c r="P85" s="37"/>
      <c r="Q85" s="37"/>
      <c r="R85" s="41"/>
      <c r="S85" s="41"/>
      <c r="T85" s="41"/>
      <c r="U85" s="41"/>
      <c r="V85" s="41"/>
      <c r="W85" s="41"/>
      <c r="X85" s="41"/>
      <c r="Y85" s="41"/>
      <c r="Z85" s="41"/>
      <c r="AA85" s="41"/>
      <c r="AB85" s="41"/>
      <c r="AC85" s="41"/>
      <c r="AD85" s="41"/>
      <c r="AE85" s="53"/>
      <c r="DK85" s="42"/>
      <c r="DL85" s="42"/>
      <c r="DM85" s="42"/>
      <c r="DN85" s="42"/>
      <c r="DV85" s="42"/>
      <c r="DW85" s="42"/>
      <c r="DX85" s="42"/>
      <c r="DY85" s="42"/>
      <c r="DZ85" s="42"/>
      <c r="EA85" s="42"/>
      <c r="EB85" s="42"/>
      <c r="EC85" s="42"/>
      <c r="ED85" s="42"/>
      <c r="EE85" s="42"/>
      <c r="EF85" s="42"/>
      <c r="EG85" s="42"/>
      <c r="EH85" s="42"/>
      <c r="EI85" s="42"/>
      <c r="EJ85" s="42"/>
      <c r="EK85" s="42"/>
      <c r="EL85" s="42"/>
    </row>
    <row r="86" spans="1:142">
      <c r="A86" s="89"/>
      <c r="B86" s="89"/>
      <c r="C86" s="89"/>
      <c r="D86" s="89"/>
      <c r="E86" s="89"/>
      <c r="F86" s="75"/>
      <c r="G86" s="75"/>
      <c r="H86" s="75"/>
      <c r="I86" s="75"/>
      <c r="J86" s="75"/>
      <c r="K86" s="75"/>
      <c r="L86" s="75"/>
      <c r="M86" s="42"/>
      <c r="N86" s="42"/>
      <c r="O86" s="42"/>
      <c r="P86" s="37"/>
      <c r="Q86" s="37"/>
      <c r="R86" s="41"/>
      <c r="S86" s="41"/>
      <c r="T86" s="41"/>
      <c r="U86" s="41"/>
      <c r="V86" s="41"/>
      <c r="W86" s="41"/>
      <c r="X86" s="41"/>
      <c r="Y86" s="41"/>
      <c r="Z86" s="41"/>
      <c r="AA86" s="41"/>
      <c r="AB86" s="41"/>
      <c r="AC86" s="41"/>
      <c r="AD86" s="41"/>
      <c r="AE86" s="53"/>
      <c r="DK86" s="42"/>
      <c r="DL86" s="42"/>
      <c r="DM86" s="42"/>
      <c r="DN86" s="42"/>
      <c r="DV86" s="42"/>
      <c r="DW86" s="42"/>
      <c r="DX86" s="42"/>
      <c r="DY86" s="42"/>
      <c r="DZ86" s="42"/>
      <c r="EA86" s="42"/>
      <c r="EB86" s="42"/>
      <c r="EC86" s="42"/>
      <c r="ED86" s="42"/>
      <c r="EE86" s="42"/>
      <c r="EF86" s="42"/>
      <c r="EG86" s="42"/>
      <c r="EH86" s="42"/>
      <c r="EI86" s="42"/>
      <c r="EJ86" s="42"/>
      <c r="EK86" s="42"/>
      <c r="EL86" s="42"/>
    </row>
    <row r="87" spans="1:142">
      <c r="A87" s="89"/>
      <c r="B87" s="89"/>
      <c r="C87" s="89"/>
      <c r="D87" s="89"/>
      <c r="E87" s="89"/>
      <c r="F87" s="75"/>
      <c r="G87" s="75"/>
      <c r="H87" s="75"/>
      <c r="I87" s="75"/>
      <c r="J87" s="75"/>
      <c r="K87" s="75"/>
      <c r="L87" s="75"/>
      <c r="M87" s="42"/>
      <c r="N87" s="42"/>
      <c r="O87" s="42"/>
      <c r="P87" s="37"/>
      <c r="Q87" s="37"/>
      <c r="R87" s="41"/>
      <c r="S87" s="41"/>
      <c r="T87" s="41"/>
      <c r="U87" s="41"/>
      <c r="V87" s="41"/>
      <c r="W87" s="41"/>
      <c r="X87" s="41"/>
      <c r="Y87" s="41"/>
      <c r="Z87" s="41"/>
      <c r="AA87" s="41"/>
      <c r="AB87" s="41"/>
      <c r="AC87" s="41"/>
      <c r="AD87" s="41"/>
      <c r="AE87" s="53"/>
      <c r="DK87" s="42"/>
      <c r="DL87" s="42"/>
      <c r="DM87" s="42"/>
      <c r="DN87" s="42"/>
      <c r="DV87" s="42"/>
      <c r="DW87" s="42"/>
      <c r="DX87" s="42"/>
      <c r="DY87" s="42"/>
      <c r="DZ87" s="42"/>
      <c r="EA87" s="42"/>
      <c r="EB87" s="42"/>
      <c r="EC87" s="42"/>
      <c r="ED87" s="42"/>
      <c r="EE87" s="42"/>
      <c r="EF87" s="42"/>
      <c r="EG87" s="42"/>
      <c r="EH87" s="42"/>
      <c r="EI87" s="42"/>
      <c r="EJ87" s="42"/>
      <c r="EK87" s="42"/>
      <c r="EL87" s="42"/>
    </row>
    <row r="88" spans="1:142">
      <c r="A88" s="89"/>
      <c r="B88" s="89"/>
      <c r="C88" s="89"/>
      <c r="D88" s="89"/>
      <c r="E88" s="89"/>
      <c r="F88" s="75"/>
      <c r="G88" s="75"/>
      <c r="H88" s="75"/>
      <c r="I88" s="75"/>
      <c r="J88" s="75"/>
      <c r="K88" s="75"/>
      <c r="L88" s="75"/>
      <c r="M88" s="42"/>
      <c r="N88" s="42"/>
      <c r="O88" s="42"/>
      <c r="P88" s="37"/>
      <c r="Q88" s="37"/>
      <c r="R88" s="41"/>
      <c r="S88" s="41"/>
      <c r="T88" s="41"/>
      <c r="U88" s="41"/>
      <c r="V88" s="41"/>
      <c r="W88" s="41"/>
      <c r="X88" s="41"/>
      <c r="Y88" s="41"/>
      <c r="Z88" s="41"/>
      <c r="AA88" s="41"/>
      <c r="AB88" s="41"/>
      <c r="AC88" s="41"/>
      <c r="AD88" s="41"/>
      <c r="AE88" s="53"/>
      <c r="DK88" s="42"/>
      <c r="DL88" s="42"/>
      <c r="DM88" s="42"/>
      <c r="DN88" s="42"/>
      <c r="DV88" s="42"/>
      <c r="DW88" s="42"/>
      <c r="DX88" s="42"/>
      <c r="DY88" s="42"/>
      <c r="DZ88" s="42"/>
      <c r="EA88" s="42"/>
      <c r="EB88" s="42"/>
      <c r="EC88" s="42"/>
      <c r="ED88" s="42"/>
      <c r="EE88" s="42"/>
      <c r="EF88" s="42"/>
      <c r="EG88" s="42"/>
      <c r="EH88" s="42"/>
      <c r="EI88" s="42"/>
      <c r="EJ88" s="42"/>
      <c r="EK88" s="42"/>
      <c r="EL88" s="42"/>
    </row>
    <row r="89" spans="1:142">
      <c r="A89" s="89"/>
      <c r="B89" s="89"/>
      <c r="C89" s="89"/>
      <c r="D89" s="89"/>
      <c r="E89" s="89"/>
      <c r="F89" s="75"/>
      <c r="G89" s="75"/>
      <c r="H89" s="75"/>
      <c r="I89" s="75"/>
      <c r="J89" s="75"/>
      <c r="K89" s="75"/>
      <c r="L89" s="75"/>
      <c r="M89" s="42"/>
      <c r="N89" s="42"/>
      <c r="O89" s="42"/>
      <c r="P89" s="37"/>
      <c r="Q89" s="37"/>
      <c r="R89" s="41"/>
      <c r="S89" s="41"/>
      <c r="T89" s="41"/>
      <c r="U89" s="41"/>
      <c r="V89" s="41"/>
      <c r="W89" s="41"/>
      <c r="X89" s="41"/>
      <c r="Y89" s="41"/>
      <c r="Z89" s="41"/>
      <c r="AA89" s="41"/>
      <c r="AB89" s="41"/>
      <c r="AC89" s="41"/>
      <c r="AD89" s="41"/>
      <c r="AE89" s="53"/>
      <c r="DK89" s="42"/>
      <c r="DL89" s="42"/>
      <c r="DM89" s="42"/>
      <c r="DN89" s="42"/>
      <c r="DV89" s="42"/>
      <c r="DW89" s="42"/>
      <c r="DX89" s="42"/>
      <c r="DY89" s="42"/>
      <c r="DZ89" s="42"/>
      <c r="EA89" s="42"/>
      <c r="EB89" s="42"/>
      <c r="EC89" s="42"/>
      <c r="ED89" s="42"/>
      <c r="EE89" s="42"/>
      <c r="EF89" s="42"/>
      <c r="EG89" s="42"/>
      <c r="EH89" s="42"/>
      <c r="EI89" s="42"/>
      <c r="EJ89" s="42"/>
      <c r="EK89" s="42"/>
      <c r="EL89" s="42"/>
    </row>
    <row r="90" spans="1:142">
      <c r="A90" s="89"/>
      <c r="B90" s="89"/>
      <c r="C90" s="89"/>
      <c r="D90" s="89"/>
      <c r="E90" s="89"/>
      <c r="F90" s="75"/>
      <c r="G90" s="75"/>
      <c r="H90" s="75"/>
      <c r="I90" s="75"/>
      <c r="J90" s="75"/>
      <c r="K90" s="75"/>
      <c r="L90" s="75"/>
      <c r="M90" s="42"/>
      <c r="N90" s="42"/>
      <c r="O90" s="42"/>
      <c r="P90" s="37"/>
      <c r="Q90" s="37"/>
      <c r="R90" s="41"/>
      <c r="S90" s="41"/>
      <c r="T90" s="41"/>
      <c r="U90" s="41"/>
      <c r="V90" s="41"/>
      <c r="W90" s="41"/>
      <c r="X90" s="41"/>
      <c r="Y90" s="41"/>
      <c r="Z90" s="41"/>
      <c r="AA90" s="41"/>
      <c r="AB90" s="41"/>
      <c r="AC90" s="41"/>
      <c r="AD90" s="41"/>
      <c r="AE90" s="53"/>
      <c r="DK90" s="42"/>
      <c r="DL90" s="42"/>
      <c r="DM90" s="42"/>
      <c r="DN90" s="42"/>
      <c r="DV90" s="42"/>
      <c r="DW90" s="42"/>
      <c r="DX90" s="42"/>
      <c r="DY90" s="42"/>
      <c r="DZ90" s="42"/>
      <c r="EA90" s="42"/>
      <c r="EB90" s="42"/>
      <c r="EC90" s="42"/>
      <c r="ED90" s="42"/>
      <c r="EE90" s="42"/>
      <c r="EF90" s="42"/>
      <c r="EG90" s="42"/>
      <c r="EH90" s="42"/>
      <c r="EI90" s="42"/>
      <c r="EJ90" s="42"/>
      <c r="EK90" s="42"/>
      <c r="EL90" s="42"/>
    </row>
    <row r="91" spans="1:142">
      <c r="A91" s="89"/>
      <c r="B91" s="89"/>
      <c r="C91" s="89"/>
      <c r="D91" s="89"/>
      <c r="E91" s="89"/>
      <c r="F91" s="75"/>
      <c r="G91" s="75"/>
      <c r="H91" s="75"/>
      <c r="I91" s="75"/>
      <c r="J91" s="75"/>
      <c r="K91" s="75"/>
      <c r="L91" s="75"/>
      <c r="M91" s="42"/>
      <c r="N91" s="42"/>
      <c r="O91" s="42"/>
      <c r="P91" s="37"/>
      <c r="Q91" s="37"/>
      <c r="R91" s="41"/>
      <c r="S91" s="41"/>
      <c r="T91" s="41"/>
      <c r="U91" s="41"/>
      <c r="V91" s="41"/>
      <c r="W91" s="41"/>
      <c r="X91" s="41"/>
      <c r="Y91" s="41"/>
      <c r="Z91" s="41"/>
      <c r="AA91" s="41"/>
      <c r="AB91" s="41"/>
      <c r="AC91" s="41"/>
      <c r="AD91" s="41"/>
      <c r="AE91" s="53"/>
      <c r="DK91" s="42"/>
      <c r="DL91" s="42"/>
      <c r="DM91" s="42"/>
      <c r="DN91" s="42"/>
      <c r="DV91" s="42"/>
      <c r="DW91" s="42"/>
      <c r="DX91" s="42"/>
      <c r="DY91" s="42"/>
      <c r="DZ91" s="42"/>
      <c r="EA91" s="42"/>
      <c r="EB91" s="42"/>
      <c r="EC91" s="42"/>
      <c r="ED91" s="42"/>
      <c r="EE91" s="42"/>
      <c r="EF91" s="42"/>
      <c r="EG91" s="42"/>
      <c r="EH91" s="42"/>
      <c r="EI91" s="42"/>
      <c r="EJ91" s="42"/>
      <c r="EK91" s="42"/>
      <c r="EL91" s="42"/>
    </row>
    <row r="92" spans="1:142">
      <c r="A92" s="89"/>
      <c r="B92" s="89"/>
      <c r="C92" s="89"/>
      <c r="D92" s="89"/>
      <c r="E92" s="89"/>
      <c r="F92" s="75"/>
      <c r="G92" s="75"/>
      <c r="H92" s="75"/>
      <c r="I92" s="75"/>
      <c r="J92" s="75"/>
      <c r="K92" s="75"/>
      <c r="L92" s="75"/>
      <c r="M92" s="42"/>
      <c r="N92" s="42"/>
      <c r="O92" s="42"/>
      <c r="P92" s="37"/>
      <c r="Q92" s="37"/>
      <c r="R92" s="41"/>
      <c r="S92" s="41"/>
      <c r="T92" s="41"/>
      <c r="U92" s="41"/>
      <c r="V92" s="41"/>
      <c r="W92" s="41"/>
      <c r="X92" s="41"/>
      <c r="Y92" s="41"/>
      <c r="Z92" s="41"/>
      <c r="AA92" s="41"/>
      <c r="AB92" s="41"/>
      <c r="AC92" s="41"/>
      <c r="AD92" s="41"/>
      <c r="AE92" s="53"/>
      <c r="DK92" s="42"/>
      <c r="DL92" s="42"/>
      <c r="DM92" s="42"/>
      <c r="DN92" s="42"/>
      <c r="DV92" s="42"/>
      <c r="DW92" s="42"/>
      <c r="DX92" s="42"/>
      <c r="DY92" s="42"/>
      <c r="DZ92" s="42"/>
      <c r="EA92" s="42"/>
      <c r="EB92" s="42"/>
      <c r="EC92" s="42"/>
      <c r="ED92" s="42"/>
      <c r="EE92" s="42"/>
      <c r="EF92" s="42"/>
      <c r="EG92" s="42"/>
      <c r="EH92" s="42"/>
      <c r="EI92" s="42"/>
      <c r="EJ92" s="42"/>
      <c r="EK92" s="42"/>
      <c r="EL92" s="42"/>
    </row>
    <row r="93" spans="1:142">
      <c r="A93" s="89"/>
      <c r="B93" s="89"/>
      <c r="C93" s="89"/>
      <c r="D93" s="89"/>
      <c r="E93" s="89"/>
      <c r="F93" s="75"/>
      <c r="G93" s="75"/>
      <c r="H93" s="75"/>
      <c r="I93" s="75"/>
      <c r="J93" s="75"/>
      <c r="K93" s="75"/>
      <c r="L93" s="75"/>
      <c r="M93" s="42"/>
      <c r="N93" s="42"/>
      <c r="O93" s="42"/>
      <c r="P93" s="37"/>
      <c r="Q93" s="37"/>
      <c r="R93" s="41"/>
      <c r="S93" s="41"/>
      <c r="T93" s="41"/>
      <c r="U93" s="41"/>
      <c r="V93" s="41"/>
      <c r="W93" s="41"/>
      <c r="X93" s="41"/>
      <c r="Y93" s="41"/>
      <c r="Z93" s="41"/>
      <c r="AA93" s="41"/>
      <c r="AB93" s="41"/>
      <c r="AC93" s="41"/>
      <c r="AD93" s="41"/>
      <c r="AE93" s="53"/>
      <c r="DK93" s="42"/>
      <c r="DL93" s="42"/>
      <c r="DM93" s="42"/>
      <c r="DN93" s="42"/>
      <c r="DV93" s="42"/>
      <c r="DW93" s="42"/>
      <c r="DX93" s="42"/>
      <c r="DY93" s="42"/>
      <c r="DZ93" s="42"/>
      <c r="EA93" s="42"/>
      <c r="EB93" s="42"/>
      <c r="EC93" s="42"/>
      <c r="ED93" s="42"/>
      <c r="EE93" s="42"/>
      <c r="EF93" s="42"/>
      <c r="EG93" s="42"/>
      <c r="EH93" s="42"/>
      <c r="EI93" s="42"/>
      <c r="EJ93" s="42"/>
      <c r="EK93" s="42"/>
      <c r="EL93" s="42"/>
    </row>
    <row r="94" spans="1:142">
      <c r="A94" s="89"/>
      <c r="B94" s="89"/>
      <c r="C94" s="89"/>
      <c r="D94" s="89"/>
      <c r="E94" s="89"/>
      <c r="F94" s="75"/>
      <c r="G94" s="75"/>
      <c r="H94" s="75"/>
      <c r="I94" s="75"/>
      <c r="J94" s="75"/>
      <c r="K94" s="75"/>
      <c r="L94" s="75"/>
      <c r="M94" s="42"/>
      <c r="N94" s="42"/>
      <c r="O94" s="42"/>
      <c r="P94" s="37"/>
      <c r="Q94" s="37"/>
      <c r="R94" s="41"/>
      <c r="S94" s="41"/>
      <c r="T94" s="41"/>
      <c r="U94" s="41"/>
      <c r="V94" s="41"/>
      <c r="W94" s="41"/>
      <c r="X94" s="41"/>
      <c r="Y94" s="41"/>
      <c r="Z94" s="41"/>
      <c r="AA94" s="41"/>
      <c r="AB94" s="41"/>
      <c r="AC94" s="41"/>
      <c r="AD94" s="41"/>
      <c r="AE94" s="53"/>
      <c r="DK94" s="42"/>
      <c r="DL94" s="42"/>
      <c r="DM94" s="42"/>
      <c r="DN94" s="42"/>
      <c r="DV94" s="42"/>
      <c r="DW94" s="42"/>
      <c r="DX94" s="42"/>
      <c r="DY94" s="42"/>
      <c r="DZ94" s="42"/>
      <c r="EA94" s="42"/>
      <c r="EB94" s="42"/>
      <c r="EC94" s="42"/>
      <c r="ED94" s="42"/>
      <c r="EE94" s="42"/>
      <c r="EF94" s="42"/>
      <c r="EG94" s="42"/>
      <c r="EH94" s="42"/>
      <c r="EI94" s="42"/>
      <c r="EJ94" s="42"/>
      <c r="EK94" s="42"/>
      <c r="EL94" s="42"/>
    </row>
    <row r="95" spans="1:142">
      <c r="A95" s="89"/>
      <c r="B95" s="89"/>
      <c r="C95" s="89"/>
      <c r="D95" s="89"/>
      <c r="E95" s="89"/>
      <c r="F95" s="75"/>
      <c r="G95" s="75"/>
      <c r="H95" s="75"/>
      <c r="I95" s="75"/>
      <c r="J95" s="75"/>
      <c r="K95" s="75"/>
      <c r="L95" s="75"/>
      <c r="M95" s="42"/>
      <c r="N95" s="42"/>
      <c r="O95" s="42"/>
      <c r="P95" s="37"/>
      <c r="Q95" s="37"/>
      <c r="R95" s="41"/>
      <c r="S95" s="41"/>
      <c r="T95" s="41"/>
      <c r="U95" s="41"/>
      <c r="V95" s="41"/>
      <c r="W95" s="41"/>
      <c r="X95" s="41"/>
      <c r="Y95" s="41"/>
      <c r="Z95" s="41"/>
      <c r="AA95" s="41"/>
      <c r="AB95" s="41"/>
      <c r="AC95" s="41"/>
      <c r="AD95" s="41"/>
      <c r="AE95" s="53"/>
      <c r="DK95" s="42"/>
      <c r="DL95" s="42"/>
      <c r="DM95" s="42"/>
      <c r="DN95" s="42"/>
      <c r="DV95" s="42"/>
      <c r="DW95" s="42"/>
      <c r="DX95" s="42"/>
      <c r="DY95" s="42"/>
      <c r="DZ95" s="42"/>
      <c r="EA95" s="42"/>
      <c r="EB95" s="42"/>
      <c r="EC95" s="42"/>
      <c r="ED95" s="42"/>
      <c r="EE95" s="42"/>
      <c r="EF95" s="42"/>
      <c r="EG95" s="42"/>
      <c r="EH95" s="42"/>
      <c r="EI95" s="42"/>
      <c r="EJ95" s="42"/>
      <c r="EK95" s="42"/>
      <c r="EL95" s="42"/>
    </row>
    <row r="96" spans="1:142">
      <c r="A96" s="89"/>
      <c r="B96" s="89"/>
      <c r="C96" s="89"/>
      <c r="D96" s="89"/>
      <c r="E96" s="89"/>
      <c r="F96" s="75"/>
      <c r="G96" s="75"/>
      <c r="H96" s="75"/>
      <c r="I96" s="75"/>
      <c r="J96" s="75"/>
      <c r="K96" s="75"/>
      <c r="L96" s="75"/>
      <c r="M96" s="42"/>
      <c r="N96" s="42"/>
      <c r="O96" s="42"/>
      <c r="P96" s="37"/>
      <c r="Q96" s="37"/>
      <c r="R96" s="41"/>
      <c r="S96" s="41"/>
      <c r="T96" s="41"/>
      <c r="U96" s="41"/>
      <c r="V96" s="41"/>
      <c r="W96" s="41"/>
      <c r="X96" s="41"/>
      <c r="Y96" s="41"/>
      <c r="Z96" s="41"/>
      <c r="AA96" s="41"/>
      <c r="AB96" s="41"/>
      <c r="AC96" s="41"/>
      <c r="AD96" s="41"/>
      <c r="AE96" s="53"/>
      <c r="DK96" s="42"/>
      <c r="DL96" s="42"/>
      <c r="DM96" s="42"/>
      <c r="DN96" s="42"/>
      <c r="DV96" s="42"/>
      <c r="DW96" s="42"/>
      <c r="DX96" s="42"/>
      <c r="DY96" s="42"/>
      <c r="DZ96" s="42"/>
      <c r="EA96" s="42"/>
      <c r="EB96" s="42"/>
      <c r="EC96" s="42"/>
      <c r="ED96" s="42"/>
      <c r="EE96" s="42"/>
      <c r="EF96" s="42"/>
      <c r="EG96" s="42"/>
      <c r="EH96" s="42"/>
      <c r="EI96" s="42"/>
      <c r="EJ96" s="42"/>
      <c r="EK96" s="42"/>
      <c r="EL96" s="42"/>
    </row>
    <row r="97" spans="1:142 1108:1108">
      <c r="A97" s="89"/>
      <c r="B97" s="89"/>
      <c r="C97" s="89"/>
      <c r="D97" s="89"/>
      <c r="E97" s="89"/>
      <c r="F97" s="75"/>
      <c r="G97" s="75"/>
      <c r="H97" s="75"/>
      <c r="I97" s="75"/>
      <c r="J97" s="75"/>
      <c r="K97" s="75"/>
      <c r="L97" s="75"/>
      <c r="M97" s="42"/>
      <c r="N97" s="42"/>
      <c r="O97" s="42"/>
      <c r="P97" s="37"/>
      <c r="Q97" s="37"/>
      <c r="R97" s="41"/>
      <c r="S97" s="41"/>
      <c r="T97" s="41"/>
      <c r="U97" s="41"/>
      <c r="V97" s="41"/>
      <c r="W97" s="41"/>
      <c r="X97" s="41"/>
      <c r="Y97" s="41"/>
      <c r="Z97" s="41"/>
      <c r="AA97" s="41"/>
      <c r="AB97" s="41"/>
      <c r="AC97" s="41"/>
      <c r="AD97" s="41"/>
      <c r="AE97" s="53"/>
      <c r="DK97" s="42"/>
      <c r="DL97" s="42"/>
      <c r="DM97" s="42"/>
      <c r="DN97" s="42"/>
      <c r="DV97" s="42"/>
      <c r="DW97" s="42"/>
      <c r="DX97" s="42"/>
      <c r="DY97" s="42"/>
      <c r="DZ97" s="42"/>
      <c r="EA97" s="42"/>
      <c r="EB97" s="42"/>
      <c r="EC97" s="42"/>
      <c r="ED97" s="42"/>
      <c r="EE97" s="42"/>
      <c r="EF97" s="42"/>
      <c r="EG97" s="42"/>
      <c r="EH97" s="42"/>
      <c r="EI97" s="42"/>
      <c r="EJ97" s="42"/>
      <c r="EK97" s="42"/>
      <c r="EL97" s="42"/>
    </row>
    <row r="98" spans="1:142 1108:1108">
      <c r="A98" s="89"/>
      <c r="B98" s="89"/>
      <c r="C98" s="89"/>
      <c r="D98" s="89"/>
      <c r="E98" s="89"/>
      <c r="F98" s="75"/>
      <c r="G98" s="75"/>
      <c r="H98" s="75"/>
      <c r="I98" s="75"/>
      <c r="J98" s="75"/>
      <c r="K98" s="75"/>
      <c r="L98" s="75"/>
      <c r="M98" s="42"/>
      <c r="N98" s="42"/>
      <c r="O98" s="42"/>
      <c r="P98" s="37"/>
      <c r="Q98" s="37"/>
      <c r="R98" s="41"/>
      <c r="S98" s="41"/>
      <c r="T98" s="41"/>
      <c r="U98" s="41"/>
      <c r="V98" s="41"/>
      <c r="W98" s="41"/>
      <c r="X98" s="41"/>
      <c r="Y98" s="41"/>
      <c r="Z98" s="41"/>
      <c r="AA98" s="41"/>
      <c r="AB98" s="41"/>
      <c r="AC98" s="41"/>
      <c r="AD98" s="41"/>
      <c r="AE98" s="53"/>
      <c r="DK98" s="42"/>
      <c r="DL98" s="42"/>
      <c r="DM98" s="42"/>
      <c r="DN98" s="42"/>
      <c r="DV98" s="42"/>
      <c r="DW98" s="42"/>
      <c r="DX98" s="42"/>
      <c r="DY98" s="42"/>
      <c r="DZ98" s="42"/>
      <c r="EA98" s="42"/>
      <c r="EB98" s="42"/>
      <c r="EC98" s="42"/>
      <c r="ED98" s="42"/>
      <c r="EE98" s="42"/>
      <c r="EF98" s="42"/>
      <c r="EG98" s="42"/>
      <c r="EH98" s="42"/>
      <c r="EI98" s="42"/>
      <c r="EJ98" s="42"/>
      <c r="EK98" s="42"/>
      <c r="EL98" s="42"/>
    </row>
    <row r="99" spans="1:142 1108:1108">
      <c r="A99" s="89"/>
      <c r="B99" s="89"/>
      <c r="C99" s="89"/>
      <c r="D99" s="89"/>
      <c r="E99" s="89"/>
      <c r="F99" s="75"/>
      <c r="G99" s="75"/>
      <c r="H99" s="75"/>
      <c r="I99" s="75"/>
      <c r="J99" s="75"/>
      <c r="K99" s="75"/>
      <c r="L99" s="75"/>
      <c r="M99" s="42"/>
      <c r="N99" s="42"/>
      <c r="O99" s="42"/>
      <c r="P99" s="37"/>
      <c r="Q99" s="37"/>
      <c r="R99" s="41"/>
      <c r="S99" s="41"/>
      <c r="T99" s="41"/>
      <c r="U99" s="41"/>
      <c r="V99" s="41"/>
      <c r="W99" s="41"/>
      <c r="X99" s="41"/>
      <c r="Y99" s="41"/>
      <c r="Z99" s="41"/>
      <c r="AA99" s="41"/>
      <c r="AB99" s="41"/>
      <c r="AC99" s="41"/>
      <c r="AD99" s="41"/>
      <c r="AE99" s="53"/>
      <c r="DK99" s="42"/>
      <c r="DL99" s="42"/>
      <c r="DM99" s="42"/>
      <c r="DN99" s="42"/>
      <c r="DV99" s="42"/>
      <c r="DW99" s="42"/>
      <c r="DX99" s="42"/>
      <c r="DY99" s="42"/>
      <c r="DZ99" s="42"/>
      <c r="EA99" s="42"/>
      <c r="EB99" s="42"/>
      <c r="EC99" s="42"/>
      <c r="ED99" s="42"/>
      <c r="EE99" s="42"/>
      <c r="EF99" s="42"/>
      <c r="EG99" s="42"/>
      <c r="EH99" s="42"/>
      <c r="EI99" s="42"/>
      <c r="EJ99" s="42"/>
      <c r="EK99" s="42"/>
      <c r="EL99" s="42"/>
    </row>
    <row r="100" spans="1:142 1108:1108">
      <c r="A100" s="89"/>
      <c r="B100" s="89"/>
      <c r="C100" s="89"/>
      <c r="D100" s="89"/>
      <c r="E100" s="89"/>
      <c r="F100" s="75"/>
      <c r="G100" s="75"/>
      <c r="H100" s="75"/>
      <c r="I100" s="75"/>
      <c r="J100" s="75"/>
      <c r="K100" s="75"/>
      <c r="L100" s="75"/>
      <c r="M100" s="42"/>
      <c r="N100" s="42"/>
      <c r="O100" s="42"/>
      <c r="P100" s="37"/>
      <c r="Q100" s="37"/>
      <c r="R100" s="41"/>
      <c r="S100" s="41"/>
      <c r="T100" s="41"/>
      <c r="U100" s="41"/>
      <c r="V100" s="41"/>
      <c r="W100" s="41"/>
      <c r="X100" s="41"/>
      <c r="Y100" s="41"/>
      <c r="Z100" s="41"/>
      <c r="AA100" s="41"/>
      <c r="AB100" s="41"/>
      <c r="AC100" s="41"/>
      <c r="AD100" s="41"/>
      <c r="AE100" s="53"/>
      <c r="DK100" s="42"/>
      <c r="DL100" s="42"/>
      <c r="DM100" s="42"/>
      <c r="DN100" s="42"/>
      <c r="DV100" s="42"/>
      <c r="DW100" s="42"/>
      <c r="DX100" s="42"/>
      <c r="DY100" s="42"/>
      <c r="DZ100" s="42"/>
      <c r="EA100" s="42"/>
      <c r="EB100" s="42"/>
      <c r="EC100" s="42"/>
      <c r="ED100" s="42"/>
      <c r="EE100" s="42"/>
      <c r="EF100" s="42"/>
      <c r="EG100" s="42"/>
      <c r="EH100" s="42"/>
      <c r="EI100" s="42"/>
      <c r="EJ100" s="42"/>
      <c r="EK100" s="42"/>
      <c r="EL100" s="42"/>
    </row>
    <row r="101" spans="1:142 1108:1108">
      <c r="A101" s="89"/>
      <c r="B101" s="89"/>
      <c r="C101" s="89"/>
      <c r="D101" s="89"/>
      <c r="E101" s="89"/>
      <c r="F101" s="75"/>
      <c r="G101" s="75"/>
      <c r="H101" s="75"/>
      <c r="I101" s="75"/>
      <c r="J101" s="75"/>
      <c r="K101" s="75"/>
      <c r="L101" s="75"/>
      <c r="M101" s="42"/>
      <c r="N101" s="42"/>
      <c r="O101" s="42"/>
      <c r="P101" s="37"/>
      <c r="Q101" s="37"/>
      <c r="R101" s="41"/>
      <c r="S101" s="41"/>
      <c r="T101" s="41"/>
      <c r="U101" s="41"/>
      <c r="V101" s="41"/>
      <c r="W101" s="41"/>
      <c r="X101" s="41"/>
      <c r="Y101" s="41"/>
      <c r="Z101" s="41"/>
      <c r="AA101" s="41"/>
      <c r="AB101" s="41"/>
      <c r="AC101" s="41"/>
      <c r="AD101" s="41"/>
      <c r="AE101" s="53"/>
      <c r="DK101" s="42"/>
      <c r="DL101" s="42"/>
      <c r="DM101" s="42"/>
      <c r="DN101" s="42"/>
      <c r="DV101" s="42"/>
      <c r="DW101" s="42"/>
      <c r="DX101" s="42"/>
      <c r="DY101" s="42"/>
      <c r="DZ101" s="42"/>
      <c r="EA101" s="42"/>
      <c r="EB101" s="42"/>
      <c r="EC101" s="42"/>
      <c r="ED101" s="42"/>
      <c r="EE101" s="42"/>
      <c r="EF101" s="42"/>
      <c r="EG101" s="42"/>
      <c r="EH101" s="42"/>
      <c r="EI101" s="42"/>
      <c r="EJ101" s="42"/>
      <c r="EK101" s="42"/>
      <c r="EL101" s="42"/>
    </row>
    <row r="102" spans="1:142 1108:1108">
      <c r="A102" s="89"/>
      <c r="B102" s="89"/>
      <c r="C102" s="89"/>
      <c r="D102" s="89"/>
      <c r="E102" s="89"/>
      <c r="F102" s="75"/>
      <c r="G102" s="75"/>
      <c r="H102" s="75"/>
      <c r="I102" s="75"/>
      <c r="J102" s="75"/>
      <c r="K102" s="75"/>
      <c r="L102" s="75"/>
      <c r="M102" s="42"/>
      <c r="N102" s="42"/>
      <c r="O102" s="42"/>
      <c r="P102" s="37"/>
      <c r="Q102" s="37"/>
      <c r="R102" s="41"/>
      <c r="S102" s="41"/>
      <c r="T102" s="41"/>
      <c r="U102" s="41"/>
      <c r="V102" s="41"/>
      <c r="W102" s="41"/>
      <c r="X102" s="41"/>
      <c r="Y102" s="41"/>
      <c r="Z102" s="41"/>
      <c r="AA102" s="41"/>
      <c r="AB102" s="41"/>
      <c r="AC102" s="41"/>
      <c r="AD102" s="41"/>
      <c r="AE102" s="53"/>
      <c r="DK102" s="42"/>
      <c r="DL102" s="42"/>
      <c r="DM102" s="42"/>
      <c r="DN102" s="42"/>
      <c r="DV102" s="42"/>
      <c r="DW102" s="42"/>
      <c r="DX102" s="42"/>
      <c r="DY102" s="42"/>
      <c r="DZ102" s="42"/>
      <c r="EA102" s="42"/>
      <c r="EB102" s="42"/>
      <c r="EC102" s="42"/>
      <c r="ED102" s="42"/>
      <c r="EE102" s="42"/>
      <c r="EF102" s="42"/>
      <c r="EG102" s="42"/>
      <c r="EH102" s="42"/>
      <c r="EI102" s="42"/>
      <c r="EJ102" s="42"/>
      <c r="EK102" s="42"/>
      <c r="EL102" s="42"/>
    </row>
    <row r="103" spans="1:142 1108:1108">
      <c r="A103" s="89"/>
      <c r="B103" s="89"/>
      <c r="C103" s="89"/>
      <c r="D103" s="89"/>
      <c r="E103" s="89"/>
      <c r="F103" s="75"/>
      <c r="G103" s="75"/>
      <c r="H103" s="75"/>
      <c r="I103" s="75"/>
      <c r="J103" s="75"/>
      <c r="K103" s="75"/>
      <c r="L103" s="75"/>
      <c r="M103" s="42"/>
      <c r="N103" s="42"/>
      <c r="O103" s="42"/>
      <c r="P103" s="37"/>
      <c r="Q103" s="37"/>
      <c r="R103" s="41"/>
      <c r="S103" s="41"/>
      <c r="T103" s="41"/>
      <c r="U103" s="41"/>
      <c r="V103" s="41"/>
      <c r="W103" s="41"/>
      <c r="X103" s="41"/>
      <c r="Y103" s="41"/>
      <c r="Z103" s="41"/>
      <c r="AA103" s="41"/>
      <c r="AB103" s="41"/>
      <c r="AC103" s="41"/>
      <c r="AD103" s="41"/>
      <c r="AE103" s="53"/>
      <c r="DK103" s="42"/>
      <c r="DL103" s="42"/>
      <c r="DM103" s="42"/>
      <c r="DN103" s="42"/>
      <c r="DV103" s="42"/>
      <c r="DW103" s="42"/>
      <c r="DX103" s="42"/>
      <c r="DY103" s="42"/>
      <c r="DZ103" s="42"/>
      <c r="EA103" s="42"/>
      <c r="EB103" s="42"/>
      <c r="EC103" s="42"/>
      <c r="ED103" s="42"/>
      <c r="EE103" s="42"/>
      <c r="EF103" s="42"/>
      <c r="EG103" s="42"/>
      <c r="EH103" s="42"/>
      <c r="EI103" s="42"/>
      <c r="EJ103" s="42"/>
      <c r="EK103" s="42"/>
      <c r="EL103" s="42"/>
    </row>
    <row r="104" spans="1:142 1108:1108" s="37" customFormat="1">
      <c r="H104" s="38"/>
      <c r="I104" s="38"/>
      <c r="N104" s="38"/>
      <c r="DK104" s="42"/>
      <c r="DL104" s="42"/>
      <c r="DM104" s="42"/>
      <c r="DN104" s="42"/>
      <c r="DV104" s="42"/>
      <c r="DW104" s="42"/>
      <c r="DX104" s="42"/>
      <c r="DY104" s="42"/>
      <c r="DZ104" s="42"/>
      <c r="EA104" s="42"/>
      <c r="EB104" s="42"/>
      <c r="EC104" s="42"/>
      <c r="ED104" s="42"/>
      <c r="EE104" s="42"/>
      <c r="EF104" s="42"/>
      <c r="EG104" s="42"/>
      <c r="EH104" s="42"/>
      <c r="EI104" s="42"/>
      <c r="EJ104" s="42"/>
      <c r="EK104" s="42"/>
      <c r="EL104" s="42"/>
      <c r="APP104" s="42"/>
    </row>
    <row r="105" spans="1:142 1108:1108">
      <c r="DK105" s="42"/>
      <c r="DL105" s="42"/>
      <c r="DM105" s="42"/>
      <c r="DN105" s="42"/>
      <c r="DV105" s="42"/>
      <c r="DW105" s="42"/>
      <c r="DX105" s="42"/>
      <c r="DY105" s="42"/>
      <c r="DZ105" s="42"/>
      <c r="EA105" s="42"/>
      <c r="EB105" s="42"/>
      <c r="EC105" s="42"/>
      <c r="ED105" s="42"/>
      <c r="EE105" s="42"/>
      <c r="EF105" s="42"/>
      <c r="EG105" s="42"/>
      <c r="EH105" s="42"/>
      <c r="EI105" s="42"/>
      <c r="EJ105" s="42"/>
      <c r="EK105" s="42"/>
      <c r="EL105" s="42"/>
    </row>
    <row r="106" spans="1:142 1108:1108">
      <c r="O106" s="42"/>
      <c r="DK106" s="42"/>
      <c r="DL106" s="42"/>
      <c r="DM106" s="42"/>
      <c r="DN106" s="42"/>
      <c r="DR106" s="42"/>
      <c r="DV106" s="42"/>
      <c r="DW106" s="42"/>
      <c r="DX106" s="42"/>
      <c r="DY106" s="42"/>
      <c r="DZ106" s="42"/>
      <c r="EA106" s="42"/>
      <c r="EB106" s="42"/>
      <c r="EC106" s="42"/>
      <c r="ED106" s="42"/>
      <c r="EE106" s="42"/>
      <c r="EF106" s="42"/>
      <c r="EG106" s="42"/>
      <c r="EH106" s="42"/>
      <c r="EI106" s="42"/>
      <c r="EJ106" s="42"/>
      <c r="EK106" s="42"/>
      <c r="EL106" s="42"/>
    </row>
    <row r="107" spans="1:142 1108:1108">
      <c r="DK107" s="42"/>
      <c r="DL107" s="42"/>
      <c r="DM107" s="42"/>
      <c r="DN107" s="42"/>
      <c r="DR107" s="42"/>
      <c r="DV107" s="42"/>
      <c r="DW107" s="42"/>
      <c r="DX107" s="42"/>
      <c r="DY107" s="42"/>
      <c r="DZ107" s="42"/>
      <c r="EA107" s="42"/>
      <c r="EB107" s="42"/>
      <c r="EC107" s="42"/>
      <c r="ED107" s="42"/>
      <c r="EE107" s="42"/>
      <c r="EF107" s="42"/>
      <c r="EG107" s="42"/>
      <c r="EH107" s="42"/>
      <c r="EI107" s="42"/>
      <c r="EJ107" s="42"/>
      <c r="EK107" s="42"/>
      <c r="EL107" s="42"/>
    </row>
    <row r="108" spans="1:142 1108:1108">
      <c r="A108" s="82">
        <v>0</v>
      </c>
      <c r="B108" s="82" t="s">
        <v>380</v>
      </c>
      <c r="C108" s="91"/>
      <c r="D108" s="91"/>
      <c r="E108" s="91"/>
      <c r="DR108" s="42"/>
      <c r="DV108" s="42"/>
      <c r="DW108" s="42"/>
      <c r="DX108" s="42"/>
      <c r="DY108" s="42"/>
      <c r="DZ108" s="42"/>
      <c r="EA108" s="42"/>
      <c r="EB108" s="42"/>
      <c r="EC108" s="42"/>
      <c r="ED108" s="42"/>
      <c r="EE108" s="42"/>
      <c r="EF108" s="42"/>
      <c r="EG108" s="42"/>
      <c r="EH108" s="42"/>
      <c r="EI108" s="42"/>
      <c r="EJ108" s="42"/>
      <c r="EK108" s="42"/>
      <c r="EL108" s="42"/>
    </row>
    <row r="109" spans="1:142 1108:1108">
      <c r="A109" s="83">
        <v>32768</v>
      </c>
      <c r="B109" s="82" t="s">
        <v>381</v>
      </c>
      <c r="C109" s="91"/>
      <c r="D109" s="91"/>
      <c r="E109" s="91"/>
      <c r="DR109" s="42"/>
      <c r="DV109" s="42"/>
      <c r="DW109" s="42"/>
      <c r="DX109" s="42"/>
      <c r="DY109" s="42"/>
      <c r="DZ109" s="42"/>
      <c r="EA109" s="42"/>
      <c r="EB109" s="42"/>
      <c r="EC109" s="42"/>
      <c r="ED109" s="42"/>
      <c r="EE109" s="42"/>
      <c r="EF109" s="42"/>
      <c r="EG109" s="42"/>
      <c r="EH109" s="42"/>
      <c r="EI109" s="42"/>
      <c r="EJ109" s="42"/>
      <c r="EK109" s="42"/>
      <c r="EL109" s="42"/>
    </row>
    <row r="110" spans="1:142 1108:1108">
      <c r="A110" s="83">
        <v>-256</v>
      </c>
      <c r="B110" s="82" t="s">
        <v>382</v>
      </c>
      <c r="C110" s="91"/>
      <c r="D110" s="91"/>
      <c r="E110" s="91"/>
      <c r="DR110" s="42"/>
    </row>
    <row r="111" spans="1:142 1108:1108">
      <c r="A111" s="83">
        <v>256</v>
      </c>
      <c r="B111" s="82" t="s">
        <v>383</v>
      </c>
      <c r="C111" s="91"/>
      <c r="D111" s="91"/>
      <c r="E111" s="91"/>
      <c r="DR111" s="42"/>
    </row>
    <row r="112" spans="1:142 1108:1108">
      <c r="A112" s="58"/>
      <c r="B112" s="58"/>
      <c r="C112" s="92"/>
      <c r="D112" s="92"/>
      <c r="E112" s="92"/>
      <c r="DR112" s="42"/>
    </row>
    <row r="113" spans="1:122">
      <c r="A113" s="84">
        <v>256</v>
      </c>
      <c r="B113" s="58" t="s">
        <v>384</v>
      </c>
      <c r="C113" s="92"/>
      <c r="D113" s="92"/>
      <c r="E113" s="92"/>
      <c r="DR113" s="42"/>
    </row>
    <row r="114" spans="1:122">
      <c r="A114" s="84" t="s">
        <v>33</v>
      </c>
      <c r="B114" s="58" t="s">
        <v>385</v>
      </c>
      <c r="C114" s="92"/>
      <c r="D114" s="92"/>
      <c r="E114" s="92"/>
      <c r="DR114" s="42"/>
    </row>
    <row r="115" spans="1:122">
      <c r="A115" s="58">
        <v>128</v>
      </c>
      <c r="B115" s="85" t="str">
        <f>SUBSTITUTE(B114,"_","")</f>
        <v>00000000000000000000000010000000</v>
      </c>
      <c r="C115" s="93"/>
      <c r="D115" s="93"/>
      <c r="E115" s="93"/>
      <c r="DR115" s="42"/>
    </row>
    <row r="116" spans="1:122">
      <c r="A116" s="58"/>
      <c r="B116" s="85"/>
      <c r="C116" s="93"/>
      <c r="D116" s="93"/>
      <c r="E116" s="93"/>
      <c r="DR116" s="42"/>
    </row>
    <row r="117" spans="1:122">
      <c r="A117" s="82">
        <f>U8</f>
        <v>33024</v>
      </c>
      <c r="B117" s="82" t="s">
        <v>386</v>
      </c>
      <c r="C117" s="91"/>
      <c r="D117" s="91"/>
      <c r="E117" s="91"/>
      <c r="DR117" s="42"/>
    </row>
    <row r="118" spans="1:122">
      <c r="A118" s="82" t="s">
        <v>37</v>
      </c>
      <c r="B118" s="82" t="s">
        <v>387</v>
      </c>
      <c r="C118" s="91"/>
      <c r="D118" s="91"/>
      <c r="E118" s="91"/>
      <c r="DR118" s="42"/>
    </row>
    <row r="119" spans="1:122">
      <c r="A119" s="82">
        <v>16512</v>
      </c>
      <c r="B119" s="83" t="str">
        <f>SUBSTITUTE(B118,"_","")</f>
        <v>00000000000000000100000010000000</v>
      </c>
      <c r="C119" s="94"/>
      <c r="D119" s="94"/>
      <c r="E119" s="94"/>
      <c r="DR119" s="42"/>
    </row>
    <row r="120" spans="1:122">
      <c r="A120" s="58"/>
      <c r="B120" s="58"/>
      <c r="C120" s="92"/>
      <c r="D120" s="92"/>
      <c r="E120" s="92"/>
      <c r="DR120" s="42"/>
    </row>
    <row r="121" spans="1:122">
      <c r="A121" s="86">
        <f>A109</f>
        <v>32768</v>
      </c>
      <c r="B121" s="58" t="s">
        <v>388</v>
      </c>
      <c r="C121" s="92"/>
      <c r="D121" s="92"/>
      <c r="E121" s="92"/>
      <c r="DR121" s="42"/>
    </row>
    <row r="122" spans="1:122">
      <c r="A122" s="58" t="s">
        <v>237</v>
      </c>
      <c r="B122" s="58" t="s">
        <v>389</v>
      </c>
      <c r="C122" s="92"/>
      <c r="D122" s="92"/>
      <c r="E122" s="92"/>
      <c r="DR122" s="42"/>
    </row>
    <row r="123" spans="1:122">
      <c r="A123" s="58">
        <v>65536</v>
      </c>
      <c r="B123" s="85" t="str">
        <f>SUBSTITUTE(B122,"_","")</f>
        <v>00000000000000010000000000000000</v>
      </c>
      <c r="C123" s="93"/>
      <c r="D123" s="93"/>
      <c r="E123" s="93"/>
      <c r="DR123" s="42"/>
    </row>
    <row r="124" spans="1:122">
      <c r="A124" s="58"/>
      <c r="B124" s="58"/>
      <c r="C124" s="92"/>
      <c r="D124" s="92"/>
      <c r="E124" s="92"/>
    </row>
    <row r="125" spans="1:122">
      <c r="A125" s="82">
        <f>X11</f>
        <v>33024</v>
      </c>
      <c r="B125" s="82" t="s">
        <v>386</v>
      </c>
      <c r="C125" s="91"/>
      <c r="D125" s="91"/>
      <c r="E125" s="91"/>
    </row>
    <row r="126" spans="1:122">
      <c r="A126" s="82" t="s">
        <v>390</v>
      </c>
      <c r="B126" s="82" t="s">
        <v>391</v>
      </c>
      <c r="C126" s="91"/>
      <c r="D126" s="91"/>
      <c r="E126" s="91"/>
    </row>
    <row r="127" spans="1:122">
      <c r="A127" s="82">
        <v>66048</v>
      </c>
      <c r="B127" s="83" t="str">
        <f>SUBSTITUTE(B126,"_","")</f>
        <v>00000000000000010000001000000000</v>
      </c>
      <c r="C127" s="94"/>
      <c r="D127" s="94"/>
      <c r="E127" s="94"/>
    </row>
    <row r="128" spans="1:122">
      <c r="A128" s="82" t="s">
        <v>392</v>
      </c>
      <c r="B128" s="82" t="s">
        <v>393</v>
      </c>
      <c r="C128" s="91"/>
      <c r="D128" s="91"/>
      <c r="E128" s="91"/>
    </row>
    <row r="129" spans="1:17">
      <c r="A129" s="82">
        <v>66049</v>
      </c>
      <c r="B129" s="83" t="str">
        <f>SUBSTITUTE(B128,"_","")</f>
        <v>00000000000000010000001000000001</v>
      </c>
      <c r="C129" s="94"/>
      <c r="D129" s="94"/>
      <c r="E129" s="94"/>
    </row>
    <row r="130" spans="1:17">
      <c r="A130" s="58"/>
      <c r="B130" s="58"/>
      <c r="C130" s="92"/>
      <c r="D130" s="92"/>
      <c r="E130" s="92"/>
    </row>
    <row r="131" spans="1:17">
      <c r="A131" s="58">
        <f>W10</f>
        <v>0</v>
      </c>
      <c r="B131" s="58" t="s">
        <v>394</v>
      </c>
      <c r="C131" s="92"/>
      <c r="D131" s="92"/>
      <c r="E131" s="92"/>
    </row>
    <row r="132" spans="1:17">
      <c r="A132" s="58" t="s">
        <v>395</v>
      </c>
      <c r="B132" s="58" t="s">
        <v>396</v>
      </c>
      <c r="C132" s="92"/>
      <c r="D132" s="92"/>
      <c r="E132" s="92"/>
    </row>
    <row r="133" spans="1:17">
      <c r="A133" s="58">
        <v>1073741824</v>
      </c>
      <c r="B133" s="85" t="str">
        <f>SUBSTITUTE(B132,"_","")</f>
        <v>1000000000000000000000000000000</v>
      </c>
      <c r="C133" s="93"/>
      <c r="D133" s="93"/>
      <c r="E133" s="93"/>
    </row>
    <row r="136" spans="1:17">
      <c r="P136" s="78">
        <v>10040280</v>
      </c>
      <c r="Q136" s="90"/>
    </row>
  </sheetData>
  <mergeCells count="3">
    <mergeCell ref="DM4:DN4"/>
    <mergeCell ref="DO4:DP4"/>
    <mergeCell ref="DR4:DT4"/>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60" zoomScaleNormal="60" workbookViewId="0">
      <selection activeCell="A24" sqref="A24"/>
    </sheetView>
  </sheetViews>
  <sheetFormatPr defaultRowHeight="15.75"/>
  <cols>
    <col min="1" max="1" width="21.5"/>
    <col min="2" max="2" width="34.875"/>
    <col min="3" max="3" width="20.875"/>
    <col min="4" max="4" width="12.375"/>
    <col min="5" max="5" width="18.75"/>
    <col min="6" max="1025" width="10.5"/>
  </cols>
  <sheetData>
    <row r="1" spans="1:6">
      <c r="A1" t="s">
        <v>166</v>
      </c>
      <c r="B1" t="s">
        <v>167</v>
      </c>
      <c r="F1" s="19" t="s">
        <v>168</v>
      </c>
    </row>
    <row r="2" spans="1:6">
      <c r="A2" s="20"/>
      <c r="B2" t="s">
        <v>169</v>
      </c>
      <c r="C2" t="s">
        <v>170</v>
      </c>
      <c r="D2" t="s">
        <v>171</v>
      </c>
      <c r="E2" t="s">
        <v>172</v>
      </c>
      <c r="F2" s="21" t="s">
        <v>173</v>
      </c>
    </row>
    <row r="3" spans="1:6">
      <c r="B3" t="s">
        <v>174</v>
      </c>
      <c r="C3" t="s">
        <v>175</v>
      </c>
      <c r="D3" t="s">
        <v>176</v>
      </c>
      <c r="E3" t="s">
        <v>177</v>
      </c>
    </row>
    <row r="4" spans="1:6">
      <c r="A4" t="s">
        <v>178</v>
      </c>
      <c r="B4">
        <v>5</v>
      </c>
      <c r="C4">
        <v>5</v>
      </c>
      <c r="D4">
        <v>5</v>
      </c>
      <c r="E4">
        <v>17</v>
      </c>
    </row>
    <row r="5" spans="1:6">
      <c r="A5" t="s">
        <v>179</v>
      </c>
      <c r="B5" s="22">
        <v>4</v>
      </c>
      <c r="C5" s="22">
        <v>4</v>
      </c>
      <c r="D5" s="22">
        <v>4</v>
      </c>
      <c r="E5" t="e">
        <f>BIN2DEC(E7)</f>
        <v>#NUM!</v>
      </c>
    </row>
    <row r="6" spans="1:6">
      <c r="A6" t="s">
        <v>180</v>
      </c>
      <c r="B6" t="str">
        <f>DEC2HEX(B5)</f>
        <v>4</v>
      </c>
      <c r="C6" t="str">
        <f>DEC2HEX(C5)</f>
        <v>4</v>
      </c>
      <c r="D6" t="str">
        <f>DEC2HEX(D5)</f>
        <v>4</v>
      </c>
      <c r="E6" t="e">
        <f>BIN2HEX(E7)</f>
        <v>#NUM!</v>
      </c>
    </row>
    <row r="7" spans="1:6">
      <c r="A7" t="s">
        <v>181</v>
      </c>
      <c r="B7" t="str">
        <f>DEC2BIN(B5,B4)</f>
        <v>00100</v>
      </c>
      <c r="C7" t="str">
        <f>DEC2BIN(C5,C4)</f>
        <v>00100</v>
      </c>
      <c r="D7" t="str">
        <f>DEC2BIN(D5,D4)</f>
        <v>00100</v>
      </c>
      <c r="E7" s="23" t="str">
        <f>SUBSTITUTE(C9,"_","")</f>
        <v>00000000001000000</v>
      </c>
    </row>
    <row r="8" spans="1:6">
      <c r="E8" s="23"/>
    </row>
    <row r="9" spans="1:6">
      <c r="A9" t="s">
        <v>182</v>
      </c>
      <c r="B9" t="s">
        <v>11</v>
      </c>
      <c r="C9" s="24" t="s">
        <v>9</v>
      </c>
      <c r="E9" s="23"/>
    </row>
    <row r="10" spans="1:6">
      <c r="E10" s="23"/>
    </row>
    <row r="11" spans="1:6">
      <c r="A11" t="s">
        <v>183</v>
      </c>
      <c r="B11" s="21" t="str">
        <f>B7&amp;C7&amp;D7&amp;E7</f>
        <v>00100001000010000000000001000000</v>
      </c>
    </row>
    <row r="12" spans="1:6">
      <c r="A12" t="s">
        <v>184</v>
      </c>
      <c r="B12" t="e">
        <f>BIN2DEC(B11)</f>
        <v>#NUM!</v>
      </c>
    </row>
    <row r="23" spans="1:2">
      <c r="A23" t="s">
        <v>185</v>
      </c>
      <c r="B23" t="s">
        <v>186</v>
      </c>
    </row>
    <row r="24" spans="1:2">
      <c r="A24" t="s">
        <v>187</v>
      </c>
      <c r="B24">
        <v>4456512</v>
      </c>
    </row>
    <row r="25" spans="1:2">
      <c r="A25" t="s">
        <v>188</v>
      </c>
      <c r="B25">
        <v>142999616</v>
      </c>
    </row>
    <row r="26" spans="1:2">
      <c r="A26" s="25" t="s">
        <v>189</v>
      </c>
      <c r="B26">
        <v>554172480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60" zoomScaleNormal="60" workbookViewId="0">
      <selection activeCell="B8" sqref="B8"/>
    </sheetView>
  </sheetViews>
  <sheetFormatPr defaultRowHeight="15.75"/>
  <cols>
    <col min="1" max="1" width="21.5"/>
    <col min="2" max="2" width="34.75"/>
    <col min="3" max="3" width="21.875"/>
    <col min="4" max="4" width="16.875"/>
    <col min="5" max="5" width="19.875"/>
    <col min="6" max="1025" width="10.5"/>
  </cols>
  <sheetData>
    <row r="1" spans="1:6">
      <c r="A1" t="s">
        <v>166</v>
      </c>
      <c r="B1" t="s">
        <v>190</v>
      </c>
      <c r="D1" t="s">
        <v>191</v>
      </c>
      <c r="F1" s="19" t="s">
        <v>168</v>
      </c>
    </row>
    <row r="2" spans="1:6">
      <c r="A2" s="20"/>
      <c r="B2" t="s">
        <v>169</v>
      </c>
      <c r="C2" t="s">
        <v>171</v>
      </c>
      <c r="D2" t="s">
        <v>192</v>
      </c>
      <c r="E2" t="s">
        <v>172</v>
      </c>
      <c r="F2" s="21" t="s">
        <v>173</v>
      </c>
    </row>
    <row r="3" spans="1:6">
      <c r="B3" t="s">
        <v>174</v>
      </c>
      <c r="C3" t="s">
        <v>193</v>
      </c>
      <c r="D3" t="s">
        <v>194</v>
      </c>
      <c r="E3" t="s">
        <v>195</v>
      </c>
    </row>
    <row r="4" spans="1:6">
      <c r="A4" t="s">
        <v>178</v>
      </c>
      <c r="B4">
        <v>5</v>
      </c>
      <c r="C4">
        <v>5</v>
      </c>
      <c r="D4">
        <v>15</v>
      </c>
      <c r="E4">
        <v>17</v>
      </c>
    </row>
    <row r="5" spans="1:6">
      <c r="A5" t="s">
        <v>179</v>
      </c>
      <c r="B5" s="22">
        <v>1</v>
      </c>
      <c r="C5" s="22">
        <v>4</v>
      </c>
      <c r="D5" s="22">
        <v>9191</v>
      </c>
      <c r="E5">
        <f>BIN2DEC(E7)</f>
        <v>34</v>
      </c>
    </row>
    <row r="6" spans="1:6">
      <c r="A6" t="s">
        <v>180</v>
      </c>
      <c r="B6" t="str">
        <f>DEC2HEX(B5)</f>
        <v>1</v>
      </c>
      <c r="C6" t="str">
        <f>DEC2HEX(C5)</f>
        <v>4</v>
      </c>
      <c r="D6" t="str">
        <f>DEC2HEX(D5)</f>
        <v>23E7</v>
      </c>
      <c r="E6" t="str">
        <f>BIN2HEX(E7)</f>
        <v>22</v>
      </c>
    </row>
    <row r="7" spans="1:6">
      <c r="A7" t="s">
        <v>181</v>
      </c>
      <c r="B7" t="str">
        <f>DEC2BIN(B5,B4)</f>
        <v>00001</v>
      </c>
      <c r="C7" t="str">
        <f>DEC2BIN(C5,C4)</f>
        <v>00100</v>
      </c>
      <c r="D7" s="26">
        <v>10001111100111</v>
      </c>
      <c r="E7" s="27">
        <f>C9</f>
        <v>100010</v>
      </c>
    </row>
    <row r="8" spans="1:6">
      <c r="E8" s="23"/>
    </row>
    <row r="9" spans="1:6">
      <c r="A9" t="s">
        <v>182</v>
      </c>
      <c r="B9" t="s">
        <v>196</v>
      </c>
      <c r="C9" s="24">
        <v>100010</v>
      </c>
      <c r="E9" s="23"/>
    </row>
    <row r="10" spans="1:6">
      <c r="E10" s="23"/>
    </row>
    <row r="11" spans="1:6">
      <c r="A11" t="s">
        <v>183</v>
      </c>
      <c r="B11" s="21" t="str">
        <f>TRIM(B7&amp;C7&amp;D7&amp;E7)</f>
        <v>000010010010001111100111100010</v>
      </c>
    </row>
    <row r="12" spans="1:6">
      <c r="A12" t="s">
        <v>184</v>
      </c>
      <c r="B12" s="28" t="e">
        <f>BIN2DEC(B11)</f>
        <v>#NUM!</v>
      </c>
    </row>
    <row r="23" spans="1:2">
      <c r="A23" t="s">
        <v>185</v>
      </c>
      <c r="B23" t="s">
        <v>186</v>
      </c>
    </row>
    <row r="24" spans="1:2">
      <c r="A24" t="s">
        <v>197</v>
      </c>
      <c r="B24">
        <v>38336994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
  <sheetViews>
    <sheetView topLeftCell="F11" zoomScale="60" zoomScaleNormal="60" workbookViewId="0">
      <selection activeCell="O69" sqref="O69"/>
    </sheetView>
  </sheetViews>
  <sheetFormatPr defaultRowHeight="15.75"/>
  <cols>
    <col min="1" max="1" width="9" style="30"/>
    <col min="2" max="2" width="16.5" style="30"/>
    <col min="3" max="3" width="9" style="87"/>
    <col min="4" max="4" width="9" style="30"/>
    <col min="5" max="5" width="6.875" style="30"/>
    <col min="6" max="7" width="9" style="30"/>
    <col min="8" max="8" width="10.875" style="30"/>
    <col min="9" max="16" width="9" style="30"/>
    <col min="17" max="17" width="8.75" style="30"/>
    <col min="18" max="23" width="9" style="30"/>
    <col min="24" max="24" width="9" style="87"/>
    <col min="25" max="1025" width="9" style="30"/>
  </cols>
  <sheetData>
    <row r="1" spans="1:23" s="29" customFormat="1" ht="47.25">
      <c r="A1" s="29" t="s">
        <v>256</v>
      </c>
      <c r="B1" s="29" t="s">
        <v>257</v>
      </c>
      <c r="C1" s="29" t="s">
        <v>299</v>
      </c>
      <c r="E1" s="30" t="s">
        <v>269</v>
      </c>
      <c r="F1" s="30" t="s">
        <v>270</v>
      </c>
      <c r="G1" s="30" t="s">
        <v>271</v>
      </c>
      <c r="H1" s="30" t="s">
        <v>272</v>
      </c>
      <c r="I1" s="30" t="s">
        <v>273</v>
      </c>
      <c r="J1" s="30" t="s">
        <v>274</v>
      </c>
      <c r="K1" s="30" t="s">
        <v>275</v>
      </c>
      <c r="L1" s="30" t="s">
        <v>276</v>
      </c>
      <c r="M1" s="30" t="s">
        <v>277</v>
      </c>
      <c r="N1" s="30" t="s">
        <v>278</v>
      </c>
      <c r="O1" s="30" t="s">
        <v>279</v>
      </c>
      <c r="P1" s="30" t="s">
        <v>280</v>
      </c>
      <c r="Q1" s="30" t="s">
        <v>281</v>
      </c>
      <c r="R1" s="30" t="s">
        <v>282</v>
      </c>
      <c r="S1" s="30" t="s">
        <v>283</v>
      </c>
      <c r="T1" s="30"/>
      <c r="U1" s="30"/>
      <c r="V1" s="30"/>
      <c r="W1" s="30"/>
    </row>
    <row r="2" spans="1:23" s="87" customFormat="1">
      <c r="A2" s="47" t="s">
        <v>67</v>
      </c>
      <c r="B2" s="47" t="s">
        <v>284</v>
      </c>
      <c r="D2" s="30"/>
      <c r="E2" s="30" t="e">
        <f>DEC2HEX('Pseudocode Test Script (DEC)'!#REF!)</f>
        <v>#REF!</v>
      </c>
      <c r="F2" s="30" t="e">
        <f>DEC2HEX('Pseudocode Test Script (DEC)'!#REF!)</f>
        <v>#REF!</v>
      </c>
      <c r="G2" s="30" t="e">
        <f>DEC2HEX('Pseudocode Test Script (DEC)'!#REF!)</f>
        <v>#REF!</v>
      </c>
      <c r="H2" s="30" t="e">
        <f>DEC2HEX('Pseudocode Test Script (DEC)'!#REF!)</f>
        <v>#REF!</v>
      </c>
      <c r="I2" s="30" t="e">
        <f>DEC2HEX('Pseudocode Test Script (DEC)'!#REF!)</f>
        <v>#REF!</v>
      </c>
      <c r="J2" s="30" t="e">
        <f>DEC2HEX('Pseudocode Test Script (DEC)'!#REF!)</f>
        <v>#REF!</v>
      </c>
      <c r="K2" s="30" t="e">
        <f>DEC2HEX('Pseudocode Test Script (DEC)'!#REF!)</f>
        <v>#REF!</v>
      </c>
      <c r="L2" s="30" t="e">
        <f>DEC2HEX('Pseudocode Test Script (DEC)'!#REF!)</f>
        <v>#REF!</v>
      </c>
      <c r="M2" s="30" t="e">
        <f>DEC2HEX('Pseudocode Test Script (DEC)'!#REF!)</f>
        <v>#REF!</v>
      </c>
      <c r="N2" s="30" t="e">
        <f>DEC2HEX('Pseudocode Test Script (DEC)'!#REF!)</f>
        <v>#REF!</v>
      </c>
      <c r="O2" s="30" t="e">
        <f>DEC2HEX('Pseudocode Test Script (DEC)'!#REF!)</f>
        <v>#REF!</v>
      </c>
      <c r="P2" s="30"/>
      <c r="Q2" s="30"/>
      <c r="R2" s="30"/>
      <c r="S2" s="30"/>
      <c r="T2" s="30"/>
      <c r="U2" s="30"/>
      <c r="V2" s="30"/>
      <c r="W2" s="30"/>
    </row>
    <row r="3" spans="1:23" s="87" customFormat="1">
      <c r="A3" s="30" t="s">
        <v>250</v>
      </c>
      <c r="B3" s="30" t="s">
        <v>397</v>
      </c>
      <c r="D3" s="30"/>
      <c r="E3" s="30" t="e">
        <f>DEC2HEX('Pseudocode Test Script (DEC)'!#REF!)</f>
        <v>#REF!</v>
      </c>
      <c r="F3" s="30" t="e">
        <f>DEC2HEX('Pseudocode Test Script (DEC)'!#REF!)</f>
        <v>#REF!</v>
      </c>
      <c r="G3" s="30" t="e">
        <f>DEC2HEX('Pseudocode Test Script (DEC)'!#REF!)</f>
        <v>#REF!</v>
      </c>
      <c r="H3" s="30" t="e">
        <f>DEC2HEX('Pseudocode Test Script (DEC)'!#REF!)</f>
        <v>#REF!</v>
      </c>
      <c r="I3" s="30" t="e">
        <f>DEC2HEX('Pseudocode Test Script (DEC)'!#REF!)</f>
        <v>#REF!</v>
      </c>
      <c r="J3" s="30" t="e">
        <f>DEC2HEX('Pseudocode Test Script (DEC)'!#REF!)</f>
        <v>#REF!</v>
      </c>
      <c r="K3" s="30" t="e">
        <f>DEC2HEX('Pseudocode Test Script (DEC)'!#REF!)</f>
        <v>#REF!</v>
      </c>
      <c r="L3" s="30" t="e">
        <f>DEC2HEX('Pseudocode Test Script (DEC)'!#REF!)</f>
        <v>#REF!</v>
      </c>
      <c r="M3" s="30" t="e">
        <f>DEC2HEX('Pseudocode Test Script (DEC)'!#REF!)</f>
        <v>#REF!</v>
      </c>
      <c r="N3" s="30" t="e">
        <f>DEC2HEX('Pseudocode Test Script (DEC)'!#REF!)</f>
        <v>#REF!</v>
      </c>
      <c r="O3" s="30" t="e">
        <f>DEC2HEX('Pseudocode Test Script (DEC)'!#REF!)</f>
        <v>#REF!</v>
      </c>
      <c r="P3" s="30"/>
      <c r="Q3" s="30"/>
      <c r="R3" s="30"/>
      <c r="S3" s="30"/>
      <c r="T3" s="30"/>
      <c r="U3" s="30"/>
      <c r="V3" s="30"/>
      <c r="W3" s="30"/>
    </row>
    <row r="4" spans="1:23" s="87" customFormat="1">
      <c r="A4" s="30" t="s">
        <v>253</v>
      </c>
      <c r="B4" s="30" t="s">
        <v>398</v>
      </c>
      <c r="D4" s="30"/>
      <c r="E4" s="30" t="e">
        <f>DEC2HEX('Pseudocode Test Script (DEC)'!#REF!)</f>
        <v>#REF!</v>
      </c>
      <c r="F4" s="30" t="e">
        <f>DEC2HEX('Pseudocode Test Script (DEC)'!#REF!)</f>
        <v>#REF!</v>
      </c>
      <c r="G4" s="30" t="e">
        <f>DEC2HEX('Pseudocode Test Script (DEC)'!#REF!)</f>
        <v>#REF!</v>
      </c>
      <c r="H4" s="30" t="e">
        <f>DEC2HEX('Pseudocode Test Script (DEC)'!#REF!)</f>
        <v>#REF!</v>
      </c>
      <c r="I4" s="30" t="e">
        <f>DEC2HEX('Pseudocode Test Script (DEC)'!#REF!)</f>
        <v>#REF!</v>
      </c>
      <c r="J4" s="30" t="e">
        <f>DEC2HEX('Pseudocode Test Script (DEC)'!#REF!)</f>
        <v>#REF!</v>
      </c>
      <c r="K4" s="30" t="e">
        <f>DEC2HEX('Pseudocode Test Script (DEC)'!#REF!)</f>
        <v>#REF!</v>
      </c>
      <c r="L4" s="30" t="e">
        <f>DEC2HEX('Pseudocode Test Script (DEC)'!#REF!)</f>
        <v>#REF!</v>
      </c>
      <c r="M4" s="30" t="e">
        <f>DEC2HEX('Pseudocode Test Script (DEC)'!#REF!)</f>
        <v>#REF!</v>
      </c>
      <c r="N4" s="30" t="e">
        <f>DEC2HEX('Pseudocode Test Script (DEC)'!#REF!)</f>
        <v>#REF!</v>
      </c>
      <c r="O4" s="30" t="e">
        <f>DEC2HEX('Pseudocode Test Script (DEC)'!#REF!)</f>
        <v>#REF!</v>
      </c>
      <c r="P4" s="30"/>
      <c r="Q4" s="30"/>
      <c r="R4" s="30"/>
      <c r="S4" s="30"/>
      <c r="T4" s="30"/>
      <c r="U4" s="30"/>
      <c r="V4" s="30"/>
      <c r="W4" s="30"/>
    </row>
    <row r="5" spans="1:23" s="87" customFormat="1">
      <c r="A5" s="30" t="s">
        <v>23</v>
      </c>
      <c r="B5" s="30" t="s">
        <v>399</v>
      </c>
      <c r="D5" s="30"/>
      <c r="E5" s="30" t="e">
        <f>DEC2HEX('Pseudocode Test Script (DEC)'!#REF!)</f>
        <v>#REF!</v>
      </c>
      <c r="F5" s="30" t="e">
        <f>DEC2HEX('Pseudocode Test Script (DEC)'!#REF!)</f>
        <v>#REF!</v>
      </c>
      <c r="G5" s="30" t="e">
        <f>DEC2HEX('Pseudocode Test Script (DEC)'!#REF!)</f>
        <v>#REF!</v>
      </c>
      <c r="H5" s="30" t="e">
        <f>DEC2HEX('Pseudocode Test Script (DEC)'!#REF!)</f>
        <v>#REF!</v>
      </c>
      <c r="I5" s="30" t="e">
        <f>DEC2HEX('Pseudocode Test Script (DEC)'!#REF!)</f>
        <v>#REF!</v>
      </c>
      <c r="J5" s="30" t="e">
        <f>DEC2HEX('Pseudocode Test Script (DEC)'!#REF!)</f>
        <v>#REF!</v>
      </c>
      <c r="K5" s="30" t="e">
        <f>DEC2HEX('Pseudocode Test Script (DEC)'!#REF!)</f>
        <v>#REF!</v>
      </c>
      <c r="L5" s="30" t="e">
        <f>DEC2HEX('Pseudocode Test Script (DEC)'!#REF!)</f>
        <v>#REF!</v>
      </c>
      <c r="M5" s="30" t="e">
        <f>DEC2HEX('Pseudocode Test Script (DEC)'!#REF!)</f>
        <v>#REF!</v>
      </c>
      <c r="N5" s="30" t="e">
        <f>DEC2HEX('Pseudocode Test Script (DEC)'!#REF!)</f>
        <v>#REF!</v>
      </c>
      <c r="O5" s="30" t="e">
        <f>DEC2HEX('Pseudocode Test Script (DEC)'!#REF!)</f>
        <v>#REF!</v>
      </c>
      <c r="P5" s="30"/>
      <c r="Q5" s="30"/>
      <c r="R5" s="30"/>
      <c r="S5" s="30"/>
      <c r="T5" s="30"/>
      <c r="U5" s="30"/>
      <c r="V5" s="30"/>
      <c r="W5" s="30"/>
    </row>
    <row r="6" spans="1:23" s="87" customFormat="1">
      <c r="A6" s="30" t="s">
        <v>11</v>
      </c>
      <c r="B6" s="30" t="s">
        <v>400</v>
      </c>
      <c r="D6" s="30"/>
      <c r="E6" s="30" t="e">
        <f>DEC2HEX('Pseudocode Test Script (DEC)'!#REF!)</f>
        <v>#REF!</v>
      </c>
      <c r="F6" s="30" t="e">
        <f>DEC2HEX('Pseudocode Test Script (DEC)'!#REF!)</f>
        <v>#REF!</v>
      </c>
      <c r="G6" s="30" t="e">
        <f>DEC2HEX('Pseudocode Test Script (DEC)'!#REF!)</f>
        <v>#REF!</v>
      </c>
      <c r="H6" s="30" t="e">
        <f>DEC2HEX('Pseudocode Test Script (DEC)'!#REF!)</f>
        <v>#REF!</v>
      </c>
      <c r="I6" s="30" t="e">
        <f>DEC2HEX('Pseudocode Test Script (DEC)'!#REF!)</f>
        <v>#REF!</v>
      </c>
      <c r="J6" s="30" t="e">
        <f>DEC2HEX('Pseudocode Test Script (DEC)'!#REF!)</f>
        <v>#REF!</v>
      </c>
      <c r="K6" s="30" t="e">
        <f>DEC2HEX('Pseudocode Test Script (DEC)'!#REF!)</f>
        <v>#REF!</v>
      </c>
      <c r="L6" s="30" t="e">
        <f>DEC2HEX('Pseudocode Test Script (DEC)'!#REF!)</f>
        <v>#REF!</v>
      </c>
      <c r="M6" s="30" t="e">
        <f>DEC2HEX('Pseudocode Test Script (DEC)'!#REF!)</f>
        <v>#REF!</v>
      </c>
      <c r="N6" s="30" t="e">
        <f>DEC2HEX('Pseudocode Test Script (DEC)'!#REF!)</f>
        <v>#REF!</v>
      </c>
      <c r="O6" s="30" t="e">
        <f>DEC2HEX('Pseudocode Test Script (DEC)'!#REF!)</f>
        <v>#REF!</v>
      </c>
      <c r="P6" s="30"/>
      <c r="Q6" s="30"/>
      <c r="R6" s="30"/>
      <c r="S6" s="30"/>
      <c r="T6" s="30"/>
      <c r="U6" s="30"/>
      <c r="V6" s="30"/>
      <c r="W6" s="30"/>
    </row>
    <row r="7" spans="1:23" s="87" customFormat="1">
      <c r="A7" s="30" t="s">
        <v>14</v>
      </c>
      <c r="B7" s="30" t="s">
        <v>401</v>
      </c>
      <c r="D7" s="30"/>
      <c r="E7" s="30" t="e">
        <f>DEC2HEX('Pseudocode Test Script (DEC)'!#REF!)</f>
        <v>#REF!</v>
      </c>
      <c r="F7" s="30" t="e">
        <f>DEC2HEX('Pseudocode Test Script (DEC)'!#REF!)</f>
        <v>#REF!</v>
      </c>
      <c r="G7" s="30" t="e">
        <f>DEC2HEX('Pseudocode Test Script (DEC)'!#REF!)</f>
        <v>#REF!</v>
      </c>
      <c r="H7" s="30" t="e">
        <f>DEC2HEX('Pseudocode Test Script (DEC)'!#REF!)</f>
        <v>#REF!</v>
      </c>
      <c r="I7" s="30" t="e">
        <f>DEC2HEX('Pseudocode Test Script (DEC)'!#REF!)</f>
        <v>#REF!</v>
      </c>
      <c r="J7" s="30" t="e">
        <f>DEC2HEX('Pseudocode Test Script (DEC)'!#REF!)</f>
        <v>#REF!</v>
      </c>
      <c r="K7" s="30" t="e">
        <f>DEC2HEX('Pseudocode Test Script (DEC)'!#REF!)</f>
        <v>#REF!</v>
      </c>
      <c r="L7" s="30" t="e">
        <f>DEC2HEX('Pseudocode Test Script (DEC)'!#REF!)</f>
        <v>#REF!</v>
      </c>
      <c r="M7" s="30" t="e">
        <f>DEC2HEX('Pseudocode Test Script (DEC)'!#REF!)</f>
        <v>#REF!</v>
      </c>
      <c r="N7" s="30" t="e">
        <f>DEC2HEX('Pseudocode Test Script (DEC)'!#REF!)</f>
        <v>#REF!</v>
      </c>
      <c r="O7" s="30" t="e">
        <f>DEC2HEX('Pseudocode Test Script (DEC)'!#REF!)</f>
        <v>#REF!</v>
      </c>
      <c r="P7" s="30"/>
      <c r="Q7" s="30"/>
      <c r="R7" s="30"/>
      <c r="S7" s="30"/>
      <c r="T7" s="30"/>
      <c r="U7" s="30"/>
      <c r="V7" s="30"/>
      <c r="W7" s="30"/>
    </row>
    <row r="8" spans="1:23" s="87" customFormat="1">
      <c r="A8" s="30" t="s">
        <v>17</v>
      </c>
      <c r="B8" s="30" t="s">
        <v>402</v>
      </c>
      <c r="D8" s="30"/>
      <c r="E8" s="30" t="e">
        <f>DEC2HEX('Pseudocode Test Script (DEC)'!#REF!)</f>
        <v>#REF!</v>
      </c>
      <c r="F8" s="30" t="e">
        <f>DEC2HEX('Pseudocode Test Script (DEC)'!#REF!)</f>
        <v>#REF!</v>
      </c>
      <c r="G8" s="30" t="e">
        <f>DEC2HEX('Pseudocode Test Script (DEC)'!#REF!)</f>
        <v>#REF!</v>
      </c>
      <c r="H8" s="30" t="e">
        <f>DEC2HEX('Pseudocode Test Script (DEC)'!#REF!)</f>
        <v>#REF!</v>
      </c>
      <c r="I8" s="30" t="e">
        <f>DEC2HEX('Pseudocode Test Script (DEC)'!#REF!)</f>
        <v>#REF!</v>
      </c>
      <c r="J8" s="30" t="e">
        <f>DEC2HEX('Pseudocode Test Script (DEC)'!#REF!)</f>
        <v>#REF!</v>
      </c>
      <c r="K8" s="30" t="e">
        <f>DEC2HEX('Pseudocode Test Script (DEC)'!#REF!)</f>
        <v>#REF!</v>
      </c>
      <c r="L8" s="30" t="e">
        <f>DEC2HEX('Pseudocode Test Script (DEC)'!#REF!)</f>
        <v>#REF!</v>
      </c>
      <c r="M8" s="30" t="e">
        <f>DEC2HEX('Pseudocode Test Script (DEC)'!#REF!)</f>
        <v>#REF!</v>
      </c>
      <c r="N8" s="30" t="e">
        <f>DEC2HEX('Pseudocode Test Script (DEC)'!#REF!)</f>
        <v>#REF!</v>
      </c>
      <c r="O8" s="30" t="e">
        <f>DEC2HEX('Pseudocode Test Script (DEC)'!#REF!)</f>
        <v>#REF!</v>
      </c>
      <c r="P8" s="30"/>
      <c r="Q8" s="30"/>
      <c r="R8" s="30"/>
      <c r="S8" s="30"/>
      <c r="T8" s="30"/>
      <c r="U8" s="30"/>
      <c r="V8" s="30"/>
      <c r="W8" s="30"/>
    </row>
    <row r="9" spans="1:23" s="87" customFormat="1">
      <c r="A9" s="30" t="s">
        <v>20</v>
      </c>
      <c r="B9" s="30" t="s">
        <v>403</v>
      </c>
      <c r="D9" s="30"/>
      <c r="E9" s="30" t="e">
        <f>DEC2HEX('Pseudocode Test Script (DEC)'!#REF!)</f>
        <v>#REF!</v>
      </c>
      <c r="F9" s="30" t="e">
        <f>DEC2HEX('Pseudocode Test Script (DEC)'!#REF!)</f>
        <v>#REF!</v>
      </c>
      <c r="G9" s="30" t="e">
        <f>DEC2HEX('Pseudocode Test Script (DEC)'!#REF!)</f>
        <v>#REF!</v>
      </c>
      <c r="H9" s="30" t="e">
        <f>DEC2HEX('Pseudocode Test Script (DEC)'!#REF!)</f>
        <v>#REF!</v>
      </c>
      <c r="I9" s="30" t="e">
        <f>DEC2HEX('Pseudocode Test Script (DEC)'!#REF!)</f>
        <v>#REF!</v>
      </c>
      <c r="J9" s="30" t="e">
        <f>DEC2HEX('Pseudocode Test Script (DEC)'!#REF!)</f>
        <v>#REF!</v>
      </c>
      <c r="K9" s="30" t="e">
        <f>DEC2HEX('Pseudocode Test Script (DEC)'!#REF!)</f>
        <v>#REF!</v>
      </c>
      <c r="L9" s="30" t="e">
        <f>DEC2HEX('Pseudocode Test Script (DEC)'!#REF!)</f>
        <v>#REF!</v>
      </c>
      <c r="M9" s="30" t="e">
        <f>DEC2HEX('Pseudocode Test Script (DEC)'!#REF!)</f>
        <v>#REF!</v>
      </c>
      <c r="N9" s="30" t="e">
        <f>DEC2HEX('Pseudocode Test Script (DEC)'!#REF!)</f>
        <v>#REF!</v>
      </c>
      <c r="O9" s="30" t="e">
        <f>DEC2HEX('Pseudocode Test Script (DEC)'!#REF!)</f>
        <v>#REF!</v>
      </c>
      <c r="P9" s="30"/>
      <c r="Q9" s="30"/>
      <c r="R9" s="30"/>
      <c r="S9" s="30"/>
      <c r="T9" s="30"/>
      <c r="U9" s="30"/>
      <c r="V9" s="30"/>
      <c r="W9" s="30"/>
    </row>
    <row r="10" spans="1:23" s="87" customFormat="1">
      <c r="A10" s="30" t="s">
        <v>26</v>
      </c>
      <c r="B10" s="30" t="s">
        <v>404</v>
      </c>
      <c r="D10" s="30"/>
      <c r="E10" s="30" t="e">
        <f>DEC2HEX('Pseudocode Test Script (DEC)'!R2)</f>
        <v>#VALUE!</v>
      </c>
      <c r="F10" s="30" t="e">
        <f>DEC2HEX('Pseudocode Test Script (DEC)'!S2)</f>
        <v>#VALUE!</v>
      </c>
      <c r="G10" s="30" t="e">
        <f>DEC2HEX('Pseudocode Test Script (DEC)'!T2)</f>
        <v>#VALUE!</v>
      </c>
      <c r="H10" s="30" t="e">
        <f>DEC2HEX('Pseudocode Test Script (DEC)'!U2)</f>
        <v>#VALUE!</v>
      </c>
      <c r="I10" s="30" t="e">
        <f>DEC2HEX('Pseudocode Test Script (DEC)'!V2)</f>
        <v>#VALUE!</v>
      </c>
      <c r="J10" s="30" t="e">
        <f>DEC2HEX('Pseudocode Test Script (DEC)'!W2)</f>
        <v>#VALUE!</v>
      </c>
      <c r="K10" s="30" t="e">
        <f>DEC2HEX('Pseudocode Test Script (DEC)'!X2)</f>
        <v>#VALUE!</v>
      </c>
      <c r="L10" s="30" t="e">
        <f>DEC2HEX('Pseudocode Test Script (DEC)'!Y2)</f>
        <v>#VALUE!</v>
      </c>
      <c r="M10" s="30" t="e">
        <f>DEC2HEX('Pseudocode Test Script (DEC)'!Z2)</f>
        <v>#VALUE!</v>
      </c>
      <c r="N10" s="30" t="e">
        <f>DEC2HEX('Pseudocode Test Script (DEC)'!AA2)</f>
        <v>#VALUE!</v>
      </c>
      <c r="O10" s="30" t="e">
        <f>DEC2HEX('Pseudocode Test Script (DEC)'!AB2)</f>
        <v>#VALUE!</v>
      </c>
      <c r="P10" s="30"/>
      <c r="Q10" s="30"/>
      <c r="R10" s="30"/>
      <c r="S10" s="30"/>
      <c r="T10" s="30"/>
      <c r="U10" s="30"/>
      <c r="V10" s="30"/>
      <c r="W10" s="30"/>
    </row>
    <row r="11" spans="1:23" s="87" customFormat="1">
      <c r="A11" s="30" t="s">
        <v>29</v>
      </c>
      <c r="B11" s="30" t="s">
        <v>405</v>
      </c>
      <c r="D11" s="30"/>
      <c r="E11" s="30" t="str">
        <f>DEC2HEX('Pseudocode Test Script (DEC)'!R3)</f>
        <v>0</v>
      </c>
      <c r="F11" s="30" t="str">
        <f>DEC2HEX('Pseudocode Test Script (DEC)'!S3)</f>
        <v>0</v>
      </c>
      <c r="G11" s="30" t="str">
        <f>DEC2HEX('Pseudocode Test Script (DEC)'!T3)</f>
        <v>0</v>
      </c>
      <c r="H11" s="30" t="str">
        <f>DEC2HEX('Pseudocode Test Script (DEC)'!U3)</f>
        <v>0</v>
      </c>
      <c r="I11" s="30" t="str">
        <f>DEC2HEX('Pseudocode Test Script (DEC)'!V3)</f>
        <v>0</v>
      </c>
      <c r="J11" s="30" t="str">
        <f>DEC2HEX('Pseudocode Test Script (DEC)'!W3)</f>
        <v>0</v>
      </c>
      <c r="K11" s="30" t="str">
        <f>DEC2HEX('Pseudocode Test Script (DEC)'!X3)</f>
        <v>0</v>
      </c>
      <c r="L11" s="30" t="str">
        <f>DEC2HEX('Pseudocode Test Script (DEC)'!Y3)</f>
        <v>0</v>
      </c>
      <c r="M11" s="30" t="str">
        <f>DEC2HEX('Pseudocode Test Script (DEC)'!Z3)</f>
        <v>0</v>
      </c>
      <c r="N11" s="30" t="str">
        <f>DEC2HEX('Pseudocode Test Script (DEC)'!AA3)</f>
        <v>0</v>
      </c>
      <c r="O11" s="30" t="str">
        <f>DEC2HEX('Pseudocode Test Script (DEC)'!AB3)</f>
        <v>0</v>
      </c>
      <c r="P11" s="30"/>
      <c r="Q11" s="30"/>
      <c r="R11" s="30"/>
      <c r="S11" s="30"/>
      <c r="T11" s="30"/>
      <c r="U11" s="30"/>
      <c r="V11" s="30"/>
      <c r="W11" s="30"/>
    </row>
    <row r="12" spans="1:23" s="87" customFormat="1" ht="47.25">
      <c r="A12" s="30" t="s">
        <v>33</v>
      </c>
      <c r="B12" s="30" t="s">
        <v>406</v>
      </c>
      <c r="D12" s="30"/>
      <c r="E12" s="30" t="str">
        <f>DEC2HEX('Pseudocode Test Script (DEC)'!R5)</f>
        <v>0</v>
      </c>
      <c r="F12" s="30" t="e">
        <f>DEC2HEX('Pseudocode Test Script (DEC)'!#REF!)</f>
        <v>#REF!</v>
      </c>
      <c r="G12" s="30" t="e">
        <f>DEC2HEX('Pseudocode Test Script (DEC)'!#REF!)</f>
        <v>#REF!</v>
      </c>
      <c r="H12" s="30" t="str">
        <f>DEC2HEX('Pseudocode Test Script (DEC)'!U5)</f>
        <v>0</v>
      </c>
      <c r="I12" s="30" t="str">
        <f>DEC2HEX('Pseudocode Test Script (DEC)'!V5)</f>
        <v>0</v>
      </c>
      <c r="J12" s="30" t="str">
        <f>DEC2HEX('Pseudocode Test Script (DEC)'!W5)</f>
        <v>0</v>
      </c>
      <c r="K12" s="30" t="str">
        <f>DEC2HEX('Pseudocode Test Script (DEC)'!X5)</f>
        <v>0</v>
      </c>
      <c r="L12" s="30" t="str">
        <f>DEC2HEX('Pseudocode Test Script (DEC)'!Y5)</f>
        <v>0</v>
      </c>
      <c r="M12" s="30" t="str">
        <f>DEC2HEX('Pseudocode Test Script (DEC)'!Z5)</f>
        <v>0</v>
      </c>
      <c r="N12" s="30" t="str">
        <f>DEC2HEX('Pseudocode Test Script (DEC)'!AA5)</f>
        <v>0</v>
      </c>
      <c r="O12" s="30" t="str">
        <f>DEC2HEX('Pseudocode Test Script (DEC)'!AB5)</f>
        <v>0</v>
      </c>
      <c r="P12" s="30"/>
      <c r="Q12" s="30"/>
      <c r="R12" s="30"/>
      <c r="S12" s="30"/>
      <c r="T12" s="30"/>
      <c r="U12" s="30"/>
      <c r="V12" s="30"/>
      <c r="W12" s="30"/>
    </row>
    <row r="13" spans="1:23" s="87" customFormat="1">
      <c r="A13" s="30" t="s">
        <v>37</v>
      </c>
      <c r="B13" s="30" t="s">
        <v>407</v>
      </c>
      <c r="D13" s="30"/>
      <c r="E13" s="30" t="str">
        <f>DEC2HEX('Pseudocode Test Script (DEC)'!R6)</f>
        <v>0</v>
      </c>
      <c r="F13" s="30" t="str">
        <f>DEC2HEX('Pseudocode Test Script (DEC)'!T7)</f>
        <v>100</v>
      </c>
      <c r="G13" s="30" t="e">
        <f>DEC2HEX('Pseudocode Test Script (DEC)'!#REF!)</f>
        <v>#REF!</v>
      </c>
      <c r="H13" s="30" t="str">
        <f>DEC2HEX('Pseudocode Test Script (DEC)'!U6)</f>
        <v>0</v>
      </c>
      <c r="I13" s="30" t="str">
        <f>DEC2HEX('Pseudocode Test Script (DEC)'!V6)</f>
        <v>0</v>
      </c>
      <c r="J13" s="30" t="str">
        <f>DEC2HEX('Pseudocode Test Script (DEC)'!W6)</f>
        <v>0</v>
      </c>
      <c r="K13" s="30" t="str">
        <f>DEC2HEX('Pseudocode Test Script (DEC)'!X6)</f>
        <v>0</v>
      </c>
      <c r="L13" s="30" t="str">
        <f>DEC2HEX('Pseudocode Test Script (DEC)'!Y6)</f>
        <v>0</v>
      </c>
      <c r="M13" s="30" t="str">
        <f>DEC2HEX('Pseudocode Test Script (DEC)'!Z6)</f>
        <v>0</v>
      </c>
      <c r="N13" s="30" t="str">
        <f>DEC2HEX('Pseudocode Test Script (DEC)'!AA6)</f>
        <v>0</v>
      </c>
      <c r="O13" s="30" t="str">
        <f>DEC2HEX('Pseudocode Test Script (DEC)'!AB6)</f>
        <v>0</v>
      </c>
      <c r="P13" s="30"/>
      <c r="Q13" s="30"/>
      <c r="R13" s="30"/>
      <c r="S13" s="30"/>
      <c r="T13" s="30"/>
      <c r="U13" s="30"/>
      <c r="V13" s="30"/>
      <c r="W13" s="30"/>
    </row>
    <row r="14" spans="1:23" s="87" customFormat="1" ht="47.25">
      <c r="A14" s="29" t="s">
        <v>237</v>
      </c>
      <c r="B14" s="30" t="s">
        <v>408</v>
      </c>
      <c r="D14" s="30"/>
      <c r="E14" s="30" t="str">
        <f>DEC2HEX('Pseudocode Test Script (DEC)'!R7)</f>
        <v>0</v>
      </c>
      <c r="F14" s="30" t="str">
        <f>DEC2HEX('Pseudocode Test Script (DEC)'!S7)</f>
        <v>8000</v>
      </c>
      <c r="G14" s="30" t="e">
        <f>DEC2HEX('Pseudocode Test Script (DEC)'!#REF!)</f>
        <v>#REF!</v>
      </c>
      <c r="H14" s="30" t="str">
        <f>DEC2HEX('Pseudocode Test Script (DEC)'!U7)</f>
        <v>0</v>
      </c>
      <c r="I14" s="30" t="str">
        <f>DEC2HEX('Pseudocode Test Script (DEC)'!V7)</f>
        <v>0</v>
      </c>
      <c r="J14" s="30" t="str">
        <f>DEC2HEX('Pseudocode Test Script (DEC)'!W7)</f>
        <v>0</v>
      </c>
      <c r="K14" s="30" t="str">
        <f>DEC2HEX('Pseudocode Test Script (DEC)'!X7)</f>
        <v>0</v>
      </c>
      <c r="L14" s="30" t="str">
        <f>DEC2HEX('Pseudocode Test Script (DEC)'!Y7)</f>
        <v>0</v>
      </c>
      <c r="M14" s="30" t="str">
        <f>DEC2HEX('Pseudocode Test Script (DEC)'!Z7)</f>
        <v>0</v>
      </c>
      <c r="N14" s="30" t="str">
        <f>DEC2HEX('Pseudocode Test Script (DEC)'!AA7)</f>
        <v>0</v>
      </c>
      <c r="O14" s="30" t="str">
        <f>DEC2HEX('Pseudocode Test Script (DEC)'!AB7)</f>
        <v>0</v>
      </c>
      <c r="P14" s="30"/>
      <c r="Q14" s="30"/>
      <c r="R14" s="30"/>
      <c r="S14" s="30"/>
      <c r="T14" s="30"/>
      <c r="U14" s="30"/>
      <c r="V14" s="30"/>
      <c r="W14" s="30"/>
    </row>
    <row r="15" spans="1:23" s="87" customFormat="1" ht="78.75">
      <c r="A15" s="30" t="s">
        <v>47</v>
      </c>
      <c r="B15" s="30" t="s">
        <v>409</v>
      </c>
      <c r="D15" s="30"/>
      <c r="E15" s="30" t="str">
        <f>DEC2HEX('Pseudocode Test Script (DEC)'!R8)</f>
        <v>0</v>
      </c>
      <c r="F15" s="30" t="str">
        <f>DEC2HEX('Pseudocode Test Script (DEC)'!S8)</f>
        <v>8000</v>
      </c>
      <c r="G15" s="30" t="str">
        <f>DEC2HEX('Pseudocode Test Script (DEC)'!T8)</f>
        <v>100</v>
      </c>
      <c r="H15" s="30" t="str">
        <f>DEC2HEX('Pseudocode Test Script (DEC)'!U8)</f>
        <v>8100</v>
      </c>
      <c r="I15" s="30" t="str">
        <f>DEC2HEX('Pseudocode Test Script (DEC)'!V8)</f>
        <v>0</v>
      </c>
      <c r="J15" s="30" t="str">
        <f>DEC2HEX('Pseudocode Test Script (DEC)'!W8)</f>
        <v>0</v>
      </c>
      <c r="K15" s="30" t="str">
        <f>DEC2HEX('Pseudocode Test Script (DEC)'!X8)</f>
        <v>0</v>
      </c>
      <c r="L15" s="30" t="str">
        <f>DEC2HEX('Pseudocode Test Script (DEC)'!Y8)</f>
        <v>0</v>
      </c>
      <c r="M15" s="30" t="str">
        <f>DEC2HEX('Pseudocode Test Script (DEC)'!Z8)</f>
        <v>0</v>
      </c>
      <c r="N15" s="30" t="str">
        <f>DEC2HEX('Pseudocode Test Script (DEC)'!AA8)</f>
        <v>0</v>
      </c>
      <c r="O15" s="30" t="str">
        <f>DEC2HEX('Pseudocode Test Script (DEC)'!AB8)</f>
        <v>0</v>
      </c>
      <c r="P15" s="88" t="s">
        <v>410</v>
      </c>
      <c r="Q15" s="30"/>
      <c r="R15" s="30"/>
      <c r="S15" s="30"/>
      <c r="T15" s="30"/>
      <c r="U15" s="30"/>
      <c r="V15" s="30"/>
      <c r="W15" s="30"/>
    </row>
    <row r="16" spans="1:23" s="87" customFormat="1" ht="94.5">
      <c r="A16" s="30" t="s">
        <v>51</v>
      </c>
      <c r="B16" s="30" t="s">
        <v>411</v>
      </c>
      <c r="D16" s="30"/>
      <c r="E16" s="30" t="str">
        <f>DEC2HEX('Pseudocode Test Script (DEC)'!R9)</f>
        <v>0</v>
      </c>
      <c r="F16" s="30" t="str">
        <f>DEC2HEX('Pseudocode Test Script (DEC)'!S9)</f>
        <v>8000</v>
      </c>
      <c r="G16" s="30" t="str">
        <f>DEC2HEX('Pseudocode Test Script (DEC)'!T9)</f>
        <v>100</v>
      </c>
      <c r="H16" s="30" t="str">
        <f>DEC2HEX('Pseudocode Test Script (DEC)'!U9)</f>
        <v>8100</v>
      </c>
      <c r="I16" s="30" t="str">
        <f>DEC2HEX('Pseudocode Test Script (DEC)'!V9)</f>
        <v>8000</v>
      </c>
      <c r="J16" s="30" t="str">
        <f>DEC2HEX('Pseudocode Test Script (DEC)'!W9)</f>
        <v>0</v>
      </c>
      <c r="K16" s="30" t="str">
        <f>DEC2HEX('Pseudocode Test Script (DEC)'!X9)</f>
        <v>0</v>
      </c>
      <c r="L16" s="30" t="str">
        <f>DEC2HEX('Pseudocode Test Script (DEC)'!Y9)</f>
        <v>0</v>
      </c>
      <c r="M16" s="30" t="str">
        <f>DEC2HEX('Pseudocode Test Script (DEC)'!Z9)</f>
        <v>0</v>
      </c>
      <c r="N16" s="30" t="str">
        <f>DEC2HEX('Pseudocode Test Script (DEC)'!AA9)</f>
        <v>0</v>
      </c>
      <c r="O16" s="30" t="str">
        <f>DEC2HEX('Pseudocode Test Script (DEC)'!AB9)</f>
        <v>0</v>
      </c>
      <c r="P16" s="47" t="s">
        <v>410</v>
      </c>
      <c r="Q16" s="88" t="s">
        <v>412</v>
      </c>
      <c r="R16" s="30"/>
      <c r="S16" s="30"/>
      <c r="T16" s="30"/>
      <c r="U16" s="30"/>
      <c r="V16" s="30"/>
      <c r="W16" s="30"/>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60" zoomScaleNormal="60" workbookViewId="0">
      <selection activeCell="G8" sqref="G8"/>
    </sheetView>
  </sheetViews>
  <sheetFormatPr defaultRowHeight="15.75"/>
  <cols>
    <col min="1" max="1" width="7.5" style="29"/>
    <col min="2" max="2" width="10.625" style="29"/>
    <col min="3" max="3" width="21" style="29"/>
    <col min="4" max="4" width="25.375" style="29"/>
    <col min="5" max="5" width="15.875" style="29"/>
    <col min="6" max="6" width="9.5"/>
    <col min="7" max="7" width="50.75" style="29"/>
    <col min="8" max="8" width="6.75" style="29"/>
    <col min="9" max="9" width="9.5" style="29"/>
    <col min="10" max="10" width="10.125" style="29"/>
    <col min="11" max="11" width="10.5" style="29"/>
    <col min="12" max="12" width="21.5" style="29"/>
    <col min="13" max="14" width="4.375" style="30"/>
    <col min="15" max="15" width="10.25" style="30"/>
    <col min="16" max="16" width="22.25" style="30"/>
    <col min="17" max="17" width="16.5" style="30"/>
    <col min="18" max="18" width="12.75" style="29"/>
    <col min="19" max="1025" width="9" style="29"/>
  </cols>
  <sheetData>
    <row r="1" spans="1:18" ht="31.5">
      <c r="A1" s="29" t="s">
        <v>198</v>
      </c>
      <c r="B1" s="29" t="s">
        <v>182</v>
      </c>
      <c r="C1" s="29" t="s">
        <v>199</v>
      </c>
      <c r="D1" s="29" t="s">
        <v>200</v>
      </c>
      <c r="E1" s="29" t="s">
        <v>201</v>
      </c>
      <c r="F1" s="29" t="s">
        <v>202</v>
      </c>
      <c r="G1" s="29" t="s">
        <v>203</v>
      </c>
      <c r="H1" s="29" t="s">
        <v>204</v>
      </c>
      <c r="I1" s="29" t="s">
        <v>205</v>
      </c>
      <c r="J1" s="29" t="s">
        <v>206</v>
      </c>
      <c r="K1" s="29" t="s">
        <v>207</v>
      </c>
      <c r="L1" s="29" t="s">
        <v>199</v>
      </c>
      <c r="M1" s="30" t="s">
        <v>208</v>
      </c>
      <c r="N1" s="30" t="s">
        <v>209</v>
      </c>
      <c r="O1" s="30" t="s">
        <v>210</v>
      </c>
      <c r="P1" s="30" t="s">
        <v>211</v>
      </c>
      <c r="Q1" s="30" t="s">
        <v>212</v>
      </c>
      <c r="R1" s="29" t="s">
        <v>213</v>
      </c>
    </row>
    <row r="2" spans="1:18">
      <c r="A2" s="29">
        <v>0</v>
      </c>
      <c r="B2" s="29" t="s">
        <v>67</v>
      </c>
      <c r="C2" s="15" t="s">
        <v>214</v>
      </c>
      <c r="D2" s="29" t="s">
        <v>215</v>
      </c>
      <c r="E2" s="29" t="s">
        <v>216</v>
      </c>
      <c r="G2" s="29" t="s">
        <v>217</v>
      </c>
      <c r="H2" s="30">
        <v>0</v>
      </c>
      <c r="I2" s="30">
        <v>0</v>
      </c>
      <c r="J2" s="30">
        <v>0</v>
      </c>
      <c r="K2" s="29" t="s">
        <v>215</v>
      </c>
      <c r="L2" s="31" t="str">
        <f t="shared" ref="L2:L20" si="0">C2</f>
        <v>0000_0000000_111111</v>
      </c>
      <c r="M2" s="30" t="str">
        <f t="shared" ref="M2:M17" si="1">"R["&amp;H2&amp;"]"</f>
        <v>R[0]</v>
      </c>
      <c r="N2" s="30" t="str">
        <f t="shared" ref="N2:N17" si="2">"R["&amp;I2&amp;"]"</f>
        <v>R[0]</v>
      </c>
      <c r="O2" s="30" t="str">
        <f t="shared" ref="O2:O17" si="3">"R["&amp;I2&amp;"]"</f>
        <v>R[0]</v>
      </c>
      <c r="P2" s="30">
        <v>0</v>
      </c>
      <c r="Q2" s="30">
        <v>0</v>
      </c>
    </row>
    <row r="3" spans="1:18">
      <c r="A3" s="29">
        <v>1</v>
      </c>
      <c r="B3" s="29" t="s">
        <v>11</v>
      </c>
      <c r="C3" s="15" t="s">
        <v>9</v>
      </c>
      <c r="D3" s="29" t="s">
        <v>218</v>
      </c>
      <c r="E3" s="29" t="s">
        <v>219</v>
      </c>
      <c r="G3" s="29" t="str">
        <f>"R["&amp;J3&amp;"] &lt;= R["&amp;H3&amp;"] + R["&amp;I3&amp;"]"</f>
        <v>R[3] &lt;= R[1] + R[2]</v>
      </c>
      <c r="H3" s="30">
        <v>1</v>
      </c>
      <c r="I3" s="30">
        <v>2</v>
      </c>
      <c r="J3" s="30">
        <v>3</v>
      </c>
      <c r="K3" s="29" t="s">
        <v>215</v>
      </c>
      <c r="L3" s="31" t="str">
        <f t="shared" si="0"/>
        <v>0000_0000001_000000</v>
      </c>
      <c r="M3" s="30" t="str">
        <f t="shared" si="1"/>
        <v>R[1]</v>
      </c>
      <c r="N3" s="30" t="str">
        <f t="shared" si="2"/>
        <v>R[2]</v>
      </c>
      <c r="O3" s="30" t="str">
        <f t="shared" si="3"/>
        <v>R[2]</v>
      </c>
      <c r="P3" s="30" t="str">
        <f t="shared" ref="P3:P17" si="4">G3</f>
        <v>R[3] &lt;= R[1] + R[2]</v>
      </c>
      <c r="Q3" s="30" t="str">
        <f>G3</f>
        <v>R[3] &lt;= R[1] + R[2]</v>
      </c>
    </row>
    <row r="4" spans="1:18">
      <c r="A4" s="29">
        <v>2</v>
      </c>
      <c r="B4" s="29" t="s">
        <v>14</v>
      </c>
      <c r="C4" s="15" t="s">
        <v>12</v>
      </c>
      <c r="D4" s="29" t="s">
        <v>220</v>
      </c>
      <c r="E4" s="29" t="s">
        <v>221</v>
      </c>
      <c r="G4" s="29" t="str">
        <f>"R["&amp;J4&amp;"] &lt;= R["&amp;H4&amp;"] - R["&amp;I4&amp;"]"</f>
        <v>R[4] &lt;= R[3] - R[2]</v>
      </c>
      <c r="H4" s="30">
        <v>3</v>
      </c>
      <c r="I4" s="30">
        <v>2</v>
      </c>
      <c r="J4" s="30">
        <v>4</v>
      </c>
      <c r="K4" s="29" t="s">
        <v>215</v>
      </c>
      <c r="L4" s="31" t="str">
        <f t="shared" si="0"/>
        <v>0000_0000100_000000</v>
      </c>
      <c r="M4" s="30" t="str">
        <f t="shared" si="1"/>
        <v>R[3]</v>
      </c>
      <c r="N4" s="30" t="str">
        <f t="shared" si="2"/>
        <v>R[2]</v>
      </c>
      <c r="O4" s="30" t="str">
        <f t="shared" si="3"/>
        <v>R[2]</v>
      </c>
      <c r="P4" s="30" t="str">
        <f t="shared" si="4"/>
        <v>R[4] &lt;= R[3] - R[2]</v>
      </c>
    </row>
    <row r="5" spans="1:18">
      <c r="A5" s="29">
        <v>3</v>
      </c>
      <c r="B5" s="29" t="s">
        <v>222</v>
      </c>
      <c r="C5" s="15" t="s">
        <v>15</v>
      </c>
      <c r="D5" s="29" t="s">
        <v>223</v>
      </c>
      <c r="E5" s="29" t="s">
        <v>224</v>
      </c>
      <c r="G5" s="29" t="str">
        <f>"R["&amp;J5&amp;"] &lt;= R["&amp;H5&amp;"] &amp; R["&amp;I5&amp;"]"</f>
        <v>R[5] &lt;= R[2] &amp; R[2]</v>
      </c>
      <c r="H5" s="30">
        <v>2</v>
      </c>
      <c r="I5" s="30">
        <v>2</v>
      </c>
      <c r="J5" s="30">
        <v>5</v>
      </c>
      <c r="K5" s="29" t="s">
        <v>215</v>
      </c>
      <c r="L5" s="31" t="str">
        <f t="shared" si="0"/>
        <v>0000_0001000_000000</v>
      </c>
      <c r="M5" s="30" t="str">
        <f t="shared" si="1"/>
        <v>R[2]</v>
      </c>
      <c r="N5" s="30" t="str">
        <f t="shared" si="2"/>
        <v>R[2]</v>
      </c>
      <c r="O5" s="30" t="str">
        <f t="shared" si="3"/>
        <v>R[2]</v>
      </c>
      <c r="P5" s="30" t="str">
        <f t="shared" si="4"/>
        <v>R[5] &lt;= R[2] &amp; R[2]</v>
      </c>
    </row>
    <row r="6" spans="1:18">
      <c r="A6" s="29">
        <v>4</v>
      </c>
      <c r="B6" s="29" t="s">
        <v>20</v>
      </c>
      <c r="C6" s="15" t="s">
        <v>18</v>
      </c>
      <c r="D6" s="29" t="s">
        <v>225</v>
      </c>
      <c r="E6" s="29" t="s">
        <v>226</v>
      </c>
      <c r="G6" s="29" t="str">
        <f>"R["&amp;J6&amp;"] &lt;= R["&amp;H6&amp;"] | R["&amp;I6&amp;"]"</f>
        <v>R[6] &lt;= R[3] | R[3]</v>
      </c>
      <c r="H6" s="30">
        <v>3</v>
      </c>
      <c r="I6" s="30">
        <v>3</v>
      </c>
      <c r="J6" s="30">
        <v>6</v>
      </c>
      <c r="K6" s="29" t="s">
        <v>215</v>
      </c>
      <c r="L6" s="31" t="str">
        <f t="shared" si="0"/>
        <v>0000_0001001_000000</v>
      </c>
      <c r="M6" s="30" t="str">
        <f t="shared" si="1"/>
        <v>R[3]</v>
      </c>
      <c r="N6" s="30" t="str">
        <f t="shared" si="2"/>
        <v>R[3]</v>
      </c>
      <c r="O6" s="30" t="str">
        <f t="shared" si="3"/>
        <v>R[3]</v>
      </c>
      <c r="P6" s="30" t="str">
        <f t="shared" si="4"/>
        <v>R[6] &lt;= R[3] | R[3]</v>
      </c>
    </row>
    <row r="7" spans="1:18" ht="31.5">
      <c r="A7" s="29">
        <v>5</v>
      </c>
      <c r="B7" s="29" t="s">
        <v>23</v>
      </c>
      <c r="C7" s="15" t="s">
        <v>21</v>
      </c>
      <c r="D7" s="29" t="s">
        <v>227</v>
      </c>
      <c r="E7" s="29" t="s">
        <v>228</v>
      </c>
      <c r="G7" s="32" t="str">
        <f>"R["&amp;J7&amp;"] &lt;=  - R["&amp;H7&amp;"]"</f>
        <v>R[2] &lt;=  - R[2]</v>
      </c>
      <c r="H7" s="30">
        <v>2</v>
      </c>
      <c r="I7" s="30">
        <v>0</v>
      </c>
      <c r="J7" s="30">
        <v>2</v>
      </c>
      <c r="K7" s="29" t="s">
        <v>215</v>
      </c>
      <c r="L7" s="31" t="str">
        <f t="shared" si="0"/>
        <v>0000_0001010_000000</v>
      </c>
      <c r="M7" s="30" t="str">
        <f t="shared" si="1"/>
        <v>R[2]</v>
      </c>
      <c r="N7" s="30" t="str">
        <f t="shared" si="2"/>
        <v>R[0]</v>
      </c>
      <c r="O7" s="30" t="str">
        <f t="shared" si="3"/>
        <v>R[0]</v>
      </c>
      <c r="P7" s="30" t="str">
        <f t="shared" si="4"/>
        <v>R[2] &lt;=  - R[2]</v>
      </c>
    </row>
    <row r="8" spans="1:18" ht="31.5">
      <c r="A8" s="29">
        <v>6</v>
      </c>
      <c r="B8" s="29" t="s">
        <v>26</v>
      </c>
      <c r="C8" s="15" t="s">
        <v>24</v>
      </c>
      <c r="D8" s="29" t="s">
        <v>229</v>
      </c>
      <c r="E8" s="29" t="s">
        <v>230</v>
      </c>
      <c r="F8" s="29"/>
      <c r="G8" s="29" t="str">
        <f>"R["&amp;J8&amp;"] &lt;= R["&amp;H8&amp;"] ^ R["&amp;I8&amp;"]"</f>
        <v>R[7] &lt;= R[1] ^ R[2]</v>
      </c>
      <c r="H8" s="30">
        <v>1</v>
      </c>
      <c r="I8" s="30">
        <v>2</v>
      </c>
      <c r="J8" s="30">
        <v>7</v>
      </c>
      <c r="K8" s="29" t="s">
        <v>215</v>
      </c>
      <c r="L8" s="31" t="str">
        <f t="shared" si="0"/>
        <v>0000_0001011_000000</v>
      </c>
      <c r="M8" s="30" t="str">
        <f t="shared" si="1"/>
        <v>R[1]</v>
      </c>
      <c r="N8" s="30" t="str">
        <f t="shared" si="2"/>
        <v>R[2]</v>
      </c>
      <c r="O8" s="30" t="str">
        <f t="shared" si="3"/>
        <v>R[2]</v>
      </c>
      <c r="P8" s="30" t="str">
        <f t="shared" si="4"/>
        <v>R[7] &lt;= R[1] ^ R[2]</v>
      </c>
    </row>
    <row r="9" spans="1:18" ht="31.5">
      <c r="A9" s="29">
        <v>7</v>
      </c>
      <c r="B9" s="29" t="s">
        <v>29</v>
      </c>
      <c r="C9" s="15" t="s">
        <v>27</v>
      </c>
      <c r="D9" s="29" t="s">
        <v>231</v>
      </c>
      <c r="E9" s="29" t="s">
        <v>232</v>
      </c>
      <c r="G9" s="29" t="str">
        <f>"R["&amp;J9&amp;"] &lt;= ~R["&amp;H9&amp;"]"</f>
        <v>R[7] &lt;= ~R[1]</v>
      </c>
      <c r="H9" s="30">
        <v>1</v>
      </c>
      <c r="I9" s="30">
        <v>0</v>
      </c>
      <c r="J9" s="30">
        <v>7</v>
      </c>
      <c r="K9" s="29" t="s">
        <v>215</v>
      </c>
      <c r="L9" s="31" t="str">
        <f t="shared" si="0"/>
        <v>0000_0001100_000000</v>
      </c>
      <c r="M9" s="30" t="str">
        <f t="shared" si="1"/>
        <v>R[1]</v>
      </c>
      <c r="N9" s="30" t="str">
        <f t="shared" si="2"/>
        <v>R[0]</v>
      </c>
      <c r="O9" s="30" t="str">
        <f t="shared" si="3"/>
        <v>R[0]</v>
      </c>
      <c r="P9" s="30" t="str">
        <f t="shared" si="4"/>
        <v>R[7] &lt;= ~R[1]</v>
      </c>
    </row>
    <row r="10" spans="1:18" ht="31.5">
      <c r="A10" s="29">
        <v>8</v>
      </c>
      <c r="B10" s="29" t="s">
        <v>33</v>
      </c>
      <c r="C10" s="15" t="s">
        <v>31</v>
      </c>
      <c r="D10" s="29" t="s">
        <v>233</v>
      </c>
      <c r="E10" s="29" t="s">
        <v>234</v>
      </c>
      <c r="G10" s="29" t="str">
        <f>"R["&amp;J10&amp;"] &lt;= R["&amp;H10&amp;"] &gt;&gt; 1 ; CARRY_FLAG &lt;= R["&amp;H10&amp;"]{0}"</f>
        <v>R[8] &lt;= R[2] &gt;&gt; 1 ; CARRY_FLAG &lt;= R[2]{0}</v>
      </c>
      <c r="H10" s="30">
        <v>2</v>
      </c>
      <c r="I10" s="30">
        <v>0</v>
      </c>
      <c r="J10" s="30">
        <v>8</v>
      </c>
      <c r="K10" s="29" t="s">
        <v>215</v>
      </c>
      <c r="L10" s="31" t="str">
        <f t="shared" si="0"/>
        <v>0000_0010000_000000</v>
      </c>
      <c r="M10" s="30" t="str">
        <f t="shared" si="1"/>
        <v>R[2]</v>
      </c>
      <c r="N10" s="30" t="str">
        <f t="shared" si="2"/>
        <v>R[0]</v>
      </c>
      <c r="O10" s="30" t="str">
        <f t="shared" si="3"/>
        <v>R[0]</v>
      </c>
      <c r="P10" s="30" t="str">
        <f t="shared" si="4"/>
        <v>R[8] &lt;= R[2] &gt;&gt; 1 ; CARRY_FLAG &lt;= R[2]{0}</v>
      </c>
    </row>
    <row r="11" spans="1:18" ht="31.5">
      <c r="A11" s="29">
        <v>9</v>
      </c>
      <c r="B11" s="29" t="s">
        <v>37</v>
      </c>
      <c r="C11" s="15" t="s">
        <v>35</v>
      </c>
      <c r="D11" s="29" t="s">
        <v>235</v>
      </c>
      <c r="E11" s="29" t="s">
        <v>236</v>
      </c>
      <c r="G11" s="29" t="str">
        <f>"R["&amp;J11&amp;"] &lt;= R["&amp;H11&amp;"] &gt;&gt;&gt; 1"</f>
        <v>R[10] &lt;= R[3] &gt;&gt;&gt; 1</v>
      </c>
      <c r="H11" s="30">
        <v>3</v>
      </c>
      <c r="I11" s="30">
        <v>0</v>
      </c>
      <c r="J11" s="30">
        <v>10</v>
      </c>
      <c r="K11" s="29" t="s">
        <v>215</v>
      </c>
      <c r="L11" s="31" t="str">
        <f t="shared" si="0"/>
        <v>0000_0010001_000000</v>
      </c>
      <c r="M11" s="30" t="str">
        <f t="shared" si="1"/>
        <v>R[3]</v>
      </c>
      <c r="N11" s="30" t="str">
        <f t="shared" si="2"/>
        <v>R[0]</v>
      </c>
      <c r="O11" s="30" t="str">
        <f t="shared" si="3"/>
        <v>R[0]</v>
      </c>
      <c r="P11" s="30" t="str">
        <f t="shared" si="4"/>
        <v>R[10] &lt;= R[3] &gt;&gt;&gt; 1</v>
      </c>
    </row>
    <row r="12" spans="1:18" ht="31.5">
      <c r="A12" s="29">
        <v>10</v>
      </c>
      <c r="B12" s="29" t="s">
        <v>237</v>
      </c>
      <c r="C12" s="15" t="s">
        <v>39</v>
      </c>
      <c r="D12" s="29" t="s">
        <v>238</v>
      </c>
      <c r="E12" s="29" t="s">
        <v>239</v>
      </c>
      <c r="G12" s="29" t="str">
        <f>"R["&amp;J12&amp;"] &lt;= R["&amp;H12&amp;"] &lt;&lt; 1 ; CARRY_FLAG &lt;= R["&amp;H12&amp;"]{31}"</f>
        <v>R[11] &lt;= R[4] &lt;&lt; 1 ; CARRY_FLAG &lt;= R[4]{31}</v>
      </c>
      <c r="H12" s="30">
        <v>4</v>
      </c>
      <c r="I12" s="30">
        <v>0</v>
      </c>
      <c r="J12" s="30">
        <v>11</v>
      </c>
      <c r="K12" s="29" t="s">
        <v>215</v>
      </c>
      <c r="L12" s="31" t="str">
        <f t="shared" si="0"/>
        <v>0000_0010011_000000</v>
      </c>
      <c r="M12" s="30" t="str">
        <f t="shared" si="1"/>
        <v>R[4]</v>
      </c>
      <c r="N12" s="30" t="str">
        <f t="shared" si="2"/>
        <v>R[0]</v>
      </c>
      <c r="O12" s="30" t="str">
        <f t="shared" si="3"/>
        <v>R[0]</v>
      </c>
      <c r="P12" s="30" t="str">
        <f t="shared" si="4"/>
        <v>R[11] &lt;= R[4] &lt;&lt; 1 ; CARRY_FLAG &lt;= R[4]{31}</v>
      </c>
    </row>
    <row r="13" spans="1:18" ht="47.25">
      <c r="A13" s="29">
        <v>11</v>
      </c>
      <c r="B13" s="29" t="s">
        <v>47</v>
      </c>
      <c r="C13" s="15" t="s">
        <v>45</v>
      </c>
      <c r="D13" s="29" t="s">
        <v>240</v>
      </c>
      <c r="E13" s="29" t="s">
        <v>241</v>
      </c>
      <c r="G13" s="29" t="str">
        <f>"R["&amp;J13&amp;"] &lt;= {CARRY_FLAG,R["&amp;H13&amp;"]{31:1}} ; CARRY_FLAG &lt;= R["&amp;H13&amp;"]{0}"</f>
        <v>R[12] &lt;= {CARRY_FLAG,R[5]{31:1}} ; CARRY_FLAG &lt;= R[5]{0}</v>
      </c>
      <c r="H13" s="30">
        <v>5</v>
      </c>
      <c r="I13" s="30">
        <v>0</v>
      </c>
      <c r="J13" s="30">
        <v>12</v>
      </c>
      <c r="K13" s="29" t="s">
        <v>215</v>
      </c>
      <c r="L13" s="31" t="str">
        <f t="shared" si="0"/>
        <v>0000_0011001_000000</v>
      </c>
      <c r="M13" s="30" t="str">
        <f t="shared" si="1"/>
        <v>R[5]</v>
      </c>
      <c r="N13" s="30" t="str">
        <f t="shared" si="2"/>
        <v>R[0]</v>
      </c>
      <c r="O13" s="30" t="str">
        <f t="shared" si="3"/>
        <v>R[0]</v>
      </c>
      <c r="P13" s="30" t="str">
        <f t="shared" si="4"/>
        <v>R[12] &lt;= {CARRY_FLAG,R[5]{31:1}} ; CARRY_FLAG &lt;= R[5]{0}</v>
      </c>
    </row>
    <row r="14" spans="1:18" ht="63">
      <c r="A14" s="29">
        <v>12</v>
      </c>
      <c r="B14" s="29" t="s">
        <v>51</v>
      </c>
      <c r="C14" s="15" t="s">
        <v>49</v>
      </c>
      <c r="D14" s="29" t="s">
        <v>242</v>
      </c>
      <c r="E14" s="29" t="s">
        <v>243</v>
      </c>
      <c r="G14" s="29" t="str">
        <f>"R["&amp;J14&amp;"] &lt;= {R["&amp;H14&amp;"]{31:1},CARRY_FLAG} ; CARRY_FLAG &lt;= R["&amp;H14&amp;"]{31}"</f>
        <v>R[13] &lt;= {R[5]{31:1},CARRY_FLAG} ; CARRY_FLAG &lt;= R[5]{31}</v>
      </c>
      <c r="H14" s="30">
        <v>5</v>
      </c>
      <c r="I14" s="30">
        <v>0</v>
      </c>
      <c r="J14" s="30">
        <v>13</v>
      </c>
      <c r="K14" s="29" t="s">
        <v>215</v>
      </c>
      <c r="L14" s="31" t="str">
        <f t="shared" si="0"/>
        <v>0000_0011010_000000</v>
      </c>
      <c r="M14" s="30" t="str">
        <f t="shared" si="1"/>
        <v>R[5]</v>
      </c>
      <c r="N14" s="30" t="str">
        <f t="shared" si="2"/>
        <v>R[0]</v>
      </c>
      <c r="O14" s="30" t="str">
        <f t="shared" si="3"/>
        <v>R[0]</v>
      </c>
      <c r="P14" s="30" t="str">
        <f t="shared" si="4"/>
        <v>R[13] &lt;= {R[5]{31:1},CARRY_FLAG} ; CARRY_FLAG &lt;= R[5]{31}</v>
      </c>
    </row>
    <row r="15" spans="1:18" ht="31.5">
      <c r="A15" s="33">
        <v>13</v>
      </c>
      <c r="B15" s="33" t="s">
        <v>56</v>
      </c>
      <c r="C15" s="34" t="s">
        <v>54</v>
      </c>
      <c r="D15" s="33" t="s">
        <v>244</v>
      </c>
      <c r="E15" s="33" t="s">
        <v>245</v>
      </c>
      <c r="F15" s="26"/>
      <c r="G15" s="33" t="str">
        <f>"R["&amp;J15&amp;"] &lt;= (R["&amp;H15&amp;"])"</f>
        <v>R[] &lt;= (R[])</v>
      </c>
      <c r="H15" s="35"/>
      <c r="I15" s="35"/>
      <c r="J15" s="35"/>
      <c r="K15" s="33" t="s">
        <v>215</v>
      </c>
      <c r="L15" s="36" t="str">
        <f t="shared" si="0"/>
        <v>0000_0100000_000000</v>
      </c>
      <c r="M15" s="35" t="str">
        <f t="shared" si="1"/>
        <v>R[]</v>
      </c>
      <c r="N15" s="35" t="str">
        <f t="shared" si="2"/>
        <v>R[]</v>
      </c>
      <c r="O15" s="35" t="str">
        <f t="shared" si="3"/>
        <v>R[]</v>
      </c>
      <c r="P15" s="35" t="str">
        <f t="shared" si="4"/>
        <v>R[] &lt;= (R[])</v>
      </c>
      <c r="Q15" s="35"/>
      <c r="R15" s="33" t="s">
        <v>246</v>
      </c>
    </row>
    <row r="16" spans="1:18" ht="31.5">
      <c r="A16" s="33">
        <v>14</v>
      </c>
      <c r="B16" s="33" t="s">
        <v>60</v>
      </c>
      <c r="C16" s="34" t="s">
        <v>58</v>
      </c>
      <c r="D16" s="33" t="s">
        <v>247</v>
      </c>
      <c r="E16" s="33" t="s">
        <v>248</v>
      </c>
      <c r="F16" s="26"/>
      <c r="G16" s="33" t="s">
        <v>247</v>
      </c>
      <c r="H16" s="35"/>
      <c r="I16" s="35"/>
      <c r="J16" s="35"/>
      <c r="K16" s="33" t="s">
        <v>215</v>
      </c>
      <c r="L16" s="36" t="str">
        <f t="shared" si="0"/>
        <v>0000_0100001_000000</v>
      </c>
      <c r="M16" s="35" t="str">
        <f t="shared" si="1"/>
        <v>R[]</v>
      </c>
      <c r="N16" s="35" t="str">
        <f t="shared" si="2"/>
        <v>R[]</v>
      </c>
      <c r="O16" s="35" t="str">
        <f t="shared" si="3"/>
        <v>R[]</v>
      </c>
      <c r="P16" s="35" t="str">
        <f t="shared" si="4"/>
        <v>RY&lt;=(Ri,Rj) ; RZ &lt;= [RA] + [RB]</v>
      </c>
      <c r="Q16" s="35"/>
      <c r="R16" s="33"/>
    </row>
    <row r="17" spans="1:18" ht="31.5">
      <c r="A17" s="33">
        <v>15</v>
      </c>
      <c r="B17" s="33" t="s">
        <v>64</v>
      </c>
      <c r="C17" s="34" t="s">
        <v>62</v>
      </c>
      <c r="D17" s="33" t="s">
        <v>249</v>
      </c>
      <c r="E17" s="33" t="s">
        <v>65</v>
      </c>
      <c r="F17" s="26"/>
      <c r="G17" s="33" t="s">
        <v>249</v>
      </c>
      <c r="H17" s="35"/>
      <c r="I17" s="35"/>
      <c r="J17" s="35"/>
      <c r="K17" s="33" t="s">
        <v>215</v>
      </c>
      <c r="L17" s="36" t="str">
        <f t="shared" si="0"/>
        <v>0000_0100010_000000</v>
      </c>
      <c r="M17" s="35" t="str">
        <f t="shared" si="1"/>
        <v>R[]</v>
      </c>
      <c r="N17" s="35" t="str">
        <f t="shared" si="2"/>
        <v>R[]</v>
      </c>
      <c r="O17" s="35" t="str">
        <f t="shared" si="3"/>
        <v>R[]</v>
      </c>
      <c r="P17" s="35" t="str">
        <f t="shared" si="4"/>
        <v>RY&lt;=(RB) ; RZ &lt;= RB</v>
      </c>
      <c r="Q17" s="35"/>
      <c r="R17" s="33"/>
    </row>
    <row r="18" spans="1:18">
      <c r="A18" s="29">
        <v>32</v>
      </c>
      <c r="B18" s="29" t="s">
        <v>250</v>
      </c>
      <c r="C18" s="15">
        <v>100010</v>
      </c>
      <c r="D18" s="29" t="s">
        <v>251</v>
      </c>
      <c r="E18" s="29" t="s">
        <v>252</v>
      </c>
      <c r="G18" s="29" t="str">
        <f>"R["&amp;J18&amp;"] &lt;= "&amp;K18</f>
        <v>R[2] &lt;= -123456</v>
      </c>
      <c r="H18" s="30">
        <v>0</v>
      </c>
      <c r="I18" s="30">
        <v>0</v>
      </c>
      <c r="J18" s="30">
        <v>2</v>
      </c>
      <c r="K18" s="29">
        <v>-123456</v>
      </c>
      <c r="L18" s="31">
        <f t="shared" si="0"/>
        <v>100010</v>
      </c>
    </row>
    <row r="19" spans="1:18" ht="31.5">
      <c r="A19" s="29">
        <v>33</v>
      </c>
      <c r="B19" s="29" t="s">
        <v>253</v>
      </c>
      <c r="C19" s="15">
        <v>100011</v>
      </c>
      <c r="D19" s="29" t="s">
        <v>254</v>
      </c>
      <c r="E19" s="29" t="s">
        <v>255</v>
      </c>
      <c r="G19" s="29" t="str">
        <f>"R["&amp;J19&amp;"] &lt;= "&amp;K19</f>
        <v>R[1] &lt;= 987987</v>
      </c>
      <c r="H19" s="30">
        <v>0</v>
      </c>
      <c r="I19" s="30">
        <v>0</v>
      </c>
      <c r="J19" s="30">
        <v>1</v>
      </c>
      <c r="K19" s="29">
        <v>987987</v>
      </c>
      <c r="L19" s="31">
        <f t="shared" si="0"/>
        <v>100011</v>
      </c>
    </row>
    <row r="20" spans="1:18">
      <c r="E20" s="29" t="s">
        <v>252</v>
      </c>
      <c r="G20" s="29" t="str">
        <f>"R["&amp;J20&amp;"] &lt;= "&amp;K20</f>
        <v>R[0] &lt;= 0</v>
      </c>
      <c r="H20" s="30">
        <v>0</v>
      </c>
      <c r="I20" s="30">
        <v>0</v>
      </c>
      <c r="J20" s="30">
        <v>0</v>
      </c>
      <c r="K20" s="29">
        <v>0</v>
      </c>
      <c r="L20" s="31">
        <f t="shared" si="0"/>
        <v>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OP_CODES</vt:lpstr>
      <vt:lpstr>Pseudocode Test Script (DEC)</vt:lpstr>
      <vt:lpstr>(A)Instruction Generator Format</vt:lpstr>
      <vt:lpstr>(B)Instruction Generator Format</vt:lpstr>
      <vt:lpstr>Pseudocode Test Script (HEX)</vt:lpstr>
      <vt:lpstr>All 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Jordatech</cp:lastModifiedBy>
  <cp:revision>0</cp:revision>
  <cp:lastPrinted>2014-11-06T20:10:32Z</cp:lastPrinted>
  <dcterms:created xsi:type="dcterms:W3CDTF">2014-10-17T16:42:55Z</dcterms:created>
  <dcterms:modified xsi:type="dcterms:W3CDTF">2014-11-22T06:00:05Z</dcterms:modified>
</cp:coreProperties>
</file>