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/Box/PDG21+/PDG21Plus/generating_scripts/"/>
    </mc:Choice>
  </mc:AlternateContent>
  <xr:revisionPtr revIDLastSave="0" documentId="13_ncr:1_{F0B2ED5A-1B63-244B-A7FD-3BD85B2E2065}" xr6:coauthVersionLast="47" xr6:coauthVersionMax="47" xr10:uidLastSave="{00000000-0000-0000-0000-000000000000}"/>
  <bookViews>
    <workbookView xWindow="0" yWindow="460" windowWidth="25600" windowHeight="15540" xr2:uid="{00000000-000D-0000-FFFF-FFFF00000000}"/>
  </bookViews>
  <sheets>
    <sheet name="out_main_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92" i="1" l="1"/>
  <c r="Q383" i="1"/>
  <c r="P383" i="1"/>
  <c r="Q378" i="1"/>
  <c r="P378" i="1"/>
  <c r="O442" i="1"/>
  <c r="O438" i="1"/>
  <c r="O434" i="1"/>
  <c r="O431" i="1"/>
  <c r="O428" i="1"/>
  <c r="O424" i="1"/>
  <c r="O420" i="1"/>
  <c r="O417" i="1"/>
  <c r="Q1171" i="1"/>
  <c r="P1171" i="1"/>
  <c r="Q1159" i="1"/>
  <c r="P1159" i="1"/>
  <c r="Q3177" i="1"/>
  <c r="P3177" i="1"/>
  <c r="Q3167" i="1"/>
  <c r="P3167" i="1"/>
  <c r="Q3773" i="1"/>
  <c r="Q3771" i="1"/>
  <c r="Q3769" i="1"/>
  <c r="Q3767" i="1"/>
  <c r="Q4339" i="1"/>
  <c r="Q4335" i="1"/>
  <c r="P4339" i="1"/>
  <c r="P4335" i="1"/>
  <c r="O4339" i="1"/>
  <c r="O4335" i="1"/>
  <c r="N4339" i="1"/>
  <c r="N4335" i="1"/>
  <c r="O4564" i="1"/>
  <c r="O4562" i="1"/>
  <c r="N4564" i="1"/>
  <c r="N4562" i="1"/>
  <c r="Q4024" i="1"/>
  <c r="Q4012" i="1"/>
  <c r="P4024" i="1"/>
  <c r="P4012" i="1"/>
  <c r="O4024" i="1"/>
  <c r="O4012" i="1"/>
  <c r="N4024" i="1"/>
  <c r="N4012" i="1"/>
  <c r="Q4371" i="1" l="1"/>
  <c r="P4371" i="1"/>
  <c r="Q4367" i="1"/>
  <c r="P4367" i="1"/>
  <c r="Q4384" i="1"/>
  <c r="P4384" i="1"/>
  <c r="Q4379" i="1"/>
  <c r="P4379" i="1"/>
  <c r="Q4393" i="1"/>
  <c r="P4393" i="1"/>
  <c r="Q4389" i="1"/>
  <c r="P4389" i="1"/>
  <c r="O4393" i="1"/>
  <c r="N4393" i="1"/>
  <c r="O4384" i="1"/>
  <c r="N4384" i="1"/>
  <c r="O4371" i="1"/>
  <c r="N4371" i="1"/>
  <c r="N4367" i="1"/>
  <c r="O4367" i="1"/>
  <c r="O4379" i="1"/>
  <c r="N4379" i="1"/>
  <c r="O4389" i="1"/>
  <c r="N4389" i="1"/>
  <c r="O4548" i="1"/>
  <c r="N4548" i="1"/>
  <c r="O4546" i="1"/>
  <c r="N4546" i="1"/>
  <c r="O4552" i="1"/>
  <c r="N4552" i="1"/>
  <c r="O4550" i="1"/>
  <c r="N4550" i="1"/>
  <c r="O4556" i="1"/>
  <c r="N4556" i="1"/>
  <c r="O4554" i="1"/>
  <c r="N4554" i="1"/>
  <c r="Q96" i="1"/>
  <c r="P96" i="1"/>
  <c r="Q94" i="1"/>
  <c r="P94" i="1"/>
  <c r="Q92" i="1"/>
  <c r="P92" i="1"/>
  <c r="Q90" i="1"/>
  <c r="P90" i="1"/>
  <c r="O96" i="1"/>
  <c r="N96" i="1"/>
  <c r="O94" i="1"/>
  <c r="N94" i="1"/>
  <c r="O92" i="1"/>
  <c r="N92" i="1"/>
  <c r="O90" i="1"/>
  <c r="N90" i="1"/>
  <c r="Q402" i="1"/>
  <c r="P402" i="1"/>
  <c r="O402" i="1"/>
  <c r="N402" i="1"/>
  <c r="Q447" i="1"/>
  <c r="P447" i="1"/>
  <c r="O447" i="1"/>
  <c r="N447" i="1"/>
  <c r="Q445" i="1"/>
  <c r="P445" i="1"/>
  <c r="O445" i="1"/>
  <c r="N445" i="1"/>
  <c r="Q400" i="1"/>
  <c r="P400" i="1"/>
  <c r="O400" i="1"/>
  <c r="N400" i="1"/>
  <c r="Q315" i="1"/>
  <c r="P315" i="1"/>
  <c r="O315" i="1"/>
  <c r="N315" i="1"/>
  <c r="Q306" i="1"/>
  <c r="P306" i="1"/>
  <c r="O306" i="1"/>
  <c r="N306" i="1"/>
  <c r="Q297" i="1"/>
  <c r="P297" i="1"/>
  <c r="O297" i="1"/>
  <c r="N297" i="1"/>
  <c r="P288" i="1"/>
  <c r="Q288" i="1"/>
  <c r="N288" i="1"/>
  <c r="O288" i="1"/>
  <c r="Q1405" i="1"/>
  <c r="P1405" i="1"/>
  <c r="O1405" i="1"/>
  <c r="N1405" i="1"/>
  <c r="Q1401" i="1"/>
  <c r="P1401" i="1"/>
  <c r="O1401" i="1"/>
  <c r="N1401" i="1"/>
  <c r="Q1397" i="1"/>
  <c r="P1397" i="1"/>
  <c r="O1397" i="1"/>
  <c r="N1397" i="1"/>
  <c r="Q1393" i="1"/>
  <c r="P1393" i="1"/>
  <c r="O1393" i="1"/>
  <c r="N1393" i="1"/>
  <c r="Q1673" i="1"/>
  <c r="P1673" i="1"/>
  <c r="Q1669" i="1"/>
  <c r="P1669" i="1"/>
  <c r="Q1665" i="1"/>
  <c r="P1665" i="1"/>
  <c r="Q1661" i="1"/>
  <c r="P1661" i="1"/>
  <c r="O1673" i="1"/>
  <c r="N1673" i="1"/>
  <c r="O1669" i="1"/>
  <c r="N1669" i="1"/>
  <c r="O1665" i="1"/>
  <c r="N1665" i="1"/>
  <c r="O1661" i="1"/>
  <c r="N1661" i="1"/>
  <c r="Q2706" i="1"/>
  <c r="P2706" i="1"/>
  <c r="Q2698" i="1"/>
  <c r="P2698" i="1"/>
  <c r="Q2690" i="1"/>
  <c r="P2690" i="1"/>
  <c r="Q2682" i="1"/>
  <c r="P2682" i="1"/>
  <c r="O2706" i="1"/>
  <c r="N2706" i="1"/>
  <c r="O2698" i="1"/>
  <c r="N2698" i="1"/>
  <c r="O2690" i="1"/>
  <c r="N2690" i="1"/>
  <c r="O2682" i="1"/>
  <c r="N2682" i="1"/>
  <c r="Q3360" i="1"/>
  <c r="P3360" i="1"/>
  <c r="Q3350" i="1"/>
  <c r="P3350" i="1"/>
  <c r="O3404" i="1"/>
  <c r="N3404" i="1"/>
  <c r="O3394" i="1"/>
  <c r="N3394" i="1"/>
  <c r="O3360" i="1"/>
  <c r="N3360" i="1"/>
  <c r="O3350" i="1"/>
  <c r="N3350" i="1"/>
  <c r="Q3827" i="1"/>
  <c r="Q3823" i="1"/>
  <c r="Q3779" i="1"/>
  <c r="Q3775" i="1"/>
  <c r="Q3979" i="1"/>
  <c r="P3979" i="1"/>
  <c r="O3979" i="1"/>
  <c r="N3979" i="1"/>
  <c r="Q3976" i="1"/>
  <c r="P3976" i="1"/>
  <c r="O3976" i="1"/>
  <c r="N3976" i="1"/>
  <c r="Q4005" i="1"/>
  <c r="P4005" i="1"/>
  <c r="Q4002" i="1"/>
  <c r="P4002" i="1"/>
  <c r="O4005" i="1"/>
  <c r="N4005" i="1"/>
  <c r="O4002" i="1"/>
  <c r="N4002" i="1"/>
  <c r="O4413" i="1"/>
  <c r="N4413" i="1"/>
  <c r="O4411" i="1"/>
  <c r="N4411" i="1"/>
  <c r="O4437" i="1"/>
  <c r="N4437" i="1"/>
  <c r="O4435" i="1"/>
  <c r="N4435" i="1"/>
  <c r="Q161" i="1"/>
  <c r="P161" i="1"/>
  <c r="O161" i="1"/>
  <c r="N161" i="1"/>
  <c r="Q158" i="1"/>
  <c r="P158" i="1"/>
  <c r="O158" i="1"/>
  <c r="N158" i="1"/>
  <c r="Q278" i="1"/>
  <c r="P278" i="1"/>
  <c r="O278" i="1"/>
  <c r="N278" i="1"/>
  <c r="Q268" i="1"/>
  <c r="P268" i="1"/>
  <c r="O268" i="1"/>
  <c r="N268" i="1"/>
  <c r="Q473" i="1"/>
  <c r="P473" i="1"/>
  <c r="O473" i="1"/>
  <c r="N473" i="1"/>
  <c r="Q470" i="1"/>
  <c r="P470" i="1"/>
  <c r="O470" i="1"/>
  <c r="N470" i="1"/>
  <c r="O3487" i="1"/>
  <c r="N3487" i="1"/>
  <c r="O3485" i="1"/>
  <c r="N3485" i="1"/>
  <c r="O155" i="1"/>
  <c r="N155" i="1"/>
  <c r="O152" i="1"/>
  <c r="N152" i="1"/>
  <c r="O149" i="1"/>
  <c r="N149" i="1"/>
  <c r="O146" i="1"/>
  <c r="N146" i="1"/>
  <c r="Q264" i="1"/>
  <c r="P264" i="1"/>
  <c r="O264" i="1"/>
  <c r="N264" i="1"/>
  <c r="Q260" i="1"/>
  <c r="P260" i="1"/>
  <c r="O260" i="1"/>
  <c r="N260" i="1"/>
  <c r="Q256" i="1"/>
  <c r="P256" i="1"/>
  <c r="O256" i="1"/>
  <c r="N256" i="1"/>
  <c r="Q252" i="1"/>
  <c r="P252" i="1"/>
  <c r="O252" i="1"/>
  <c r="N252" i="1"/>
  <c r="Q397" i="1"/>
  <c r="P397" i="1"/>
  <c r="O397" i="1"/>
  <c r="N397" i="1"/>
  <c r="Q394" i="1"/>
  <c r="P394" i="1"/>
  <c r="O394" i="1"/>
  <c r="N394" i="1"/>
  <c r="Q391" i="1"/>
  <c r="P391" i="1"/>
  <c r="O391" i="1"/>
  <c r="N391" i="1"/>
  <c r="Q388" i="1"/>
  <c r="P388" i="1"/>
  <c r="O388" i="1"/>
  <c r="N388" i="1"/>
  <c r="Q610" i="1"/>
  <c r="P610" i="1"/>
  <c r="O610" i="1"/>
  <c r="N610" i="1"/>
  <c r="Q602" i="1"/>
  <c r="P602" i="1"/>
  <c r="O602" i="1"/>
  <c r="N602" i="1"/>
  <c r="Q594" i="1"/>
  <c r="P594" i="1"/>
  <c r="O594" i="1"/>
  <c r="N594" i="1"/>
  <c r="Q586" i="1"/>
  <c r="P586" i="1"/>
  <c r="O586" i="1"/>
  <c r="N586" i="1"/>
  <c r="Q1287" i="1"/>
  <c r="P1287" i="1"/>
  <c r="O1287" i="1"/>
  <c r="N1287" i="1"/>
  <c r="Q1269" i="1"/>
  <c r="P1269" i="1"/>
  <c r="O1269" i="1"/>
  <c r="N1269" i="1"/>
  <c r="Q1251" i="1"/>
  <c r="P1251" i="1"/>
  <c r="O1251" i="1"/>
  <c r="N1251" i="1"/>
  <c r="Q1231" i="1"/>
  <c r="P1231" i="1"/>
  <c r="O1231" i="1"/>
  <c r="N1231" i="1"/>
  <c r="Q1646" i="1"/>
  <c r="P1646" i="1"/>
  <c r="O1646" i="1"/>
  <c r="N1646" i="1"/>
  <c r="Q1639" i="1"/>
  <c r="P1639" i="1"/>
  <c r="O1639" i="1"/>
  <c r="N1639" i="1"/>
  <c r="Q1632" i="1"/>
  <c r="P1632" i="1"/>
  <c r="O1632" i="1"/>
  <c r="N1632" i="1"/>
  <c r="Q1625" i="1"/>
  <c r="P1625" i="1"/>
  <c r="O1625" i="1"/>
  <c r="N1625" i="1"/>
  <c r="Q1681" i="1"/>
  <c r="P1681" i="1"/>
  <c r="O1681" i="1"/>
  <c r="N1681" i="1"/>
  <c r="Q1677" i="1"/>
  <c r="P1677" i="1"/>
  <c r="O1677" i="1"/>
  <c r="N1677" i="1"/>
  <c r="Q1657" i="1"/>
  <c r="P1657" i="1"/>
  <c r="O1657" i="1"/>
  <c r="N1657" i="1"/>
  <c r="Q1653" i="1"/>
  <c r="P1653" i="1"/>
  <c r="O1653" i="1"/>
  <c r="N1653" i="1"/>
  <c r="Q2679" i="1"/>
  <c r="P2679" i="1"/>
  <c r="O2679" i="1"/>
  <c r="N2679" i="1"/>
  <c r="Q2676" i="1"/>
  <c r="P2676" i="1"/>
  <c r="O2676" i="1"/>
  <c r="N2676" i="1"/>
  <c r="Q2653" i="1"/>
  <c r="P2653" i="1"/>
  <c r="O2653" i="1"/>
  <c r="N2653" i="1"/>
  <c r="N2650" i="1"/>
  <c r="O2650" i="1"/>
  <c r="Q2650" i="1"/>
  <c r="P2650" i="1"/>
  <c r="Q2767" i="1"/>
  <c r="P2767" i="1"/>
  <c r="O2767" i="1"/>
  <c r="N2767" i="1"/>
  <c r="Q2756" i="1"/>
  <c r="P2756" i="1"/>
  <c r="O2756" i="1"/>
  <c r="N2756" i="1"/>
  <c r="Q2745" i="1"/>
  <c r="P2745" i="1"/>
  <c r="O2745" i="1"/>
  <c r="N2745" i="1"/>
  <c r="Q2734" i="1"/>
  <c r="P2734" i="1"/>
  <c r="O2734" i="1"/>
  <c r="N2734" i="1"/>
  <c r="Q2870" i="1"/>
  <c r="P2870" i="1"/>
  <c r="O2870" i="1"/>
  <c r="N2870" i="1"/>
  <c r="Q2860" i="1"/>
  <c r="P2860" i="1"/>
  <c r="O2860" i="1"/>
  <c r="N2860" i="1"/>
  <c r="Q2850" i="1"/>
  <c r="P2850" i="1"/>
  <c r="O2850" i="1"/>
  <c r="N2850" i="1"/>
  <c r="Q2840" i="1"/>
  <c r="P2840" i="1"/>
  <c r="O2840" i="1"/>
  <c r="N2840" i="1"/>
  <c r="Q2948" i="1"/>
  <c r="P2948" i="1"/>
  <c r="O2948" i="1"/>
  <c r="N2948" i="1"/>
  <c r="Q2942" i="1"/>
  <c r="P2942" i="1"/>
  <c r="O2942" i="1"/>
  <c r="N2942" i="1"/>
  <c r="Q2936" i="1"/>
  <c r="P2936" i="1"/>
  <c r="O2936" i="1"/>
  <c r="N2936" i="1"/>
  <c r="Q2930" i="1"/>
  <c r="P2930" i="1"/>
  <c r="O2930" i="1"/>
  <c r="N2930" i="1"/>
  <c r="Q3153" i="1"/>
  <c r="P3153" i="1"/>
  <c r="O3153" i="1"/>
  <c r="N3153" i="1"/>
  <c r="Q3146" i="1"/>
  <c r="P3146" i="1"/>
  <c r="O3146" i="1"/>
  <c r="N3146" i="1"/>
  <c r="Q3139" i="1"/>
  <c r="P3139" i="1"/>
  <c r="O3139" i="1"/>
  <c r="N3139" i="1"/>
  <c r="Q3132" i="1"/>
  <c r="P3132" i="1"/>
  <c r="O3132" i="1"/>
  <c r="N3132" i="1"/>
  <c r="Q3693" i="1"/>
  <c r="P3693" i="1"/>
  <c r="O3693" i="1"/>
  <c r="N3693" i="1"/>
  <c r="Q3687" i="1"/>
  <c r="P3687" i="1"/>
  <c r="O3687" i="1"/>
  <c r="N3687" i="1"/>
  <c r="Q3681" i="1"/>
  <c r="P3681" i="1"/>
  <c r="O3681" i="1"/>
  <c r="N3681" i="1"/>
  <c r="Q3675" i="1"/>
  <c r="P3675" i="1"/>
  <c r="O3675" i="1"/>
  <c r="N3675" i="1"/>
  <c r="P3773" i="1"/>
  <c r="O3773" i="1"/>
  <c r="N3773" i="1"/>
  <c r="P3771" i="1"/>
  <c r="O3771" i="1"/>
  <c r="N3771" i="1"/>
  <c r="P3769" i="1"/>
  <c r="O3769" i="1"/>
  <c r="N3769" i="1"/>
  <c r="P3767" i="1"/>
  <c r="O3767" i="1"/>
  <c r="N3767" i="1"/>
  <c r="O4190" i="1"/>
  <c r="N4190" i="1"/>
  <c r="O4179" i="1"/>
  <c r="N4179" i="1"/>
  <c r="Q4190" i="1"/>
  <c r="P4190" i="1"/>
  <c r="Q4179" i="1"/>
  <c r="P4179" i="1"/>
  <c r="Q4260" i="1"/>
  <c r="Q4249" i="1"/>
  <c r="P4260" i="1"/>
  <c r="P4249" i="1"/>
  <c r="O4260" i="1"/>
  <c r="N4260" i="1"/>
  <c r="O4249" i="1"/>
  <c r="N4249" i="1"/>
  <c r="Q4321" i="1"/>
  <c r="P4321" i="1"/>
  <c r="O4321" i="1"/>
  <c r="N4321" i="1"/>
  <c r="Q4317" i="1"/>
  <c r="P4317" i="1"/>
  <c r="O4317" i="1"/>
  <c r="N4317" i="1"/>
  <c r="Q4313" i="1"/>
  <c r="P4313" i="1"/>
  <c r="O4313" i="1"/>
  <c r="N4313" i="1"/>
  <c r="Q4309" i="1"/>
  <c r="P4309" i="1"/>
  <c r="O4309" i="1"/>
  <c r="N4309" i="1"/>
  <c r="Q4301" i="1"/>
  <c r="P4301" i="1"/>
  <c r="O4301" i="1"/>
  <c r="N4301" i="1"/>
  <c r="Q4293" i="1"/>
  <c r="P4293" i="1"/>
  <c r="O4293" i="1"/>
  <c r="N4293" i="1"/>
  <c r="Q4285" i="1"/>
  <c r="P4285" i="1"/>
  <c r="O4285" i="1"/>
  <c r="N4285" i="1"/>
  <c r="Q4277" i="1"/>
  <c r="P4277" i="1"/>
  <c r="O4277" i="1"/>
  <c r="N4277" i="1"/>
  <c r="Q4361" i="1"/>
  <c r="P4361" i="1"/>
  <c r="O4361" i="1"/>
  <c r="N4361" i="1"/>
  <c r="Q4355" i="1"/>
  <c r="P4355" i="1"/>
  <c r="O4355" i="1"/>
  <c r="N4355" i="1"/>
  <c r="Q4349" i="1"/>
  <c r="P4349" i="1"/>
  <c r="O4349" i="1"/>
  <c r="N4349" i="1"/>
  <c r="Q4343" i="1"/>
  <c r="P4343" i="1"/>
  <c r="O4343" i="1"/>
  <c r="N4343" i="1"/>
  <c r="Q4496" i="1"/>
  <c r="P4496" i="1"/>
  <c r="O4496" i="1"/>
  <c r="N4496" i="1"/>
  <c r="Q4491" i="1"/>
  <c r="P4491" i="1"/>
  <c r="O4491" i="1"/>
  <c r="N4491" i="1"/>
  <c r="Q4486" i="1"/>
  <c r="P4486" i="1"/>
  <c r="O4486" i="1"/>
  <c r="N4486" i="1"/>
  <c r="Q4481" i="1"/>
  <c r="P4481" i="1"/>
  <c r="O4481" i="1"/>
  <c r="N4481" i="1"/>
  <c r="Q4609" i="1"/>
  <c r="Q4606" i="1"/>
  <c r="P4609" i="1"/>
  <c r="P4606" i="1"/>
  <c r="Q4615" i="1"/>
  <c r="P4615" i="1"/>
  <c r="Q4612" i="1"/>
  <c r="P4612" i="1"/>
  <c r="O4612" i="1"/>
  <c r="N4612" i="1"/>
  <c r="O4609" i="1"/>
  <c r="N4609" i="1"/>
  <c r="O4606" i="1"/>
  <c r="N4606" i="1"/>
  <c r="O4615" i="1"/>
  <c r="N4615" i="1"/>
  <c r="Q164" i="1"/>
  <c r="P164" i="1"/>
  <c r="O164" i="1"/>
  <c r="N164" i="1"/>
  <c r="Q366" i="1"/>
  <c r="P366" i="1"/>
  <c r="O366" i="1"/>
  <c r="N366" i="1"/>
  <c r="Q449" i="1"/>
  <c r="P449" i="1"/>
  <c r="O449" i="1"/>
  <c r="N449" i="1"/>
  <c r="Q624" i="1"/>
  <c r="P624" i="1"/>
  <c r="O624" i="1"/>
  <c r="N624" i="1"/>
  <c r="Q618" i="1"/>
  <c r="P618" i="1"/>
  <c r="O618" i="1"/>
  <c r="N618" i="1"/>
  <c r="Q626" i="1"/>
  <c r="P626" i="1"/>
  <c r="O626" i="1"/>
  <c r="N626" i="1"/>
  <c r="Q728" i="1"/>
  <c r="P728" i="1"/>
  <c r="O728" i="1"/>
  <c r="N728" i="1"/>
  <c r="Q736" i="1"/>
  <c r="P736" i="1"/>
  <c r="O736" i="1"/>
  <c r="N736" i="1"/>
  <c r="Q931" i="1"/>
  <c r="P931" i="1"/>
  <c r="O931" i="1"/>
  <c r="N931" i="1"/>
  <c r="Q1016" i="1"/>
  <c r="P1016" i="1"/>
  <c r="O1016" i="1"/>
  <c r="N1016" i="1"/>
  <c r="Q1009" i="1"/>
  <c r="P1009" i="1"/>
  <c r="O1009" i="1"/>
  <c r="N1009" i="1"/>
  <c r="Q1001" i="1"/>
  <c r="P1001" i="1"/>
  <c r="O1001" i="1"/>
  <c r="N1001" i="1"/>
  <c r="Q1417" i="1"/>
  <c r="P1417" i="1"/>
  <c r="O1417" i="1"/>
  <c r="N1417" i="1"/>
  <c r="Q1442" i="1"/>
  <c r="P1442" i="1"/>
  <c r="O1442" i="1"/>
  <c r="N1442" i="1"/>
  <c r="Q1434" i="1"/>
  <c r="P1434" i="1"/>
  <c r="O1434" i="1"/>
  <c r="N1434" i="1"/>
  <c r="Q1426" i="1"/>
  <c r="P1426" i="1"/>
  <c r="O1426" i="1"/>
  <c r="N1426" i="1"/>
  <c r="Q1594" i="1"/>
  <c r="P1594" i="1"/>
  <c r="O1594" i="1"/>
  <c r="N1594" i="1"/>
  <c r="Q1422" i="1"/>
  <c r="P1422" i="1"/>
  <c r="O1422" i="1"/>
  <c r="N1422" i="1"/>
  <c r="Q1623" i="1"/>
  <c r="P1623" i="1"/>
  <c r="O1623" i="1"/>
  <c r="N1623" i="1"/>
  <c r="Q1621" i="1"/>
  <c r="P1621" i="1"/>
  <c r="O1621" i="1"/>
  <c r="N1621" i="1"/>
  <c r="Q1619" i="1"/>
  <c r="P1619" i="1"/>
  <c r="O1619" i="1"/>
  <c r="N1619" i="1"/>
  <c r="Q1685" i="1"/>
  <c r="P1685" i="1"/>
  <c r="O1685" i="1"/>
  <c r="N1685" i="1"/>
  <c r="Q1805" i="1"/>
  <c r="P1805" i="1"/>
  <c r="O1805" i="1"/>
  <c r="N1805" i="1"/>
  <c r="Q1801" i="1"/>
  <c r="P1801" i="1"/>
  <c r="O1801" i="1"/>
  <c r="N1801" i="1"/>
  <c r="Q1798" i="1"/>
  <c r="P1798" i="1"/>
  <c r="O1798" i="1"/>
  <c r="N1798" i="1"/>
  <c r="Q2052" i="1"/>
  <c r="P2052" i="1"/>
  <c r="O2052" i="1"/>
  <c r="N2052" i="1"/>
  <c r="Q2252" i="1"/>
  <c r="P2252" i="1"/>
  <c r="O2252" i="1"/>
  <c r="N2252" i="1"/>
  <c r="Q2193" i="1"/>
  <c r="P2193" i="1"/>
  <c r="O2193" i="1"/>
  <c r="N2193" i="1"/>
  <c r="Q2188" i="1"/>
  <c r="P2188" i="1"/>
  <c r="O2188" i="1"/>
  <c r="N2188" i="1"/>
  <c r="Q2637" i="1"/>
  <c r="P2637" i="1"/>
  <c r="O2637" i="1"/>
  <c r="N2637" i="1"/>
  <c r="Q2629" i="1"/>
  <c r="P2629" i="1"/>
  <c r="O2629" i="1"/>
  <c r="N2629" i="1"/>
  <c r="Q2647" i="1"/>
  <c r="P2647" i="1"/>
  <c r="O2647" i="1"/>
  <c r="N2647" i="1"/>
  <c r="Q2778" i="1"/>
  <c r="P2778" i="1"/>
  <c r="O2778" i="1"/>
  <c r="N2778" i="1"/>
  <c r="Q2812" i="1"/>
  <c r="P2812" i="1"/>
  <c r="O2812" i="1"/>
  <c r="N2812" i="1"/>
  <c r="Q2806" i="1"/>
  <c r="P2806" i="1"/>
  <c r="O2806" i="1"/>
  <c r="N2806" i="1"/>
  <c r="Q2800" i="1"/>
  <c r="P2800" i="1"/>
  <c r="O2800" i="1"/>
  <c r="N2800" i="1"/>
  <c r="Q2954" i="1"/>
  <c r="P2954" i="1"/>
  <c r="O2954" i="1"/>
  <c r="N2954" i="1"/>
  <c r="Q3160" i="1"/>
  <c r="P3160" i="1"/>
  <c r="O3160" i="1"/>
  <c r="N3160" i="1"/>
  <c r="Q3060" i="1"/>
  <c r="P3060" i="1"/>
  <c r="O3060" i="1"/>
  <c r="N3060" i="1"/>
  <c r="Q3055" i="1"/>
  <c r="P3055" i="1"/>
  <c r="O3055" i="1"/>
  <c r="N3055" i="1"/>
  <c r="Q3051" i="1"/>
  <c r="P3051" i="1"/>
  <c r="O3051" i="1"/>
  <c r="N3051" i="1"/>
  <c r="O3315" i="1"/>
  <c r="N3315" i="1"/>
  <c r="O3239" i="1"/>
  <c r="N3239" i="1"/>
  <c r="O3231" i="1"/>
  <c r="N3231" i="1"/>
  <c r="Q3342" i="1"/>
  <c r="P3342" i="1"/>
  <c r="O3342" i="1"/>
  <c r="N3342" i="1"/>
  <c r="Q3331" i="1"/>
  <c r="P3331" i="1"/>
  <c r="O3331" i="1"/>
  <c r="N3331" i="1"/>
  <c r="Q3323" i="1"/>
  <c r="P3323" i="1"/>
  <c r="O3323" i="1"/>
  <c r="N3323" i="1"/>
  <c r="Q3450" i="1"/>
  <c r="P3450" i="1"/>
  <c r="O3450" i="1"/>
  <c r="N3450" i="1"/>
  <c r="Q3531" i="1"/>
  <c r="P3531" i="1"/>
  <c r="O3531" i="1"/>
  <c r="N3531" i="1"/>
  <c r="Q3523" i="1"/>
  <c r="P3523" i="1"/>
  <c r="O3523" i="1"/>
  <c r="N3523" i="1"/>
  <c r="Q3517" i="1"/>
  <c r="P3517" i="1"/>
  <c r="O3517" i="1"/>
  <c r="N3517" i="1"/>
  <c r="Q3565" i="1"/>
  <c r="P3565" i="1"/>
  <c r="O3565" i="1"/>
  <c r="N3565" i="1"/>
  <c r="Q3699" i="1"/>
  <c r="P3699" i="1"/>
  <c r="O3699" i="1"/>
  <c r="N3699" i="1"/>
  <c r="Q3831" i="1"/>
  <c r="P3831" i="1"/>
  <c r="O3831" i="1"/>
  <c r="N3831" i="1"/>
  <c r="Q3719" i="1"/>
  <c r="P3719" i="1"/>
  <c r="O3719" i="1"/>
  <c r="N3719" i="1"/>
  <c r="Q3715" i="1"/>
  <c r="P3715" i="1"/>
  <c r="O3715" i="1"/>
  <c r="N3715" i="1"/>
  <c r="Q3710" i="1"/>
  <c r="P3710" i="1"/>
  <c r="O3710" i="1"/>
  <c r="N3710" i="1"/>
  <c r="Q3706" i="1"/>
  <c r="P3706" i="1"/>
  <c r="O3706" i="1"/>
  <c r="N3706" i="1"/>
  <c r="Q3584" i="1"/>
  <c r="P3584" i="1"/>
  <c r="O3584" i="1"/>
  <c r="N3584" i="1"/>
  <c r="Q3578" i="1"/>
  <c r="P3578" i="1"/>
  <c r="O3578" i="1"/>
  <c r="N3578" i="1"/>
  <c r="Q3573" i="1"/>
  <c r="P3573" i="1"/>
  <c r="O3573" i="1"/>
  <c r="N3573" i="1"/>
  <c r="Q3902" i="1"/>
  <c r="P3902" i="1"/>
  <c r="O3902" i="1"/>
  <c r="N3902" i="1"/>
  <c r="Q3949" i="1"/>
  <c r="P3949" i="1"/>
  <c r="O3949" i="1"/>
  <c r="N3949" i="1"/>
  <c r="Q3947" i="1"/>
  <c r="P3947" i="1"/>
  <c r="O3947" i="1"/>
  <c r="N3947" i="1"/>
  <c r="Q3945" i="1"/>
  <c r="P3945" i="1"/>
  <c r="O3945" i="1"/>
  <c r="N3945" i="1"/>
  <c r="Q3951" i="1"/>
  <c r="P3951" i="1"/>
  <c r="O3951" i="1"/>
  <c r="N3951" i="1"/>
  <c r="Q4008" i="1"/>
  <c r="P4008" i="1"/>
  <c r="O4008" i="1"/>
  <c r="N4008" i="1"/>
  <c r="Q4036" i="1"/>
  <c r="P4036" i="1"/>
  <c r="O4036" i="1"/>
  <c r="N4036" i="1"/>
  <c r="Q4079" i="1"/>
  <c r="P4079" i="1"/>
  <c r="O4079" i="1"/>
  <c r="N4079" i="1"/>
  <c r="Q4094" i="1"/>
  <c r="P4094" i="1"/>
  <c r="O4094" i="1"/>
  <c r="N4094" i="1"/>
  <c r="Q4133" i="1"/>
  <c r="P4133" i="1"/>
  <c r="O4133" i="1"/>
  <c r="N4133" i="1"/>
  <c r="Q4126" i="1"/>
  <c r="P4126" i="1"/>
  <c r="O4126" i="1"/>
  <c r="N4126" i="1"/>
  <c r="Q4120" i="1"/>
  <c r="P4120" i="1"/>
  <c r="O4120" i="1"/>
  <c r="N4120" i="1"/>
  <c r="Q4115" i="1"/>
  <c r="P4115" i="1"/>
  <c r="O4115" i="1"/>
  <c r="N4115" i="1"/>
  <c r="Q4109" i="1"/>
  <c r="P4109" i="1"/>
  <c r="O4109" i="1"/>
  <c r="N4109" i="1"/>
  <c r="Q4104" i="1"/>
  <c r="P4104" i="1"/>
  <c r="O4104" i="1"/>
  <c r="N4104" i="1"/>
  <c r="N4271" i="1"/>
  <c r="Q4271" i="1"/>
  <c r="P4271" i="1"/>
  <c r="O4271" i="1"/>
  <c r="Q4243" i="1"/>
  <c r="P4243" i="1"/>
  <c r="O4243" i="1"/>
  <c r="N4243" i="1"/>
  <c r="Q4325" i="1"/>
  <c r="P4325" i="1"/>
  <c r="O4325" i="1"/>
  <c r="N4325" i="1"/>
  <c r="Q4375" i="1"/>
  <c r="P4375" i="1"/>
  <c r="O4375" i="1"/>
  <c r="N4375" i="1"/>
  <c r="Q4401" i="1"/>
  <c r="P4401" i="1"/>
  <c r="O4401" i="1"/>
  <c r="N4401" i="1"/>
  <c r="Q4399" i="1"/>
  <c r="P4399" i="1"/>
  <c r="O4399" i="1"/>
  <c r="N4399" i="1"/>
  <c r="Q4397" i="1"/>
  <c r="P4397" i="1"/>
  <c r="O4397" i="1"/>
  <c r="N4397" i="1"/>
  <c r="Q4429" i="1"/>
  <c r="P4429" i="1"/>
  <c r="O4429" i="1"/>
  <c r="N4429" i="1"/>
  <c r="Q4415" i="1"/>
  <c r="P4415" i="1"/>
  <c r="O4415" i="1"/>
  <c r="N4415" i="1"/>
  <c r="Q4421" i="1"/>
  <c r="P4421" i="1"/>
  <c r="O4421" i="1"/>
  <c r="N4421" i="1"/>
  <c r="O4450" i="1"/>
  <c r="N4450" i="1"/>
  <c r="O4439" i="1"/>
  <c r="N4439" i="1"/>
  <c r="O4444" i="1"/>
  <c r="N4444" i="1"/>
  <c r="Q4455" i="1"/>
  <c r="P4455" i="1"/>
  <c r="O4455" i="1"/>
  <c r="N4455" i="1"/>
  <c r="Q4461" i="1"/>
  <c r="P4461" i="1"/>
  <c r="O4461" i="1"/>
  <c r="N4461" i="1"/>
  <c r="Q4474" i="1"/>
  <c r="P4474" i="1"/>
  <c r="O4474" i="1"/>
  <c r="N4474" i="1"/>
  <c r="O4521" i="1"/>
  <c r="N4521" i="1"/>
  <c r="O4526" i="1"/>
  <c r="N4526" i="1"/>
  <c r="O4541" i="1"/>
  <c r="N4541" i="1"/>
  <c r="Q4538" i="1"/>
  <c r="P4538" i="1"/>
  <c r="O4538" i="1"/>
  <c r="N4538" i="1"/>
  <c r="Q4532" i="1"/>
  <c r="P4532" i="1"/>
  <c r="O4532" i="1"/>
  <c r="N4532" i="1"/>
  <c r="Q4535" i="1"/>
  <c r="P4535" i="1"/>
  <c r="O4535" i="1"/>
  <c r="N4535" i="1"/>
  <c r="Q4558" i="1"/>
  <c r="P4558" i="1"/>
  <c r="O4558" i="1"/>
  <c r="N4558" i="1"/>
  <c r="Q4566" i="1" l="1"/>
  <c r="P4566" i="1"/>
  <c r="O4566" i="1"/>
  <c r="N4566" i="1"/>
  <c r="O4575" i="1"/>
  <c r="N4575" i="1"/>
  <c r="Q4628" i="1"/>
  <c r="P4628" i="1"/>
  <c r="Q4593" i="1"/>
  <c r="P4593" i="1"/>
  <c r="O4593" i="1"/>
  <c r="N4593" i="1"/>
  <c r="O4600" i="1"/>
  <c r="N4600" i="1"/>
  <c r="O4598" i="1"/>
  <c r="N4598" i="1"/>
  <c r="O4604" i="1"/>
  <c r="N4604" i="1"/>
  <c r="O4602" i="1"/>
  <c r="N4602" i="1"/>
  <c r="Q4618" i="1"/>
  <c r="P4618" i="1"/>
  <c r="O4618" i="1"/>
  <c r="N4618" i="1"/>
  <c r="Q4626" i="1"/>
  <c r="O4626" i="1"/>
  <c r="Q4624" i="1"/>
  <c r="O4624" i="1"/>
  <c r="O4622" i="1"/>
  <c r="Q4622" i="1"/>
  <c r="O4628" i="1"/>
  <c r="N4628" i="1"/>
  <c r="O4632" i="1"/>
  <c r="N4632" i="1"/>
  <c r="O4634" i="1"/>
  <c r="N4634" i="1"/>
  <c r="O4636" i="1"/>
  <c r="N4636" i="1"/>
  <c r="O4638" i="1"/>
  <c r="N4638" i="1"/>
  <c r="O4640" i="1"/>
  <c r="N4640" i="1"/>
  <c r="O4642" i="1"/>
  <c r="N4642" i="1"/>
  <c r="O4644" i="1"/>
  <c r="N4644" i="1"/>
  <c r="Q55" i="1"/>
  <c r="P55" i="1"/>
  <c r="O55" i="1"/>
  <c r="N55" i="1"/>
  <c r="Q51" i="1"/>
  <c r="P51" i="1"/>
  <c r="O51" i="1"/>
  <c r="N51" i="1"/>
  <c r="Q47" i="1"/>
  <c r="P47" i="1"/>
  <c r="O47" i="1"/>
  <c r="N47" i="1"/>
  <c r="Q44" i="1"/>
  <c r="P44" i="1"/>
  <c r="O44" i="1"/>
  <c r="N44" i="1"/>
  <c r="Q41" i="1"/>
  <c r="P41" i="1"/>
  <c r="O41" i="1"/>
  <c r="N41" i="1"/>
  <c r="Q37" i="1"/>
  <c r="P37" i="1"/>
  <c r="O37" i="1"/>
  <c r="N37" i="1"/>
  <c r="Q33" i="1"/>
  <c r="P33" i="1"/>
  <c r="O33" i="1"/>
  <c r="N33" i="1"/>
  <c r="Q30" i="1"/>
  <c r="P30" i="1"/>
  <c r="O30" i="1"/>
  <c r="N30" i="1"/>
</calcChain>
</file>

<file path=xl/sharedStrings.xml><?xml version="1.0" encoding="utf-8"?>
<sst xmlns="http://schemas.openxmlformats.org/spreadsheetml/2006/main" count="1752" uniqueCount="848">
  <si>
    <t>ID</t>
  </si>
  <si>
    <t>Name</t>
  </si>
  <si>
    <t>Mass(GeV)</t>
  </si>
  <si>
    <t>Width(GeV)</t>
  </si>
  <si>
    <t>Degeneracy</t>
  </si>
  <si>
    <t>Baryon no.</t>
  </si>
  <si>
    <t>Strangeness no.</t>
  </si>
  <si>
    <t>Charm no.</t>
  </si>
  <si>
    <t>Bottom no.</t>
  </si>
  <si>
    <t>Isospin</t>
  </si>
  <si>
    <t>Electric charge</t>
  </si>
  <si>
    <t>No. of decay channels</t>
  </si>
  <si>
    <t>Delta(2950)-</t>
  </si>
  <si>
    <t>Delta(2950)0</t>
  </si>
  <si>
    <t>Delta(2950)+</t>
  </si>
  <si>
    <t>Delta(2950)++</t>
  </si>
  <si>
    <t>Anti-Delta(2950)++</t>
  </si>
  <si>
    <t>Anti-Delta(2950)+</t>
  </si>
  <si>
    <t>Anti-Delta(2950)0</t>
  </si>
  <si>
    <t>Anti-Delta(2950)-</t>
  </si>
  <si>
    <t>Delta(2750)-</t>
  </si>
  <si>
    <t>Delta(2750)0</t>
  </si>
  <si>
    <t>Delta(2750)+</t>
  </si>
  <si>
    <t>Delta(2750)++</t>
  </si>
  <si>
    <t>Anti-Delta(2750)++</t>
  </si>
  <si>
    <t>Anti-Delta(2750)+</t>
  </si>
  <si>
    <t>Anti-Delta(2750)0</t>
  </si>
  <si>
    <t>Anti-Delta(2750)-</t>
  </si>
  <si>
    <t>N(2700)0</t>
  </si>
  <si>
    <t>N(2700)+</t>
  </si>
  <si>
    <t>Anti-N(2700)+</t>
  </si>
  <si>
    <t>Anti-N(2700)0</t>
  </si>
  <si>
    <t>N(2600)0</t>
  </si>
  <si>
    <t>N(2600)+</t>
  </si>
  <si>
    <t>Anti-N(2600)+</t>
  </si>
  <si>
    <t>Anti-N(2600)0</t>
  </si>
  <si>
    <t>N(2570)+</t>
  </si>
  <si>
    <t>N(2570)0</t>
  </si>
  <si>
    <t>Anti-N(2570)0</t>
  </si>
  <si>
    <t>Anti-N(2570)+</t>
  </si>
  <si>
    <t>Ksi(2500)0</t>
  </si>
  <si>
    <t>Ksi(2500)-</t>
  </si>
  <si>
    <t>Anti-Ksi(2500)-</t>
  </si>
  <si>
    <t>Anti-Ksi(2500)0</t>
  </si>
  <si>
    <t>K4(2500)0</t>
  </si>
  <si>
    <t>K4(2500)+</t>
  </si>
  <si>
    <t>Anti-K4(2500)+</t>
  </si>
  <si>
    <t>Anti-K4(2500)0</t>
  </si>
  <si>
    <t>Omega(2470)</t>
  </si>
  <si>
    <t>Anti-Omega(2470)</t>
  </si>
  <si>
    <t>f6(2510)</t>
  </si>
  <si>
    <t>Delta(2420)0</t>
  </si>
  <si>
    <t>Delta(2420)+</t>
  </si>
  <si>
    <t>Delta(2420)++</t>
  </si>
  <si>
    <t>Delta(2420)-</t>
  </si>
  <si>
    <t>Anti-Delta(2420)-</t>
  </si>
  <si>
    <t>Anti-Delta(2420)++</t>
  </si>
  <si>
    <t>Anti-Delta(2420)+</t>
  </si>
  <si>
    <t>Anti-Delta(2420)0</t>
  </si>
  <si>
    <t>Delta(2400)-</t>
  </si>
  <si>
    <t>Delta(2400)0</t>
  </si>
  <si>
    <t>Delta(2400)+</t>
  </si>
  <si>
    <t>Delta(2400)++</t>
  </si>
  <si>
    <t>Anti-Delta(2400)++</t>
  </si>
  <si>
    <t>Anti-Delta(2400)+</t>
  </si>
  <si>
    <t>Anti-Delta(2400)0</t>
  </si>
  <si>
    <t>Anti-Delta(2400)-</t>
  </si>
  <si>
    <t>Delta(2390)-</t>
  </si>
  <si>
    <t>Delta(2390)+</t>
  </si>
  <si>
    <t>Delta(2390)++</t>
  </si>
  <si>
    <t>Delta(2390)0</t>
  </si>
  <si>
    <t>Anti-Delta(2390)0</t>
  </si>
  <si>
    <t>Anti-Delta(2390)++</t>
  </si>
  <si>
    <t>Anti-Delta(2390)+</t>
  </si>
  <si>
    <t>Anti-Delta(2390)-</t>
  </si>
  <si>
    <t>K5*(2380)0</t>
  </si>
  <si>
    <t>K5*(2380)+</t>
  </si>
  <si>
    <t>Anti-K5*(2380)+</t>
  </si>
  <si>
    <t>Anti-K5*(2380)0</t>
  </si>
  <si>
    <t>Omega(2380)</t>
  </si>
  <si>
    <t>Anti-Omega(2380)</t>
  </si>
  <si>
    <t>Ksi(2370)0</t>
  </si>
  <si>
    <t>Ksi(2370)-</t>
  </si>
  <si>
    <t>Anti-Ksi(2370)-</t>
  </si>
  <si>
    <t>Anti-Ksi(2370)0</t>
  </si>
  <si>
    <t>Delta(2350)-</t>
  </si>
  <si>
    <t>Delta(2350)+</t>
  </si>
  <si>
    <t>Delta(2350)++</t>
  </si>
  <si>
    <t>Delta(2350)0</t>
  </si>
  <si>
    <t>Lambda(2350)</t>
  </si>
  <si>
    <t>Anti-Lambda(2350)</t>
  </si>
  <si>
    <t>Anti-Delta(2350)0</t>
  </si>
  <si>
    <t>Anti-Delta(2350)++</t>
  </si>
  <si>
    <t>Anti-Delta(2350)+</t>
  </si>
  <si>
    <t>Anti-Delta(2350)-</t>
  </si>
  <si>
    <t>f2(2340)</t>
  </si>
  <si>
    <t>rho5(2350)+</t>
  </si>
  <si>
    <t>rho5(2350)0</t>
  </si>
  <si>
    <t>f0(2330)</t>
  </si>
  <si>
    <t>Anti-rho5(2350)+</t>
  </si>
  <si>
    <t>Lambda(2325)</t>
  </si>
  <si>
    <t>Anti-Lambda(2325)</t>
  </si>
  <si>
    <t>K3(2320)0</t>
  </si>
  <si>
    <t>K3(2320)+</t>
  </si>
  <si>
    <t>Anti-K3(2320)+</t>
  </si>
  <si>
    <t>Anti-K3(2320)0</t>
  </si>
  <si>
    <t>N(2300)+</t>
  </si>
  <si>
    <t>N(2300)0</t>
  </si>
  <si>
    <t>f4(2300)</t>
  </si>
  <si>
    <t>Delta(2300)-</t>
  </si>
  <si>
    <t>Delta(2300)0</t>
  </si>
  <si>
    <t>Delta(2300)+</t>
  </si>
  <si>
    <t>Delta(2300)++</t>
  </si>
  <si>
    <t>Anti-Delta(2300)++</t>
  </si>
  <si>
    <t>Anti-Delta(2300)+</t>
  </si>
  <si>
    <t>Anti-Delta(2300)0</t>
  </si>
  <si>
    <t>Anti-Delta(2300)-</t>
  </si>
  <si>
    <t>Anti-N(2300)0</t>
  </si>
  <si>
    <t>Anti-N(2300)+</t>
  </si>
  <si>
    <t>f2(2300)</t>
  </si>
  <si>
    <t>N(2250)0</t>
  </si>
  <si>
    <t>N(2250)+</t>
  </si>
  <si>
    <t>Anti-N(2250)+</t>
  </si>
  <si>
    <t>Anti-N(2250)0</t>
  </si>
  <si>
    <t>Omega(2250)</t>
  </si>
  <si>
    <t>Anti-Omega(2250)</t>
  </si>
  <si>
    <t>Sigma(2250)-</t>
  </si>
  <si>
    <t>Sigma(2250)0</t>
  </si>
  <si>
    <t>Sigma(2250)+</t>
  </si>
  <si>
    <t>Ksi(2250)0</t>
  </si>
  <si>
    <t>Ksi(2250)-</t>
  </si>
  <si>
    <t>N(2220)0</t>
  </si>
  <si>
    <t>N(2220)+</t>
  </si>
  <si>
    <t>rho3(2250)0</t>
  </si>
  <si>
    <t>rho3(2250)+</t>
  </si>
  <si>
    <t>Anti-rho3(2250)+</t>
  </si>
  <si>
    <t>Anti-N(2220)+</t>
  </si>
  <si>
    <t>Anti-N(2220)0</t>
  </si>
  <si>
    <t>Anti-Ksi(2250)-</t>
  </si>
  <si>
    <t>Anti-Ksi(2250)0</t>
  </si>
  <si>
    <t>Anti-Sigma(2250)+</t>
  </si>
  <si>
    <t>Anti-Sigma(2250)0</t>
  </si>
  <si>
    <t>Anti-Sigma(2250)-</t>
  </si>
  <si>
    <t>K2(2250)0</t>
  </si>
  <si>
    <t>K2(2250)+</t>
  </si>
  <si>
    <t>Anti-K2(2250)+</t>
  </si>
  <si>
    <t>Anti-K2(2250)0</t>
  </si>
  <si>
    <t>eta(2225)</t>
  </si>
  <si>
    <t>f0(2200)</t>
  </si>
  <si>
    <t>Delta(2200)-</t>
  </si>
  <si>
    <t>Delta(2200)+</t>
  </si>
  <si>
    <t>Delta(2200)++</t>
  </si>
  <si>
    <t>Delta(2200)0</t>
  </si>
  <si>
    <t>Anti-Delta(2200)0</t>
  </si>
  <si>
    <t>Anti-Delta(2200)++</t>
  </si>
  <si>
    <t>Anti-Delta(2200)+</t>
  </si>
  <si>
    <t>Anti-Delta(2200)-</t>
  </si>
  <si>
    <t>N(2190)+</t>
  </si>
  <si>
    <t>N(2190)0</t>
  </si>
  <si>
    <t>Anti-N(2190)0</t>
  </si>
  <si>
    <t>Anti-N(2190)+</t>
  </si>
  <si>
    <t>phi(2170)</t>
  </si>
  <si>
    <t>f2(2150)</t>
  </si>
  <si>
    <t>rho(2150)0</t>
  </si>
  <si>
    <t>rho(2150)+</t>
  </si>
  <si>
    <t>Anti-rho(2150)+</t>
  </si>
  <si>
    <t>Delta(2150)-</t>
  </si>
  <si>
    <t>Delta(2150)+</t>
  </si>
  <si>
    <t>Delta(2150)++</t>
  </si>
  <si>
    <t>Delta(2150)0</t>
  </si>
  <si>
    <t>Anti-Delta(2150)0</t>
  </si>
  <si>
    <t>Anti-Delta(2150)++</t>
  </si>
  <si>
    <t>Anti-Delta(2150)+</t>
  </si>
  <si>
    <t>Anti-Delta(2150)-</t>
  </si>
  <si>
    <t>Ksi(2120)0</t>
  </si>
  <si>
    <t>Ksi(2120)-</t>
  </si>
  <si>
    <t>N(2120)0</t>
  </si>
  <si>
    <t>N(2120)+</t>
  </si>
  <si>
    <t>Anti-N(2120)+</t>
  </si>
  <si>
    <t>Anti-N(2120)0</t>
  </si>
  <si>
    <t>Anti-Ksi(2120)-</t>
  </si>
  <si>
    <t>Anti-Ksi(2120)0</t>
  </si>
  <si>
    <t>Lambda(2110)</t>
  </si>
  <si>
    <t>Anti-Lambda(2110)</t>
  </si>
  <si>
    <t>N(2100)+</t>
  </si>
  <si>
    <t>N(2100)0</t>
  </si>
  <si>
    <t>Sigma(2100)-</t>
  </si>
  <si>
    <t>Sigma(2100)0</t>
  </si>
  <si>
    <t>Sigma(2100)+</t>
  </si>
  <si>
    <t>f0(2100)</t>
  </si>
  <si>
    <t>Lambda(2100)</t>
  </si>
  <si>
    <t>Anti-Lambda(2100)</t>
  </si>
  <si>
    <t>Anti-Sigma(2100)+</t>
  </si>
  <si>
    <t>Anti-Sigma(2100)0</t>
  </si>
  <si>
    <t>Anti-Sigma(2100)-</t>
  </si>
  <si>
    <t>Anti-N(2100)0</t>
  </si>
  <si>
    <t>Anti-N(2100)+</t>
  </si>
  <si>
    <t>pi2(2100)0</t>
  </si>
  <si>
    <t>pi2(2100)+</t>
  </si>
  <si>
    <t>Anti-pi2(2100)+</t>
  </si>
  <si>
    <t>Sigma(2080)-</t>
  </si>
  <si>
    <t>Sigma(2080)0</t>
  </si>
  <si>
    <t>Sigma(2080)+</t>
  </si>
  <si>
    <t>Anti-Sigma(2080)+</t>
  </si>
  <si>
    <t>Anti-Sigma(2080)0</t>
  </si>
  <si>
    <t>Anti-Sigma(2080)-</t>
  </si>
  <si>
    <t>Sigma(2070)-</t>
  </si>
  <si>
    <t>Sigma(2070)0</t>
  </si>
  <si>
    <t>Sigma(2070)+</t>
  </si>
  <si>
    <t>Anti-Sigma(2070)+</t>
  </si>
  <si>
    <t>Anti-Sigma(2070)0</t>
  </si>
  <si>
    <t>Anti-Sigma(2070)-</t>
  </si>
  <si>
    <t>N(2060)0</t>
  </si>
  <si>
    <t>N(2060)+</t>
  </si>
  <si>
    <t>Anti-N(2060)+</t>
  </si>
  <si>
    <t>Anti-N(2060)0</t>
  </si>
  <si>
    <t>Lambda(2050)</t>
  </si>
  <si>
    <t>Anti-Lambda(2050)</t>
  </si>
  <si>
    <t>N(2000)0</t>
  </si>
  <si>
    <t>N(2000)+</t>
  </si>
  <si>
    <t>Anti-N(2000)+</t>
  </si>
  <si>
    <t>Anti-N(2000)0</t>
  </si>
  <si>
    <t>K4*(2045)+</t>
  </si>
  <si>
    <t>K4*(2045)0</t>
  </si>
  <si>
    <t>Anti-K4*(2045)0</t>
  </si>
  <si>
    <t>Anti-K4*(2045)+</t>
  </si>
  <si>
    <t>N(2040)+</t>
  </si>
  <si>
    <t>N(2040)0</t>
  </si>
  <si>
    <t>Anti-N(2040)0</t>
  </si>
  <si>
    <t>Anti-N(2040)+</t>
  </si>
  <si>
    <t>Sigma(2030)+</t>
  </si>
  <si>
    <t>Sigma(2030)0</t>
  </si>
  <si>
    <t>Sigma(2030)-</t>
  </si>
  <si>
    <t>Anti-Sigma(2030)-</t>
  </si>
  <si>
    <t>Anti-Sigma(2030)0</t>
  </si>
  <si>
    <t>Anti-Sigma(2030)+</t>
  </si>
  <si>
    <t>Ksi(2030)0</t>
  </si>
  <si>
    <t>Ksi(2030)-</t>
  </si>
  <si>
    <t>Anti-Ksi(2030)-</t>
  </si>
  <si>
    <t>Anti-Ksi(2030)0</t>
  </si>
  <si>
    <t>f4(2050)</t>
  </si>
  <si>
    <t>f2(2010)</t>
  </si>
  <si>
    <t>Lambda(2000)</t>
  </si>
  <si>
    <t>Delta(2000)-</t>
  </si>
  <si>
    <t>Delta(2000)0</t>
  </si>
  <si>
    <t>Delta(2000)+</t>
  </si>
  <si>
    <t>Delta(2000)++</t>
  </si>
  <si>
    <t>Delta(1940)-</t>
  </si>
  <si>
    <t>Delta(1940)0</t>
  </si>
  <si>
    <t>Delta(1940)+</t>
  </si>
  <si>
    <t>Delta(1940)++</t>
  </si>
  <si>
    <t>Anti-Delta(1940)++</t>
  </si>
  <si>
    <t>Anti-Delta(1940)+</t>
  </si>
  <si>
    <t>Anti-Delta(1940)0</t>
  </si>
  <si>
    <t>Anti-Delta(1940)-</t>
  </si>
  <si>
    <t>Anti-Delta(2000)++</t>
  </si>
  <si>
    <t>Anti-Delta(2000)+</t>
  </si>
  <si>
    <t>Anti-Delta(2000)0</t>
  </si>
  <si>
    <t>Anti-Delta(2000)-</t>
  </si>
  <si>
    <t>Anti-Lambda(2000)</t>
  </si>
  <si>
    <t>f0(2020)</t>
  </si>
  <si>
    <t>N(1990)0</t>
  </si>
  <si>
    <t>N(1990)+</t>
  </si>
  <si>
    <t>Anti-N(1990)+</t>
  </si>
  <si>
    <t>Anti-N(1990)0</t>
  </si>
  <si>
    <t>rho3(1990)+</t>
  </si>
  <si>
    <t>rho3(1990)0</t>
  </si>
  <si>
    <t>Anti-rho3(1990)+</t>
  </si>
  <si>
    <t>K2*(1980)0</t>
  </si>
  <si>
    <t>K2*(1980)+</t>
  </si>
  <si>
    <t>Anti-K2*(1980)+</t>
  </si>
  <si>
    <t>Anti-K2*(1980)0</t>
  </si>
  <si>
    <t>K0*(1950)0</t>
  </si>
  <si>
    <t>K0*(1950)+</t>
  </si>
  <si>
    <t>Ksi(1950)0</t>
  </si>
  <si>
    <t>Ksi(1950)-</t>
  </si>
  <si>
    <t>Anti-Ksi(1950)-</t>
  </si>
  <si>
    <t>Anti-Ksi(1950)0</t>
  </si>
  <si>
    <t>Anti-K0*(1950)+</t>
  </si>
  <si>
    <t>Anti-K0*(1950)0</t>
  </si>
  <si>
    <t>f2(1950)</t>
  </si>
  <si>
    <t>a0(1950)+</t>
  </si>
  <si>
    <t>a0(1950)0</t>
  </si>
  <si>
    <t>Anti-a0(1950)+</t>
  </si>
  <si>
    <t>Delta(1930)++</t>
  </si>
  <si>
    <t>Delta(1930)+</t>
  </si>
  <si>
    <t>Delta(1930)0</t>
  </si>
  <si>
    <t>Delta(1930)-</t>
  </si>
  <si>
    <t>Delta(1950)++</t>
  </si>
  <si>
    <t>Delta(1950)+</t>
  </si>
  <si>
    <t>Delta(1950)0</t>
  </si>
  <si>
    <t>Delta(1950)-</t>
  </si>
  <si>
    <t>Anti-Delta(1950)-</t>
  </si>
  <si>
    <t>Anti-Delta(1950)0</t>
  </si>
  <si>
    <t>Anti-Delta(1950)+</t>
  </si>
  <si>
    <t>Anti-Delta(1950)++</t>
  </si>
  <si>
    <t>Anti-Delta(1930)-</t>
  </si>
  <si>
    <t>Anti-Delta(1930)0</t>
  </si>
  <si>
    <t>Anti-Delta(1930)+</t>
  </si>
  <si>
    <t>Anti-Delta(1930)++</t>
  </si>
  <si>
    <t>Delta(1920)++</t>
  </si>
  <si>
    <t>Delta(1920)+</t>
  </si>
  <si>
    <t>Delta(1920)0</t>
  </si>
  <si>
    <t>Delta(1920)-</t>
  </si>
  <si>
    <t>Anti-Delta(1920)-</t>
  </si>
  <si>
    <t>Anti-Delta(1920)0</t>
  </si>
  <si>
    <t>Anti-Delta(1920)+</t>
  </si>
  <si>
    <t>Anti-Delta(1920)++</t>
  </si>
  <si>
    <t>Sigma(1915)+</t>
  </si>
  <si>
    <t>Sigma(1915)0</t>
  </si>
  <si>
    <t>Sigma(1915)-</t>
  </si>
  <si>
    <t>Anti-Sigma(1915)-</t>
  </si>
  <si>
    <t>Anti-Sigma(1915)0</t>
  </si>
  <si>
    <t>Anti-Sigma(1915)+</t>
  </si>
  <si>
    <t>f2(1910)</t>
  </si>
  <si>
    <t>rho(1900)0</t>
  </si>
  <si>
    <t>rho(1900)+</t>
  </si>
  <si>
    <t>Sigma(1900)-</t>
  </si>
  <si>
    <t>Sigma(1900)0</t>
  </si>
  <si>
    <t>Sigma(1900)+</t>
  </si>
  <si>
    <t>N(1900)0</t>
  </si>
  <si>
    <t>N(1900)+</t>
  </si>
  <si>
    <t>Anti-N(1900)+</t>
  </si>
  <si>
    <t>Anti-N(1900)0</t>
  </si>
  <si>
    <t>Anti-Sigma(1900)+</t>
  </si>
  <si>
    <t>Anti-Sigma(1900)0</t>
  </si>
  <si>
    <t>Anti-Sigma(1900)-</t>
  </si>
  <si>
    <t>Anti-rho(1900)+</t>
  </si>
  <si>
    <t>pi2(1880)0</t>
  </si>
  <si>
    <t>pi2(1880)+</t>
  </si>
  <si>
    <t>N(1895)0</t>
  </si>
  <si>
    <t>N(1895)+</t>
  </si>
  <si>
    <t>Anti-N(1895)+</t>
  </si>
  <si>
    <t>Anti-N(1895)0</t>
  </si>
  <si>
    <t>Anti-pi2(1880)+</t>
  </si>
  <si>
    <t>Lambda(1890)</t>
  </si>
  <si>
    <t>Delta(1910)++</t>
  </si>
  <si>
    <t>Delta(1910)+</t>
  </si>
  <si>
    <t>Delta(1910)0</t>
  </si>
  <si>
    <t>Delta(1910)-</t>
  </si>
  <si>
    <t>Anti-Delta(1910)-</t>
  </si>
  <si>
    <t>Anti-Delta(1910)0</t>
  </si>
  <si>
    <t>Anti-Delta(1910)+</t>
  </si>
  <si>
    <t>Anti-Delta(1910)++</t>
  </si>
  <si>
    <t>Anti-Lambda(1890)</t>
  </si>
  <si>
    <t>Sigma(1880)-</t>
  </si>
  <si>
    <t>Sigma(1880)0</t>
  </si>
  <si>
    <t>Sigma(1880)+</t>
  </si>
  <si>
    <t>Delta(1905)++</t>
  </si>
  <si>
    <t>Delta(1905)+</t>
  </si>
  <si>
    <t>Delta(1905)0</t>
  </si>
  <si>
    <t>Delta(1905)-</t>
  </si>
  <si>
    <t>Anti-Delta(1905)-</t>
  </si>
  <si>
    <t>Anti-Delta(1905)0</t>
  </si>
  <si>
    <t>Anti-Delta(1905)+</t>
  </si>
  <si>
    <t>Anti-Delta(1905)++</t>
  </si>
  <si>
    <t>Anti-Sigma(1880)+</t>
  </si>
  <si>
    <t>Anti-Sigma(1880)0</t>
  </si>
  <si>
    <t>Anti-Sigma(1880)-</t>
  </si>
  <si>
    <t>N(1875)0</t>
  </si>
  <si>
    <t>N(1875)+</t>
  </si>
  <si>
    <t>Anti-N(1875)+</t>
  </si>
  <si>
    <t>Anti-N(1875)0</t>
  </si>
  <si>
    <t>N(1880)0</t>
  </si>
  <si>
    <t>N(1880)+</t>
  </si>
  <si>
    <t>Anti-N(1880)+</t>
  </si>
  <si>
    <t>Anti-N(1880)0</t>
  </si>
  <si>
    <t>N(1860)0</t>
  </si>
  <si>
    <t>N(1860)+</t>
  </si>
  <si>
    <t>Delta(1900)-</t>
  </si>
  <si>
    <t>Delta(1900)0</t>
  </si>
  <si>
    <t>Delta(1900)+</t>
  </si>
  <si>
    <t>Delta(1900)++</t>
  </si>
  <si>
    <t>Anti-Delta(1900)++</t>
  </si>
  <si>
    <t>Anti-Delta(1900)+</t>
  </si>
  <si>
    <t>Anti-Delta(1900)0</t>
  </si>
  <si>
    <t>Anti-Delta(1900)-</t>
  </si>
  <si>
    <t>Anti-N(1860)+</t>
  </si>
  <si>
    <t>Anti-N(1860)0</t>
  </si>
  <si>
    <t>phi3(1850)</t>
  </si>
  <si>
    <t>eta2(1870)</t>
  </si>
  <si>
    <t>X(1835)</t>
  </si>
  <si>
    <t>K(1830)0</t>
  </si>
  <si>
    <t>K(1830)+</t>
  </si>
  <si>
    <t>Lambda(1830)</t>
  </si>
  <si>
    <t>Anti-Lambda(1830)</t>
  </si>
  <si>
    <t>Anti-K(1830)+</t>
  </si>
  <si>
    <t>Anti-K(1830)0</t>
  </si>
  <si>
    <t>Ksi(1820)0</t>
  </si>
  <si>
    <t>Ksi(1820)-</t>
  </si>
  <si>
    <t>Anti-Ksi(1820)-</t>
  </si>
  <si>
    <t>Anti-Ksi(1820)0</t>
  </si>
  <si>
    <t>Lambda(1820)</t>
  </si>
  <si>
    <t>Anti-Lambda(1820)</t>
  </si>
  <si>
    <t>K2(1820)+</t>
  </si>
  <si>
    <t>K2(1820)0</t>
  </si>
  <si>
    <t>Anti-K2(1820)0</t>
  </si>
  <si>
    <t>Anti-K2(1820)+</t>
  </si>
  <si>
    <t>f2(1810)</t>
  </si>
  <si>
    <t>Lambda(1810)</t>
  </si>
  <si>
    <t>Anti-Lambda(1810)</t>
  </si>
  <si>
    <t>pi(1800)+</t>
  </si>
  <si>
    <t>pi(1800)0</t>
  </si>
  <si>
    <t>Anti-pi(1800)+</t>
  </si>
  <si>
    <t>Lambda(1800)</t>
  </si>
  <si>
    <t>Anti-Lambda(1800)</t>
  </si>
  <si>
    <t>K3*(1780)+</t>
  </si>
  <si>
    <t>K3*(1780)0</t>
  </si>
  <si>
    <t>Anti-K3*(1780)0</t>
  </si>
  <si>
    <t>Anti-K3*(1780)+</t>
  </si>
  <si>
    <t>Sigma(1775)+</t>
  </si>
  <si>
    <t>Sigma(1775)0</t>
  </si>
  <si>
    <t>Sigma(1775)-</t>
  </si>
  <si>
    <t>Anti-Sigma(1775)-</t>
  </si>
  <si>
    <t>Anti-Sigma(1775)0</t>
  </si>
  <si>
    <t>Anti-Sigma(1775)+</t>
  </si>
  <si>
    <t>K2(1770)+</t>
  </si>
  <si>
    <t>K2(1770)0</t>
  </si>
  <si>
    <t>Anti-K2(1770)0</t>
  </si>
  <si>
    <t>Anti-K2(1770)+</t>
  </si>
  <si>
    <t>eta(1760)</t>
  </si>
  <si>
    <t>Sigma(1750)+</t>
  </si>
  <si>
    <t>Sigma(1750)0</t>
  </si>
  <si>
    <t>Sigma(1750)-</t>
  </si>
  <si>
    <t>Delta(1750)-</t>
  </si>
  <si>
    <t>Delta(1750)+</t>
  </si>
  <si>
    <t>Delta(1750)++</t>
  </si>
  <si>
    <t>Delta(1750)0</t>
  </si>
  <si>
    <t>Anti-Delta(1750)0</t>
  </si>
  <si>
    <t>Anti-Delta(1750)++</t>
  </si>
  <si>
    <t>Anti-Delta(1750)+</t>
  </si>
  <si>
    <t>Anti-Delta(1750)-</t>
  </si>
  <si>
    <t>Anti-Sigma(1750)-</t>
  </si>
  <si>
    <t>Anti-Sigma(1750)0</t>
  </si>
  <si>
    <t>Anti-Sigma(1750)+</t>
  </si>
  <si>
    <t>a2(1700)+</t>
  </si>
  <si>
    <t>a2(1700)0</t>
  </si>
  <si>
    <t>Anti-a2(1700)+</t>
  </si>
  <si>
    <t>N(1720)+</t>
  </si>
  <si>
    <t>N(1720)0</t>
  </si>
  <si>
    <t>Anti-N(1720)0</t>
  </si>
  <si>
    <t>Anti-N(1720)+</t>
  </si>
  <si>
    <t>K*(1680)+</t>
  </si>
  <si>
    <t>K*(1680)0</t>
  </si>
  <si>
    <t>Anti-K*(1680)0</t>
  </si>
  <si>
    <t>Anti-K*(1680)+</t>
  </si>
  <si>
    <t>f0(1710)</t>
  </si>
  <si>
    <t>Lambda(1710)</t>
  </si>
  <si>
    <t>Anti-Lambda(1710)</t>
  </si>
  <si>
    <t>N(1710)+</t>
  </si>
  <si>
    <t>N(1710)0</t>
  </si>
  <si>
    <t>Anti-N(1710)0</t>
  </si>
  <si>
    <t>Anti-N(1710)+</t>
  </si>
  <si>
    <t>rho(1700)+</t>
  </si>
  <si>
    <t>rho(1700)0</t>
  </si>
  <si>
    <t>N(1700)+</t>
  </si>
  <si>
    <t>N(1700)0</t>
  </si>
  <si>
    <t>Delta(1700)++</t>
  </si>
  <si>
    <t>Delta(1700)+</t>
  </si>
  <si>
    <t>Delta(1700)0</t>
  </si>
  <si>
    <t>Delta(1700)-</t>
  </si>
  <si>
    <t>Anti-Delta(1700)-</t>
  </si>
  <si>
    <t>Anti-Delta(1700)0</t>
  </si>
  <si>
    <t>Anti-Delta(1700)+</t>
  </si>
  <si>
    <t>Anti-Delta(1700)++</t>
  </si>
  <si>
    <t>Anti-N(1700)0</t>
  </si>
  <si>
    <t>Anti-N(1700)+</t>
  </si>
  <si>
    <t>Anti-rho(1700)+</t>
  </si>
  <si>
    <t>rho3(1690)+</t>
  </si>
  <si>
    <t>rho3(1690)0</t>
  </si>
  <si>
    <t>Anti-rho3(1690)+</t>
  </si>
  <si>
    <t>Ksi(1690)0</t>
  </si>
  <si>
    <t>Ksi(1690)-</t>
  </si>
  <si>
    <t>Lambda(1690)</t>
  </si>
  <si>
    <t>Anti-Lambda(1690)</t>
  </si>
  <si>
    <t>Anti-Ksi(1690)-</t>
  </si>
  <si>
    <t>Anti-Ksi(1690)0</t>
  </si>
  <si>
    <t>N(1680)+</t>
  </si>
  <si>
    <t>N(1680)0</t>
  </si>
  <si>
    <t>Anti-N(1680)0</t>
  </si>
  <si>
    <t>Anti-N(1680)+</t>
  </si>
  <si>
    <t>phi(1680)</t>
  </si>
  <si>
    <t>N(1675)+</t>
  </si>
  <si>
    <t>N(1675)0</t>
  </si>
  <si>
    <t>Anti-N(1675)0</t>
  </si>
  <si>
    <t>Anti-N(1675)+</t>
  </si>
  <si>
    <t>Omega</t>
  </si>
  <si>
    <t>Anti-Omega</t>
  </si>
  <si>
    <t>Lambda(1670)</t>
  </si>
  <si>
    <t>Sigma(1670)+</t>
  </si>
  <si>
    <t>Sigma(1670)0</t>
  </si>
  <si>
    <t>Sigma(1670)-</t>
  </si>
  <si>
    <t>pi2(1670)+</t>
  </si>
  <si>
    <t>pi2(1670)0</t>
  </si>
  <si>
    <t>Anti-pi2(1670)+</t>
  </si>
  <si>
    <t>Anti-Sigma(1670)-</t>
  </si>
  <si>
    <t>Anti-Sigma(1670)0</t>
  </si>
  <si>
    <t>Anti-Sigma(1670)+</t>
  </si>
  <si>
    <t>Anti-Lambda(1670)</t>
  </si>
  <si>
    <t>omega3(1670)</t>
  </si>
  <si>
    <t>pi1(1600)+</t>
  </si>
  <si>
    <t>pi1(1600)0</t>
  </si>
  <si>
    <t>Anti-pi1(1600)+</t>
  </si>
  <si>
    <t>Sigma(1660)+</t>
  </si>
  <si>
    <t>Sigma(1660)0</t>
  </si>
  <si>
    <t>Sigma(1660)-</t>
  </si>
  <si>
    <t>Anti-Sigma(1660)-</t>
  </si>
  <si>
    <t>Anti-Sigma(1660)0</t>
  </si>
  <si>
    <t>Anti-Sigma(1660)+</t>
  </si>
  <si>
    <t>N(1650)+</t>
  </si>
  <si>
    <t>N(1650)0</t>
  </si>
  <si>
    <t>Anti-N(1650)0</t>
  </si>
  <si>
    <t>Anti-N(1650)+</t>
  </si>
  <si>
    <t>K1(1650)+</t>
  </si>
  <si>
    <t>K1(1650)0</t>
  </si>
  <si>
    <t>Anti-K1(1650)0</t>
  </si>
  <si>
    <t>Anti-K1(1650)+</t>
  </si>
  <si>
    <t>omega(1650)</t>
  </si>
  <si>
    <t>a1(1640)+</t>
  </si>
  <si>
    <t>a1(1640)0</t>
  </si>
  <si>
    <t>Anti-a1(1640)+</t>
  </si>
  <si>
    <t>f2(1640)</t>
  </si>
  <si>
    <t>Delta(1620)++</t>
  </si>
  <si>
    <t>Delta(1620)+</t>
  </si>
  <si>
    <t>Delta(1620)0</t>
  </si>
  <si>
    <t>Delta(1620)-</t>
  </si>
  <si>
    <t>Anti-Delta(1620)-</t>
  </si>
  <si>
    <t>Anti-Delta(1620)0</t>
  </si>
  <si>
    <t>Anti-Delta(1620)+</t>
  </si>
  <si>
    <t>Anti-Delta(1620)++</t>
  </si>
  <si>
    <t>K(1630)0</t>
  </si>
  <si>
    <t>K(1630)+</t>
  </si>
  <si>
    <t>Anti-K(1630)+</t>
  </si>
  <si>
    <t>Anti-K(1630)0</t>
  </si>
  <si>
    <t>Ksi(1620)0</t>
  </si>
  <si>
    <t>Ksi(1620)-</t>
  </si>
  <si>
    <t>Sigma(1620)-</t>
  </si>
  <si>
    <t>Sigma(1620)0</t>
  </si>
  <si>
    <t>Sigma(1620)+</t>
  </si>
  <si>
    <t>Anti-Sigma(1620)+</t>
  </si>
  <si>
    <t>Anti-Sigma(1620)0</t>
  </si>
  <si>
    <t>Anti-Sigma(1620)-</t>
  </si>
  <si>
    <t>Anti-Ksi(1620)-</t>
  </si>
  <si>
    <t>Anti-Ksi(1620)0</t>
  </si>
  <si>
    <t>eta2(1645)</t>
  </si>
  <si>
    <t>Delta(1600)++</t>
  </si>
  <si>
    <t>Delta(1600)+</t>
  </si>
  <si>
    <t>Delta(1600)0</t>
  </si>
  <si>
    <t>Delta(1600)-</t>
  </si>
  <si>
    <t>Lambda(1600)</t>
  </si>
  <si>
    <t>Anti-Lambda(1600)</t>
  </si>
  <si>
    <t>Anti-Delta(1600)-</t>
  </si>
  <si>
    <t>Anti-Delta(1600)0</t>
  </si>
  <si>
    <t>Anti-Delta(1600)+</t>
  </si>
  <si>
    <t>Anti-Delta(1600)++</t>
  </si>
  <si>
    <t>h1(1595)</t>
  </si>
  <si>
    <t>Sigma(1580)-</t>
  </si>
  <si>
    <t>Sigma(1580)0</t>
  </si>
  <si>
    <t>Sigma(1580)+</t>
  </si>
  <si>
    <t>Anti-Sigma(1580)+</t>
  </si>
  <si>
    <t>Anti-Sigma(1580)0</t>
  </si>
  <si>
    <t>Anti-Sigma(1580)-</t>
  </si>
  <si>
    <t>rho(1570)0</t>
  </si>
  <si>
    <t>rho(1570)+</t>
  </si>
  <si>
    <t>Anti-rho(1570)+</t>
  </si>
  <si>
    <t>f2(1565)</t>
  </si>
  <si>
    <t>N(1535)+</t>
  </si>
  <si>
    <t>N(1535)0</t>
  </si>
  <si>
    <t>Ksi(1530)-</t>
  </si>
  <si>
    <t>Anti-Ksi(1530)-</t>
  </si>
  <si>
    <t>Anti-N(1535)0</t>
  </si>
  <si>
    <t>Anti-N(1535)+</t>
  </si>
  <si>
    <t>Ksi(1530)0</t>
  </si>
  <si>
    <t>Anti-Ksi(1530)0</t>
  </si>
  <si>
    <t>f2'(1525)</t>
  </si>
  <si>
    <t>Lambda(1520)</t>
  </si>
  <si>
    <t>Anti-Lambda(1520)</t>
  </si>
  <si>
    <t>f1(1510)</t>
  </si>
  <si>
    <t>N(1520)+</t>
  </si>
  <si>
    <t>N(1520)0</t>
  </si>
  <si>
    <t>Anti-N(1520)0</t>
  </si>
  <si>
    <t>Anti-N(1520)+</t>
  </si>
  <si>
    <t>f0(1500)</t>
  </si>
  <si>
    <t>eta(1475)</t>
  </si>
  <si>
    <t>a0(1450)+</t>
  </si>
  <si>
    <t>a0(1450)0</t>
  </si>
  <si>
    <t>Anti-a0(1450)+</t>
  </si>
  <si>
    <t>rho(1450)+</t>
  </si>
  <si>
    <t>rho(1450)0</t>
  </si>
  <si>
    <t>Anti-rho(1450)+</t>
  </si>
  <si>
    <t>K2(1580)+</t>
  </si>
  <si>
    <t>K2(1580)0</t>
  </si>
  <si>
    <t>K(1460)0</t>
  </si>
  <si>
    <t>K(1460)+</t>
  </si>
  <si>
    <t>Anti-K(1460)+</t>
  </si>
  <si>
    <t>Anti-K(1460)0</t>
  </si>
  <si>
    <t>Anti-K2(1580)0</t>
  </si>
  <si>
    <t>Anti-K2(1580)+</t>
  </si>
  <si>
    <t>K2*(1430)0</t>
  </si>
  <si>
    <t>Anti-K2*(1430)0</t>
  </si>
  <si>
    <t>f2(1430)</t>
  </si>
  <si>
    <t>N(1440)+</t>
  </si>
  <si>
    <t>N(1440)0</t>
  </si>
  <si>
    <t>Anti-N(1440)0</t>
  </si>
  <si>
    <t>Anti-N(1440)+</t>
  </si>
  <si>
    <t>f1(1420)</t>
  </si>
  <si>
    <t>K2*(1430)+</t>
  </si>
  <si>
    <t>Anti-K2*(1430)+</t>
  </si>
  <si>
    <t>omega(1420)</t>
  </si>
  <si>
    <t>K*(1410)+</t>
  </si>
  <si>
    <t>K*(1410)0</t>
  </si>
  <si>
    <t>Anti-K*(1410)0</t>
  </si>
  <si>
    <t>Anti-K*(1410)+</t>
  </si>
  <si>
    <t>K0*(1430)+</t>
  </si>
  <si>
    <t>K0*(1430)0</t>
  </si>
  <si>
    <t>Anti-K0*(1430)0</t>
  </si>
  <si>
    <t>Anti-K0*(1430)+</t>
  </si>
  <si>
    <t>eta(1405)</t>
  </si>
  <si>
    <t>Lambda(1405)</t>
  </si>
  <si>
    <t>Anti-Lambda(1405)</t>
  </si>
  <si>
    <t>K1(1400)+</t>
  </si>
  <si>
    <t>K1(1400)0</t>
  </si>
  <si>
    <t>Anti-K1(1400)0</t>
  </si>
  <si>
    <t>Anti-K1(1400)+</t>
  </si>
  <si>
    <t>Sigma(1385)-</t>
  </si>
  <si>
    <t>Anti-Sigma(1385)-</t>
  </si>
  <si>
    <t>Sigma(1385)0</t>
  </si>
  <si>
    <t>Anti-Sigma(1385)0</t>
  </si>
  <si>
    <t>Sigma(1385)+</t>
  </si>
  <si>
    <t>Anti-Sigma(1385)+</t>
  </si>
  <si>
    <t>pi1(1400)+</t>
  </si>
  <si>
    <t>pi1(1400)0</t>
  </si>
  <si>
    <t>Anti-pi1(1400)+</t>
  </si>
  <si>
    <t>f0(1370)</t>
  </si>
  <si>
    <t>Ksi-</t>
  </si>
  <si>
    <t>Anti-Ksi-</t>
  </si>
  <si>
    <t>a2(1320)+</t>
  </si>
  <si>
    <t>a2(1320)0</t>
  </si>
  <si>
    <t>Anti-a2(1320)+</t>
  </si>
  <si>
    <t>Ksi0</t>
  </si>
  <si>
    <t>Anti-Ksi0</t>
  </si>
  <si>
    <t>pi(1300)+</t>
  </si>
  <si>
    <t>pi(1300)0</t>
  </si>
  <si>
    <t>Anti-pi(1300)+</t>
  </si>
  <si>
    <t>eta(1295)</t>
  </si>
  <si>
    <t>f1(1285)</t>
  </si>
  <si>
    <t>f2(1270)</t>
  </si>
  <si>
    <t>K1(1270)+</t>
  </si>
  <si>
    <t>K1(1270)0</t>
  </si>
  <si>
    <t>Anti-K1(1270)0</t>
  </si>
  <si>
    <t>Anti-K1(1270)+</t>
  </si>
  <si>
    <t>Delta(1232)++</t>
  </si>
  <si>
    <t>Delta(1232)+</t>
  </si>
  <si>
    <t>Delta(1232)0</t>
  </si>
  <si>
    <t>Delta(1232)-</t>
  </si>
  <si>
    <t>Anti-Delta(1232)-</t>
  </si>
  <si>
    <t>Anti-Delta(1232)0</t>
  </si>
  <si>
    <t>Anti-Delta(1232)+</t>
  </si>
  <si>
    <t>Anti-Delta(1232)++</t>
  </si>
  <si>
    <t>a1(1260)+</t>
  </si>
  <si>
    <t>a1(1260)0</t>
  </si>
  <si>
    <t>b1(1235)+</t>
  </si>
  <si>
    <t>b1(1235)0</t>
  </si>
  <si>
    <t>Anti-b1(1235)+</t>
  </si>
  <si>
    <t>Anti-a1(1260)+</t>
  </si>
  <si>
    <t>Sigma-</t>
  </si>
  <si>
    <t>Anti-Sigma-</t>
  </si>
  <si>
    <t>Sigma0</t>
  </si>
  <si>
    <t>Anti-Sigma0</t>
  </si>
  <si>
    <t>Sigma+</t>
  </si>
  <si>
    <t>Anti-Sigma+</t>
  </si>
  <si>
    <t>h1(1170)</t>
  </si>
  <si>
    <t>Lambda</t>
  </si>
  <si>
    <t>Anti-Lambda</t>
  </si>
  <si>
    <t>phi(1020)</t>
  </si>
  <si>
    <t>f0(980)</t>
  </si>
  <si>
    <t>a0(980)+</t>
  </si>
  <si>
    <t>a0(980)0</t>
  </si>
  <si>
    <t>Anti-a0(980)+</t>
  </si>
  <si>
    <t>eta'(958)</t>
  </si>
  <si>
    <t>n</t>
  </si>
  <si>
    <t>Anti-n</t>
  </si>
  <si>
    <t>p</t>
  </si>
  <si>
    <t>Anti-p</t>
  </si>
  <si>
    <t>K*(892)0</t>
  </si>
  <si>
    <t>Anti-K*(892)0</t>
  </si>
  <si>
    <t>K*(892)+</t>
  </si>
  <si>
    <t>Anti-K*(892)+</t>
  </si>
  <si>
    <t>omega(782)</t>
  </si>
  <si>
    <t>rho+</t>
  </si>
  <si>
    <t>rho0</t>
  </si>
  <si>
    <t>Anti-rho+</t>
  </si>
  <si>
    <t>eta</t>
  </si>
  <si>
    <t>K0</t>
  </si>
  <si>
    <t>Anti-K0</t>
  </si>
  <si>
    <t>K+</t>
  </si>
  <si>
    <t>Anti-K+</t>
  </si>
  <si>
    <t>pi+</t>
  </si>
  <si>
    <t>Anti-pi+</t>
  </si>
  <si>
    <t>pi0</t>
  </si>
  <si>
    <t>Gamma</t>
  </si>
  <si>
    <t>Mass UL</t>
  </si>
  <si>
    <t>Mass LL</t>
  </si>
  <si>
    <t>Width UL</t>
  </si>
  <si>
    <t>Width LL</t>
  </si>
  <si>
    <t>ok</t>
  </si>
  <si>
    <t>Comment</t>
  </si>
  <si>
    <t>width wrong by  factor of 1000</t>
  </si>
  <si>
    <t>has changed its name to h1(1415)</t>
  </si>
  <si>
    <t>renamed a4(1970)</t>
  </si>
  <si>
    <t>renamed Sigma(1910)</t>
  </si>
  <si>
    <t>renamed Sigma(1940)</t>
  </si>
  <si>
    <t>added 2 decay channels</t>
  </si>
  <si>
    <t>added 1 decay channel</t>
  </si>
  <si>
    <t>reweighted BRs</t>
  </si>
  <si>
    <t>added 3 decay channels</t>
  </si>
  <si>
    <t>added decays</t>
  </si>
  <si>
    <t>removed decay to a0</t>
  </si>
  <si>
    <t>missed eta-2pi0?</t>
  </si>
  <si>
    <t>corrected # decay products</t>
  </si>
  <si>
    <t>removed decay to f1(1285)</t>
  </si>
  <si>
    <t>removed decay to a1(1260)</t>
  </si>
  <si>
    <t>added decays to 4pi</t>
  </si>
  <si>
    <t>renamed Sigma(1780)</t>
  </si>
  <si>
    <t>renamed Lambda(2085)</t>
  </si>
  <si>
    <t>modified products</t>
  </si>
  <si>
    <t>fixed CG BRs</t>
  </si>
  <si>
    <t>Stars</t>
  </si>
  <si>
    <t>removed rho channels</t>
  </si>
  <si>
    <t>added several channels</t>
  </si>
  <si>
    <t>removed radiative decay</t>
  </si>
  <si>
    <t>fJ(2220)</t>
  </si>
  <si>
    <t>renamed fJ(2220)</t>
  </si>
  <si>
    <t>previously named h1(1380)</t>
  </si>
  <si>
    <t>h1(1415)</t>
  </si>
  <si>
    <t>previously Anti-Sigma(1730)-</t>
  </si>
  <si>
    <t>Anti-Sigma(1780)-</t>
  </si>
  <si>
    <t>previously Anti-Sigma(1730)0</t>
  </si>
  <si>
    <t>Anti-Sigma(1780)0</t>
  </si>
  <si>
    <t>previously Anti-Sigma(1730)+</t>
  </si>
  <si>
    <t>Anti-Sigma(1780)+</t>
  </si>
  <si>
    <t>previously Sigma(1730)+</t>
  </si>
  <si>
    <t>Sigma(1780)+</t>
  </si>
  <si>
    <t>previously Sigma(1730)0</t>
  </si>
  <si>
    <t>Sigma(1780)0</t>
  </si>
  <si>
    <t>previously Sigma(1730)-</t>
  </si>
  <si>
    <t>Sigma(1780)-</t>
  </si>
  <si>
    <t>previously Anti-Sigma(1940)M-</t>
  </si>
  <si>
    <t>previously Anti-Sigma(1940)M+</t>
  </si>
  <si>
    <t>previously Sigma(1940)M+</t>
  </si>
  <si>
    <t>previously Sigma(1940)M0</t>
  </si>
  <si>
    <t>previously Sigma(1940)M-</t>
  </si>
  <si>
    <t>previously Anti-Sigma(1940)M0</t>
  </si>
  <si>
    <t>Anti-Sigma(1910)+</t>
  </si>
  <si>
    <t>Anti-Sigma(1910)0</t>
  </si>
  <si>
    <t>Anti-Sigma(1910)-</t>
  </si>
  <si>
    <t>Sigma(1910)-</t>
  </si>
  <si>
    <t>Sigma(1910)0</t>
  </si>
  <si>
    <t>Sigma(1910)+</t>
  </si>
  <si>
    <t>added channels</t>
  </si>
  <si>
    <t>previously Anti-Sigma(1940)P-</t>
  </si>
  <si>
    <t>previously Anti-Sigma(1940)P0</t>
  </si>
  <si>
    <t>previously Anti-Sigma(1940)P+</t>
  </si>
  <si>
    <t>previously Sigma(1940)P+</t>
  </si>
  <si>
    <t>previously Sigma(1940)P0</t>
  </si>
  <si>
    <t>previously Sigma(1940)P-</t>
  </si>
  <si>
    <t>Anti-Sigma(1940)-</t>
  </si>
  <si>
    <t>Anti-Sigma(1940)0</t>
  </si>
  <si>
    <t>Anti-Sigma(1940)+</t>
  </si>
  <si>
    <t>Sigma(1940)+</t>
  </si>
  <si>
    <t>Sigma(1940)0</t>
  </si>
  <si>
    <t>Sigma(1940)-</t>
  </si>
  <si>
    <t>assuming CG are correct</t>
  </si>
  <si>
    <t>previously a4(2040)+</t>
  </si>
  <si>
    <t>previously a4(2040)0</t>
  </si>
  <si>
    <t>previously Anti-a4(2040)+</t>
  </si>
  <si>
    <t>Anti-a4(1970)+</t>
  </si>
  <si>
    <t>a4(1970)0</t>
  </si>
  <si>
    <t>a4(1970)+</t>
  </si>
  <si>
    <t>previously Lambda(2020)</t>
  </si>
  <si>
    <t>previously Anti-Lambda(2020)</t>
  </si>
  <si>
    <t>Lambda(2085)</t>
  </si>
  <si>
    <t>Anti-Lambda(2085)</t>
  </si>
  <si>
    <t>removed rho-gamma decay because of isospin</t>
  </si>
  <si>
    <t>allowed radiative decay</t>
  </si>
  <si>
    <t>removed phi+gamma decay because we seek strong interactions</t>
  </si>
  <si>
    <t>but allowed main radiative decay</t>
  </si>
  <si>
    <t>added some channels</t>
  </si>
  <si>
    <t>changed radiative companion to respect mass conservation</t>
  </si>
  <si>
    <t>changed radiative companion to next in list</t>
  </si>
  <si>
    <t>changed radiative companion to ensure mass conservation</t>
  </si>
  <si>
    <t>added radiative decay</t>
  </si>
  <si>
    <t>deleted sigma kaon channel</t>
  </si>
  <si>
    <t>CG?</t>
  </si>
  <si>
    <t>changed channels</t>
  </si>
  <si>
    <t>changed radiative companion to respect isospin</t>
  </si>
  <si>
    <t>added kaon channel</t>
  </si>
  <si>
    <t>removed kaon channel</t>
  </si>
  <si>
    <t>added rho channel</t>
  </si>
  <si>
    <t>X(2370)</t>
  </si>
  <si>
    <t>Omega(2012)</t>
  </si>
  <si>
    <t>Lambda(2070)</t>
  </si>
  <si>
    <t>Lambda(2080)</t>
  </si>
  <si>
    <t>pi2(2005)+</t>
  </si>
  <si>
    <t>pi2(2005)0</t>
  </si>
  <si>
    <t>Anti-pi2(2005)+</t>
  </si>
  <si>
    <t>Anti-Omega(2012)</t>
  </si>
  <si>
    <t>Sigma(2010)+</t>
  </si>
  <si>
    <t>Sigma(2010)0</t>
  </si>
  <si>
    <t>Sigma(2010)-</t>
  </si>
  <si>
    <t>Anti-Sigma(2010)+</t>
  </si>
  <si>
    <t>Anti-Sigma(2010)0</t>
  </si>
  <si>
    <t>Anti-Sigma(2010)-</t>
  </si>
  <si>
    <t>Sigma(2160)+</t>
  </si>
  <si>
    <t>Sigma(2160)0</t>
  </si>
  <si>
    <t>Sigma(2160)-</t>
  </si>
  <si>
    <t>Anti-Sigma(2160)+</t>
  </si>
  <si>
    <t>Anti-Sigma(2160)0</t>
  </si>
  <si>
    <t>Anti-Sigma(2160)-</t>
  </si>
  <si>
    <t>Sigma(2230)+</t>
  </si>
  <si>
    <t>Sigma(2230)0</t>
  </si>
  <si>
    <t>Sigma(2230)-</t>
  </si>
  <si>
    <t>Anti-Sigma(2230)+</t>
  </si>
  <si>
    <t>Anti-Sigma(2230)-</t>
  </si>
  <si>
    <t>Anti-Lambda(2070)</t>
  </si>
  <si>
    <t>Anti-Lambda(2080)</t>
  </si>
  <si>
    <t>Anti-Sigma(2230)0</t>
  </si>
  <si>
    <t>Sigma(2455)+</t>
  </si>
  <si>
    <t>Bumps</t>
  </si>
  <si>
    <t>Sigma(2455)0</t>
  </si>
  <si>
    <t>Sigma(2455)-</t>
  </si>
  <si>
    <t>Anti-Sigma(2455)+</t>
  </si>
  <si>
    <t>Anti-Sigma(2455)0</t>
  </si>
  <si>
    <t>Anti-Sigma(2455)-</t>
  </si>
  <si>
    <t>Sigma(2620)+</t>
  </si>
  <si>
    <t>Sigma(2620)0</t>
  </si>
  <si>
    <t>Sigma(2620)-</t>
  </si>
  <si>
    <t>Anti-Sigma(2620)+</t>
  </si>
  <si>
    <t>Anti-Sigma(2620)0</t>
  </si>
  <si>
    <t>Anti-Sigma(2620)-</t>
  </si>
  <si>
    <t>Sigma(3170)+</t>
  </si>
  <si>
    <t>Sigma(3170)0</t>
  </si>
  <si>
    <t>Sigma(3170)-</t>
  </si>
  <si>
    <t>Anti-Sigma(3170)+</t>
  </si>
  <si>
    <t>Anti-Sigma(3170)0</t>
  </si>
  <si>
    <t>Anti-Sigma(3170)-</t>
  </si>
  <si>
    <t>bumped up mass</t>
  </si>
  <si>
    <t>changed decay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</si>
</sst>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Font="1"/>
    <xf numFmtId="164" fontId="19" fillId="0" borderId="0" xfId="0" applyNumberFormat="1" applyFont="1"/>
    <xf numFmtId="0" fontId="20" fillId="0" borderId="0" xfId="0" applyFont="1"/>
    <xf numFmtId="0" fontId="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14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83"/>
  <sheetViews>
    <sheetView tabSelected="1" zoomScale="88" zoomScaleNormal="90" workbookViewId="0">
      <pane ySplit="1" topLeftCell="A81" activePane="bottomLeft" state="frozen"/>
      <selection pane="bottomLeft" activeCell="E99" sqref="A1:XFD1048576"/>
    </sheetView>
  </sheetViews>
  <sheetFormatPr baseColWidth="10" defaultRowHeight="16" x14ac:dyDescent="0.2"/>
  <cols>
    <col min="3" max="3" width="19.83203125" customWidth="1"/>
    <col min="4" max="4" width="12.6640625" customWidth="1"/>
    <col min="5" max="5" width="12.33203125" customWidth="1"/>
    <col min="6" max="11" width="10.83203125" customWidth="1"/>
    <col min="12" max="12" width="15" customWidth="1"/>
    <col min="13" max="13" width="15.1640625" customWidth="1"/>
    <col min="14" max="14" width="15.33203125" customWidth="1"/>
    <col min="15" max="15" width="16.6640625" customWidth="1"/>
    <col min="16" max="17" width="10.83203125" customWidth="1"/>
    <col min="18" max="18" width="10.83203125" style="10"/>
  </cols>
  <sheetData>
    <row r="1" spans="1:19" s="3" customForma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701</v>
      </c>
      <c r="O1" s="3" t="s">
        <v>702</v>
      </c>
      <c r="P1" s="3" t="s">
        <v>703</v>
      </c>
      <c r="Q1" s="3" t="s">
        <v>704</v>
      </c>
      <c r="R1" s="6" t="s">
        <v>727</v>
      </c>
      <c r="S1" s="3" t="s">
        <v>706</v>
      </c>
    </row>
    <row r="2" spans="1:19" s="2" customFormat="1" x14ac:dyDescent="0.2">
      <c r="A2" s="2">
        <v>0</v>
      </c>
      <c r="B2" s="2">
        <v>9901116</v>
      </c>
      <c r="C2" s="2" t="s">
        <v>12</v>
      </c>
      <c r="D2" s="2">
        <v>2.99</v>
      </c>
      <c r="E2" s="2">
        <v>0.33</v>
      </c>
      <c r="F2" s="2">
        <v>16</v>
      </c>
      <c r="G2" s="2">
        <v>1</v>
      </c>
      <c r="H2" s="2">
        <v>0</v>
      </c>
      <c r="I2" s="2">
        <v>0</v>
      </c>
      <c r="J2" s="2">
        <v>0</v>
      </c>
      <c r="K2" s="2">
        <v>1.5</v>
      </c>
      <c r="L2" s="2">
        <v>-1</v>
      </c>
      <c r="M2" s="2">
        <v>7</v>
      </c>
      <c r="N2" s="2">
        <v>3.09</v>
      </c>
      <c r="O2" s="2">
        <v>2.89</v>
      </c>
      <c r="P2" s="2">
        <v>0.43</v>
      </c>
      <c r="Q2" s="2">
        <v>0.33</v>
      </c>
      <c r="R2" s="9">
        <v>2</v>
      </c>
      <c r="S2" s="2" t="s">
        <v>784</v>
      </c>
    </row>
    <row r="3" spans="1:19" s="3" customFormat="1" x14ac:dyDescent="0.2">
      <c r="A3" s="3">
        <v>1</v>
      </c>
      <c r="B3" s="3">
        <v>9901116</v>
      </c>
      <c r="C3" s="3">
        <v>2</v>
      </c>
      <c r="D3" s="3">
        <v>0.96</v>
      </c>
      <c r="E3" s="3">
        <v>9901114</v>
      </c>
      <c r="F3" s="3">
        <v>22</v>
      </c>
      <c r="G3" s="3">
        <v>0</v>
      </c>
      <c r="H3" s="3">
        <v>0</v>
      </c>
      <c r="I3" s="3">
        <v>0</v>
      </c>
      <c r="R3" s="6"/>
    </row>
    <row r="4" spans="1:19" s="3" customFormat="1" x14ac:dyDescent="0.2">
      <c r="A4" s="3">
        <v>2</v>
      </c>
      <c r="B4" s="3">
        <v>9901116</v>
      </c>
      <c r="C4" s="3">
        <v>2</v>
      </c>
      <c r="D4" s="3">
        <v>0.04</v>
      </c>
      <c r="E4" s="3">
        <v>2112</v>
      </c>
      <c r="F4" s="3">
        <v>-211</v>
      </c>
      <c r="G4" s="3">
        <v>0</v>
      </c>
      <c r="H4" s="3">
        <v>0</v>
      </c>
      <c r="I4" s="3">
        <v>0</v>
      </c>
      <c r="R4" s="6"/>
    </row>
    <row r="5" spans="1:19" s="2" customFormat="1" x14ac:dyDescent="0.2">
      <c r="A5" s="2">
        <v>3</v>
      </c>
      <c r="B5" s="2">
        <v>9901216</v>
      </c>
      <c r="C5" s="2" t="s">
        <v>13</v>
      </c>
      <c r="D5" s="2">
        <v>2.99</v>
      </c>
      <c r="E5" s="2">
        <v>0.33</v>
      </c>
      <c r="F5" s="2">
        <v>16</v>
      </c>
      <c r="G5" s="2">
        <v>1</v>
      </c>
      <c r="H5" s="2">
        <v>0</v>
      </c>
      <c r="I5" s="2">
        <v>0</v>
      </c>
      <c r="J5" s="2">
        <v>0</v>
      </c>
      <c r="K5" s="2">
        <v>1.5</v>
      </c>
      <c r="L5" s="2">
        <v>0</v>
      </c>
      <c r="M5" s="2">
        <v>3</v>
      </c>
      <c r="N5" s="2">
        <v>3.09</v>
      </c>
      <c r="O5" s="2">
        <v>2.89</v>
      </c>
      <c r="P5" s="2">
        <v>0.43</v>
      </c>
      <c r="Q5" s="2">
        <v>0.33</v>
      </c>
      <c r="R5" s="9">
        <v>2</v>
      </c>
      <c r="S5" s="2" t="s">
        <v>784</v>
      </c>
    </row>
    <row r="6" spans="1:19" s="3" customFormat="1" x14ac:dyDescent="0.2">
      <c r="A6" s="3">
        <v>4</v>
      </c>
      <c r="B6" s="3">
        <v>9901216</v>
      </c>
      <c r="C6" s="3">
        <v>2</v>
      </c>
      <c r="D6" s="3">
        <v>0.96</v>
      </c>
      <c r="E6" s="3">
        <v>9901214</v>
      </c>
      <c r="F6" s="3">
        <v>22</v>
      </c>
      <c r="G6" s="3">
        <v>0</v>
      </c>
      <c r="H6" s="3">
        <v>0</v>
      </c>
      <c r="I6" s="3">
        <v>0</v>
      </c>
      <c r="R6" s="6"/>
    </row>
    <row r="7" spans="1:19" s="3" customFormat="1" x14ac:dyDescent="0.2">
      <c r="A7" s="3">
        <v>5</v>
      </c>
      <c r="B7" s="3">
        <v>9901216</v>
      </c>
      <c r="C7" s="3">
        <v>2</v>
      </c>
      <c r="D7" s="3">
        <v>0.02</v>
      </c>
      <c r="E7" s="3">
        <v>2112</v>
      </c>
      <c r="F7" s="3">
        <v>111</v>
      </c>
      <c r="G7" s="3">
        <v>0</v>
      </c>
      <c r="H7" s="3">
        <v>0</v>
      </c>
      <c r="I7" s="3">
        <v>0</v>
      </c>
      <c r="R7" s="6"/>
    </row>
    <row r="8" spans="1:19" s="3" customFormat="1" x14ac:dyDescent="0.2">
      <c r="A8" s="3">
        <v>6</v>
      </c>
      <c r="B8" s="3">
        <v>9901216</v>
      </c>
      <c r="C8" s="3">
        <v>2</v>
      </c>
      <c r="D8" s="3">
        <v>0.02</v>
      </c>
      <c r="E8" s="3">
        <v>2212</v>
      </c>
      <c r="F8" s="3">
        <v>-211</v>
      </c>
      <c r="G8" s="3">
        <v>0</v>
      </c>
      <c r="H8" s="3">
        <v>0</v>
      </c>
      <c r="I8" s="3">
        <v>0</v>
      </c>
      <c r="R8" s="6"/>
    </row>
    <row r="9" spans="1:19" s="2" customFormat="1" x14ac:dyDescent="0.2">
      <c r="A9" s="2">
        <v>7</v>
      </c>
      <c r="B9" s="2">
        <v>9902126</v>
      </c>
      <c r="C9" s="2" t="s">
        <v>14</v>
      </c>
      <c r="D9" s="2">
        <v>2.99</v>
      </c>
      <c r="E9" s="2">
        <v>0.33</v>
      </c>
      <c r="F9" s="2">
        <v>16</v>
      </c>
      <c r="G9" s="2">
        <v>1</v>
      </c>
      <c r="H9" s="2">
        <v>0</v>
      </c>
      <c r="I9" s="2">
        <v>0</v>
      </c>
      <c r="J9" s="2">
        <v>0</v>
      </c>
      <c r="K9" s="2">
        <v>1.5</v>
      </c>
      <c r="L9" s="2">
        <v>1</v>
      </c>
      <c r="M9" s="2">
        <v>3</v>
      </c>
      <c r="N9" s="2">
        <v>3.09</v>
      </c>
      <c r="O9" s="2">
        <v>2.89</v>
      </c>
      <c r="P9" s="2">
        <v>0.43</v>
      </c>
      <c r="Q9" s="2">
        <v>0.33</v>
      </c>
      <c r="R9" s="9">
        <v>2</v>
      </c>
      <c r="S9" s="2" t="s">
        <v>784</v>
      </c>
    </row>
    <row r="10" spans="1:19" s="3" customFormat="1" x14ac:dyDescent="0.2">
      <c r="A10" s="3">
        <v>8</v>
      </c>
      <c r="B10" s="3">
        <v>9902126</v>
      </c>
      <c r="C10" s="3">
        <v>2</v>
      </c>
      <c r="D10" s="3">
        <v>0.96</v>
      </c>
      <c r="E10" s="3">
        <v>9902124</v>
      </c>
      <c r="F10" s="3">
        <v>22</v>
      </c>
      <c r="G10" s="3">
        <v>0</v>
      </c>
      <c r="H10" s="3">
        <v>0</v>
      </c>
      <c r="I10" s="3">
        <v>0</v>
      </c>
      <c r="R10" s="6"/>
    </row>
    <row r="11" spans="1:19" s="3" customFormat="1" x14ac:dyDescent="0.2">
      <c r="A11" s="3">
        <v>9</v>
      </c>
      <c r="B11" s="3">
        <v>9902126</v>
      </c>
      <c r="C11" s="3">
        <v>2</v>
      </c>
      <c r="D11" s="3">
        <v>0.02</v>
      </c>
      <c r="E11" s="3">
        <v>2112</v>
      </c>
      <c r="F11" s="3">
        <v>211</v>
      </c>
      <c r="G11" s="3">
        <v>0</v>
      </c>
      <c r="H11" s="3">
        <v>0</v>
      </c>
      <c r="I11" s="3">
        <v>0</v>
      </c>
      <c r="R11" s="6"/>
    </row>
    <row r="12" spans="1:19" s="3" customFormat="1" x14ac:dyDescent="0.2">
      <c r="A12" s="3">
        <v>10</v>
      </c>
      <c r="B12" s="3">
        <v>9902126</v>
      </c>
      <c r="C12" s="3">
        <v>2</v>
      </c>
      <c r="D12" s="3">
        <v>0.02</v>
      </c>
      <c r="E12" s="3">
        <v>2212</v>
      </c>
      <c r="F12" s="3">
        <v>111</v>
      </c>
      <c r="G12" s="3">
        <v>0</v>
      </c>
      <c r="H12" s="3">
        <v>0</v>
      </c>
      <c r="I12" s="3">
        <v>0</v>
      </c>
      <c r="R12" s="6"/>
    </row>
    <row r="13" spans="1:19" s="2" customFormat="1" x14ac:dyDescent="0.2">
      <c r="A13" s="2">
        <v>11</v>
      </c>
      <c r="B13" s="2">
        <v>9902226</v>
      </c>
      <c r="C13" s="2" t="s">
        <v>15</v>
      </c>
      <c r="D13" s="2">
        <v>2.99</v>
      </c>
      <c r="E13" s="2">
        <v>0.33</v>
      </c>
      <c r="F13" s="2">
        <v>16</v>
      </c>
      <c r="G13" s="2">
        <v>1</v>
      </c>
      <c r="H13" s="2">
        <v>0</v>
      </c>
      <c r="I13" s="2">
        <v>0</v>
      </c>
      <c r="J13" s="2">
        <v>0</v>
      </c>
      <c r="K13" s="2">
        <v>1.5</v>
      </c>
      <c r="L13" s="2">
        <v>2</v>
      </c>
      <c r="M13" s="2">
        <v>2</v>
      </c>
      <c r="N13" s="2">
        <v>3.09</v>
      </c>
      <c r="O13" s="2">
        <v>2.89</v>
      </c>
      <c r="P13" s="2">
        <v>0.43</v>
      </c>
      <c r="Q13" s="2">
        <v>0.33</v>
      </c>
      <c r="R13" s="9">
        <v>2</v>
      </c>
      <c r="S13" s="2" t="s">
        <v>784</v>
      </c>
    </row>
    <row r="14" spans="1:19" s="3" customFormat="1" x14ac:dyDescent="0.2">
      <c r="A14" s="3">
        <v>12</v>
      </c>
      <c r="B14" s="3">
        <v>9902226</v>
      </c>
      <c r="C14" s="3">
        <v>2</v>
      </c>
      <c r="D14" s="3">
        <v>0.96</v>
      </c>
      <c r="E14" s="3">
        <v>9902224</v>
      </c>
      <c r="F14" s="3">
        <v>22</v>
      </c>
      <c r="G14" s="3">
        <v>0</v>
      </c>
      <c r="H14" s="3">
        <v>0</v>
      </c>
      <c r="I14" s="3">
        <v>0</v>
      </c>
      <c r="R14" s="6"/>
    </row>
    <row r="15" spans="1:19" s="3" customFormat="1" x14ac:dyDescent="0.2">
      <c r="A15" s="3">
        <v>13</v>
      </c>
      <c r="B15" s="3">
        <v>9902226</v>
      </c>
      <c r="C15" s="3">
        <v>2</v>
      </c>
      <c r="D15" s="3">
        <v>0.04</v>
      </c>
      <c r="E15" s="3">
        <v>2212</v>
      </c>
      <c r="F15" s="3">
        <v>211</v>
      </c>
      <c r="G15" s="3">
        <v>0</v>
      </c>
      <c r="H15" s="3">
        <v>0</v>
      </c>
      <c r="I15" s="3">
        <v>0</v>
      </c>
      <c r="R15" s="6"/>
    </row>
    <row r="16" spans="1:19" s="2" customFormat="1" x14ac:dyDescent="0.2">
      <c r="A16" s="2">
        <v>14</v>
      </c>
      <c r="B16" s="2">
        <v>-9902226</v>
      </c>
      <c r="C16" s="2" t="s">
        <v>16</v>
      </c>
      <c r="D16" s="2">
        <v>2.99</v>
      </c>
      <c r="E16" s="2">
        <v>0.33</v>
      </c>
      <c r="F16" s="2">
        <v>16</v>
      </c>
      <c r="G16" s="2">
        <v>-1</v>
      </c>
      <c r="H16" s="2">
        <v>0</v>
      </c>
      <c r="I16" s="2">
        <v>0</v>
      </c>
      <c r="J16" s="2">
        <v>0</v>
      </c>
      <c r="K16" s="2">
        <v>1.5</v>
      </c>
      <c r="L16" s="2">
        <v>-2</v>
      </c>
      <c r="M16" s="2">
        <v>2</v>
      </c>
      <c r="N16" s="2">
        <v>3.09</v>
      </c>
      <c r="O16" s="2">
        <v>2.89</v>
      </c>
      <c r="P16" s="2">
        <v>0.43</v>
      </c>
      <c r="Q16" s="2">
        <v>0.33</v>
      </c>
      <c r="R16" s="9">
        <v>2</v>
      </c>
      <c r="S16" s="2" t="s">
        <v>784</v>
      </c>
    </row>
    <row r="17" spans="1:19" s="3" customFormat="1" x14ac:dyDescent="0.2">
      <c r="A17" s="3">
        <v>15</v>
      </c>
      <c r="B17" s="3">
        <v>-9902226</v>
      </c>
      <c r="C17" s="3">
        <v>2</v>
      </c>
      <c r="D17" s="3">
        <v>0.96</v>
      </c>
      <c r="E17" s="3">
        <v>-9902224</v>
      </c>
      <c r="F17" s="3">
        <v>22</v>
      </c>
      <c r="G17" s="3">
        <v>0</v>
      </c>
      <c r="H17" s="3">
        <v>0</v>
      </c>
      <c r="I17" s="3">
        <v>0</v>
      </c>
      <c r="R17" s="6"/>
    </row>
    <row r="18" spans="1:19" s="3" customFormat="1" x14ac:dyDescent="0.2">
      <c r="A18" s="3">
        <v>16</v>
      </c>
      <c r="B18" s="3">
        <v>-9902226</v>
      </c>
      <c r="C18" s="3">
        <v>2</v>
      </c>
      <c r="D18" s="3">
        <v>0.04</v>
      </c>
      <c r="E18" s="3">
        <v>-2212</v>
      </c>
      <c r="F18" s="3">
        <v>-211</v>
      </c>
      <c r="G18" s="3">
        <v>0</v>
      </c>
      <c r="H18" s="3">
        <v>0</v>
      </c>
      <c r="I18" s="3">
        <v>0</v>
      </c>
      <c r="R18" s="6"/>
    </row>
    <row r="19" spans="1:19" s="2" customFormat="1" x14ac:dyDescent="0.2">
      <c r="A19" s="2">
        <v>17</v>
      </c>
      <c r="B19" s="2">
        <v>-9902126</v>
      </c>
      <c r="C19" s="2" t="s">
        <v>17</v>
      </c>
      <c r="D19" s="2">
        <v>2.99</v>
      </c>
      <c r="E19" s="2">
        <v>0.33</v>
      </c>
      <c r="F19" s="2">
        <v>16</v>
      </c>
      <c r="G19" s="2">
        <v>-1</v>
      </c>
      <c r="H19" s="2">
        <v>0</v>
      </c>
      <c r="I19" s="2">
        <v>0</v>
      </c>
      <c r="J19" s="2">
        <v>0</v>
      </c>
      <c r="K19" s="2">
        <v>1.5</v>
      </c>
      <c r="L19" s="2">
        <v>-1</v>
      </c>
      <c r="M19" s="2">
        <v>3</v>
      </c>
      <c r="N19" s="2">
        <v>3.09</v>
      </c>
      <c r="O19" s="2">
        <v>2.89</v>
      </c>
      <c r="P19" s="2">
        <v>0.43</v>
      </c>
      <c r="Q19" s="2">
        <v>0.33</v>
      </c>
      <c r="R19" s="9">
        <v>2</v>
      </c>
      <c r="S19" s="2" t="s">
        <v>784</v>
      </c>
    </row>
    <row r="20" spans="1:19" s="3" customFormat="1" x14ac:dyDescent="0.2">
      <c r="A20" s="3">
        <v>18</v>
      </c>
      <c r="B20" s="3">
        <v>-9902126</v>
      </c>
      <c r="C20" s="3">
        <v>2</v>
      </c>
      <c r="D20" s="3">
        <v>0.96</v>
      </c>
      <c r="E20" s="3">
        <v>-9902124</v>
      </c>
      <c r="F20" s="3">
        <v>22</v>
      </c>
      <c r="G20" s="3">
        <v>0</v>
      </c>
      <c r="H20" s="3">
        <v>0</v>
      </c>
      <c r="I20" s="3">
        <v>0</v>
      </c>
      <c r="R20" s="6"/>
    </row>
    <row r="21" spans="1:19" s="3" customFormat="1" x14ac:dyDescent="0.2">
      <c r="A21" s="3">
        <v>19</v>
      </c>
      <c r="B21" s="3">
        <v>-9902126</v>
      </c>
      <c r="C21" s="3">
        <v>2</v>
      </c>
      <c r="D21" s="3">
        <v>0.02</v>
      </c>
      <c r="E21" s="3">
        <v>-2212</v>
      </c>
      <c r="F21" s="3">
        <v>111</v>
      </c>
      <c r="G21" s="3">
        <v>0</v>
      </c>
      <c r="H21" s="3">
        <v>0</v>
      </c>
      <c r="I21" s="3">
        <v>0</v>
      </c>
      <c r="R21" s="6"/>
    </row>
    <row r="22" spans="1:19" s="3" customFormat="1" x14ac:dyDescent="0.2">
      <c r="A22" s="3">
        <v>20</v>
      </c>
      <c r="B22" s="3">
        <v>-9902126</v>
      </c>
      <c r="C22" s="3">
        <v>2</v>
      </c>
      <c r="D22" s="3">
        <v>0.02</v>
      </c>
      <c r="E22" s="3">
        <v>-2112</v>
      </c>
      <c r="F22" s="3">
        <v>-211</v>
      </c>
      <c r="G22" s="3">
        <v>0</v>
      </c>
      <c r="H22" s="3">
        <v>0</v>
      </c>
      <c r="I22" s="3">
        <v>0</v>
      </c>
      <c r="R22" s="6"/>
    </row>
    <row r="23" spans="1:19" s="2" customFormat="1" x14ac:dyDescent="0.2">
      <c r="A23" s="2">
        <v>21</v>
      </c>
      <c r="B23" s="2">
        <v>-9901216</v>
      </c>
      <c r="C23" s="2" t="s">
        <v>18</v>
      </c>
      <c r="D23" s="2">
        <v>2.99</v>
      </c>
      <c r="E23" s="2">
        <v>0.33</v>
      </c>
      <c r="F23" s="2">
        <v>16</v>
      </c>
      <c r="G23" s="2">
        <v>-1</v>
      </c>
      <c r="H23" s="2">
        <v>0</v>
      </c>
      <c r="I23" s="2">
        <v>0</v>
      </c>
      <c r="J23" s="2">
        <v>0</v>
      </c>
      <c r="K23" s="2">
        <v>1.5</v>
      </c>
      <c r="L23" s="2">
        <v>0</v>
      </c>
      <c r="M23" s="2">
        <v>3</v>
      </c>
      <c r="N23" s="2">
        <v>3.09</v>
      </c>
      <c r="O23" s="2">
        <v>2.89</v>
      </c>
      <c r="P23" s="2">
        <v>0.43</v>
      </c>
      <c r="Q23" s="2">
        <v>0.33</v>
      </c>
      <c r="R23" s="9">
        <v>2</v>
      </c>
      <c r="S23" s="2" t="s">
        <v>784</v>
      </c>
    </row>
    <row r="24" spans="1:19" s="3" customFormat="1" x14ac:dyDescent="0.2">
      <c r="A24" s="3">
        <v>22</v>
      </c>
      <c r="B24" s="3">
        <v>-9901216</v>
      </c>
      <c r="C24" s="3">
        <v>2</v>
      </c>
      <c r="D24" s="3">
        <v>0.96</v>
      </c>
      <c r="E24" s="3">
        <v>-9901214</v>
      </c>
      <c r="F24" s="3">
        <v>22</v>
      </c>
      <c r="G24" s="3">
        <v>0</v>
      </c>
      <c r="H24" s="3">
        <v>0</v>
      </c>
      <c r="I24" s="3">
        <v>0</v>
      </c>
      <c r="R24" s="6"/>
    </row>
    <row r="25" spans="1:19" s="3" customFormat="1" x14ac:dyDescent="0.2">
      <c r="A25" s="3">
        <v>23</v>
      </c>
      <c r="B25" s="3">
        <v>-9901216</v>
      </c>
      <c r="C25" s="3">
        <v>2</v>
      </c>
      <c r="D25" s="3">
        <v>0.02</v>
      </c>
      <c r="E25" s="3">
        <v>-2212</v>
      </c>
      <c r="F25" s="3">
        <v>211</v>
      </c>
      <c r="G25" s="3">
        <v>0</v>
      </c>
      <c r="H25" s="3">
        <v>0</v>
      </c>
      <c r="I25" s="3">
        <v>0</v>
      </c>
      <c r="R25" s="6"/>
    </row>
    <row r="26" spans="1:19" s="3" customFormat="1" x14ac:dyDescent="0.2">
      <c r="A26" s="3">
        <v>24</v>
      </c>
      <c r="B26" s="3">
        <v>-9901216</v>
      </c>
      <c r="C26" s="3">
        <v>2</v>
      </c>
      <c r="D26" s="3">
        <v>0.02</v>
      </c>
      <c r="E26" s="3">
        <v>-2112</v>
      </c>
      <c r="F26" s="3">
        <v>111</v>
      </c>
      <c r="G26" s="3">
        <v>0</v>
      </c>
      <c r="H26" s="3">
        <v>0</v>
      </c>
      <c r="I26" s="3">
        <v>0</v>
      </c>
      <c r="R26" s="6"/>
    </row>
    <row r="27" spans="1:19" s="2" customFormat="1" x14ac:dyDescent="0.2">
      <c r="A27" s="2">
        <v>25</v>
      </c>
      <c r="B27" s="2">
        <v>-9901116</v>
      </c>
      <c r="C27" s="2" t="s">
        <v>19</v>
      </c>
      <c r="D27" s="2">
        <v>2.99</v>
      </c>
      <c r="E27" s="2">
        <v>0.33</v>
      </c>
      <c r="F27" s="2">
        <v>16</v>
      </c>
      <c r="G27" s="2">
        <v>-1</v>
      </c>
      <c r="H27" s="2">
        <v>0</v>
      </c>
      <c r="I27" s="2">
        <v>0</v>
      </c>
      <c r="J27" s="2">
        <v>0</v>
      </c>
      <c r="K27" s="2">
        <v>1.5</v>
      </c>
      <c r="L27" s="2">
        <v>1</v>
      </c>
      <c r="M27" s="2">
        <v>2</v>
      </c>
      <c r="N27" s="2">
        <v>3.09</v>
      </c>
      <c r="O27" s="2">
        <v>2.89</v>
      </c>
      <c r="P27" s="2">
        <v>0.43</v>
      </c>
      <c r="Q27" s="2">
        <v>0.33</v>
      </c>
      <c r="R27" s="9">
        <v>2</v>
      </c>
      <c r="S27" s="2" t="s">
        <v>784</v>
      </c>
    </row>
    <row r="28" spans="1:19" s="3" customFormat="1" x14ac:dyDescent="0.2">
      <c r="A28" s="3">
        <v>26</v>
      </c>
      <c r="B28" s="3">
        <v>-9901116</v>
      </c>
      <c r="C28" s="3">
        <v>2</v>
      </c>
      <c r="D28" s="3">
        <v>0.96</v>
      </c>
      <c r="E28" s="3">
        <v>-9901114</v>
      </c>
      <c r="F28" s="3">
        <v>22</v>
      </c>
      <c r="G28" s="3">
        <v>0</v>
      </c>
      <c r="H28" s="3">
        <v>0</v>
      </c>
      <c r="I28" s="3">
        <v>0</v>
      </c>
      <c r="R28" s="6"/>
    </row>
    <row r="29" spans="1:19" s="3" customFormat="1" x14ac:dyDescent="0.2">
      <c r="A29" s="3">
        <v>27</v>
      </c>
      <c r="B29" s="3">
        <v>-9901116</v>
      </c>
      <c r="C29" s="3">
        <v>2</v>
      </c>
      <c r="D29" s="3">
        <v>0.04</v>
      </c>
      <c r="E29" s="3">
        <v>-2112</v>
      </c>
      <c r="F29" s="3">
        <v>211</v>
      </c>
      <c r="G29" s="3">
        <v>0</v>
      </c>
      <c r="H29" s="3">
        <v>0</v>
      </c>
      <c r="I29" s="3">
        <v>0</v>
      </c>
      <c r="R29" s="6"/>
    </row>
    <row r="30" spans="1:19" s="2" customFormat="1" x14ac:dyDescent="0.2">
      <c r="A30" s="2">
        <v>28</v>
      </c>
      <c r="B30" s="2">
        <v>9901114</v>
      </c>
      <c r="C30" s="2" t="s">
        <v>20</v>
      </c>
      <c r="D30" s="2">
        <v>2.794</v>
      </c>
      <c r="E30" s="2">
        <v>0.35</v>
      </c>
      <c r="F30" s="2">
        <v>14</v>
      </c>
      <c r="G30" s="2">
        <v>1</v>
      </c>
      <c r="H30" s="2">
        <v>0</v>
      </c>
      <c r="I30" s="2">
        <v>0</v>
      </c>
      <c r="J30" s="2">
        <v>0</v>
      </c>
      <c r="K30" s="2">
        <v>1.5</v>
      </c>
      <c r="L30" s="2">
        <v>-1</v>
      </c>
      <c r="M30" s="2">
        <v>2</v>
      </c>
      <c r="N30" s="2">
        <f>D30+0.08</f>
        <v>2.8740000000000001</v>
      </c>
      <c r="O30" s="2">
        <f>D30-0.08</f>
        <v>2.714</v>
      </c>
      <c r="P30" s="2">
        <f>E30+0.1</f>
        <v>0.44999999999999996</v>
      </c>
      <c r="Q30" s="2">
        <f>E30-0.1</f>
        <v>0.24999999999999997</v>
      </c>
      <c r="R30" s="9">
        <v>2</v>
      </c>
      <c r="S30" s="2" t="s">
        <v>784</v>
      </c>
    </row>
    <row r="31" spans="1:19" s="3" customFormat="1" x14ac:dyDescent="0.2">
      <c r="A31" s="3">
        <v>29</v>
      </c>
      <c r="B31" s="3">
        <v>9901114</v>
      </c>
      <c r="C31" s="3">
        <v>2</v>
      </c>
      <c r="D31" s="3">
        <v>0.96</v>
      </c>
      <c r="E31" s="3">
        <v>9901112</v>
      </c>
      <c r="F31" s="3">
        <v>22</v>
      </c>
      <c r="G31" s="3">
        <v>0</v>
      </c>
      <c r="H31" s="3">
        <v>0</v>
      </c>
      <c r="I31" s="3">
        <v>0</v>
      </c>
      <c r="R31" s="6"/>
    </row>
    <row r="32" spans="1:19" s="3" customFormat="1" x14ac:dyDescent="0.2">
      <c r="A32" s="3">
        <v>30</v>
      </c>
      <c r="B32" s="3">
        <v>9901114</v>
      </c>
      <c r="C32" s="3">
        <v>2</v>
      </c>
      <c r="D32" s="3">
        <v>0.04</v>
      </c>
      <c r="E32" s="3">
        <v>2112</v>
      </c>
      <c r="F32" s="3">
        <v>-211</v>
      </c>
      <c r="G32" s="3">
        <v>0</v>
      </c>
      <c r="H32" s="3">
        <v>0</v>
      </c>
      <c r="I32" s="3">
        <v>0</v>
      </c>
      <c r="R32" s="6"/>
    </row>
    <row r="33" spans="1:19" s="2" customFormat="1" x14ac:dyDescent="0.2">
      <c r="A33" s="2">
        <v>31</v>
      </c>
      <c r="B33" s="2">
        <v>9901214</v>
      </c>
      <c r="C33" s="2" t="s">
        <v>21</v>
      </c>
      <c r="D33" s="2">
        <v>2.794</v>
      </c>
      <c r="E33" s="2">
        <v>0.35</v>
      </c>
      <c r="F33" s="2">
        <v>14</v>
      </c>
      <c r="G33" s="2">
        <v>1</v>
      </c>
      <c r="H33" s="2">
        <v>0</v>
      </c>
      <c r="I33" s="2">
        <v>0</v>
      </c>
      <c r="J33" s="2">
        <v>0</v>
      </c>
      <c r="K33" s="2">
        <v>1.5</v>
      </c>
      <c r="L33" s="2">
        <v>0</v>
      </c>
      <c r="M33" s="2">
        <v>3</v>
      </c>
      <c r="N33" s="2">
        <f>D33+0.08</f>
        <v>2.8740000000000001</v>
      </c>
      <c r="O33" s="2">
        <f>D33-0.08</f>
        <v>2.714</v>
      </c>
      <c r="P33" s="2">
        <f>E33+0.1</f>
        <v>0.44999999999999996</v>
      </c>
      <c r="Q33" s="2">
        <f>E33-0.1</f>
        <v>0.24999999999999997</v>
      </c>
      <c r="R33" s="9">
        <v>2</v>
      </c>
      <c r="S33" s="2" t="s">
        <v>784</v>
      </c>
    </row>
    <row r="34" spans="1:19" s="3" customFormat="1" x14ac:dyDescent="0.2">
      <c r="A34" s="3">
        <v>32</v>
      </c>
      <c r="B34" s="3">
        <v>9901214</v>
      </c>
      <c r="C34" s="3">
        <v>2</v>
      </c>
      <c r="D34" s="3">
        <v>0.96</v>
      </c>
      <c r="E34" s="3">
        <v>9901212</v>
      </c>
      <c r="F34" s="3">
        <v>22</v>
      </c>
      <c r="G34" s="3">
        <v>0</v>
      </c>
      <c r="H34" s="3">
        <v>0</v>
      </c>
      <c r="I34" s="3">
        <v>0</v>
      </c>
      <c r="R34" s="6"/>
    </row>
    <row r="35" spans="1:19" s="3" customFormat="1" x14ac:dyDescent="0.2">
      <c r="A35" s="3">
        <v>33</v>
      </c>
      <c r="B35" s="3">
        <v>9901214</v>
      </c>
      <c r="C35" s="3">
        <v>2</v>
      </c>
      <c r="D35" s="3">
        <v>0.02</v>
      </c>
      <c r="E35" s="3">
        <v>2112</v>
      </c>
      <c r="F35" s="3">
        <v>111</v>
      </c>
      <c r="G35" s="3">
        <v>0</v>
      </c>
      <c r="H35" s="3">
        <v>0</v>
      </c>
      <c r="I35" s="3">
        <v>0</v>
      </c>
      <c r="R35" s="6"/>
    </row>
    <row r="36" spans="1:19" s="3" customFormat="1" x14ac:dyDescent="0.2">
      <c r="A36" s="3">
        <v>34</v>
      </c>
      <c r="B36" s="3">
        <v>9901214</v>
      </c>
      <c r="C36" s="3">
        <v>2</v>
      </c>
      <c r="D36" s="3">
        <v>0.02</v>
      </c>
      <c r="E36" s="3">
        <v>2212</v>
      </c>
      <c r="F36" s="3">
        <v>-211</v>
      </c>
      <c r="G36" s="3">
        <v>0</v>
      </c>
      <c r="H36" s="3">
        <v>0</v>
      </c>
      <c r="I36" s="3">
        <v>0</v>
      </c>
      <c r="R36" s="6"/>
    </row>
    <row r="37" spans="1:19" s="2" customFormat="1" x14ac:dyDescent="0.2">
      <c r="A37" s="2">
        <v>35</v>
      </c>
      <c r="B37" s="2">
        <v>9902124</v>
      </c>
      <c r="C37" s="2" t="s">
        <v>22</v>
      </c>
      <c r="D37" s="2">
        <v>2.794</v>
      </c>
      <c r="E37" s="2">
        <v>0.35</v>
      </c>
      <c r="F37" s="2">
        <v>14</v>
      </c>
      <c r="G37" s="2">
        <v>1</v>
      </c>
      <c r="H37" s="2">
        <v>0</v>
      </c>
      <c r="I37" s="2">
        <v>0</v>
      </c>
      <c r="J37" s="2">
        <v>0</v>
      </c>
      <c r="K37" s="2">
        <v>1.5</v>
      </c>
      <c r="L37" s="2">
        <v>1</v>
      </c>
      <c r="M37" s="2">
        <v>3</v>
      </c>
      <c r="N37" s="2">
        <f>D37+0.08</f>
        <v>2.8740000000000001</v>
      </c>
      <c r="O37" s="2">
        <f>D37-0.08</f>
        <v>2.714</v>
      </c>
      <c r="P37" s="2">
        <f>E37+0.1</f>
        <v>0.44999999999999996</v>
      </c>
      <c r="Q37" s="2">
        <f>E37-0.1</f>
        <v>0.24999999999999997</v>
      </c>
      <c r="R37" s="9">
        <v>2</v>
      </c>
      <c r="S37" s="2" t="s">
        <v>784</v>
      </c>
    </row>
    <row r="38" spans="1:19" s="3" customFormat="1" x14ac:dyDescent="0.2">
      <c r="A38" s="3">
        <v>36</v>
      </c>
      <c r="B38" s="3">
        <v>9902124</v>
      </c>
      <c r="C38" s="3">
        <v>2</v>
      </c>
      <c r="D38" s="3">
        <v>0.96</v>
      </c>
      <c r="E38" s="3">
        <v>9902122</v>
      </c>
      <c r="F38" s="3">
        <v>22</v>
      </c>
      <c r="G38" s="3">
        <v>0</v>
      </c>
      <c r="H38" s="3">
        <v>0</v>
      </c>
      <c r="I38" s="3">
        <v>0</v>
      </c>
      <c r="R38" s="6"/>
    </row>
    <row r="39" spans="1:19" s="3" customFormat="1" x14ac:dyDescent="0.2">
      <c r="A39" s="3">
        <v>37</v>
      </c>
      <c r="B39" s="3">
        <v>9902124</v>
      </c>
      <c r="C39" s="3">
        <v>2</v>
      </c>
      <c r="D39" s="3">
        <v>0.02</v>
      </c>
      <c r="E39" s="3">
        <v>2112</v>
      </c>
      <c r="F39" s="3">
        <v>211</v>
      </c>
      <c r="G39" s="3">
        <v>0</v>
      </c>
      <c r="H39" s="3">
        <v>0</v>
      </c>
      <c r="I39" s="3">
        <v>0</v>
      </c>
      <c r="R39" s="6"/>
    </row>
    <row r="40" spans="1:19" s="3" customFormat="1" x14ac:dyDescent="0.2">
      <c r="A40" s="3">
        <v>38</v>
      </c>
      <c r="B40" s="3">
        <v>9902124</v>
      </c>
      <c r="C40" s="3">
        <v>2</v>
      </c>
      <c r="D40" s="3">
        <v>0.02</v>
      </c>
      <c r="E40" s="3">
        <v>2212</v>
      </c>
      <c r="F40" s="3">
        <v>111</v>
      </c>
      <c r="G40" s="3">
        <v>0</v>
      </c>
      <c r="H40" s="3">
        <v>0</v>
      </c>
      <c r="I40" s="3">
        <v>0</v>
      </c>
      <c r="R40" s="6"/>
    </row>
    <row r="41" spans="1:19" s="2" customFormat="1" x14ac:dyDescent="0.2">
      <c r="A41" s="2">
        <v>39</v>
      </c>
      <c r="B41" s="2">
        <v>9902224</v>
      </c>
      <c r="C41" s="2" t="s">
        <v>23</v>
      </c>
      <c r="D41" s="2">
        <v>2.794</v>
      </c>
      <c r="E41" s="2">
        <v>0.35</v>
      </c>
      <c r="F41" s="2">
        <v>14</v>
      </c>
      <c r="G41" s="2">
        <v>1</v>
      </c>
      <c r="H41" s="2">
        <v>0</v>
      </c>
      <c r="I41" s="2">
        <v>0</v>
      </c>
      <c r="J41" s="2">
        <v>0</v>
      </c>
      <c r="K41" s="2">
        <v>1.5</v>
      </c>
      <c r="L41" s="2">
        <v>2</v>
      </c>
      <c r="M41" s="2">
        <v>2</v>
      </c>
      <c r="N41" s="2">
        <f>D41+0.08</f>
        <v>2.8740000000000001</v>
      </c>
      <c r="O41" s="2">
        <f>D41-0.08</f>
        <v>2.714</v>
      </c>
      <c r="P41" s="2">
        <f>E41+0.1</f>
        <v>0.44999999999999996</v>
      </c>
      <c r="Q41" s="2">
        <f>E41-0.1</f>
        <v>0.24999999999999997</v>
      </c>
      <c r="R41" s="9">
        <v>2</v>
      </c>
      <c r="S41" s="2" t="s">
        <v>784</v>
      </c>
    </row>
    <row r="42" spans="1:19" s="3" customFormat="1" x14ac:dyDescent="0.2">
      <c r="A42" s="3">
        <v>40</v>
      </c>
      <c r="B42" s="3">
        <v>9902224</v>
      </c>
      <c r="C42" s="3">
        <v>2</v>
      </c>
      <c r="D42" s="3">
        <v>0.96</v>
      </c>
      <c r="E42" s="3">
        <v>9902222</v>
      </c>
      <c r="F42" s="3">
        <v>22</v>
      </c>
      <c r="G42" s="3">
        <v>0</v>
      </c>
      <c r="H42" s="3">
        <v>0</v>
      </c>
      <c r="I42" s="3">
        <v>0</v>
      </c>
      <c r="R42" s="6"/>
    </row>
    <row r="43" spans="1:19" s="3" customFormat="1" x14ac:dyDescent="0.2">
      <c r="A43" s="3">
        <v>41</v>
      </c>
      <c r="B43" s="3">
        <v>9902224</v>
      </c>
      <c r="C43" s="3">
        <v>2</v>
      </c>
      <c r="D43" s="3">
        <v>0.04</v>
      </c>
      <c r="E43" s="3">
        <v>2212</v>
      </c>
      <c r="F43" s="3">
        <v>211</v>
      </c>
      <c r="G43" s="3">
        <v>0</v>
      </c>
      <c r="H43" s="3">
        <v>0</v>
      </c>
      <c r="I43" s="3">
        <v>0</v>
      </c>
      <c r="R43" s="6"/>
    </row>
    <row r="44" spans="1:19" s="2" customFormat="1" x14ac:dyDescent="0.2">
      <c r="A44" s="2">
        <v>42</v>
      </c>
      <c r="B44" s="2">
        <v>-9902224</v>
      </c>
      <c r="C44" s="2" t="s">
        <v>24</v>
      </c>
      <c r="D44" s="2">
        <v>2.794</v>
      </c>
      <c r="E44" s="2">
        <v>0.35</v>
      </c>
      <c r="F44" s="2">
        <v>14</v>
      </c>
      <c r="G44" s="2">
        <v>-1</v>
      </c>
      <c r="H44" s="2">
        <v>0</v>
      </c>
      <c r="I44" s="2">
        <v>0</v>
      </c>
      <c r="J44" s="2">
        <v>0</v>
      </c>
      <c r="K44" s="2">
        <v>1.5</v>
      </c>
      <c r="L44" s="2">
        <v>-2</v>
      </c>
      <c r="M44" s="2">
        <v>2</v>
      </c>
      <c r="N44" s="2">
        <f>D44+0.08</f>
        <v>2.8740000000000001</v>
      </c>
      <c r="O44" s="2">
        <f>D44-0.08</f>
        <v>2.714</v>
      </c>
      <c r="P44" s="2">
        <f>E44+0.1</f>
        <v>0.44999999999999996</v>
      </c>
      <c r="Q44" s="2">
        <f>E44-0.1</f>
        <v>0.24999999999999997</v>
      </c>
      <c r="R44" s="9">
        <v>2</v>
      </c>
      <c r="S44" s="2" t="s">
        <v>784</v>
      </c>
    </row>
    <row r="45" spans="1:19" s="3" customFormat="1" x14ac:dyDescent="0.2">
      <c r="A45" s="3">
        <v>43</v>
      </c>
      <c r="B45" s="3">
        <v>-9902224</v>
      </c>
      <c r="C45" s="3">
        <v>2</v>
      </c>
      <c r="D45" s="3">
        <v>0.96</v>
      </c>
      <c r="E45" s="3">
        <v>-9902222</v>
      </c>
      <c r="F45" s="3">
        <v>22</v>
      </c>
      <c r="G45" s="3">
        <v>0</v>
      </c>
      <c r="H45" s="3">
        <v>0</v>
      </c>
      <c r="I45" s="3">
        <v>0</v>
      </c>
      <c r="R45" s="6"/>
    </row>
    <row r="46" spans="1:19" s="3" customFormat="1" x14ac:dyDescent="0.2">
      <c r="A46" s="3">
        <v>44</v>
      </c>
      <c r="B46" s="3">
        <v>-9902224</v>
      </c>
      <c r="C46" s="3">
        <v>2</v>
      </c>
      <c r="D46" s="3">
        <v>0.04</v>
      </c>
      <c r="E46" s="3">
        <v>-2212</v>
      </c>
      <c r="F46" s="3">
        <v>-211</v>
      </c>
      <c r="G46" s="3">
        <v>0</v>
      </c>
      <c r="H46" s="3">
        <v>0</v>
      </c>
      <c r="I46" s="3">
        <v>0</v>
      </c>
      <c r="R46" s="6"/>
    </row>
    <row r="47" spans="1:19" s="2" customFormat="1" x14ac:dyDescent="0.2">
      <c r="A47" s="2">
        <v>45</v>
      </c>
      <c r="B47" s="2">
        <v>-9902124</v>
      </c>
      <c r="C47" s="2" t="s">
        <v>25</v>
      </c>
      <c r="D47" s="2">
        <v>2.794</v>
      </c>
      <c r="E47" s="2">
        <v>0.35</v>
      </c>
      <c r="F47" s="2">
        <v>14</v>
      </c>
      <c r="G47" s="2">
        <v>-1</v>
      </c>
      <c r="H47" s="2">
        <v>0</v>
      </c>
      <c r="I47" s="2">
        <v>0</v>
      </c>
      <c r="J47" s="2">
        <v>0</v>
      </c>
      <c r="K47" s="2">
        <v>1.5</v>
      </c>
      <c r="L47" s="2">
        <v>-1</v>
      </c>
      <c r="M47" s="2">
        <v>3</v>
      </c>
      <c r="N47" s="2">
        <f>D47+0.08</f>
        <v>2.8740000000000001</v>
      </c>
      <c r="O47" s="2">
        <f>D47-0.08</f>
        <v>2.714</v>
      </c>
      <c r="P47" s="2">
        <f>E47+0.1</f>
        <v>0.44999999999999996</v>
      </c>
      <c r="Q47" s="2">
        <f>E47-0.1</f>
        <v>0.24999999999999997</v>
      </c>
      <c r="R47" s="9">
        <v>2</v>
      </c>
      <c r="S47" s="2" t="s">
        <v>784</v>
      </c>
    </row>
    <row r="48" spans="1:19" s="3" customFormat="1" x14ac:dyDescent="0.2">
      <c r="A48" s="3">
        <v>46</v>
      </c>
      <c r="B48" s="3">
        <v>-9902124</v>
      </c>
      <c r="C48" s="3">
        <v>2</v>
      </c>
      <c r="D48" s="3">
        <v>0.96</v>
      </c>
      <c r="E48" s="3">
        <v>-9902122</v>
      </c>
      <c r="F48" s="3">
        <v>22</v>
      </c>
      <c r="G48" s="3">
        <v>0</v>
      </c>
      <c r="H48" s="3">
        <v>0</v>
      </c>
      <c r="I48" s="3">
        <v>0</v>
      </c>
      <c r="R48" s="6"/>
    </row>
    <row r="49" spans="1:19" s="3" customFormat="1" x14ac:dyDescent="0.2">
      <c r="A49" s="3">
        <v>47</v>
      </c>
      <c r="B49" s="3">
        <v>-9902124</v>
      </c>
      <c r="C49" s="3">
        <v>2</v>
      </c>
      <c r="D49" s="3">
        <v>0.02</v>
      </c>
      <c r="E49" s="3">
        <v>-2212</v>
      </c>
      <c r="F49" s="3">
        <v>111</v>
      </c>
      <c r="G49" s="3">
        <v>0</v>
      </c>
      <c r="H49" s="3">
        <v>0</v>
      </c>
      <c r="I49" s="3">
        <v>0</v>
      </c>
      <c r="R49" s="6"/>
    </row>
    <row r="50" spans="1:19" s="3" customFormat="1" x14ac:dyDescent="0.2">
      <c r="A50" s="3">
        <v>48</v>
      </c>
      <c r="B50" s="3">
        <v>-9902124</v>
      </c>
      <c r="C50" s="3">
        <v>2</v>
      </c>
      <c r="D50" s="3">
        <v>0.02</v>
      </c>
      <c r="E50" s="3">
        <v>-2112</v>
      </c>
      <c r="F50" s="3">
        <v>-211</v>
      </c>
      <c r="G50" s="3">
        <v>0</v>
      </c>
      <c r="H50" s="3">
        <v>0</v>
      </c>
      <c r="I50" s="3">
        <v>0</v>
      </c>
      <c r="R50" s="6"/>
    </row>
    <row r="51" spans="1:19" s="2" customFormat="1" x14ac:dyDescent="0.2">
      <c r="A51" s="2">
        <v>49</v>
      </c>
      <c r="B51" s="2">
        <v>-9901214</v>
      </c>
      <c r="C51" s="2" t="s">
        <v>26</v>
      </c>
      <c r="D51" s="2">
        <v>2.794</v>
      </c>
      <c r="E51" s="2">
        <v>0.35</v>
      </c>
      <c r="F51" s="2">
        <v>14</v>
      </c>
      <c r="G51" s="2">
        <v>-1</v>
      </c>
      <c r="H51" s="2">
        <v>0</v>
      </c>
      <c r="I51" s="2">
        <v>0</v>
      </c>
      <c r="J51" s="2">
        <v>0</v>
      </c>
      <c r="K51" s="2">
        <v>1.5</v>
      </c>
      <c r="L51" s="2">
        <v>0</v>
      </c>
      <c r="M51" s="2">
        <v>3</v>
      </c>
      <c r="N51" s="2">
        <f>D51+0.08</f>
        <v>2.8740000000000001</v>
      </c>
      <c r="O51" s="2">
        <f>D51-0.08</f>
        <v>2.714</v>
      </c>
      <c r="P51" s="2">
        <f>E51+0.1</f>
        <v>0.44999999999999996</v>
      </c>
      <c r="Q51" s="2">
        <f>E51-0.1</f>
        <v>0.24999999999999997</v>
      </c>
      <c r="R51" s="9">
        <v>2</v>
      </c>
      <c r="S51" s="2" t="s">
        <v>784</v>
      </c>
    </row>
    <row r="52" spans="1:19" s="3" customFormat="1" x14ac:dyDescent="0.2">
      <c r="A52" s="3">
        <v>50</v>
      </c>
      <c r="B52" s="3">
        <v>-9901214</v>
      </c>
      <c r="C52" s="3">
        <v>2</v>
      </c>
      <c r="D52" s="3">
        <v>0.96</v>
      </c>
      <c r="E52" s="3">
        <v>-9901212</v>
      </c>
      <c r="F52" s="3">
        <v>22</v>
      </c>
      <c r="G52" s="3">
        <v>0</v>
      </c>
      <c r="H52" s="3">
        <v>0</v>
      </c>
      <c r="I52" s="3">
        <v>0</v>
      </c>
      <c r="R52" s="6"/>
    </row>
    <row r="53" spans="1:19" s="3" customFormat="1" x14ac:dyDescent="0.2">
      <c r="A53" s="3">
        <v>51</v>
      </c>
      <c r="B53" s="3">
        <v>-9901214</v>
      </c>
      <c r="C53" s="3">
        <v>2</v>
      </c>
      <c r="D53" s="3">
        <v>0.02</v>
      </c>
      <c r="E53" s="3">
        <v>-2212</v>
      </c>
      <c r="F53" s="3">
        <v>211</v>
      </c>
      <c r="G53" s="3">
        <v>0</v>
      </c>
      <c r="H53" s="3">
        <v>0</v>
      </c>
      <c r="I53" s="3">
        <v>0</v>
      </c>
      <c r="R53" s="6"/>
    </row>
    <row r="54" spans="1:19" s="3" customFormat="1" x14ac:dyDescent="0.2">
      <c r="A54" s="3">
        <v>52</v>
      </c>
      <c r="B54" s="3">
        <v>-9901214</v>
      </c>
      <c r="C54" s="3">
        <v>2</v>
      </c>
      <c r="D54" s="3">
        <v>0.02</v>
      </c>
      <c r="E54" s="3">
        <v>-2112</v>
      </c>
      <c r="F54" s="3">
        <v>111</v>
      </c>
      <c r="G54" s="3">
        <v>0</v>
      </c>
      <c r="H54" s="3">
        <v>0</v>
      </c>
      <c r="I54" s="3">
        <v>0</v>
      </c>
      <c r="R54" s="6"/>
    </row>
    <row r="55" spans="1:19" s="2" customFormat="1" x14ac:dyDescent="0.2">
      <c r="A55" s="2">
        <v>53</v>
      </c>
      <c r="B55" s="2">
        <v>-9901114</v>
      </c>
      <c r="C55" s="2" t="s">
        <v>27</v>
      </c>
      <c r="D55" s="2">
        <v>2.794</v>
      </c>
      <c r="E55" s="2">
        <v>0.35</v>
      </c>
      <c r="F55" s="2">
        <v>14</v>
      </c>
      <c r="G55" s="2">
        <v>-1</v>
      </c>
      <c r="H55" s="2">
        <v>0</v>
      </c>
      <c r="I55" s="2">
        <v>0</v>
      </c>
      <c r="J55" s="2">
        <v>0</v>
      </c>
      <c r="K55" s="2">
        <v>1.5</v>
      </c>
      <c r="L55" s="2">
        <v>1</v>
      </c>
      <c r="M55" s="2">
        <v>2</v>
      </c>
      <c r="N55" s="2">
        <f>D55+0.08</f>
        <v>2.8740000000000001</v>
      </c>
      <c r="O55" s="2">
        <f>D55-0.08</f>
        <v>2.714</v>
      </c>
      <c r="P55" s="2">
        <f>E55+0.1</f>
        <v>0.44999999999999996</v>
      </c>
      <c r="Q55" s="2">
        <f>E55-0.1</f>
        <v>0.24999999999999997</v>
      </c>
      <c r="R55" s="9">
        <v>2</v>
      </c>
      <c r="S55" s="2" t="s">
        <v>784</v>
      </c>
    </row>
    <row r="56" spans="1:19" s="3" customFormat="1" x14ac:dyDescent="0.2">
      <c r="A56" s="3">
        <v>54</v>
      </c>
      <c r="B56" s="3">
        <v>-9901114</v>
      </c>
      <c r="C56" s="3">
        <v>2</v>
      </c>
      <c r="D56" s="3">
        <v>0.96</v>
      </c>
      <c r="E56" s="3">
        <v>-9901112</v>
      </c>
      <c r="F56" s="3">
        <v>22</v>
      </c>
      <c r="G56" s="3">
        <v>0</v>
      </c>
      <c r="H56" s="3">
        <v>0</v>
      </c>
      <c r="I56" s="3">
        <v>0</v>
      </c>
      <c r="R56" s="6"/>
    </row>
    <row r="57" spans="1:19" s="3" customFormat="1" x14ac:dyDescent="0.2">
      <c r="A57" s="3">
        <v>55</v>
      </c>
      <c r="B57" s="3">
        <v>-9901114</v>
      </c>
      <c r="C57" s="3">
        <v>2</v>
      </c>
      <c r="D57" s="3">
        <v>0.04</v>
      </c>
      <c r="E57" s="3">
        <v>-2112</v>
      </c>
      <c r="F57" s="3">
        <v>211</v>
      </c>
      <c r="G57" s="3">
        <v>0</v>
      </c>
      <c r="H57" s="3">
        <v>0</v>
      </c>
      <c r="I57" s="3">
        <v>0</v>
      </c>
      <c r="R57" s="6"/>
    </row>
    <row r="58" spans="1:19" s="2" customFormat="1" x14ac:dyDescent="0.2">
      <c r="A58" s="2">
        <v>56</v>
      </c>
      <c r="B58" s="2">
        <v>9902114</v>
      </c>
      <c r="C58" s="2" t="s">
        <v>28</v>
      </c>
      <c r="D58" s="2">
        <v>2.6120000000000001</v>
      </c>
      <c r="E58" s="2">
        <v>0.35</v>
      </c>
      <c r="F58" s="2">
        <v>14</v>
      </c>
      <c r="G58" s="2">
        <v>1</v>
      </c>
      <c r="H58" s="2">
        <v>0</v>
      </c>
      <c r="I58" s="2">
        <v>0</v>
      </c>
      <c r="J58" s="2">
        <v>0</v>
      </c>
      <c r="K58" s="2">
        <v>0.5</v>
      </c>
      <c r="L58" s="2">
        <v>0</v>
      </c>
      <c r="M58" s="2">
        <v>3</v>
      </c>
      <c r="N58" s="2">
        <v>2.657</v>
      </c>
      <c r="O58" s="2">
        <v>2.5670000000000002</v>
      </c>
      <c r="P58" s="2">
        <v>0.4</v>
      </c>
      <c r="Q58" s="2">
        <v>0.3</v>
      </c>
      <c r="R58" s="9">
        <v>2</v>
      </c>
      <c r="S58" s="2" t="s">
        <v>784</v>
      </c>
    </row>
    <row r="59" spans="1:19" s="3" customFormat="1" x14ac:dyDescent="0.2">
      <c r="A59" s="3">
        <v>57</v>
      </c>
      <c r="B59" s="3">
        <v>9902114</v>
      </c>
      <c r="C59" s="3">
        <v>2</v>
      </c>
      <c r="D59" s="3">
        <v>0.96</v>
      </c>
      <c r="E59" s="3">
        <v>9902112</v>
      </c>
      <c r="F59" s="3">
        <v>22</v>
      </c>
      <c r="G59" s="3">
        <v>0</v>
      </c>
      <c r="H59" s="3">
        <v>0</v>
      </c>
      <c r="I59" s="3">
        <v>0</v>
      </c>
      <c r="R59" s="6"/>
    </row>
    <row r="60" spans="1:19" s="3" customFormat="1" x14ac:dyDescent="0.2">
      <c r="A60" s="3">
        <v>58</v>
      </c>
      <c r="B60" s="3">
        <v>9902114</v>
      </c>
      <c r="C60" s="3">
        <v>2</v>
      </c>
      <c r="D60" s="3">
        <v>0.02</v>
      </c>
      <c r="E60" s="3">
        <v>2112</v>
      </c>
      <c r="F60" s="3">
        <v>111</v>
      </c>
      <c r="G60" s="3">
        <v>0</v>
      </c>
      <c r="H60" s="3">
        <v>0</v>
      </c>
      <c r="I60" s="3">
        <v>0</v>
      </c>
      <c r="R60" s="6"/>
    </row>
    <row r="61" spans="1:19" s="3" customFormat="1" x14ac:dyDescent="0.2">
      <c r="A61" s="3">
        <v>59</v>
      </c>
      <c r="B61" s="3">
        <v>9902114</v>
      </c>
      <c r="C61" s="3">
        <v>2</v>
      </c>
      <c r="D61" s="3">
        <v>0.02</v>
      </c>
      <c r="E61" s="3">
        <v>2212</v>
      </c>
      <c r="F61" s="3">
        <v>-211</v>
      </c>
      <c r="G61" s="3">
        <v>0</v>
      </c>
      <c r="H61" s="3">
        <v>0</v>
      </c>
      <c r="I61" s="3">
        <v>0</v>
      </c>
      <c r="R61" s="6"/>
    </row>
    <row r="62" spans="1:19" s="2" customFormat="1" x14ac:dyDescent="0.2">
      <c r="A62" s="2">
        <v>60</v>
      </c>
      <c r="B62" s="2">
        <v>9902214</v>
      </c>
      <c r="C62" s="2" t="s">
        <v>29</v>
      </c>
      <c r="D62" s="2">
        <v>2.6120000000000001</v>
      </c>
      <c r="E62" s="2">
        <v>0.35</v>
      </c>
      <c r="F62" s="2">
        <v>14</v>
      </c>
      <c r="G62" s="2">
        <v>1</v>
      </c>
      <c r="H62" s="2">
        <v>0</v>
      </c>
      <c r="I62" s="2">
        <v>0</v>
      </c>
      <c r="J62" s="2">
        <v>0</v>
      </c>
      <c r="K62" s="2">
        <v>0.5</v>
      </c>
      <c r="L62" s="2">
        <v>1</v>
      </c>
      <c r="M62" s="2">
        <v>3</v>
      </c>
      <c r="N62" s="2">
        <v>2.657</v>
      </c>
      <c r="O62" s="2">
        <v>2.5670000000000002</v>
      </c>
      <c r="P62" s="2">
        <v>0.4</v>
      </c>
      <c r="Q62" s="2">
        <v>0.3</v>
      </c>
      <c r="R62" s="9">
        <v>2</v>
      </c>
      <c r="S62" s="2" t="s">
        <v>784</v>
      </c>
    </row>
    <row r="63" spans="1:19" s="3" customFormat="1" x14ac:dyDescent="0.2">
      <c r="A63" s="3">
        <v>61</v>
      </c>
      <c r="B63" s="3">
        <v>9902214</v>
      </c>
      <c r="C63" s="3">
        <v>2</v>
      </c>
      <c r="D63" s="3">
        <v>0.96</v>
      </c>
      <c r="E63" s="3">
        <v>9902212</v>
      </c>
      <c r="F63" s="3">
        <v>22</v>
      </c>
      <c r="G63" s="3">
        <v>0</v>
      </c>
      <c r="H63" s="3">
        <v>0</v>
      </c>
      <c r="I63" s="3">
        <v>0</v>
      </c>
      <c r="R63" s="6"/>
    </row>
    <row r="64" spans="1:19" s="3" customFormat="1" x14ac:dyDescent="0.2">
      <c r="A64" s="3">
        <v>62</v>
      </c>
      <c r="B64" s="3">
        <v>9902214</v>
      </c>
      <c r="C64" s="3">
        <v>2</v>
      </c>
      <c r="D64" s="3">
        <v>0.02</v>
      </c>
      <c r="E64" s="3">
        <v>2112</v>
      </c>
      <c r="F64" s="3">
        <v>211</v>
      </c>
      <c r="G64" s="3">
        <v>0</v>
      </c>
      <c r="H64" s="3">
        <v>0</v>
      </c>
      <c r="I64" s="3">
        <v>0</v>
      </c>
      <c r="R64" s="6"/>
    </row>
    <row r="65" spans="1:19" s="3" customFormat="1" x14ac:dyDescent="0.2">
      <c r="A65" s="3">
        <v>63</v>
      </c>
      <c r="B65" s="3">
        <v>9902214</v>
      </c>
      <c r="C65" s="3">
        <v>2</v>
      </c>
      <c r="D65" s="3">
        <v>0.02</v>
      </c>
      <c r="E65" s="3">
        <v>2212</v>
      </c>
      <c r="F65" s="3">
        <v>111</v>
      </c>
      <c r="G65" s="3">
        <v>0</v>
      </c>
      <c r="H65" s="3">
        <v>0</v>
      </c>
      <c r="I65" s="3">
        <v>0</v>
      </c>
      <c r="R65" s="6"/>
    </row>
    <row r="66" spans="1:19" s="2" customFormat="1" x14ac:dyDescent="0.2">
      <c r="A66" s="2">
        <v>64</v>
      </c>
      <c r="B66" s="2">
        <v>-9902214</v>
      </c>
      <c r="C66" s="2" t="s">
        <v>30</v>
      </c>
      <c r="D66" s="2">
        <v>2.6120000000000001</v>
      </c>
      <c r="E66" s="2">
        <v>0.35</v>
      </c>
      <c r="F66" s="2">
        <v>14</v>
      </c>
      <c r="G66" s="2">
        <v>-1</v>
      </c>
      <c r="H66" s="2">
        <v>0</v>
      </c>
      <c r="I66" s="2">
        <v>0</v>
      </c>
      <c r="J66" s="2">
        <v>0</v>
      </c>
      <c r="K66" s="2">
        <v>0.5</v>
      </c>
      <c r="L66" s="2">
        <v>-1</v>
      </c>
      <c r="M66" s="2">
        <v>3</v>
      </c>
      <c r="N66" s="2">
        <v>2.657</v>
      </c>
      <c r="O66" s="2">
        <v>2.5670000000000002</v>
      </c>
      <c r="P66" s="2">
        <v>0.4</v>
      </c>
      <c r="Q66" s="2">
        <v>0.3</v>
      </c>
      <c r="R66" s="9">
        <v>2</v>
      </c>
      <c r="S66" s="2" t="s">
        <v>784</v>
      </c>
    </row>
    <row r="67" spans="1:19" s="3" customFormat="1" x14ac:dyDescent="0.2">
      <c r="A67" s="3">
        <v>65</v>
      </c>
      <c r="B67" s="3">
        <v>-9902214</v>
      </c>
      <c r="C67" s="3">
        <v>2</v>
      </c>
      <c r="D67" s="3">
        <v>0.96</v>
      </c>
      <c r="E67" s="3">
        <v>-9902212</v>
      </c>
      <c r="F67" s="3">
        <v>22</v>
      </c>
      <c r="G67" s="3">
        <v>0</v>
      </c>
      <c r="H67" s="3">
        <v>0</v>
      </c>
      <c r="I67" s="3">
        <v>0</v>
      </c>
      <c r="R67" s="6"/>
    </row>
    <row r="68" spans="1:19" s="3" customFormat="1" x14ac:dyDescent="0.2">
      <c r="A68" s="3">
        <v>66</v>
      </c>
      <c r="B68" s="3">
        <v>-9902214</v>
      </c>
      <c r="C68" s="3">
        <v>2</v>
      </c>
      <c r="D68" s="3">
        <v>0.02</v>
      </c>
      <c r="E68" s="3">
        <v>-2212</v>
      </c>
      <c r="F68" s="3">
        <v>111</v>
      </c>
      <c r="G68" s="3">
        <v>0</v>
      </c>
      <c r="H68" s="3">
        <v>0</v>
      </c>
      <c r="I68" s="3">
        <v>0</v>
      </c>
      <c r="R68" s="6"/>
    </row>
    <row r="69" spans="1:19" s="3" customFormat="1" x14ac:dyDescent="0.2">
      <c r="A69" s="3">
        <v>67</v>
      </c>
      <c r="B69" s="3">
        <v>-9902214</v>
      </c>
      <c r="C69" s="3">
        <v>2</v>
      </c>
      <c r="D69" s="3">
        <v>0.02</v>
      </c>
      <c r="E69" s="3">
        <v>-2112</v>
      </c>
      <c r="F69" s="3">
        <v>-211</v>
      </c>
      <c r="G69" s="3">
        <v>0</v>
      </c>
      <c r="H69" s="3">
        <v>0</v>
      </c>
      <c r="I69" s="3">
        <v>0</v>
      </c>
      <c r="R69" s="6"/>
    </row>
    <row r="70" spans="1:19" s="2" customFormat="1" x14ac:dyDescent="0.2">
      <c r="A70" s="2">
        <v>68</v>
      </c>
      <c r="B70" s="2">
        <v>-9902114</v>
      </c>
      <c r="C70" s="2" t="s">
        <v>31</v>
      </c>
      <c r="D70" s="2">
        <v>2.6120000000000001</v>
      </c>
      <c r="E70" s="2">
        <v>0.35</v>
      </c>
      <c r="F70" s="2">
        <v>14</v>
      </c>
      <c r="G70" s="2">
        <v>-1</v>
      </c>
      <c r="H70" s="2">
        <v>0</v>
      </c>
      <c r="I70" s="2">
        <v>0</v>
      </c>
      <c r="J70" s="2">
        <v>0</v>
      </c>
      <c r="K70" s="2">
        <v>0.5</v>
      </c>
      <c r="L70" s="2">
        <v>0</v>
      </c>
      <c r="M70" s="2">
        <v>3</v>
      </c>
      <c r="N70" s="2">
        <v>2.657</v>
      </c>
      <c r="O70" s="2">
        <v>2.5670000000000002</v>
      </c>
      <c r="P70" s="2">
        <v>0.4</v>
      </c>
      <c r="Q70" s="2">
        <v>0.3</v>
      </c>
      <c r="R70" s="9">
        <v>2</v>
      </c>
      <c r="S70" s="2" t="s">
        <v>784</v>
      </c>
    </row>
    <row r="71" spans="1:19" s="3" customFormat="1" x14ac:dyDescent="0.2">
      <c r="A71" s="3">
        <v>69</v>
      </c>
      <c r="B71" s="3">
        <v>-9902114</v>
      </c>
      <c r="C71" s="3">
        <v>2</v>
      </c>
      <c r="D71" s="3">
        <v>0.96</v>
      </c>
      <c r="E71" s="3">
        <v>-9902112</v>
      </c>
      <c r="F71" s="3">
        <v>22</v>
      </c>
      <c r="G71" s="3">
        <v>0</v>
      </c>
      <c r="H71" s="3">
        <v>0</v>
      </c>
      <c r="I71" s="3">
        <v>0</v>
      </c>
      <c r="R71" s="6"/>
    </row>
    <row r="72" spans="1:19" s="3" customFormat="1" x14ac:dyDescent="0.2">
      <c r="A72" s="3">
        <v>70</v>
      </c>
      <c r="B72" s="3">
        <v>-9902114</v>
      </c>
      <c r="C72" s="3">
        <v>2</v>
      </c>
      <c r="D72" s="3">
        <v>0.02</v>
      </c>
      <c r="E72" s="3">
        <v>-2212</v>
      </c>
      <c r="F72" s="3">
        <v>211</v>
      </c>
      <c r="G72" s="3">
        <v>0</v>
      </c>
      <c r="H72" s="3">
        <v>0</v>
      </c>
      <c r="I72" s="3">
        <v>0</v>
      </c>
      <c r="R72" s="6"/>
    </row>
    <row r="73" spans="1:19" s="3" customFormat="1" x14ac:dyDescent="0.2">
      <c r="A73" s="3">
        <v>71</v>
      </c>
      <c r="B73" s="3">
        <v>-9902114</v>
      </c>
      <c r="C73" s="3">
        <v>2</v>
      </c>
      <c r="D73" s="3">
        <v>0.02</v>
      </c>
      <c r="E73" s="3">
        <v>-2112</v>
      </c>
      <c r="F73" s="3">
        <v>111</v>
      </c>
      <c r="G73" s="3">
        <v>0</v>
      </c>
      <c r="H73" s="3">
        <v>0</v>
      </c>
      <c r="I73" s="3">
        <v>0</v>
      </c>
      <c r="R73" s="6"/>
    </row>
    <row r="74" spans="1:19" s="2" customFormat="1" x14ac:dyDescent="0.2">
      <c r="A74" s="2">
        <v>72</v>
      </c>
      <c r="B74" s="2">
        <v>9902112</v>
      </c>
      <c r="C74" s="2" t="s">
        <v>32</v>
      </c>
      <c r="D74" s="2">
        <v>2.6</v>
      </c>
      <c r="E74" s="2">
        <v>0.65</v>
      </c>
      <c r="F74" s="2">
        <v>12</v>
      </c>
      <c r="G74" s="2">
        <v>1</v>
      </c>
      <c r="H74" s="2">
        <v>0</v>
      </c>
      <c r="I74" s="2">
        <v>0</v>
      </c>
      <c r="J74" s="2">
        <v>0</v>
      </c>
      <c r="K74" s="2">
        <v>0.5</v>
      </c>
      <c r="L74" s="2">
        <v>0</v>
      </c>
      <c r="M74" s="2">
        <v>3</v>
      </c>
      <c r="N74" s="2">
        <v>2.75</v>
      </c>
      <c r="O74" s="2">
        <v>2.5499999999999998</v>
      </c>
      <c r="P74" s="2">
        <v>0.8</v>
      </c>
      <c r="Q74" s="2">
        <v>0.5</v>
      </c>
      <c r="R74" s="9">
        <v>3</v>
      </c>
      <c r="S74" s="2" t="s">
        <v>784</v>
      </c>
    </row>
    <row r="75" spans="1:19" s="3" customFormat="1" x14ac:dyDescent="0.2">
      <c r="A75" s="3">
        <v>73</v>
      </c>
      <c r="B75" s="3">
        <v>9902112</v>
      </c>
      <c r="C75" s="3">
        <v>2</v>
      </c>
      <c r="D75" s="3">
        <v>0.92500000000000004</v>
      </c>
      <c r="E75" s="3">
        <v>9882112</v>
      </c>
      <c r="F75" s="3">
        <v>22</v>
      </c>
      <c r="G75" s="3">
        <v>0</v>
      </c>
      <c r="H75" s="3">
        <v>0</v>
      </c>
      <c r="I75" s="3">
        <v>0</v>
      </c>
      <c r="R75" s="6"/>
      <c r="S75" s="3" t="s">
        <v>788</v>
      </c>
    </row>
    <row r="76" spans="1:19" s="3" customFormat="1" x14ac:dyDescent="0.2">
      <c r="A76" s="3">
        <v>74</v>
      </c>
      <c r="B76" s="3">
        <v>9902112</v>
      </c>
      <c r="C76" s="3">
        <v>2</v>
      </c>
      <c r="D76" s="3">
        <v>3.7499999999999999E-2</v>
      </c>
      <c r="E76" s="3">
        <v>2112</v>
      </c>
      <c r="F76" s="3">
        <v>111</v>
      </c>
      <c r="G76" s="3">
        <v>0</v>
      </c>
      <c r="H76" s="3">
        <v>0</v>
      </c>
      <c r="I76" s="3">
        <v>0</v>
      </c>
      <c r="R76" s="6"/>
    </row>
    <row r="77" spans="1:19" s="3" customFormat="1" x14ac:dyDescent="0.2">
      <c r="A77" s="3">
        <v>75</v>
      </c>
      <c r="B77" s="3">
        <v>9902112</v>
      </c>
      <c r="C77" s="3">
        <v>2</v>
      </c>
      <c r="D77" s="3">
        <v>3.7499999999999999E-2</v>
      </c>
      <c r="E77" s="3">
        <v>2212</v>
      </c>
      <c r="F77" s="3">
        <v>-211</v>
      </c>
      <c r="G77" s="3">
        <v>0</v>
      </c>
      <c r="H77" s="3">
        <v>0</v>
      </c>
      <c r="I77" s="3">
        <v>0</v>
      </c>
      <c r="R77" s="6"/>
    </row>
    <row r="78" spans="1:19" s="2" customFormat="1" x14ac:dyDescent="0.2">
      <c r="A78" s="2">
        <v>76</v>
      </c>
      <c r="B78" s="2">
        <v>9902212</v>
      </c>
      <c r="C78" s="2" t="s">
        <v>33</v>
      </c>
      <c r="D78" s="2">
        <v>2.6</v>
      </c>
      <c r="E78" s="2">
        <v>0.65</v>
      </c>
      <c r="F78" s="2">
        <v>12</v>
      </c>
      <c r="G78" s="2">
        <v>1</v>
      </c>
      <c r="H78" s="2">
        <v>0</v>
      </c>
      <c r="I78" s="2">
        <v>0</v>
      </c>
      <c r="J78" s="2">
        <v>0</v>
      </c>
      <c r="K78" s="2">
        <v>0.5</v>
      </c>
      <c r="L78" s="2">
        <v>1</v>
      </c>
      <c r="M78" s="2">
        <v>3</v>
      </c>
      <c r="N78" s="2">
        <v>2.75</v>
      </c>
      <c r="O78" s="2">
        <v>2.5499999999999998</v>
      </c>
      <c r="P78" s="2">
        <v>0.8</v>
      </c>
      <c r="Q78" s="2">
        <v>0.5</v>
      </c>
      <c r="R78" s="9">
        <v>3</v>
      </c>
      <c r="S78" s="2" t="s">
        <v>784</v>
      </c>
    </row>
    <row r="79" spans="1:19" s="3" customFormat="1" x14ac:dyDescent="0.2">
      <c r="A79" s="3">
        <v>77</v>
      </c>
      <c r="B79" s="3">
        <v>9902212</v>
      </c>
      <c r="C79" s="3">
        <v>2</v>
      </c>
      <c r="D79" s="3">
        <v>0.92500000000000004</v>
      </c>
      <c r="E79" s="3">
        <v>9882212</v>
      </c>
      <c r="F79" s="3">
        <v>22</v>
      </c>
      <c r="G79" s="3">
        <v>0</v>
      </c>
      <c r="H79" s="3">
        <v>0</v>
      </c>
      <c r="I79" s="3">
        <v>0</v>
      </c>
      <c r="R79" s="6"/>
      <c r="S79" s="3" t="s">
        <v>788</v>
      </c>
    </row>
    <row r="80" spans="1:19" s="3" customFormat="1" x14ac:dyDescent="0.2">
      <c r="A80" s="3">
        <v>78</v>
      </c>
      <c r="B80" s="3">
        <v>9902212</v>
      </c>
      <c r="C80" s="3">
        <v>2</v>
      </c>
      <c r="D80" s="3">
        <v>3.7499999999999999E-2</v>
      </c>
      <c r="E80" s="3">
        <v>2112</v>
      </c>
      <c r="F80" s="3">
        <v>211</v>
      </c>
      <c r="G80" s="3">
        <v>0</v>
      </c>
      <c r="H80" s="3">
        <v>0</v>
      </c>
      <c r="I80" s="3">
        <v>0</v>
      </c>
      <c r="R80" s="6"/>
    </row>
    <row r="81" spans="1:19" s="3" customFormat="1" x14ac:dyDescent="0.2">
      <c r="A81" s="3">
        <v>79</v>
      </c>
      <c r="B81" s="3">
        <v>9902212</v>
      </c>
      <c r="C81" s="3">
        <v>2</v>
      </c>
      <c r="D81" s="3">
        <v>3.7499999999999999E-2</v>
      </c>
      <c r="E81" s="3">
        <v>2212</v>
      </c>
      <c r="F81" s="3">
        <v>111</v>
      </c>
      <c r="G81" s="3">
        <v>0</v>
      </c>
      <c r="H81" s="3">
        <v>0</v>
      </c>
      <c r="I81" s="3">
        <v>0</v>
      </c>
      <c r="R81" s="6"/>
    </row>
    <row r="82" spans="1:19" s="2" customFormat="1" x14ac:dyDescent="0.2">
      <c r="A82" s="2">
        <v>80</v>
      </c>
      <c r="B82" s="2">
        <v>-9902212</v>
      </c>
      <c r="C82" s="2" t="s">
        <v>34</v>
      </c>
      <c r="D82" s="2">
        <v>2.6</v>
      </c>
      <c r="E82" s="2">
        <v>0.65</v>
      </c>
      <c r="F82" s="2">
        <v>12</v>
      </c>
      <c r="G82" s="2">
        <v>-1</v>
      </c>
      <c r="H82" s="2">
        <v>0</v>
      </c>
      <c r="I82" s="2">
        <v>0</v>
      </c>
      <c r="J82" s="2">
        <v>0</v>
      </c>
      <c r="K82" s="2">
        <v>0.5</v>
      </c>
      <c r="L82" s="2">
        <v>-1</v>
      </c>
      <c r="M82" s="2">
        <v>3</v>
      </c>
      <c r="N82" s="2">
        <v>2.75</v>
      </c>
      <c r="O82" s="2">
        <v>2.5499999999999998</v>
      </c>
      <c r="P82" s="2">
        <v>0.8</v>
      </c>
      <c r="Q82" s="2">
        <v>0.5</v>
      </c>
      <c r="R82" s="9">
        <v>3</v>
      </c>
      <c r="S82" s="2" t="s">
        <v>784</v>
      </c>
    </row>
    <row r="83" spans="1:19" s="3" customFormat="1" x14ac:dyDescent="0.2">
      <c r="A83" s="3">
        <v>81</v>
      </c>
      <c r="B83" s="3">
        <v>-9902212</v>
      </c>
      <c r="C83" s="3">
        <v>2</v>
      </c>
      <c r="D83" s="3">
        <v>0.92500000000000004</v>
      </c>
      <c r="E83" s="3">
        <v>-9882212</v>
      </c>
      <c r="F83" s="3">
        <v>22</v>
      </c>
      <c r="G83" s="3">
        <v>0</v>
      </c>
      <c r="H83" s="3">
        <v>0</v>
      </c>
      <c r="I83" s="3">
        <v>0</v>
      </c>
      <c r="R83" s="6"/>
      <c r="S83" s="3" t="s">
        <v>788</v>
      </c>
    </row>
    <row r="84" spans="1:19" s="3" customFormat="1" x14ac:dyDescent="0.2">
      <c r="A84" s="3">
        <v>82</v>
      </c>
      <c r="B84" s="3">
        <v>-9902212</v>
      </c>
      <c r="C84" s="3">
        <v>2</v>
      </c>
      <c r="D84" s="3">
        <v>3.7499999999999999E-2</v>
      </c>
      <c r="E84" s="3">
        <v>-2212</v>
      </c>
      <c r="F84" s="3">
        <v>111</v>
      </c>
      <c r="G84" s="3">
        <v>0</v>
      </c>
      <c r="H84" s="3">
        <v>0</v>
      </c>
      <c r="I84" s="3">
        <v>0</v>
      </c>
      <c r="R84" s="6"/>
    </row>
    <row r="85" spans="1:19" s="3" customFormat="1" x14ac:dyDescent="0.2">
      <c r="A85" s="3">
        <v>83</v>
      </c>
      <c r="B85" s="3">
        <v>-9902212</v>
      </c>
      <c r="C85" s="3">
        <v>2</v>
      </c>
      <c r="D85" s="3">
        <v>3.7499999999999999E-2</v>
      </c>
      <c r="E85" s="3">
        <v>-2112</v>
      </c>
      <c r="F85" s="3">
        <v>-211</v>
      </c>
      <c r="G85" s="3">
        <v>0</v>
      </c>
      <c r="H85" s="3">
        <v>0</v>
      </c>
      <c r="I85" s="3">
        <v>0</v>
      </c>
      <c r="R85" s="6"/>
    </row>
    <row r="86" spans="1:19" s="2" customFormat="1" x14ac:dyDescent="0.2">
      <c r="A86" s="2">
        <v>84</v>
      </c>
      <c r="B86" s="2">
        <v>-9902112</v>
      </c>
      <c r="C86" s="2" t="s">
        <v>35</v>
      </c>
      <c r="D86" s="2">
        <v>2.6</v>
      </c>
      <c r="E86" s="2">
        <v>0.65</v>
      </c>
      <c r="F86" s="2">
        <v>12</v>
      </c>
      <c r="G86" s="2">
        <v>-1</v>
      </c>
      <c r="H86" s="2">
        <v>0</v>
      </c>
      <c r="I86" s="2">
        <v>0</v>
      </c>
      <c r="J86" s="2">
        <v>0</v>
      </c>
      <c r="K86" s="2">
        <v>0.5</v>
      </c>
      <c r="L86" s="2">
        <v>0</v>
      </c>
      <c r="M86" s="2">
        <v>3</v>
      </c>
      <c r="N86" s="2">
        <v>2.75</v>
      </c>
      <c r="O86" s="2">
        <v>2.5499999999999998</v>
      </c>
      <c r="P86" s="2">
        <v>0.8</v>
      </c>
      <c r="Q86" s="2">
        <v>0.5</v>
      </c>
      <c r="R86" s="9">
        <v>3</v>
      </c>
      <c r="S86" s="2" t="s">
        <v>784</v>
      </c>
    </row>
    <row r="87" spans="1:19" s="3" customFormat="1" x14ac:dyDescent="0.2">
      <c r="A87" s="3">
        <v>85</v>
      </c>
      <c r="B87" s="3">
        <v>-9902112</v>
      </c>
      <c r="C87" s="3">
        <v>2</v>
      </c>
      <c r="D87" s="3">
        <v>0.92500000000000004</v>
      </c>
      <c r="E87" s="3">
        <v>-9882112</v>
      </c>
      <c r="F87" s="3">
        <v>22</v>
      </c>
      <c r="G87" s="3">
        <v>0</v>
      </c>
      <c r="H87" s="3">
        <v>0</v>
      </c>
      <c r="I87" s="3">
        <v>0</v>
      </c>
      <c r="R87" s="6"/>
      <c r="S87" s="3" t="s">
        <v>788</v>
      </c>
    </row>
    <row r="88" spans="1:19" s="3" customFormat="1" x14ac:dyDescent="0.2">
      <c r="A88" s="3">
        <v>86</v>
      </c>
      <c r="B88" s="3">
        <v>-9902112</v>
      </c>
      <c r="C88" s="3">
        <v>2</v>
      </c>
      <c r="D88" s="3">
        <v>3.7499999999999999E-2</v>
      </c>
      <c r="E88" s="3">
        <v>-2212</v>
      </c>
      <c r="F88" s="3">
        <v>211</v>
      </c>
      <c r="G88" s="3">
        <v>0</v>
      </c>
      <c r="H88" s="3">
        <v>0</v>
      </c>
      <c r="I88" s="3">
        <v>0</v>
      </c>
      <c r="R88" s="6"/>
    </row>
    <row r="89" spans="1:19" s="3" customFormat="1" x14ac:dyDescent="0.2">
      <c r="A89" s="3">
        <v>87</v>
      </c>
      <c r="B89" s="3">
        <v>-9902112</v>
      </c>
      <c r="C89" s="3">
        <v>2</v>
      </c>
      <c r="D89" s="3">
        <v>3.7499999999999999E-2</v>
      </c>
      <c r="E89" s="3">
        <v>-2112</v>
      </c>
      <c r="F89" s="3">
        <v>111</v>
      </c>
      <c r="G89" s="3">
        <v>0</v>
      </c>
      <c r="H89" s="3">
        <v>0</v>
      </c>
      <c r="I89" s="3">
        <v>0</v>
      </c>
      <c r="R89" s="6"/>
    </row>
    <row r="90" spans="1:19" s="2" customFormat="1" x14ac:dyDescent="0.2">
      <c r="A90" s="2">
        <v>88</v>
      </c>
      <c r="B90" s="2">
        <v>9852216</v>
      </c>
      <c r="C90" s="2" t="s">
        <v>36</v>
      </c>
      <c r="D90" s="2">
        <v>2.57</v>
      </c>
      <c r="E90" s="2">
        <v>0.25</v>
      </c>
      <c r="F90" s="2">
        <v>6</v>
      </c>
      <c r="G90" s="2">
        <v>1</v>
      </c>
      <c r="H90" s="2">
        <v>0</v>
      </c>
      <c r="I90" s="2">
        <v>0</v>
      </c>
      <c r="J90" s="2">
        <v>0</v>
      </c>
      <c r="K90" s="2">
        <v>0.5</v>
      </c>
      <c r="L90" s="2">
        <v>1</v>
      </c>
      <c r="M90" s="2">
        <v>1</v>
      </c>
      <c r="N90" s="2">
        <f>D90+0.019+0.034</f>
        <v>2.6229999999999998</v>
      </c>
      <c r="O90" s="2">
        <f>D90-0.01-0.01</f>
        <v>2.5500000000000003</v>
      </c>
      <c r="P90" s="2">
        <f>E90+0.014+0.069</f>
        <v>0.33300000000000002</v>
      </c>
      <c r="Q90" s="2">
        <f>E90-0.024-0.021</f>
        <v>0.20500000000000002</v>
      </c>
      <c r="R90" s="9">
        <v>2</v>
      </c>
      <c r="S90" s="2" t="s">
        <v>784</v>
      </c>
    </row>
    <row r="91" spans="1:19" s="3" customFormat="1" x14ac:dyDescent="0.2">
      <c r="A91" s="3">
        <v>89</v>
      </c>
      <c r="B91" s="3">
        <v>9852216</v>
      </c>
      <c r="C91" s="3">
        <v>2</v>
      </c>
      <c r="D91" s="3">
        <v>1</v>
      </c>
      <c r="E91" s="3">
        <v>9882212</v>
      </c>
      <c r="F91" s="3">
        <v>22</v>
      </c>
      <c r="G91" s="3">
        <v>0</v>
      </c>
      <c r="H91" s="3">
        <v>0</v>
      </c>
      <c r="I91" s="3">
        <v>0</v>
      </c>
      <c r="R91" s="6"/>
      <c r="S91" s="3" t="s">
        <v>788</v>
      </c>
    </row>
    <row r="92" spans="1:19" s="2" customFormat="1" x14ac:dyDescent="0.2">
      <c r="A92" s="2">
        <v>90</v>
      </c>
      <c r="B92" s="2">
        <v>9852116</v>
      </c>
      <c r="C92" s="2" t="s">
        <v>37</v>
      </c>
      <c r="D92" s="2">
        <v>2.57</v>
      </c>
      <c r="E92" s="2">
        <v>0.25</v>
      </c>
      <c r="F92" s="2">
        <v>6</v>
      </c>
      <c r="G92" s="2">
        <v>1</v>
      </c>
      <c r="H92" s="2">
        <v>0</v>
      </c>
      <c r="I92" s="2">
        <v>0</v>
      </c>
      <c r="J92" s="2">
        <v>0</v>
      </c>
      <c r="K92" s="2">
        <v>0.5</v>
      </c>
      <c r="L92" s="2">
        <v>0</v>
      </c>
      <c r="M92" s="2">
        <v>1</v>
      </c>
      <c r="N92" s="2">
        <f>D92+0.019+0.034</f>
        <v>2.6229999999999998</v>
      </c>
      <c r="O92" s="2">
        <f>D92-0.01-0.01</f>
        <v>2.5500000000000003</v>
      </c>
      <c r="P92" s="2">
        <f>E92+0.014+0.069</f>
        <v>0.33300000000000002</v>
      </c>
      <c r="Q92" s="2">
        <f>E92-0.024-0.021</f>
        <v>0.20500000000000002</v>
      </c>
      <c r="R92" s="9">
        <v>2</v>
      </c>
      <c r="S92" s="2" t="s">
        <v>784</v>
      </c>
    </row>
    <row r="93" spans="1:19" s="3" customFormat="1" x14ac:dyDescent="0.2">
      <c r="A93" s="3">
        <v>91</v>
      </c>
      <c r="B93" s="3">
        <v>9852116</v>
      </c>
      <c r="C93" s="3">
        <v>2</v>
      </c>
      <c r="D93" s="3">
        <v>1</v>
      </c>
      <c r="E93" s="3">
        <v>9882112</v>
      </c>
      <c r="F93" s="3">
        <v>22</v>
      </c>
      <c r="G93" s="3">
        <v>0</v>
      </c>
      <c r="H93" s="3">
        <v>0</v>
      </c>
      <c r="I93" s="3">
        <v>0</v>
      </c>
      <c r="R93" s="6"/>
      <c r="S93" s="3" t="s">
        <v>788</v>
      </c>
    </row>
    <row r="94" spans="1:19" s="2" customFormat="1" x14ac:dyDescent="0.2">
      <c r="A94" s="2">
        <v>92</v>
      </c>
      <c r="B94" s="2">
        <v>-9852116</v>
      </c>
      <c r="C94" s="2" t="s">
        <v>38</v>
      </c>
      <c r="D94" s="2">
        <v>2.57</v>
      </c>
      <c r="E94" s="2">
        <v>0.25</v>
      </c>
      <c r="F94" s="2">
        <v>6</v>
      </c>
      <c r="G94" s="2">
        <v>-1</v>
      </c>
      <c r="H94" s="2">
        <v>0</v>
      </c>
      <c r="I94" s="2">
        <v>0</v>
      </c>
      <c r="J94" s="2">
        <v>0</v>
      </c>
      <c r="K94" s="2">
        <v>0.5</v>
      </c>
      <c r="L94" s="2">
        <v>0</v>
      </c>
      <c r="M94" s="2">
        <v>1</v>
      </c>
      <c r="N94" s="2">
        <f>D94+0.019+0.034</f>
        <v>2.6229999999999998</v>
      </c>
      <c r="O94" s="2">
        <f>D94-0.01-0.01</f>
        <v>2.5500000000000003</v>
      </c>
      <c r="P94" s="2">
        <f>E94+0.014+0.069</f>
        <v>0.33300000000000002</v>
      </c>
      <c r="Q94" s="2">
        <f>E94-0.024-0.021</f>
        <v>0.20500000000000002</v>
      </c>
      <c r="R94" s="9">
        <v>2</v>
      </c>
      <c r="S94" s="2" t="s">
        <v>784</v>
      </c>
    </row>
    <row r="95" spans="1:19" s="3" customFormat="1" x14ac:dyDescent="0.2">
      <c r="A95" s="3">
        <v>93</v>
      </c>
      <c r="B95" s="3">
        <v>-9852116</v>
      </c>
      <c r="C95" s="3">
        <v>2</v>
      </c>
      <c r="D95" s="3">
        <v>1</v>
      </c>
      <c r="E95" s="3">
        <v>-9882112</v>
      </c>
      <c r="F95" s="3">
        <v>22</v>
      </c>
      <c r="G95" s="3">
        <v>0</v>
      </c>
      <c r="H95" s="3">
        <v>0</v>
      </c>
      <c r="I95" s="3">
        <v>0</v>
      </c>
      <c r="R95" s="6"/>
      <c r="S95" s="3" t="s">
        <v>788</v>
      </c>
    </row>
    <row r="96" spans="1:19" s="2" customFormat="1" x14ac:dyDescent="0.2">
      <c r="A96" s="2">
        <v>94</v>
      </c>
      <c r="B96" s="2">
        <v>-9852216</v>
      </c>
      <c r="C96" s="2" t="s">
        <v>39</v>
      </c>
      <c r="D96" s="2">
        <v>2.57</v>
      </c>
      <c r="E96" s="2">
        <v>0.25</v>
      </c>
      <c r="F96" s="2">
        <v>6</v>
      </c>
      <c r="G96" s="2">
        <v>-1</v>
      </c>
      <c r="H96" s="2">
        <v>0</v>
      </c>
      <c r="I96" s="2">
        <v>0</v>
      </c>
      <c r="J96" s="2">
        <v>0</v>
      </c>
      <c r="K96" s="2">
        <v>0.5</v>
      </c>
      <c r="L96" s="2">
        <v>-1</v>
      </c>
      <c r="M96" s="2">
        <v>1</v>
      </c>
      <c r="N96" s="2">
        <f>D96+0.019+0.034</f>
        <v>2.6229999999999998</v>
      </c>
      <c r="O96" s="2">
        <f>D96-0.01-0.01</f>
        <v>2.5500000000000003</v>
      </c>
      <c r="P96" s="2">
        <f>E96+0.014+0.069</f>
        <v>0.33300000000000002</v>
      </c>
      <c r="Q96" s="2">
        <f>E96-0.024-0.021</f>
        <v>0.20500000000000002</v>
      </c>
      <c r="R96" s="9">
        <v>2</v>
      </c>
      <c r="S96" s="2" t="s">
        <v>784</v>
      </c>
    </row>
    <row r="97" spans="1:19" s="3" customFormat="1" x14ac:dyDescent="0.2">
      <c r="A97" s="3">
        <v>95</v>
      </c>
      <c r="B97" s="3">
        <v>-9852216</v>
      </c>
      <c r="C97" s="3">
        <v>2</v>
      </c>
      <c r="D97" s="3">
        <v>1</v>
      </c>
      <c r="E97" s="3">
        <v>-9882212</v>
      </c>
      <c r="F97" s="3">
        <v>22</v>
      </c>
      <c r="G97" s="3">
        <v>0</v>
      </c>
      <c r="H97" s="3">
        <v>0</v>
      </c>
      <c r="I97" s="3">
        <v>0</v>
      </c>
      <c r="R97" s="6"/>
      <c r="S97" s="3" t="s">
        <v>788</v>
      </c>
    </row>
    <row r="98" spans="1:19" s="2" customFormat="1" x14ac:dyDescent="0.2">
      <c r="A98" s="2">
        <v>96</v>
      </c>
      <c r="B98" s="2">
        <v>9903322</v>
      </c>
      <c r="C98" s="2" t="s">
        <v>40</v>
      </c>
      <c r="D98" s="2">
        <v>2.5</v>
      </c>
      <c r="E98" s="2">
        <v>0.1</v>
      </c>
      <c r="F98" s="12">
        <v>12</v>
      </c>
      <c r="G98" s="2">
        <v>1</v>
      </c>
      <c r="H98" s="2">
        <v>-2</v>
      </c>
      <c r="I98" s="2">
        <v>0</v>
      </c>
      <c r="J98" s="2">
        <v>0</v>
      </c>
      <c r="K98" s="2">
        <v>0.5</v>
      </c>
      <c r="L98" s="2">
        <v>0</v>
      </c>
      <c r="M98" s="2">
        <v>11</v>
      </c>
      <c r="N98" s="2">
        <v>2.5049999999999999</v>
      </c>
      <c r="O98" s="2">
        <v>2.4300000000000002</v>
      </c>
      <c r="P98" s="2">
        <v>0.15</v>
      </c>
      <c r="Q98" s="2">
        <v>5.8999999999999997E-2</v>
      </c>
      <c r="R98" s="9">
        <v>1</v>
      </c>
      <c r="S98" s="2" t="s">
        <v>784</v>
      </c>
    </row>
    <row r="99" spans="1:19" s="3" customFormat="1" x14ac:dyDescent="0.2">
      <c r="A99" s="3">
        <v>97</v>
      </c>
      <c r="B99" s="3">
        <v>9903322</v>
      </c>
      <c r="C99" s="3">
        <v>2</v>
      </c>
      <c r="D99" s="3">
        <v>0.8</v>
      </c>
      <c r="E99" s="3">
        <v>9913328</v>
      </c>
      <c r="F99" s="3">
        <v>22</v>
      </c>
      <c r="G99" s="3">
        <v>0</v>
      </c>
      <c r="H99" s="3">
        <v>0</v>
      </c>
      <c r="I99" s="3">
        <v>0</v>
      </c>
      <c r="R99" s="6"/>
    </row>
    <row r="100" spans="1:19" s="3" customFormat="1" x14ac:dyDescent="0.2">
      <c r="A100" s="3">
        <v>98</v>
      </c>
      <c r="B100" s="3">
        <v>9903322</v>
      </c>
      <c r="C100" s="3">
        <v>2</v>
      </c>
      <c r="D100" s="3">
        <v>0.04</v>
      </c>
      <c r="E100" s="3">
        <v>3122</v>
      </c>
      <c r="F100" s="3">
        <v>-311</v>
      </c>
      <c r="G100" s="3">
        <v>0</v>
      </c>
      <c r="H100" s="3">
        <v>0</v>
      </c>
      <c r="I100" s="3">
        <v>0</v>
      </c>
      <c r="R100" s="6"/>
    </row>
    <row r="101" spans="1:19" s="3" customFormat="1" x14ac:dyDescent="0.2">
      <c r="A101" s="3">
        <v>99</v>
      </c>
      <c r="B101" s="3">
        <v>9903322</v>
      </c>
      <c r="C101" s="3">
        <v>2</v>
      </c>
      <c r="D101" s="3">
        <v>0.02</v>
      </c>
      <c r="E101" s="3">
        <v>3212</v>
      </c>
      <c r="F101" s="3">
        <v>-311</v>
      </c>
      <c r="G101" s="3">
        <v>0</v>
      </c>
      <c r="H101" s="3">
        <v>0</v>
      </c>
      <c r="I101" s="3">
        <v>0</v>
      </c>
      <c r="R101" s="6"/>
    </row>
    <row r="102" spans="1:19" s="3" customFormat="1" x14ac:dyDescent="0.2">
      <c r="A102" s="3">
        <v>100</v>
      </c>
      <c r="B102" s="3">
        <v>9903322</v>
      </c>
      <c r="C102" s="3">
        <v>2</v>
      </c>
      <c r="D102" s="3">
        <v>0.02</v>
      </c>
      <c r="E102" s="3">
        <v>3222</v>
      </c>
      <c r="F102" s="3">
        <v>-321</v>
      </c>
      <c r="G102" s="3">
        <v>0</v>
      </c>
      <c r="H102" s="3">
        <v>0</v>
      </c>
      <c r="I102" s="3">
        <v>0</v>
      </c>
      <c r="R102" s="6"/>
    </row>
    <row r="103" spans="1:19" s="3" customFormat="1" x14ac:dyDescent="0.2">
      <c r="A103" s="3">
        <v>101</v>
      </c>
      <c r="B103" s="3">
        <v>9903322</v>
      </c>
      <c r="C103" s="3">
        <v>2</v>
      </c>
      <c r="D103" s="3">
        <v>0.02</v>
      </c>
      <c r="E103" s="3">
        <v>3312</v>
      </c>
      <c r="F103" s="3">
        <v>211</v>
      </c>
      <c r="G103" s="3">
        <v>0</v>
      </c>
      <c r="H103" s="3">
        <v>0</v>
      </c>
      <c r="I103" s="3">
        <v>0</v>
      </c>
      <c r="R103" s="6"/>
    </row>
    <row r="104" spans="1:19" s="3" customFormat="1" x14ac:dyDescent="0.2">
      <c r="A104" s="3">
        <v>102</v>
      </c>
      <c r="B104" s="3">
        <v>9903322</v>
      </c>
      <c r="C104" s="3">
        <v>2</v>
      </c>
      <c r="D104" s="3">
        <v>0.02</v>
      </c>
      <c r="E104" s="3">
        <v>3314</v>
      </c>
      <c r="F104" s="3">
        <v>211</v>
      </c>
      <c r="G104" s="3">
        <v>0</v>
      </c>
      <c r="H104" s="3">
        <v>0</v>
      </c>
      <c r="I104" s="3">
        <v>0</v>
      </c>
      <c r="R104" s="6"/>
    </row>
    <row r="105" spans="1:19" s="3" customFormat="1" x14ac:dyDescent="0.2">
      <c r="A105" s="3">
        <v>103</v>
      </c>
      <c r="B105" s="3">
        <v>9903322</v>
      </c>
      <c r="C105" s="3">
        <v>2</v>
      </c>
      <c r="D105" s="3">
        <v>0.02</v>
      </c>
      <c r="E105" s="3">
        <v>3322</v>
      </c>
      <c r="F105" s="3">
        <v>111</v>
      </c>
      <c r="G105" s="3">
        <v>0</v>
      </c>
      <c r="H105" s="3">
        <v>0</v>
      </c>
      <c r="I105" s="3">
        <v>0</v>
      </c>
      <c r="R105" s="6"/>
    </row>
    <row r="106" spans="1:19" s="3" customFormat="1" x14ac:dyDescent="0.2">
      <c r="A106" s="3">
        <v>104</v>
      </c>
      <c r="B106" s="3">
        <v>9903322</v>
      </c>
      <c r="C106" s="3">
        <v>2</v>
      </c>
      <c r="D106" s="3">
        <v>0.02</v>
      </c>
      <c r="E106" s="3">
        <v>3324</v>
      </c>
      <c r="F106" s="3">
        <v>111</v>
      </c>
      <c r="G106" s="3">
        <v>0</v>
      </c>
      <c r="H106" s="3">
        <v>0</v>
      </c>
      <c r="I106" s="3">
        <v>0</v>
      </c>
      <c r="R106" s="6"/>
    </row>
    <row r="107" spans="1:19" s="3" customFormat="1" x14ac:dyDescent="0.2">
      <c r="A107" s="3">
        <v>105</v>
      </c>
      <c r="B107" s="3">
        <v>9903322</v>
      </c>
      <c r="C107" s="3">
        <v>3</v>
      </c>
      <c r="D107" s="3">
        <v>1.4E-2</v>
      </c>
      <c r="E107" s="3">
        <v>3322</v>
      </c>
      <c r="F107" s="3">
        <v>111</v>
      </c>
      <c r="G107" s="3">
        <v>111</v>
      </c>
      <c r="H107" s="3">
        <v>0</v>
      </c>
      <c r="I107" s="3">
        <v>0</v>
      </c>
      <c r="R107" s="6"/>
    </row>
    <row r="108" spans="1:19" s="3" customFormat="1" x14ac:dyDescent="0.2">
      <c r="A108" s="3">
        <v>106</v>
      </c>
      <c r="B108" s="3">
        <v>9903322</v>
      </c>
      <c r="C108" s="3">
        <v>3</v>
      </c>
      <c r="D108" s="3">
        <v>1.2999999999999999E-2</v>
      </c>
      <c r="E108" s="3">
        <v>3312</v>
      </c>
      <c r="F108" s="3">
        <v>211</v>
      </c>
      <c r="G108" s="3">
        <v>111</v>
      </c>
      <c r="H108" s="3">
        <v>0</v>
      </c>
      <c r="I108" s="3">
        <v>0</v>
      </c>
      <c r="R108" s="6"/>
    </row>
    <row r="109" spans="1:19" s="3" customFormat="1" x14ac:dyDescent="0.2">
      <c r="A109" s="3">
        <v>107</v>
      </c>
      <c r="B109" s="3">
        <v>9903322</v>
      </c>
      <c r="C109" s="3">
        <v>3</v>
      </c>
      <c r="D109" s="3">
        <v>1.2999999999999999E-2</v>
      </c>
      <c r="E109" s="3">
        <v>3322</v>
      </c>
      <c r="F109" s="3">
        <v>-211</v>
      </c>
      <c r="G109" s="3">
        <v>211</v>
      </c>
      <c r="H109" s="3">
        <v>0</v>
      </c>
      <c r="I109" s="3">
        <v>0</v>
      </c>
      <c r="R109" s="6"/>
    </row>
    <row r="110" spans="1:19" s="2" customFormat="1" x14ac:dyDescent="0.2">
      <c r="A110" s="2">
        <v>108</v>
      </c>
      <c r="B110" s="2">
        <v>9903312</v>
      </c>
      <c r="C110" s="2" t="s">
        <v>41</v>
      </c>
      <c r="D110" s="2">
        <v>2.5</v>
      </c>
      <c r="E110" s="2">
        <v>0.1</v>
      </c>
      <c r="F110" s="12">
        <v>12</v>
      </c>
      <c r="G110" s="2">
        <v>1</v>
      </c>
      <c r="H110" s="2">
        <v>-2</v>
      </c>
      <c r="I110" s="2">
        <v>0</v>
      </c>
      <c r="J110" s="2">
        <v>0</v>
      </c>
      <c r="K110" s="2">
        <v>0.5</v>
      </c>
      <c r="L110" s="2">
        <v>-1</v>
      </c>
      <c r="M110" s="2">
        <v>11</v>
      </c>
      <c r="N110" s="2">
        <v>2.5049999999999999</v>
      </c>
      <c r="O110" s="2">
        <v>2.4300000000000002</v>
      </c>
      <c r="P110" s="2">
        <v>0.15</v>
      </c>
      <c r="Q110" s="2">
        <v>5.8999999999999997E-2</v>
      </c>
      <c r="R110" s="9">
        <v>1</v>
      </c>
      <c r="S110" s="2" t="s">
        <v>784</v>
      </c>
    </row>
    <row r="111" spans="1:19" s="3" customFormat="1" x14ac:dyDescent="0.2">
      <c r="A111" s="3">
        <v>109</v>
      </c>
      <c r="B111" s="3">
        <v>9903312</v>
      </c>
      <c r="C111" s="3">
        <v>2</v>
      </c>
      <c r="D111" s="3">
        <v>0.8</v>
      </c>
      <c r="E111" s="3">
        <v>9913318</v>
      </c>
      <c r="F111" s="3">
        <v>22</v>
      </c>
      <c r="G111" s="3">
        <v>0</v>
      </c>
      <c r="H111" s="3">
        <v>0</v>
      </c>
      <c r="I111" s="3">
        <v>0</v>
      </c>
      <c r="R111" s="6"/>
    </row>
    <row r="112" spans="1:19" s="3" customFormat="1" x14ac:dyDescent="0.2">
      <c r="A112" s="3">
        <v>110</v>
      </c>
      <c r="B112" s="3">
        <v>9903312</v>
      </c>
      <c r="C112" s="3">
        <v>2</v>
      </c>
      <c r="D112" s="3">
        <v>0.04</v>
      </c>
      <c r="E112" s="3">
        <v>3122</v>
      </c>
      <c r="F112" s="3">
        <v>-321</v>
      </c>
      <c r="G112" s="3">
        <v>0</v>
      </c>
      <c r="H112" s="3">
        <v>0</v>
      </c>
      <c r="I112" s="3">
        <v>0</v>
      </c>
      <c r="R112" s="6"/>
    </row>
    <row r="113" spans="1:19" s="3" customFormat="1" x14ac:dyDescent="0.2">
      <c r="A113" s="3">
        <v>111</v>
      </c>
      <c r="B113" s="3">
        <v>9903312</v>
      </c>
      <c r="C113" s="3">
        <v>2</v>
      </c>
      <c r="D113" s="3">
        <v>0.02</v>
      </c>
      <c r="E113" s="3">
        <v>3112</v>
      </c>
      <c r="F113" s="3">
        <v>-311</v>
      </c>
      <c r="G113" s="3">
        <v>0</v>
      </c>
      <c r="H113" s="3">
        <v>0</v>
      </c>
      <c r="I113" s="3">
        <v>0</v>
      </c>
      <c r="R113" s="6"/>
    </row>
    <row r="114" spans="1:19" s="3" customFormat="1" x14ac:dyDescent="0.2">
      <c r="A114" s="3">
        <v>112</v>
      </c>
      <c r="B114" s="3">
        <v>9903312</v>
      </c>
      <c r="C114" s="3">
        <v>2</v>
      </c>
      <c r="D114" s="3">
        <v>0.02</v>
      </c>
      <c r="E114" s="3">
        <v>3212</v>
      </c>
      <c r="F114" s="3">
        <v>-321</v>
      </c>
      <c r="G114" s="3">
        <v>0</v>
      </c>
      <c r="H114" s="3">
        <v>0</v>
      </c>
      <c r="I114" s="3">
        <v>0</v>
      </c>
      <c r="R114" s="6"/>
    </row>
    <row r="115" spans="1:19" s="3" customFormat="1" x14ac:dyDescent="0.2">
      <c r="A115" s="3">
        <v>113</v>
      </c>
      <c r="B115" s="3">
        <v>9903312</v>
      </c>
      <c r="C115" s="3">
        <v>2</v>
      </c>
      <c r="D115" s="3">
        <v>0.02</v>
      </c>
      <c r="E115" s="3">
        <v>3312</v>
      </c>
      <c r="F115" s="3">
        <v>111</v>
      </c>
      <c r="G115" s="3">
        <v>0</v>
      </c>
      <c r="H115" s="3">
        <v>0</v>
      </c>
      <c r="I115" s="3">
        <v>0</v>
      </c>
      <c r="R115" s="6"/>
    </row>
    <row r="116" spans="1:19" s="3" customFormat="1" x14ac:dyDescent="0.2">
      <c r="A116" s="3">
        <v>114</v>
      </c>
      <c r="B116" s="3">
        <v>9903312</v>
      </c>
      <c r="C116" s="3">
        <v>2</v>
      </c>
      <c r="D116" s="3">
        <v>0.02</v>
      </c>
      <c r="E116" s="3">
        <v>3314</v>
      </c>
      <c r="F116" s="3">
        <v>111</v>
      </c>
      <c r="G116" s="3">
        <v>0</v>
      </c>
      <c r="H116" s="3">
        <v>0</v>
      </c>
      <c r="I116" s="3">
        <v>0</v>
      </c>
      <c r="R116" s="6"/>
    </row>
    <row r="117" spans="1:19" s="3" customFormat="1" x14ac:dyDescent="0.2">
      <c r="A117" s="3">
        <v>115</v>
      </c>
      <c r="B117" s="3">
        <v>9903312</v>
      </c>
      <c r="C117" s="3">
        <v>2</v>
      </c>
      <c r="D117" s="3">
        <v>0.02</v>
      </c>
      <c r="E117" s="3">
        <v>3322</v>
      </c>
      <c r="F117" s="3">
        <v>-211</v>
      </c>
      <c r="G117" s="3">
        <v>0</v>
      </c>
      <c r="H117" s="3">
        <v>0</v>
      </c>
      <c r="I117" s="3">
        <v>0</v>
      </c>
      <c r="R117" s="6"/>
    </row>
    <row r="118" spans="1:19" s="3" customFormat="1" x14ac:dyDescent="0.2">
      <c r="A118" s="3">
        <v>116</v>
      </c>
      <c r="B118" s="3">
        <v>9903312</v>
      </c>
      <c r="C118" s="3">
        <v>2</v>
      </c>
      <c r="D118" s="3">
        <v>0.02</v>
      </c>
      <c r="E118" s="3">
        <v>3324</v>
      </c>
      <c r="F118" s="3">
        <v>-211</v>
      </c>
      <c r="G118" s="3">
        <v>0</v>
      </c>
      <c r="H118" s="3">
        <v>0</v>
      </c>
      <c r="I118" s="3">
        <v>0</v>
      </c>
      <c r="R118" s="6"/>
    </row>
    <row r="119" spans="1:19" s="3" customFormat="1" x14ac:dyDescent="0.2">
      <c r="A119" s="3">
        <v>117</v>
      </c>
      <c r="B119" s="3">
        <v>9903312</v>
      </c>
      <c r="C119" s="3">
        <v>3</v>
      </c>
      <c r="D119" s="3">
        <v>1.4E-2</v>
      </c>
      <c r="E119" s="3">
        <v>3312</v>
      </c>
      <c r="F119" s="3">
        <v>111</v>
      </c>
      <c r="G119" s="3">
        <v>111</v>
      </c>
      <c r="H119" s="3">
        <v>0</v>
      </c>
      <c r="I119" s="3">
        <v>0</v>
      </c>
      <c r="R119" s="6"/>
    </row>
    <row r="120" spans="1:19" s="3" customFormat="1" x14ac:dyDescent="0.2">
      <c r="A120" s="3">
        <v>118</v>
      </c>
      <c r="B120" s="3">
        <v>9903312</v>
      </c>
      <c r="C120" s="3">
        <v>3</v>
      </c>
      <c r="D120" s="3">
        <v>1.2999999999999999E-2</v>
      </c>
      <c r="E120" s="3">
        <v>3312</v>
      </c>
      <c r="F120" s="3">
        <v>-211</v>
      </c>
      <c r="G120" s="3">
        <v>211</v>
      </c>
      <c r="H120" s="3">
        <v>0</v>
      </c>
      <c r="I120" s="3">
        <v>0</v>
      </c>
      <c r="R120" s="6"/>
    </row>
    <row r="121" spans="1:19" s="3" customFormat="1" x14ac:dyDescent="0.2">
      <c r="A121" s="3">
        <v>119</v>
      </c>
      <c r="B121" s="3">
        <v>9903312</v>
      </c>
      <c r="C121" s="3">
        <v>3</v>
      </c>
      <c r="D121" s="3">
        <v>1.2999999999999999E-2</v>
      </c>
      <c r="E121" s="3">
        <v>3322</v>
      </c>
      <c r="F121" s="3">
        <v>-211</v>
      </c>
      <c r="G121" s="3">
        <v>111</v>
      </c>
      <c r="H121" s="3">
        <v>0</v>
      </c>
      <c r="I121" s="3">
        <v>0</v>
      </c>
      <c r="R121" s="6"/>
    </row>
    <row r="122" spans="1:19" s="2" customFormat="1" x14ac:dyDescent="0.2">
      <c r="A122" s="2">
        <v>120</v>
      </c>
      <c r="B122" s="2">
        <v>-9903312</v>
      </c>
      <c r="C122" s="2" t="s">
        <v>42</v>
      </c>
      <c r="D122" s="2">
        <v>2.5</v>
      </c>
      <c r="E122" s="2">
        <v>0.1</v>
      </c>
      <c r="F122" s="12">
        <v>12</v>
      </c>
      <c r="G122" s="2">
        <v>-1</v>
      </c>
      <c r="H122" s="2">
        <v>2</v>
      </c>
      <c r="I122" s="2">
        <v>0</v>
      </c>
      <c r="J122" s="2">
        <v>0</v>
      </c>
      <c r="K122" s="2">
        <v>0.5</v>
      </c>
      <c r="L122" s="2">
        <v>1</v>
      </c>
      <c r="M122" s="2">
        <v>11</v>
      </c>
      <c r="N122" s="2">
        <v>2.5049999999999999</v>
      </c>
      <c r="O122" s="2">
        <v>2.4300000000000002</v>
      </c>
      <c r="P122" s="2">
        <v>0.15</v>
      </c>
      <c r="Q122" s="2">
        <v>5.8999999999999997E-2</v>
      </c>
      <c r="R122" s="9">
        <v>1</v>
      </c>
      <c r="S122" s="2" t="s">
        <v>784</v>
      </c>
    </row>
    <row r="123" spans="1:19" s="3" customFormat="1" x14ac:dyDescent="0.2">
      <c r="A123" s="3">
        <v>121</v>
      </c>
      <c r="B123" s="3">
        <v>-9903312</v>
      </c>
      <c r="C123" s="3">
        <v>2</v>
      </c>
      <c r="D123" s="3">
        <v>0.8</v>
      </c>
      <c r="E123" s="3">
        <v>-9913318</v>
      </c>
      <c r="F123" s="3">
        <v>22</v>
      </c>
      <c r="G123" s="3">
        <v>0</v>
      </c>
      <c r="H123" s="3">
        <v>0</v>
      </c>
      <c r="I123" s="3">
        <v>0</v>
      </c>
      <c r="R123" s="6"/>
    </row>
    <row r="124" spans="1:19" s="3" customFormat="1" x14ac:dyDescent="0.2">
      <c r="A124" s="3">
        <v>122</v>
      </c>
      <c r="B124" s="3">
        <v>-9903312</v>
      </c>
      <c r="C124" s="3">
        <v>2</v>
      </c>
      <c r="D124" s="3">
        <v>0.04</v>
      </c>
      <c r="E124" s="3">
        <v>-3122</v>
      </c>
      <c r="F124" s="3">
        <v>321</v>
      </c>
      <c r="G124" s="3">
        <v>0</v>
      </c>
      <c r="H124" s="3">
        <v>0</v>
      </c>
      <c r="I124" s="3">
        <v>0</v>
      </c>
      <c r="R124" s="6"/>
    </row>
    <row r="125" spans="1:19" s="3" customFormat="1" x14ac:dyDescent="0.2">
      <c r="A125" s="3">
        <v>123</v>
      </c>
      <c r="B125" s="3">
        <v>-9903312</v>
      </c>
      <c r="C125" s="3">
        <v>2</v>
      </c>
      <c r="D125" s="3">
        <v>0.02</v>
      </c>
      <c r="E125" s="3">
        <v>-3324</v>
      </c>
      <c r="F125" s="3">
        <v>211</v>
      </c>
      <c r="G125" s="3">
        <v>0</v>
      </c>
      <c r="H125" s="3">
        <v>0</v>
      </c>
      <c r="I125" s="3">
        <v>0</v>
      </c>
      <c r="R125" s="6"/>
    </row>
    <row r="126" spans="1:19" s="3" customFormat="1" x14ac:dyDescent="0.2">
      <c r="A126" s="3">
        <v>124</v>
      </c>
      <c r="B126" s="3">
        <v>-9903312</v>
      </c>
      <c r="C126" s="3">
        <v>2</v>
      </c>
      <c r="D126" s="3">
        <v>0.02</v>
      </c>
      <c r="E126" s="3">
        <v>-3322</v>
      </c>
      <c r="F126" s="3">
        <v>211</v>
      </c>
      <c r="G126" s="3">
        <v>0</v>
      </c>
      <c r="H126" s="3">
        <v>0</v>
      </c>
      <c r="I126" s="3">
        <v>0</v>
      </c>
      <c r="R126" s="6"/>
    </row>
    <row r="127" spans="1:19" s="3" customFormat="1" x14ac:dyDescent="0.2">
      <c r="A127" s="3">
        <v>125</v>
      </c>
      <c r="B127" s="3">
        <v>-9903312</v>
      </c>
      <c r="C127" s="3">
        <v>2</v>
      </c>
      <c r="D127" s="3">
        <v>0.02</v>
      </c>
      <c r="E127" s="3">
        <v>-3314</v>
      </c>
      <c r="F127" s="3">
        <v>111</v>
      </c>
      <c r="G127" s="3">
        <v>0</v>
      </c>
      <c r="H127" s="3">
        <v>0</v>
      </c>
      <c r="I127" s="3">
        <v>0</v>
      </c>
      <c r="R127" s="6"/>
    </row>
    <row r="128" spans="1:19" s="3" customFormat="1" x14ac:dyDescent="0.2">
      <c r="A128" s="3">
        <v>126</v>
      </c>
      <c r="B128" s="3">
        <v>-9903312</v>
      </c>
      <c r="C128" s="3">
        <v>2</v>
      </c>
      <c r="D128" s="3">
        <v>0.02</v>
      </c>
      <c r="E128" s="3">
        <v>-3312</v>
      </c>
      <c r="F128" s="3">
        <v>111</v>
      </c>
      <c r="G128" s="3">
        <v>0</v>
      </c>
      <c r="H128" s="3">
        <v>0</v>
      </c>
      <c r="I128" s="3">
        <v>0</v>
      </c>
      <c r="R128" s="6"/>
    </row>
    <row r="129" spans="1:19" s="3" customFormat="1" x14ac:dyDescent="0.2">
      <c r="A129" s="3">
        <v>127</v>
      </c>
      <c r="B129" s="3">
        <v>-9903312</v>
      </c>
      <c r="C129" s="3">
        <v>2</v>
      </c>
      <c r="D129" s="3">
        <v>0.02</v>
      </c>
      <c r="E129" s="3">
        <v>-3212</v>
      </c>
      <c r="F129" s="3">
        <v>321</v>
      </c>
      <c r="G129" s="3">
        <v>0</v>
      </c>
      <c r="H129" s="3">
        <v>0</v>
      </c>
      <c r="I129" s="3">
        <v>0</v>
      </c>
      <c r="R129" s="6"/>
    </row>
    <row r="130" spans="1:19" s="3" customFormat="1" x14ac:dyDescent="0.2">
      <c r="A130" s="3">
        <v>128</v>
      </c>
      <c r="B130" s="3">
        <v>-9903312</v>
      </c>
      <c r="C130" s="3">
        <v>2</v>
      </c>
      <c r="D130" s="3">
        <v>0.02</v>
      </c>
      <c r="E130" s="3">
        <v>-3112</v>
      </c>
      <c r="F130" s="3">
        <v>311</v>
      </c>
      <c r="G130" s="3">
        <v>0</v>
      </c>
      <c r="H130" s="3">
        <v>0</v>
      </c>
      <c r="I130" s="3">
        <v>0</v>
      </c>
      <c r="R130" s="6"/>
    </row>
    <row r="131" spans="1:19" s="3" customFormat="1" x14ac:dyDescent="0.2">
      <c r="A131" s="3">
        <v>129</v>
      </c>
      <c r="B131" s="3">
        <v>-9903312</v>
      </c>
      <c r="C131" s="3">
        <v>3</v>
      </c>
      <c r="D131" s="3">
        <v>1.4E-2</v>
      </c>
      <c r="E131" s="3">
        <v>-3312</v>
      </c>
      <c r="F131" s="3">
        <v>111</v>
      </c>
      <c r="G131" s="3">
        <v>111</v>
      </c>
      <c r="H131" s="3">
        <v>0</v>
      </c>
      <c r="I131" s="3">
        <v>0</v>
      </c>
      <c r="R131" s="6"/>
    </row>
    <row r="132" spans="1:19" s="3" customFormat="1" x14ac:dyDescent="0.2">
      <c r="A132" s="3">
        <v>130</v>
      </c>
      <c r="B132" s="3">
        <v>-9903312</v>
      </c>
      <c r="C132" s="3">
        <v>3</v>
      </c>
      <c r="D132" s="3">
        <v>1.2999999999999999E-2</v>
      </c>
      <c r="E132" s="3">
        <v>-3322</v>
      </c>
      <c r="F132" s="3">
        <v>211</v>
      </c>
      <c r="G132" s="3">
        <v>111</v>
      </c>
      <c r="H132" s="3">
        <v>0</v>
      </c>
      <c r="I132" s="3">
        <v>0</v>
      </c>
      <c r="R132" s="6"/>
    </row>
    <row r="133" spans="1:19" s="3" customFormat="1" x14ac:dyDescent="0.2">
      <c r="A133" s="3">
        <v>131</v>
      </c>
      <c r="B133" s="3">
        <v>-9903312</v>
      </c>
      <c r="C133" s="3">
        <v>3</v>
      </c>
      <c r="D133" s="3">
        <v>1.2999999999999999E-2</v>
      </c>
      <c r="E133" s="3">
        <v>-3312</v>
      </c>
      <c r="F133" s="3">
        <v>-211</v>
      </c>
      <c r="G133" s="3">
        <v>211</v>
      </c>
      <c r="H133" s="3">
        <v>0</v>
      </c>
      <c r="I133" s="3">
        <v>0</v>
      </c>
      <c r="R133" s="6"/>
    </row>
    <row r="134" spans="1:19" s="2" customFormat="1" x14ac:dyDescent="0.2">
      <c r="A134" s="2">
        <v>132</v>
      </c>
      <c r="B134" s="2">
        <v>-9903322</v>
      </c>
      <c r="C134" s="2" t="s">
        <v>43</v>
      </c>
      <c r="D134" s="2">
        <v>2.5</v>
      </c>
      <c r="E134" s="2">
        <v>0.1</v>
      </c>
      <c r="F134" s="12">
        <v>12</v>
      </c>
      <c r="G134" s="2">
        <v>-1</v>
      </c>
      <c r="H134" s="2">
        <v>2</v>
      </c>
      <c r="I134" s="2">
        <v>0</v>
      </c>
      <c r="J134" s="2">
        <v>0</v>
      </c>
      <c r="K134" s="2">
        <v>0.5</v>
      </c>
      <c r="L134" s="2">
        <v>0</v>
      </c>
      <c r="M134" s="2">
        <v>11</v>
      </c>
      <c r="N134" s="2">
        <v>2.5049999999999999</v>
      </c>
      <c r="O134" s="2">
        <v>2.4300000000000002</v>
      </c>
      <c r="P134" s="2">
        <v>0.15</v>
      </c>
      <c r="Q134" s="2">
        <v>5.8999999999999997E-2</v>
      </c>
      <c r="R134" s="9">
        <v>1</v>
      </c>
      <c r="S134" s="2" t="s">
        <v>784</v>
      </c>
    </row>
    <row r="135" spans="1:19" s="3" customFormat="1" x14ac:dyDescent="0.2">
      <c r="A135" s="3">
        <v>133</v>
      </c>
      <c r="B135" s="3">
        <v>-9903322</v>
      </c>
      <c r="C135" s="3">
        <v>2</v>
      </c>
      <c r="D135" s="3">
        <v>0.8</v>
      </c>
      <c r="E135" s="3">
        <v>-9913328</v>
      </c>
      <c r="F135" s="3">
        <v>22</v>
      </c>
      <c r="G135" s="3">
        <v>0</v>
      </c>
      <c r="H135" s="3">
        <v>0</v>
      </c>
      <c r="I135" s="3">
        <v>0</v>
      </c>
      <c r="R135" s="6"/>
    </row>
    <row r="136" spans="1:19" s="3" customFormat="1" x14ac:dyDescent="0.2">
      <c r="A136" s="3">
        <v>134</v>
      </c>
      <c r="B136" s="3">
        <v>-9903322</v>
      </c>
      <c r="C136" s="3">
        <v>2</v>
      </c>
      <c r="D136" s="3">
        <v>0.04</v>
      </c>
      <c r="E136" s="3">
        <v>-3122</v>
      </c>
      <c r="F136" s="3">
        <v>311</v>
      </c>
      <c r="G136" s="3">
        <v>0</v>
      </c>
      <c r="H136" s="3">
        <v>0</v>
      </c>
      <c r="I136" s="3">
        <v>0</v>
      </c>
      <c r="R136" s="6"/>
    </row>
    <row r="137" spans="1:19" s="3" customFormat="1" x14ac:dyDescent="0.2">
      <c r="A137" s="3">
        <v>135</v>
      </c>
      <c r="B137" s="3">
        <v>-9903322</v>
      </c>
      <c r="C137" s="3">
        <v>2</v>
      </c>
      <c r="D137" s="3">
        <v>0.02</v>
      </c>
      <c r="E137" s="3">
        <v>-3324</v>
      </c>
      <c r="F137" s="3">
        <v>111</v>
      </c>
      <c r="G137" s="3">
        <v>0</v>
      </c>
      <c r="H137" s="3">
        <v>0</v>
      </c>
      <c r="I137" s="3">
        <v>0</v>
      </c>
      <c r="R137" s="6"/>
    </row>
    <row r="138" spans="1:19" s="3" customFormat="1" x14ac:dyDescent="0.2">
      <c r="A138" s="3">
        <v>136</v>
      </c>
      <c r="B138" s="3">
        <v>-9903322</v>
      </c>
      <c r="C138" s="3">
        <v>2</v>
      </c>
      <c r="D138" s="3">
        <v>0.02</v>
      </c>
      <c r="E138" s="3">
        <v>-3322</v>
      </c>
      <c r="F138" s="3">
        <v>111</v>
      </c>
      <c r="G138" s="3">
        <v>0</v>
      </c>
      <c r="H138" s="3">
        <v>0</v>
      </c>
      <c r="I138" s="3">
        <v>0</v>
      </c>
      <c r="R138" s="6"/>
    </row>
    <row r="139" spans="1:19" s="3" customFormat="1" x14ac:dyDescent="0.2">
      <c r="A139" s="3">
        <v>137</v>
      </c>
      <c r="B139" s="3">
        <v>-9903322</v>
      </c>
      <c r="C139" s="3">
        <v>2</v>
      </c>
      <c r="D139" s="3">
        <v>0.02</v>
      </c>
      <c r="E139" s="3">
        <v>-3314</v>
      </c>
      <c r="F139" s="3">
        <v>-211</v>
      </c>
      <c r="G139" s="3">
        <v>0</v>
      </c>
      <c r="H139" s="3">
        <v>0</v>
      </c>
      <c r="I139" s="3">
        <v>0</v>
      </c>
      <c r="R139" s="6"/>
    </row>
    <row r="140" spans="1:19" s="3" customFormat="1" x14ac:dyDescent="0.2">
      <c r="A140" s="3">
        <v>138</v>
      </c>
      <c r="B140" s="3">
        <v>-9903322</v>
      </c>
      <c r="C140" s="3">
        <v>2</v>
      </c>
      <c r="D140" s="3">
        <v>0.02</v>
      </c>
      <c r="E140" s="3">
        <v>-3312</v>
      </c>
      <c r="F140" s="3">
        <v>-211</v>
      </c>
      <c r="G140" s="3">
        <v>0</v>
      </c>
      <c r="H140" s="3">
        <v>0</v>
      </c>
      <c r="I140" s="3">
        <v>0</v>
      </c>
      <c r="R140" s="6"/>
    </row>
    <row r="141" spans="1:19" s="3" customFormat="1" x14ac:dyDescent="0.2">
      <c r="A141" s="3">
        <v>139</v>
      </c>
      <c r="B141" s="3">
        <v>-9903322</v>
      </c>
      <c r="C141" s="3">
        <v>2</v>
      </c>
      <c r="D141" s="3">
        <v>0.02</v>
      </c>
      <c r="E141" s="3">
        <v>-3222</v>
      </c>
      <c r="F141" s="3">
        <v>321</v>
      </c>
      <c r="G141" s="3">
        <v>0</v>
      </c>
      <c r="H141" s="3">
        <v>0</v>
      </c>
      <c r="I141" s="3">
        <v>0</v>
      </c>
      <c r="R141" s="6"/>
    </row>
    <row r="142" spans="1:19" s="3" customFormat="1" x14ac:dyDescent="0.2">
      <c r="A142" s="3">
        <v>140</v>
      </c>
      <c r="B142" s="3">
        <v>-9903322</v>
      </c>
      <c r="C142" s="3">
        <v>2</v>
      </c>
      <c r="D142" s="3">
        <v>0.02</v>
      </c>
      <c r="E142" s="3">
        <v>-3212</v>
      </c>
      <c r="F142" s="3">
        <v>311</v>
      </c>
      <c r="G142" s="3">
        <v>0</v>
      </c>
      <c r="H142" s="3">
        <v>0</v>
      </c>
      <c r="I142" s="3">
        <v>0</v>
      </c>
      <c r="R142" s="6"/>
    </row>
    <row r="143" spans="1:19" s="3" customFormat="1" x14ac:dyDescent="0.2">
      <c r="A143" s="3">
        <v>141</v>
      </c>
      <c r="B143" s="3">
        <v>-9903322</v>
      </c>
      <c r="C143" s="3">
        <v>3</v>
      </c>
      <c r="D143" s="3">
        <v>1.4E-2</v>
      </c>
      <c r="E143" s="3">
        <v>-3322</v>
      </c>
      <c r="F143" s="3">
        <v>111</v>
      </c>
      <c r="G143" s="3">
        <v>111</v>
      </c>
      <c r="H143" s="3">
        <v>0</v>
      </c>
      <c r="I143" s="3">
        <v>0</v>
      </c>
      <c r="R143" s="6"/>
    </row>
    <row r="144" spans="1:19" s="3" customFormat="1" x14ac:dyDescent="0.2">
      <c r="A144" s="3">
        <v>142</v>
      </c>
      <c r="B144" s="3">
        <v>-9903322</v>
      </c>
      <c r="C144" s="3">
        <v>3</v>
      </c>
      <c r="D144" s="3">
        <v>1.2999999999999999E-2</v>
      </c>
      <c r="E144" s="3">
        <v>-3322</v>
      </c>
      <c r="F144" s="3">
        <v>-211</v>
      </c>
      <c r="G144" s="3">
        <v>211</v>
      </c>
      <c r="H144" s="3">
        <v>0</v>
      </c>
      <c r="I144" s="3">
        <v>0</v>
      </c>
      <c r="R144" s="6"/>
    </row>
    <row r="145" spans="1:19" s="3" customFormat="1" x14ac:dyDescent="0.2">
      <c r="A145" s="3">
        <v>143</v>
      </c>
      <c r="B145" s="3">
        <v>-9903322</v>
      </c>
      <c r="C145" s="3">
        <v>3</v>
      </c>
      <c r="D145" s="3">
        <v>1.2999999999999999E-2</v>
      </c>
      <c r="E145" s="3">
        <v>-3312</v>
      </c>
      <c r="F145" s="3">
        <v>-211</v>
      </c>
      <c r="G145" s="3">
        <v>111</v>
      </c>
      <c r="H145" s="3">
        <v>0</v>
      </c>
      <c r="I145" s="3">
        <v>0</v>
      </c>
      <c r="R145" s="6"/>
    </row>
    <row r="146" spans="1:19" s="2" customFormat="1" x14ac:dyDescent="0.2">
      <c r="A146" s="2">
        <v>144</v>
      </c>
      <c r="B146" s="2">
        <v>9000319</v>
      </c>
      <c r="C146" s="2" t="s">
        <v>44</v>
      </c>
      <c r="D146" s="2">
        <v>2.4900000000000002</v>
      </c>
      <c r="E146" s="2">
        <v>0.25</v>
      </c>
      <c r="F146" s="2">
        <v>9</v>
      </c>
      <c r="G146" s="2">
        <v>0</v>
      </c>
      <c r="H146" s="2">
        <v>1</v>
      </c>
      <c r="I146" s="2">
        <v>0</v>
      </c>
      <c r="J146" s="2">
        <v>0</v>
      </c>
      <c r="K146" s="2">
        <v>0.5</v>
      </c>
      <c r="L146" s="2">
        <v>0</v>
      </c>
      <c r="M146" s="2">
        <v>2</v>
      </c>
      <c r="N146" s="2">
        <f>D146+0.02</f>
        <v>2.5100000000000002</v>
      </c>
      <c r="O146" s="2">
        <f>D146-0.02</f>
        <v>2.4700000000000002</v>
      </c>
      <c r="P146" s="2">
        <v>0.25</v>
      </c>
      <c r="Q146" s="2">
        <v>0.25</v>
      </c>
      <c r="R146" s="9">
        <v>-1</v>
      </c>
      <c r="S146" s="2" t="s">
        <v>784</v>
      </c>
    </row>
    <row r="147" spans="1:19" s="3" customFormat="1" x14ac:dyDescent="0.2">
      <c r="A147" s="3">
        <v>145</v>
      </c>
      <c r="B147" s="3">
        <v>9000319</v>
      </c>
      <c r="C147" s="3">
        <v>2</v>
      </c>
      <c r="D147" s="3">
        <v>0.9</v>
      </c>
      <c r="E147" s="3">
        <v>319</v>
      </c>
      <c r="F147" s="3">
        <v>22</v>
      </c>
      <c r="G147" s="3">
        <v>0</v>
      </c>
      <c r="H147" s="3">
        <v>0</v>
      </c>
      <c r="I147" s="3">
        <v>0</v>
      </c>
      <c r="R147" s="6"/>
    </row>
    <row r="148" spans="1:19" s="3" customFormat="1" x14ac:dyDescent="0.2">
      <c r="A148" s="3">
        <v>146</v>
      </c>
      <c r="B148" s="3">
        <v>9000319</v>
      </c>
      <c r="C148" s="3">
        <v>2</v>
      </c>
      <c r="D148" s="3">
        <v>0.1</v>
      </c>
      <c r="E148" s="3">
        <v>-3122</v>
      </c>
      <c r="F148" s="3">
        <v>2112</v>
      </c>
      <c r="G148" s="3">
        <v>0</v>
      </c>
      <c r="H148" s="3">
        <v>0</v>
      </c>
      <c r="I148" s="3">
        <v>0</v>
      </c>
      <c r="R148" s="6"/>
    </row>
    <row r="149" spans="1:19" s="2" customFormat="1" x14ac:dyDescent="0.2">
      <c r="A149" s="2">
        <v>147</v>
      </c>
      <c r="B149" s="2">
        <v>9000329</v>
      </c>
      <c r="C149" s="2" t="s">
        <v>45</v>
      </c>
      <c r="D149" s="2">
        <v>2.4900000000000002</v>
      </c>
      <c r="E149" s="2">
        <v>0.25</v>
      </c>
      <c r="F149" s="2">
        <v>9</v>
      </c>
      <c r="G149" s="2">
        <v>0</v>
      </c>
      <c r="H149" s="2">
        <v>1</v>
      </c>
      <c r="I149" s="2">
        <v>0</v>
      </c>
      <c r="J149" s="2">
        <v>0</v>
      </c>
      <c r="K149" s="2">
        <v>0.5</v>
      </c>
      <c r="L149" s="2">
        <v>1</v>
      </c>
      <c r="M149" s="2">
        <v>2</v>
      </c>
      <c r="N149" s="2">
        <f>D149+0.02</f>
        <v>2.5100000000000002</v>
      </c>
      <c r="O149" s="2">
        <f>D149-0.02</f>
        <v>2.4700000000000002</v>
      </c>
      <c r="P149" s="2">
        <v>0.25</v>
      </c>
      <c r="Q149" s="2">
        <v>0.25</v>
      </c>
      <c r="R149" s="9">
        <v>-1</v>
      </c>
      <c r="S149" s="2" t="s">
        <v>784</v>
      </c>
    </row>
    <row r="150" spans="1:19" s="3" customFormat="1" x14ac:dyDescent="0.2">
      <c r="A150" s="3">
        <v>148</v>
      </c>
      <c r="B150" s="3">
        <v>9000329</v>
      </c>
      <c r="C150" s="3">
        <v>2</v>
      </c>
      <c r="D150" s="3">
        <v>0.9</v>
      </c>
      <c r="E150" s="3">
        <v>329</v>
      </c>
      <c r="F150" s="3">
        <v>22</v>
      </c>
      <c r="G150" s="3">
        <v>0</v>
      </c>
      <c r="H150" s="3">
        <v>0</v>
      </c>
      <c r="I150" s="3">
        <v>0</v>
      </c>
      <c r="R150" s="6"/>
    </row>
    <row r="151" spans="1:19" s="3" customFormat="1" x14ac:dyDescent="0.2">
      <c r="A151" s="3">
        <v>149</v>
      </c>
      <c r="B151" s="3">
        <v>9000329</v>
      </c>
      <c r="C151" s="3">
        <v>2</v>
      </c>
      <c r="D151" s="3">
        <v>0.1</v>
      </c>
      <c r="E151" s="3">
        <v>-3122</v>
      </c>
      <c r="F151" s="3">
        <v>2212</v>
      </c>
      <c r="G151" s="3">
        <v>0</v>
      </c>
      <c r="H151" s="3">
        <v>0</v>
      </c>
      <c r="I151" s="3">
        <v>0</v>
      </c>
      <c r="R151" s="6"/>
    </row>
    <row r="152" spans="1:19" s="2" customFormat="1" x14ac:dyDescent="0.2">
      <c r="A152" s="2">
        <v>150</v>
      </c>
      <c r="B152" s="2">
        <v>-9000329</v>
      </c>
      <c r="C152" s="2" t="s">
        <v>46</v>
      </c>
      <c r="D152" s="2">
        <v>2.4900000000000002</v>
      </c>
      <c r="E152" s="2">
        <v>0.25</v>
      </c>
      <c r="F152" s="2">
        <v>9</v>
      </c>
      <c r="G152" s="2">
        <v>0</v>
      </c>
      <c r="H152" s="2">
        <v>-1</v>
      </c>
      <c r="I152" s="2">
        <v>0</v>
      </c>
      <c r="J152" s="2">
        <v>0</v>
      </c>
      <c r="K152" s="2">
        <v>0.5</v>
      </c>
      <c r="L152" s="2">
        <v>-1</v>
      </c>
      <c r="M152" s="2">
        <v>2</v>
      </c>
      <c r="N152" s="2">
        <f>D152+0.02</f>
        <v>2.5100000000000002</v>
      </c>
      <c r="O152" s="2">
        <f>D152-0.02</f>
        <v>2.4700000000000002</v>
      </c>
      <c r="P152" s="2">
        <v>0.25</v>
      </c>
      <c r="Q152" s="2">
        <v>0.25</v>
      </c>
      <c r="R152" s="9">
        <v>-1</v>
      </c>
      <c r="S152" s="2" t="s">
        <v>784</v>
      </c>
    </row>
    <row r="153" spans="1:19" s="3" customFormat="1" x14ac:dyDescent="0.2">
      <c r="A153" s="3">
        <v>151</v>
      </c>
      <c r="B153" s="3">
        <v>-9000329</v>
      </c>
      <c r="C153" s="3">
        <v>2</v>
      </c>
      <c r="D153" s="3">
        <v>0.9</v>
      </c>
      <c r="E153" s="3">
        <v>-329</v>
      </c>
      <c r="F153" s="3">
        <v>22</v>
      </c>
      <c r="G153" s="3">
        <v>0</v>
      </c>
      <c r="H153" s="3">
        <v>0</v>
      </c>
      <c r="I153" s="3">
        <v>0</v>
      </c>
      <c r="R153" s="6"/>
    </row>
    <row r="154" spans="1:19" s="3" customFormat="1" x14ac:dyDescent="0.2">
      <c r="A154" s="3">
        <v>152</v>
      </c>
      <c r="B154" s="3">
        <v>-9000329</v>
      </c>
      <c r="C154" s="3">
        <v>2</v>
      </c>
      <c r="D154" s="3">
        <v>0.1</v>
      </c>
      <c r="E154" s="3">
        <v>3122</v>
      </c>
      <c r="F154" s="3">
        <v>-2212</v>
      </c>
      <c r="G154" s="3">
        <v>0</v>
      </c>
      <c r="H154" s="3">
        <v>0</v>
      </c>
      <c r="I154" s="3">
        <v>0</v>
      </c>
      <c r="R154" s="6"/>
    </row>
    <row r="155" spans="1:19" s="2" customFormat="1" x14ac:dyDescent="0.2">
      <c r="A155" s="2">
        <v>153</v>
      </c>
      <c r="B155" s="2">
        <v>-9000319</v>
      </c>
      <c r="C155" s="2" t="s">
        <v>47</v>
      </c>
      <c r="D155" s="2">
        <v>2.4900000000000002</v>
      </c>
      <c r="E155" s="2">
        <v>0.25</v>
      </c>
      <c r="F155" s="2">
        <v>9</v>
      </c>
      <c r="G155" s="2">
        <v>0</v>
      </c>
      <c r="H155" s="2">
        <v>-1</v>
      </c>
      <c r="I155" s="2">
        <v>0</v>
      </c>
      <c r="J155" s="2">
        <v>0</v>
      </c>
      <c r="K155" s="2">
        <v>0.5</v>
      </c>
      <c r="L155" s="2">
        <v>0</v>
      </c>
      <c r="M155" s="2">
        <v>2</v>
      </c>
      <c r="N155" s="2">
        <f>D155+0.02</f>
        <v>2.5100000000000002</v>
      </c>
      <c r="O155" s="2">
        <f>D155-0.02</f>
        <v>2.4700000000000002</v>
      </c>
      <c r="P155" s="2">
        <v>0.25</v>
      </c>
      <c r="Q155" s="2">
        <v>0.25</v>
      </c>
      <c r="R155" s="9">
        <v>-1</v>
      </c>
      <c r="S155" s="2" t="s">
        <v>784</v>
      </c>
    </row>
    <row r="156" spans="1:19" s="3" customFormat="1" x14ac:dyDescent="0.2">
      <c r="A156" s="3">
        <v>154</v>
      </c>
      <c r="B156" s="3">
        <v>-9000319</v>
      </c>
      <c r="C156" s="3">
        <v>2</v>
      </c>
      <c r="D156" s="3">
        <v>0.9</v>
      </c>
      <c r="E156" s="3">
        <v>-319</v>
      </c>
      <c r="F156" s="3">
        <v>22</v>
      </c>
      <c r="G156" s="3">
        <v>0</v>
      </c>
      <c r="H156" s="3">
        <v>0</v>
      </c>
      <c r="I156" s="3">
        <v>0</v>
      </c>
      <c r="R156" s="6"/>
    </row>
    <row r="157" spans="1:19" s="3" customFormat="1" x14ac:dyDescent="0.2">
      <c r="A157" s="3">
        <v>155</v>
      </c>
      <c r="B157" s="3">
        <v>-9000319</v>
      </c>
      <c r="C157" s="3">
        <v>2</v>
      </c>
      <c r="D157" s="3">
        <v>0.1</v>
      </c>
      <c r="E157" s="3">
        <v>3122</v>
      </c>
      <c r="F157" s="3">
        <v>-2112</v>
      </c>
      <c r="G157" s="3">
        <v>0</v>
      </c>
      <c r="H157" s="3">
        <v>0</v>
      </c>
      <c r="I157" s="3">
        <v>0</v>
      </c>
      <c r="R157" s="6"/>
    </row>
    <row r="158" spans="1:19" s="2" customFormat="1" x14ac:dyDescent="0.2">
      <c r="A158" s="2">
        <v>156</v>
      </c>
      <c r="B158" s="2">
        <v>9903332</v>
      </c>
      <c r="C158" s="2" t="s">
        <v>48</v>
      </c>
      <c r="D158" s="2">
        <v>2.4740000000000002</v>
      </c>
      <c r="E158" s="2">
        <v>7.1999999999999995E-2</v>
      </c>
      <c r="F158" s="12">
        <v>12</v>
      </c>
      <c r="G158" s="2">
        <v>1</v>
      </c>
      <c r="H158" s="2">
        <v>-3</v>
      </c>
      <c r="I158" s="2">
        <v>0</v>
      </c>
      <c r="J158" s="2">
        <v>0</v>
      </c>
      <c r="K158" s="2">
        <v>0</v>
      </c>
      <c r="L158" s="2">
        <v>-1</v>
      </c>
      <c r="M158" s="2">
        <v>2</v>
      </c>
      <c r="N158" s="2">
        <f>D158+0.012</f>
        <v>2.4860000000000002</v>
      </c>
      <c r="O158" s="2">
        <f>D158-0.012</f>
        <v>2.4620000000000002</v>
      </c>
      <c r="P158" s="2">
        <f>E158+0.033</f>
        <v>0.105</v>
      </c>
      <c r="Q158" s="2">
        <f>E158-0.033</f>
        <v>3.8999999999999993E-2</v>
      </c>
      <c r="R158" s="9">
        <v>2</v>
      </c>
      <c r="S158" s="2" t="s">
        <v>784</v>
      </c>
    </row>
    <row r="159" spans="1:19" s="3" customFormat="1" x14ac:dyDescent="0.2">
      <c r="A159" s="3">
        <v>157</v>
      </c>
      <c r="B159" s="3">
        <v>9903332</v>
      </c>
      <c r="C159" s="3">
        <v>2</v>
      </c>
      <c r="D159" s="3">
        <v>0.8</v>
      </c>
      <c r="E159" s="3">
        <v>9803336</v>
      </c>
      <c r="F159" s="3">
        <v>22</v>
      </c>
      <c r="G159" s="3">
        <v>0</v>
      </c>
      <c r="H159" s="3">
        <v>0</v>
      </c>
      <c r="I159" s="3">
        <v>0</v>
      </c>
      <c r="R159" s="6"/>
    </row>
    <row r="160" spans="1:19" s="3" customFormat="1" x14ac:dyDescent="0.2">
      <c r="A160" s="3">
        <v>158</v>
      </c>
      <c r="B160" s="3">
        <v>9903332</v>
      </c>
      <c r="C160" s="3">
        <v>3</v>
      </c>
      <c r="D160" s="3">
        <v>0.2</v>
      </c>
      <c r="E160" s="3">
        <v>3334</v>
      </c>
      <c r="F160" s="3">
        <v>-211</v>
      </c>
      <c r="G160" s="3">
        <v>211</v>
      </c>
      <c r="H160" s="3">
        <v>0</v>
      </c>
      <c r="I160" s="3">
        <v>0</v>
      </c>
      <c r="R160" s="6"/>
    </row>
    <row r="161" spans="1:19" s="2" customFormat="1" x14ac:dyDescent="0.2">
      <c r="A161" s="2">
        <v>159</v>
      </c>
      <c r="B161" s="2">
        <v>-9903332</v>
      </c>
      <c r="C161" s="2" t="s">
        <v>49</v>
      </c>
      <c r="D161" s="2">
        <v>2.4740000000000002</v>
      </c>
      <c r="E161" s="2">
        <v>7.1999999999999995E-2</v>
      </c>
      <c r="F161" s="12">
        <v>12</v>
      </c>
      <c r="G161" s="2">
        <v>-1</v>
      </c>
      <c r="H161" s="2">
        <v>3</v>
      </c>
      <c r="I161" s="2">
        <v>0</v>
      </c>
      <c r="J161" s="2">
        <v>0</v>
      </c>
      <c r="K161" s="2">
        <v>0</v>
      </c>
      <c r="L161" s="2">
        <v>1</v>
      </c>
      <c r="M161" s="2">
        <v>2</v>
      </c>
      <c r="N161" s="2">
        <f>D161+0.012</f>
        <v>2.4860000000000002</v>
      </c>
      <c r="O161" s="2">
        <f>D161-0.012</f>
        <v>2.4620000000000002</v>
      </c>
      <c r="P161" s="2">
        <f>E161+0.033</f>
        <v>0.105</v>
      </c>
      <c r="Q161" s="2">
        <f>E161-0.033</f>
        <v>3.8999999999999993E-2</v>
      </c>
      <c r="R161" s="9">
        <v>2</v>
      </c>
      <c r="S161" s="2" t="s">
        <v>784</v>
      </c>
    </row>
    <row r="162" spans="1:19" s="3" customFormat="1" x14ac:dyDescent="0.2">
      <c r="A162" s="3">
        <v>160</v>
      </c>
      <c r="B162" s="3">
        <v>-9903332</v>
      </c>
      <c r="C162" s="3">
        <v>2</v>
      </c>
      <c r="D162" s="3">
        <v>0.8</v>
      </c>
      <c r="E162" s="3">
        <v>-9803336</v>
      </c>
      <c r="F162" s="3">
        <v>22</v>
      </c>
      <c r="G162" s="3">
        <v>0</v>
      </c>
      <c r="H162" s="3">
        <v>0</v>
      </c>
      <c r="I162" s="3">
        <v>0</v>
      </c>
      <c r="R162" s="6"/>
    </row>
    <row r="163" spans="1:19" s="3" customFormat="1" x14ac:dyDescent="0.2">
      <c r="A163" s="3">
        <v>161</v>
      </c>
      <c r="B163" s="3">
        <v>-9903332</v>
      </c>
      <c r="C163" s="3">
        <v>3</v>
      </c>
      <c r="D163" s="3">
        <v>0.2</v>
      </c>
      <c r="E163" s="3">
        <v>-3334</v>
      </c>
      <c r="F163" s="3">
        <v>-211</v>
      </c>
      <c r="G163" s="3">
        <v>211</v>
      </c>
      <c r="H163" s="3">
        <v>0</v>
      </c>
      <c r="I163" s="3">
        <v>0</v>
      </c>
      <c r="R163" s="6"/>
    </row>
    <row r="164" spans="1:19" s="2" customFormat="1" x14ac:dyDescent="0.2">
      <c r="A164" s="2">
        <v>162</v>
      </c>
      <c r="B164" s="2">
        <v>8000223</v>
      </c>
      <c r="C164" s="2" t="s">
        <v>50</v>
      </c>
      <c r="D164" s="2">
        <v>2.4649999999999999</v>
      </c>
      <c r="E164" s="2">
        <v>0.255</v>
      </c>
      <c r="F164" s="2">
        <v>13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3</v>
      </c>
      <c r="N164" s="2">
        <f>D164+0.05</f>
        <v>2.5149999999999997</v>
      </c>
      <c r="O164" s="2">
        <f>D164-0.05</f>
        <v>2.415</v>
      </c>
      <c r="P164" s="2">
        <f>E164+0.04</f>
        <v>0.29499999999999998</v>
      </c>
      <c r="Q164" s="2">
        <f>E164-0.04</f>
        <v>0.215</v>
      </c>
      <c r="R164" s="9">
        <v>-1</v>
      </c>
      <c r="S164" s="2" t="s">
        <v>784</v>
      </c>
    </row>
    <row r="165" spans="1:19" s="3" customFormat="1" x14ac:dyDescent="0.2">
      <c r="A165" s="3">
        <v>163</v>
      </c>
      <c r="B165" s="3">
        <v>8000223</v>
      </c>
      <c r="C165" s="3">
        <v>2</v>
      </c>
      <c r="D165" s="3">
        <v>0.94</v>
      </c>
      <c r="E165" s="3">
        <v>9090225</v>
      </c>
      <c r="F165" s="3">
        <v>22</v>
      </c>
      <c r="G165" s="3">
        <v>0</v>
      </c>
      <c r="H165" s="3">
        <v>0</v>
      </c>
      <c r="I165" s="3">
        <v>0</v>
      </c>
      <c r="R165" s="6"/>
      <c r="S165" s="3" t="s">
        <v>795</v>
      </c>
    </row>
    <row r="166" spans="1:19" s="3" customFormat="1" x14ac:dyDescent="0.2">
      <c r="A166" s="3">
        <v>164</v>
      </c>
      <c r="B166" s="3">
        <v>8000223</v>
      </c>
      <c r="C166" s="3">
        <v>2</v>
      </c>
      <c r="D166" s="3">
        <v>0.04</v>
      </c>
      <c r="E166" s="3">
        <v>-211</v>
      </c>
      <c r="F166" s="3">
        <v>211</v>
      </c>
      <c r="G166" s="3">
        <v>0</v>
      </c>
      <c r="H166" s="3">
        <v>0</v>
      </c>
      <c r="I166" s="3">
        <v>0</v>
      </c>
      <c r="R166" s="6"/>
    </row>
    <row r="167" spans="1:19" s="3" customFormat="1" x14ac:dyDescent="0.2">
      <c r="A167" s="3">
        <v>165</v>
      </c>
      <c r="B167" s="3">
        <v>8000223</v>
      </c>
      <c r="C167" s="3">
        <v>2</v>
      </c>
      <c r="D167" s="3">
        <v>0.02</v>
      </c>
      <c r="E167" s="3">
        <v>111</v>
      </c>
      <c r="F167" s="3">
        <v>111</v>
      </c>
      <c r="G167" s="3">
        <v>0</v>
      </c>
      <c r="H167" s="3">
        <v>0</v>
      </c>
      <c r="I167" s="3">
        <v>0</v>
      </c>
      <c r="R167" s="6"/>
    </row>
    <row r="168" spans="1:19" s="2" customFormat="1" x14ac:dyDescent="0.2">
      <c r="A168" s="2">
        <v>176</v>
      </c>
      <c r="B168" s="2">
        <v>9901212</v>
      </c>
      <c r="C168" s="2" t="s">
        <v>51</v>
      </c>
      <c r="D168" s="2">
        <v>2.4500000000000002</v>
      </c>
      <c r="E168" s="2">
        <v>0.5</v>
      </c>
      <c r="F168" s="2">
        <v>12</v>
      </c>
      <c r="G168" s="2">
        <v>1</v>
      </c>
      <c r="H168" s="2">
        <v>0</v>
      </c>
      <c r="I168" s="2">
        <v>0</v>
      </c>
      <c r="J168" s="2">
        <v>0</v>
      </c>
      <c r="K168" s="2">
        <v>1.5</v>
      </c>
      <c r="L168" s="2">
        <v>0</v>
      </c>
      <c r="M168" s="2">
        <v>3</v>
      </c>
      <c r="N168" s="2">
        <v>2.6</v>
      </c>
      <c r="O168" s="2">
        <v>2.2999999999999998</v>
      </c>
      <c r="P168" s="2">
        <v>0.7</v>
      </c>
      <c r="Q168" s="2">
        <v>0.3</v>
      </c>
      <c r="R168" s="9">
        <v>4</v>
      </c>
      <c r="S168" s="2" t="s">
        <v>784</v>
      </c>
    </row>
    <row r="169" spans="1:19" s="3" customFormat="1" x14ac:dyDescent="0.2">
      <c r="A169" s="3">
        <v>177</v>
      </c>
      <c r="B169" s="3">
        <v>9901212</v>
      </c>
      <c r="C169" s="3">
        <v>2</v>
      </c>
      <c r="D169" s="3">
        <v>0.9</v>
      </c>
      <c r="E169" s="3">
        <v>9822118</v>
      </c>
      <c r="F169" s="3">
        <v>22</v>
      </c>
      <c r="G169" s="3">
        <v>0</v>
      </c>
      <c r="H169" s="3">
        <v>0</v>
      </c>
      <c r="I169" s="3">
        <v>0</v>
      </c>
      <c r="R169" s="6"/>
      <c r="S169" s="3" t="s">
        <v>788</v>
      </c>
    </row>
    <row r="170" spans="1:19" s="3" customFormat="1" x14ac:dyDescent="0.2">
      <c r="A170" s="3">
        <v>178</v>
      </c>
      <c r="B170" s="3">
        <v>9901212</v>
      </c>
      <c r="C170" s="3">
        <v>2</v>
      </c>
      <c r="D170" s="3">
        <v>0.05</v>
      </c>
      <c r="E170" s="3">
        <v>2112</v>
      </c>
      <c r="F170" s="3">
        <v>111</v>
      </c>
      <c r="G170" s="3">
        <v>0</v>
      </c>
      <c r="H170" s="3">
        <v>0</v>
      </c>
      <c r="I170" s="3">
        <v>0</v>
      </c>
      <c r="R170" s="6"/>
    </row>
    <row r="171" spans="1:19" s="3" customFormat="1" x14ac:dyDescent="0.2">
      <c r="A171" s="3">
        <v>179</v>
      </c>
      <c r="B171" s="3">
        <v>9901212</v>
      </c>
      <c r="C171" s="3">
        <v>2</v>
      </c>
      <c r="D171" s="3">
        <v>0.05</v>
      </c>
      <c r="E171" s="3">
        <v>2212</v>
      </c>
      <c r="F171" s="3">
        <v>-211</v>
      </c>
      <c r="G171" s="3">
        <v>0</v>
      </c>
      <c r="H171" s="3">
        <v>0</v>
      </c>
      <c r="I171" s="3">
        <v>0</v>
      </c>
      <c r="R171" s="6"/>
    </row>
    <row r="172" spans="1:19" s="2" customFormat="1" x14ac:dyDescent="0.2">
      <c r="A172" s="2">
        <v>180</v>
      </c>
      <c r="B172" s="2">
        <v>9902122</v>
      </c>
      <c r="C172" s="2" t="s">
        <v>52</v>
      </c>
      <c r="D172" s="2">
        <v>2.4500000000000002</v>
      </c>
      <c r="E172" s="2">
        <v>0.5</v>
      </c>
      <c r="F172" s="2">
        <v>12</v>
      </c>
      <c r="G172" s="2">
        <v>1</v>
      </c>
      <c r="H172" s="2">
        <v>0</v>
      </c>
      <c r="I172" s="2">
        <v>0</v>
      </c>
      <c r="J172" s="2">
        <v>0</v>
      </c>
      <c r="K172" s="2">
        <v>1.5</v>
      </c>
      <c r="L172" s="2">
        <v>1</v>
      </c>
      <c r="M172" s="2">
        <v>3</v>
      </c>
      <c r="N172" s="2">
        <v>2.6</v>
      </c>
      <c r="O172" s="2">
        <v>2.2999999999999998</v>
      </c>
      <c r="P172" s="2">
        <v>0.7</v>
      </c>
      <c r="Q172" s="2">
        <v>0.3</v>
      </c>
      <c r="R172" s="9">
        <v>4</v>
      </c>
      <c r="S172" s="2" t="s">
        <v>784</v>
      </c>
    </row>
    <row r="173" spans="1:19" s="3" customFormat="1" x14ac:dyDescent="0.2">
      <c r="A173" s="3">
        <v>181</v>
      </c>
      <c r="B173" s="3">
        <v>9902122</v>
      </c>
      <c r="C173" s="3">
        <v>2</v>
      </c>
      <c r="D173" s="3">
        <v>0.9</v>
      </c>
      <c r="E173" s="3">
        <v>9822218</v>
      </c>
      <c r="F173" s="3">
        <v>22</v>
      </c>
      <c r="G173" s="3">
        <v>0</v>
      </c>
      <c r="H173" s="3">
        <v>0</v>
      </c>
      <c r="I173" s="3">
        <v>0</v>
      </c>
      <c r="R173" s="6"/>
      <c r="S173" s="3" t="s">
        <v>788</v>
      </c>
    </row>
    <row r="174" spans="1:19" s="3" customFormat="1" x14ac:dyDescent="0.2">
      <c r="A174" s="3">
        <v>182</v>
      </c>
      <c r="B174" s="3">
        <v>9902122</v>
      </c>
      <c r="C174" s="3">
        <v>2</v>
      </c>
      <c r="D174" s="3">
        <v>0.05</v>
      </c>
      <c r="E174" s="3">
        <v>2112</v>
      </c>
      <c r="F174" s="3">
        <v>211</v>
      </c>
      <c r="G174" s="3">
        <v>0</v>
      </c>
      <c r="H174" s="3">
        <v>0</v>
      </c>
      <c r="I174" s="3">
        <v>0</v>
      </c>
      <c r="R174" s="6"/>
    </row>
    <row r="175" spans="1:19" s="3" customFormat="1" x14ac:dyDescent="0.2">
      <c r="A175" s="3">
        <v>183</v>
      </c>
      <c r="B175" s="3">
        <v>9902122</v>
      </c>
      <c r="C175" s="3">
        <v>2</v>
      </c>
      <c r="D175" s="3">
        <v>0.05</v>
      </c>
      <c r="E175" s="3">
        <v>2212</v>
      </c>
      <c r="F175" s="3">
        <v>111</v>
      </c>
      <c r="G175" s="3">
        <v>0</v>
      </c>
      <c r="H175" s="3">
        <v>0</v>
      </c>
      <c r="I175" s="3">
        <v>0</v>
      </c>
      <c r="R175" s="6"/>
    </row>
    <row r="176" spans="1:19" s="2" customFormat="1" x14ac:dyDescent="0.2">
      <c r="A176" s="2">
        <v>184</v>
      </c>
      <c r="B176" s="2">
        <v>9902222</v>
      </c>
      <c r="C176" s="2" t="s">
        <v>53</v>
      </c>
      <c r="D176" s="2">
        <v>2.4500000000000002</v>
      </c>
      <c r="E176" s="2">
        <v>0.5</v>
      </c>
      <c r="F176" s="2">
        <v>12</v>
      </c>
      <c r="G176" s="2">
        <v>1</v>
      </c>
      <c r="H176" s="2">
        <v>0</v>
      </c>
      <c r="I176" s="2">
        <v>0</v>
      </c>
      <c r="J176" s="2">
        <v>0</v>
      </c>
      <c r="K176" s="2">
        <v>1.5</v>
      </c>
      <c r="L176" s="2">
        <v>2</v>
      </c>
      <c r="M176" s="2">
        <v>2</v>
      </c>
      <c r="N176" s="2">
        <v>2.6</v>
      </c>
      <c r="O176" s="2">
        <v>2.2999999999999998</v>
      </c>
      <c r="P176" s="2">
        <v>0.7</v>
      </c>
      <c r="Q176" s="2">
        <v>0.3</v>
      </c>
      <c r="R176" s="9">
        <v>4</v>
      </c>
      <c r="S176" s="2" t="s">
        <v>784</v>
      </c>
    </row>
    <row r="177" spans="1:19" s="3" customFormat="1" x14ac:dyDescent="0.2">
      <c r="A177" s="3">
        <v>185</v>
      </c>
      <c r="B177" s="3">
        <v>9902222</v>
      </c>
      <c r="C177" s="3">
        <v>2</v>
      </c>
      <c r="D177" s="3">
        <v>0.9</v>
      </c>
      <c r="E177" s="3">
        <v>9822228</v>
      </c>
      <c r="F177" s="3">
        <v>22</v>
      </c>
      <c r="G177" s="3">
        <v>0</v>
      </c>
      <c r="H177" s="3">
        <v>0</v>
      </c>
      <c r="I177" s="3">
        <v>0</v>
      </c>
      <c r="R177" s="6"/>
      <c r="S177" s="3" t="s">
        <v>788</v>
      </c>
    </row>
    <row r="178" spans="1:19" s="3" customFormat="1" x14ac:dyDescent="0.2">
      <c r="A178" s="3">
        <v>186</v>
      </c>
      <c r="B178" s="3">
        <v>9902222</v>
      </c>
      <c r="C178" s="3">
        <v>2</v>
      </c>
      <c r="D178" s="3">
        <v>0.1</v>
      </c>
      <c r="E178" s="3">
        <v>2212</v>
      </c>
      <c r="F178" s="3">
        <v>211</v>
      </c>
      <c r="G178" s="3">
        <v>0</v>
      </c>
      <c r="H178" s="3">
        <v>0</v>
      </c>
      <c r="I178" s="3">
        <v>0</v>
      </c>
      <c r="R178" s="6"/>
    </row>
    <row r="179" spans="1:19" s="2" customFormat="1" x14ac:dyDescent="0.2">
      <c r="A179" s="2">
        <v>187</v>
      </c>
      <c r="B179" s="2">
        <v>9901112</v>
      </c>
      <c r="C179" s="2" t="s">
        <v>54</v>
      </c>
      <c r="D179" s="2">
        <v>2.4500000000000002</v>
      </c>
      <c r="E179" s="2">
        <v>0.5</v>
      </c>
      <c r="F179" s="2">
        <v>12</v>
      </c>
      <c r="G179" s="2">
        <v>1</v>
      </c>
      <c r="H179" s="2">
        <v>0</v>
      </c>
      <c r="I179" s="2">
        <v>0</v>
      </c>
      <c r="J179" s="2">
        <v>0</v>
      </c>
      <c r="K179" s="2">
        <v>1.5</v>
      </c>
      <c r="L179" s="2">
        <v>-1</v>
      </c>
      <c r="M179" s="2">
        <v>2</v>
      </c>
      <c r="N179" s="2">
        <v>2.6</v>
      </c>
      <c r="O179" s="2">
        <v>2.2999999999999998</v>
      </c>
      <c r="P179" s="2">
        <v>0.7</v>
      </c>
      <c r="Q179" s="2">
        <v>0.3</v>
      </c>
      <c r="R179" s="9">
        <v>4</v>
      </c>
      <c r="S179" s="2" t="s">
        <v>784</v>
      </c>
    </row>
    <row r="180" spans="1:19" s="3" customFormat="1" x14ac:dyDescent="0.2">
      <c r="A180" s="3">
        <v>188</v>
      </c>
      <c r="B180" s="3">
        <v>9901112</v>
      </c>
      <c r="C180" s="3">
        <v>2</v>
      </c>
      <c r="D180" s="3">
        <v>0.9</v>
      </c>
      <c r="E180" s="3">
        <v>9821118</v>
      </c>
      <c r="F180" s="3">
        <v>22</v>
      </c>
      <c r="G180" s="3">
        <v>0</v>
      </c>
      <c r="H180" s="3">
        <v>0</v>
      </c>
      <c r="I180" s="3">
        <v>0</v>
      </c>
      <c r="R180" s="6"/>
      <c r="S180" s="3" t="s">
        <v>788</v>
      </c>
    </row>
    <row r="181" spans="1:19" s="3" customFormat="1" x14ac:dyDescent="0.2">
      <c r="A181" s="3">
        <v>189</v>
      </c>
      <c r="B181" s="3">
        <v>9901112</v>
      </c>
      <c r="C181" s="3">
        <v>2</v>
      </c>
      <c r="D181" s="3">
        <v>0.1</v>
      </c>
      <c r="E181" s="3">
        <v>2112</v>
      </c>
      <c r="F181" s="3">
        <v>-211</v>
      </c>
      <c r="G181" s="3">
        <v>0</v>
      </c>
      <c r="H181" s="3">
        <v>0</v>
      </c>
      <c r="I181" s="3">
        <v>0</v>
      </c>
      <c r="R181" s="6"/>
    </row>
    <row r="182" spans="1:19" s="2" customFormat="1" x14ac:dyDescent="0.2">
      <c r="A182" s="2">
        <v>190</v>
      </c>
      <c r="B182" s="2">
        <v>-9901112</v>
      </c>
      <c r="C182" s="2" t="s">
        <v>55</v>
      </c>
      <c r="D182" s="2">
        <v>2.4500000000000002</v>
      </c>
      <c r="E182" s="2">
        <v>0.5</v>
      </c>
      <c r="F182" s="2">
        <v>12</v>
      </c>
      <c r="G182" s="2">
        <v>-1</v>
      </c>
      <c r="H182" s="2">
        <v>0</v>
      </c>
      <c r="I182" s="2">
        <v>0</v>
      </c>
      <c r="J182" s="2">
        <v>0</v>
      </c>
      <c r="K182" s="2">
        <v>1.5</v>
      </c>
      <c r="L182" s="2">
        <v>1</v>
      </c>
      <c r="M182" s="2">
        <v>2</v>
      </c>
      <c r="N182" s="2">
        <v>2.6</v>
      </c>
      <c r="O182" s="2">
        <v>2.2999999999999998</v>
      </c>
      <c r="P182" s="2">
        <v>0.7</v>
      </c>
      <c r="Q182" s="2">
        <v>0.3</v>
      </c>
      <c r="R182" s="9">
        <v>4</v>
      </c>
      <c r="S182" s="2" t="s">
        <v>784</v>
      </c>
    </row>
    <row r="183" spans="1:19" s="3" customFormat="1" x14ac:dyDescent="0.2">
      <c r="A183" s="3">
        <v>191</v>
      </c>
      <c r="B183" s="3">
        <v>-9901112</v>
      </c>
      <c r="C183" s="3">
        <v>2</v>
      </c>
      <c r="D183" s="3">
        <v>0.9</v>
      </c>
      <c r="E183" s="3">
        <v>-9821118</v>
      </c>
      <c r="F183" s="3">
        <v>22</v>
      </c>
      <c r="G183" s="3">
        <v>0</v>
      </c>
      <c r="H183" s="3">
        <v>0</v>
      </c>
      <c r="I183" s="3">
        <v>0</v>
      </c>
      <c r="R183" s="6"/>
      <c r="S183" s="3" t="s">
        <v>788</v>
      </c>
    </row>
    <row r="184" spans="1:19" s="3" customFormat="1" x14ac:dyDescent="0.2">
      <c r="A184" s="3">
        <v>192</v>
      </c>
      <c r="B184" s="3">
        <v>-9901112</v>
      </c>
      <c r="C184" s="3">
        <v>2</v>
      </c>
      <c r="D184" s="3">
        <v>0.1</v>
      </c>
      <c r="E184" s="3">
        <v>-2112</v>
      </c>
      <c r="F184" s="3">
        <v>211</v>
      </c>
      <c r="G184" s="3">
        <v>0</v>
      </c>
      <c r="H184" s="3">
        <v>0</v>
      </c>
      <c r="I184" s="3">
        <v>0</v>
      </c>
      <c r="R184" s="6"/>
    </row>
    <row r="185" spans="1:19" s="2" customFormat="1" x14ac:dyDescent="0.2">
      <c r="A185" s="2">
        <v>193</v>
      </c>
      <c r="B185" s="2">
        <v>-9902222</v>
      </c>
      <c r="C185" s="2" t="s">
        <v>56</v>
      </c>
      <c r="D185" s="2">
        <v>2.4500000000000002</v>
      </c>
      <c r="E185" s="2">
        <v>0.5</v>
      </c>
      <c r="F185" s="2">
        <v>12</v>
      </c>
      <c r="G185" s="2">
        <v>-1</v>
      </c>
      <c r="H185" s="2">
        <v>0</v>
      </c>
      <c r="I185" s="2">
        <v>0</v>
      </c>
      <c r="J185" s="2">
        <v>0</v>
      </c>
      <c r="K185" s="2">
        <v>1.5</v>
      </c>
      <c r="L185" s="2">
        <v>-2</v>
      </c>
      <c r="M185" s="2">
        <v>2</v>
      </c>
      <c r="N185" s="2">
        <v>2.6</v>
      </c>
      <c r="O185" s="2">
        <v>2.2999999999999998</v>
      </c>
      <c r="P185" s="2">
        <v>0.7</v>
      </c>
      <c r="Q185" s="2">
        <v>0.3</v>
      </c>
      <c r="R185" s="9">
        <v>4</v>
      </c>
      <c r="S185" s="2" t="s">
        <v>784</v>
      </c>
    </row>
    <row r="186" spans="1:19" s="3" customFormat="1" x14ac:dyDescent="0.2">
      <c r="A186" s="3">
        <v>194</v>
      </c>
      <c r="B186" s="3">
        <v>-9902222</v>
      </c>
      <c r="C186" s="3">
        <v>2</v>
      </c>
      <c r="D186" s="3">
        <v>0.9</v>
      </c>
      <c r="E186" s="3">
        <v>-9822228</v>
      </c>
      <c r="F186" s="3">
        <v>22</v>
      </c>
      <c r="G186" s="3">
        <v>0</v>
      </c>
      <c r="H186" s="3">
        <v>0</v>
      </c>
      <c r="I186" s="3">
        <v>0</v>
      </c>
      <c r="R186" s="6"/>
      <c r="S186" s="3" t="s">
        <v>788</v>
      </c>
    </row>
    <row r="187" spans="1:19" s="3" customFormat="1" x14ac:dyDescent="0.2">
      <c r="A187" s="3">
        <v>195</v>
      </c>
      <c r="B187" s="3">
        <v>-9902222</v>
      </c>
      <c r="C187" s="3">
        <v>2</v>
      </c>
      <c r="D187" s="3">
        <v>0.1</v>
      </c>
      <c r="E187" s="3">
        <v>-2212</v>
      </c>
      <c r="F187" s="3">
        <v>-211</v>
      </c>
      <c r="G187" s="3">
        <v>0</v>
      </c>
      <c r="H187" s="3">
        <v>0</v>
      </c>
      <c r="I187" s="3">
        <v>0</v>
      </c>
      <c r="R187" s="6"/>
    </row>
    <row r="188" spans="1:19" s="2" customFormat="1" x14ac:dyDescent="0.2">
      <c r="A188" s="2">
        <v>196</v>
      </c>
      <c r="B188" s="2">
        <v>-9902122</v>
      </c>
      <c r="C188" s="2" t="s">
        <v>57</v>
      </c>
      <c r="D188" s="2">
        <v>2.4500000000000002</v>
      </c>
      <c r="E188" s="2">
        <v>0.5</v>
      </c>
      <c r="F188" s="2">
        <v>12</v>
      </c>
      <c r="G188" s="2">
        <v>-1</v>
      </c>
      <c r="H188" s="2">
        <v>0</v>
      </c>
      <c r="I188" s="2">
        <v>0</v>
      </c>
      <c r="J188" s="2">
        <v>0</v>
      </c>
      <c r="K188" s="2">
        <v>1.5</v>
      </c>
      <c r="L188" s="2">
        <v>-1</v>
      </c>
      <c r="M188" s="2">
        <v>3</v>
      </c>
      <c r="N188" s="2">
        <v>2.6</v>
      </c>
      <c r="O188" s="2">
        <v>2.2999999999999998</v>
      </c>
      <c r="P188" s="2">
        <v>0.7</v>
      </c>
      <c r="Q188" s="2">
        <v>0.3</v>
      </c>
      <c r="R188" s="9">
        <v>4</v>
      </c>
      <c r="S188" s="2" t="s">
        <v>784</v>
      </c>
    </row>
    <row r="189" spans="1:19" s="3" customFormat="1" x14ac:dyDescent="0.2">
      <c r="A189" s="3">
        <v>197</v>
      </c>
      <c r="B189" s="3">
        <v>-9902122</v>
      </c>
      <c r="C189" s="3">
        <v>2</v>
      </c>
      <c r="D189" s="3">
        <v>0.9</v>
      </c>
      <c r="E189" s="3">
        <v>-9822218</v>
      </c>
      <c r="F189" s="3">
        <v>22</v>
      </c>
      <c r="G189" s="3">
        <v>0</v>
      </c>
      <c r="H189" s="3">
        <v>0</v>
      </c>
      <c r="I189" s="3">
        <v>0</v>
      </c>
      <c r="R189" s="6"/>
      <c r="S189" s="3" t="s">
        <v>788</v>
      </c>
    </row>
    <row r="190" spans="1:19" s="3" customFormat="1" x14ac:dyDescent="0.2">
      <c r="A190" s="3">
        <v>198</v>
      </c>
      <c r="B190" s="3">
        <v>-9902122</v>
      </c>
      <c r="C190" s="3">
        <v>2</v>
      </c>
      <c r="D190" s="3">
        <v>0.05</v>
      </c>
      <c r="E190" s="3">
        <v>-2212</v>
      </c>
      <c r="F190" s="3">
        <v>111</v>
      </c>
      <c r="G190" s="3">
        <v>0</v>
      </c>
      <c r="H190" s="3">
        <v>0</v>
      </c>
      <c r="I190" s="3">
        <v>0</v>
      </c>
      <c r="R190" s="6"/>
    </row>
    <row r="191" spans="1:19" s="3" customFormat="1" x14ac:dyDescent="0.2">
      <c r="A191" s="3">
        <v>199</v>
      </c>
      <c r="B191" s="3">
        <v>-9902122</v>
      </c>
      <c r="C191" s="3">
        <v>2</v>
      </c>
      <c r="D191" s="3">
        <v>0.05</v>
      </c>
      <c r="E191" s="3">
        <v>-2112</v>
      </c>
      <c r="F191" s="3">
        <v>-211</v>
      </c>
      <c r="G191" s="3">
        <v>0</v>
      </c>
      <c r="H191" s="3">
        <v>0</v>
      </c>
      <c r="I191" s="3">
        <v>0</v>
      </c>
      <c r="R191" s="6"/>
    </row>
    <row r="192" spans="1:19" s="2" customFormat="1" x14ac:dyDescent="0.2">
      <c r="A192" s="2">
        <v>200</v>
      </c>
      <c r="B192" s="2">
        <v>-9901212</v>
      </c>
      <c r="C192" s="2" t="s">
        <v>58</v>
      </c>
      <c r="D192" s="2">
        <v>2.4500000000000002</v>
      </c>
      <c r="E192" s="2">
        <v>0.5</v>
      </c>
      <c r="F192" s="2">
        <v>12</v>
      </c>
      <c r="G192" s="2">
        <v>-1</v>
      </c>
      <c r="H192" s="2">
        <v>0</v>
      </c>
      <c r="I192" s="2">
        <v>0</v>
      </c>
      <c r="J192" s="2">
        <v>0</v>
      </c>
      <c r="K192" s="2">
        <v>1.5</v>
      </c>
      <c r="L192" s="2">
        <v>0</v>
      </c>
      <c r="M192" s="2">
        <v>3</v>
      </c>
      <c r="N192" s="2">
        <v>2.6</v>
      </c>
      <c r="O192" s="2">
        <v>2.2999999999999998</v>
      </c>
      <c r="P192" s="2">
        <v>0.7</v>
      </c>
      <c r="Q192" s="2">
        <v>0.3</v>
      </c>
      <c r="R192" s="9">
        <v>4</v>
      </c>
      <c r="S192" s="2" t="s">
        <v>784</v>
      </c>
    </row>
    <row r="193" spans="1:19" s="3" customFormat="1" x14ac:dyDescent="0.2">
      <c r="A193" s="3">
        <v>201</v>
      </c>
      <c r="B193" s="3">
        <v>-9901212</v>
      </c>
      <c r="C193" s="3">
        <v>2</v>
      </c>
      <c r="D193" s="3">
        <v>0.9</v>
      </c>
      <c r="E193" s="3">
        <v>-9822118</v>
      </c>
      <c r="F193" s="3">
        <v>22</v>
      </c>
      <c r="G193" s="3">
        <v>0</v>
      </c>
      <c r="H193" s="3">
        <v>0</v>
      </c>
      <c r="I193" s="3">
        <v>0</v>
      </c>
      <c r="R193" s="6"/>
      <c r="S193" s="3" t="s">
        <v>788</v>
      </c>
    </row>
    <row r="194" spans="1:19" s="3" customFormat="1" x14ac:dyDescent="0.2">
      <c r="A194" s="3">
        <v>202</v>
      </c>
      <c r="B194" s="3">
        <v>-9901212</v>
      </c>
      <c r="C194" s="3">
        <v>2</v>
      </c>
      <c r="D194" s="3">
        <v>0.05</v>
      </c>
      <c r="E194" s="3">
        <v>-2212</v>
      </c>
      <c r="F194" s="3">
        <v>211</v>
      </c>
      <c r="G194" s="3">
        <v>0</v>
      </c>
      <c r="H194" s="3">
        <v>0</v>
      </c>
      <c r="I194" s="3">
        <v>0</v>
      </c>
      <c r="R194" s="6"/>
    </row>
    <row r="195" spans="1:19" s="3" customFormat="1" x14ac:dyDescent="0.2">
      <c r="A195" s="3">
        <v>203</v>
      </c>
      <c r="B195" s="3">
        <v>-9901212</v>
      </c>
      <c r="C195" s="3">
        <v>2</v>
      </c>
      <c r="D195" s="3">
        <v>0.05</v>
      </c>
      <c r="E195" s="3">
        <v>-2112</v>
      </c>
      <c r="F195" s="3">
        <v>111</v>
      </c>
      <c r="G195" s="3">
        <v>0</v>
      </c>
      <c r="H195" s="3">
        <v>0</v>
      </c>
      <c r="I195" s="3">
        <v>0</v>
      </c>
      <c r="R195" s="6"/>
    </row>
    <row r="196" spans="1:19" s="2" customFormat="1" x14ac:dyDescent="0.2">
      <c r="A196" s="2">
        <v>204</v>
      </c>
      <c r="B196" s="2">
        <v>9911118</v>
      </c>
      <c r="C196" s="2" t="s">
        <v>59</v>
      </c>
      <c r="D196" s="2">
        <v>2.4700000000000002</v>
      </c>
      <c r="E196" s="2">
        <v>0.56999999999999995</v>
      </c>
      <c r="F196" s="2">
        <v>10</v>
      </c>
      <c r="G196" s="2">
        <v>1</v>
      </c>
      <c r="H196" s="2">
        <v>0</v>
      </c>
      <c r="I196" s="2">
        <v>0</v>
      </c>
      <c r="J196" s="2">
        <v>0</v>
      </c>
      <c r="K196" s="2">
        <v>1.5</v>
      </c>
      <c r="L196" s="2">
        <v>-1</v>
      </c>
      <c r="M196" s="2">
        <v>2</v>
      </c>
      <c r="N196" s="2">
        <v>2.7850000000000001</v>
      </c>
      <c r="O196" s="2">
        <v>2.2000000000000002</v>
      </c>
      <c r="P196" s="2">
        <v>0.89500000000000002</v>
      </c>
      <c r="Q196" s="2">
        <v>0.33</v>
      </c>
      <c r="R196" s="9">
        <v>2</v>
      </c>
      <c r="S196" s="2" t="s">
        <v>784</v>
      </c>
    </row>
    <row r="197" spans="1:19" s="3" customFormat="1" x14ac:dyDescent="0.2">
      <c r="A197" s="3">
        <v>205</v>
      </c>
      <c r="B197" s="3">
        <v>9911118</v>
      </c>
      <c r="C197" s="3">
        <v>2</v>
      </c>
      <c r="D197" s="3">
        <v>0.94</v>
      </c>
      <c r="E197" s="3">
        <v>9821118</v>
      </c>
      <c r="F197" s="3">
        <v>22</v>
      </c>
      <c r="G197" s="3">
        <v>0</v>
      </c>
      <c r="H197" s="3">
        <v>0</v>
      </c>
      <c r="I197" s="3">
        <v>0</v>
      </c>
      <c r="R197" s="6"/>
    </row>
    <row r="198" spans="1:19" s="3" customFormat="1" x14ac:dyDescent="0.2">
      <c r="A198" s="3">
        <v>206</v>
      </c>
      <c r="B198" s="3">
        <v>9911118</v>
      </c>
      <c r="C198" s="3">
        <v>2</v>
      </c>
      <c r="D198" s="3">
        <v>0.06</v>
      </c>
      <c r="E198" s="3">
        <v>2112</v>
      </c>
      <c r="F198" s="3">
        <v>-211</v>
      </c>
      <c r="G198" s="3">
        <v>0</v>
      </c>
      <c r="H198" s="3">
        <v>0</v>
      </c>
      <c r="I198" s="3">
        <v>0</v>
      </c>
      <c r="R198" s="6"/>
    </row>
    <row r="199" spans="1:19" s="2" customFormat="1" x14ac:dyDescent="0.2">
      <c r="A199" s="2">
        <v>207</v>
      </c>
      <c r="B199" s="2">
        <v>9911218</v>
      </c>
      <c r="C199" s="2" t="s">
        <v>60</v>
      </c>
      <c r="D199" s="2">
        <v>2.4700000000000002</v>
      </c>
      <c r="E199" s="2">
        <v>0.56999999999999995</v>
      </c>
      <c r="F199" s="2">
        <v>10</v>
      </c>
      <c r="G199" s="2">
        <v>1</v>
      </c>
      <c r="H199" s="2">
        <v>0</v>
      </c>
      <c r="I199" s="2">
        <v>0</v>
      </c>
      <c r="J199" s="2">
        <v>0</v>
      </c>
      <c r="K199" s="2">
        <v>1.5</v>
      </c>
      <c r="L199" s="2">
        <v>0</v>
      </c>
      <c r="M199" s="2">
        <v>3</v>
      </c>
      <c r="N199" s="2">
        <v>2.7850000000000001</v>
      </c>
      <c r="O199" s="2">
        <v>2.2000000000000002</v>
      </c>
      <c r="P199" s="2">
        <v>0.89500000000000002</v>
      </c>
      <c r="Q199" s="2">
        <v>0.33</v>
      </c>
      <c r="R199" s="9">
        <v>2</v>
      </c>
      <c r="S199" s="2" t="s">
        <v>784</v>
      </c>
    </row>
    <row r="200" spans="1:19" s="3" customFormat="1" x14ac:dyDescent="0.2">
      <c r="A200" s="3">
        <v>208</v>
      </c>
      <c r="B200" s="3">
        <v>9911218</v>
      </c>
      <c r="C200" s="3">
        <v>2</v>
      </c>
      <c r="D200" s="3">
        <v>0.94</v>
      </c>
      <c r="E200" s="3">
        <v>9822118</v>
      </c>
      <c r="F200" s="3">
        <v>22</v>
      </c>
      <c r="G200" s="3">
        <v>0</v>
      </c>
      <c r="H200" s="3">
        <v>0</v>
      </c>
      <c r="I200" s="3">
        <v>0</v>
      </c>
      <c r="R200" s="6"/>
    </row>
    <row r="201" spans="1:19" s="3" customFormat="1" x14ac:dyDescent="0.2">
      <c r="A201" s="3">
        <v>209</v>
      </c>
      <c r="B201" s="3">
        <v>9911218</v>
      </c>
      <c r="C201" s="3">
        <v>2</v>
      </c>
      <c r="D201" s="3">
        <v>0.03</v>
      </c>
      <c r="E201" s="3">
        <v>2112</v>
      </c>
      <c r="F201" s="3">
        <v>111</v>
      </c>
      <c r="G201" s="3">
        <v>0</v>
      </c>
      <c r="H201" s="3">
        <v>0</v>
      </c>
      <c r="I201" s="3">
        <v>0</v>
      </c>
      <c r="R201" s="6"/>
    </row>
    <row r="202" spans="1:19" s="3" customFormat="1" x14ac:dyDescent="0.2">
      <c r="A202" s="3">
        <v>210</v>
      </c>
      <c r="B202" s="3">
        <v>9911218</v>
      </c>
      <c r="C202" s="3">
        <v>2</v>
      </c>
      <c r="D202" s="3">
        <v>0.03</v>
      </c>
      <c r="E202" s="3">
        <v>2212</v>
      </c>
      <c r="F202" s="3">
        <v>-211</v>
      </c>
      <c r="G202" s="3">
        <v>0</v>
      </c>
      <c r="H202" s="3">
        <v>0</v>
      </c>
      <c r="I202" s="3">
        <v>0</v>
      </c>
      <c r="R202" s="6"/>
    </row>
    <row r="203" spans="1:19" s="2" customFormat="1" x14ac:dyDescent="0.2">
      <c r="A203" s="2">
        <v>211</v>
      </c>
      <c r="B203" s="2">
        <v>9912128</v>
      </c>
      <c r="C203" s="2" t="s">
        <v>61</v>
      </c>
      <c r="D203" s="2">
        <v>2.4700000000000002</v>
      </c>
      <c r="E203" s="2">
        <v>0.56999999999999995</v>
      </c>
      <c r="F203" s="2">
        <v>10</v>
      </c>
      <c r="G203" s="2">
        <v>1</v>
      </c>
      <c r="H203" s="2">
        <v>0</v>
      </c>
      <c r="I203" s="2">
        <v>0</v>
      </c>
      <c r="J203" s="2">
        <v>0</v>
      </c>
      <c r="K203" s="2">
        <v>1.5</v>
      </c>
      <c r="L203" s="2">
        <v>1</v>
      </c>
      <c r="M203" s="2">
        <v>3</v>
      </c>
      <c r="N203" s="2">
        <v>2.7850000000000001</v>
      </c>
      <c r="O203" s="2">
        <v>2.2000000000000002</v>
      </c>
      <c r="P203" s="2">
        <v>0.89500000000000002</v>
      </c>
      <c r="Q203" s="2">
        <v>0.33</v>
      </c>
      <c r="R203" s="9">
        <v>2</v>
      </c>
      <c r="S203" s="2" t="s">
        <v>784</v>
      </c>
    </row>
    <row r="204" spans="1:19" s="3" customFormat="1" x14ac:dyDescent="0.2">
      <c r="A204" s="3">
        <v>212</v>
      </c>
      <c r="B204" s="3">
        <v>9912128</v>
      </c>
      <c r="C204" s="3">
        <v>2</v>
      </c>
      <c r="D204" s="3">
        <v>0.94</v>
      </c>
      <c r="E204" s="3">
        <v>9822218</v>
      </c>
      <c r="F204" s="3">
        <v>22</v>
      </c>
      <c r="G204" s="3">
        <v>0</v>
      </c>
      <c r="H204" s="3">
        <v>0</v>
      </c>
      <c r="I204" s="3">
        <v>0</v>
      </c>
      <c r="R204" s="6"/>
    </row>
    <row r="205" spans="1:19" s="3" customFormat="1" x14ac:dyDescent="0.2">
      <c r="A205" s="3">
        <v>213</v>
      </c>
      <c r="B205" s="3">
        <v>9912128</v>
      </c>
      <c r="C205" s="3">
        <v>2</v>
      </c>
      <c r="D205" s="3">
        <v>0.03</v>
      </c>
      <c r="E205" s="3">
        <v>2112</v>
      </c>
      <c r="F205" s="3">
        <v>211</v>
      </c>
      <c r="G205" s="3">
        <v>0</v>
      </c>
      <c r="H205" s="3">
        <v>0</v>
      </c>
      <c r="I205" s="3">
        <v>0</v>
      </c>
      <c r="R205" s="6"/>
    </row>
    <row r="206" spans="1:19" s="3" customFormat="1" x14ac:dyDescent="0.2">
      <c r="A206" s="3">
        <v>214</v>
      </c>
      <c r="B206" s="3">
        <v>9912128</v>
      </c>
      <c r="C206" s="3">
        <v>2</v>
      </c>
      <c r="D206" s="3">
        <v>0.03</v>
      </c>
      <c r="E206" s="3">
        <v>2212</v>
      </c>
      <c r="F206" s="3">
        <v>111</v>
      </c>
      <c r="G206" s="3">
        <v>0</v>
      </c>
      <c r="H206" s="3">
        <v>0</v>
      </c>
      <c r="I206" s="3">
        <v>0</v>
      </c>
      <c r="R206" s="6"/>
    </row>
    <row r="207" spans="1:19" s="2" customFormat="1" x14ac:dyDescent="0.2">
      <c r="A207" s="2">
        <v>215</v>
      </c>
      <c r="B207" s="2">
        <v>9912228</v>
      </c>
      <c r="C207" s="2" t="s">
        <v>62</v>
      </c>
      <c r="D207" s="2">
        <v>2.4700000000000002</v>
      </c>
      <c r="E207" s="2">
        <v>0.56999999999999995</v>
      </c>
      <c r="F207" s="2">
        <v>10</v>
      </c>
      <c r="G207" s="2">
        <v>1</v>
      </c>
      <c r="H207" s="2">
        <v>0</v>
      </c>
      <c r="I207" s="2">
        <v>0</v>
      </c>
      <c r="J207" s="2">
        <v>0</v>
      </c>
      <c r="K207" s="2">
        <v>1.5</v>
      </c>
      <c r="L207" s="2">
        <v>2</v>
      </c>
      <c r="M207" s="2">
        <v>2</v>
      </c>
      <c r="N207" s="2">
        <v>2.7850000000000001</v>
      </c>
      <c r="O207" s="2">
        <v>2.2000000000000002</v>
      </c>
      <c r="P207" s="2">
        <v>0.89500000000000002</v>
      </c>
      <c r="Q207" s="2">
        <v>0.33</v>
      </c>
      <c r="R207" s="9">
        <v>2</v>
      </c>
      <c r="S207" s="2" t="s">
        <v>784</v>
      </c>
    </row>
    <row r="208" spans="1:19" s="3" customFormat="1" x14ac:dyDescent="0.2">
      <c r="A208" s="3">
        <v>216</v>
      </c>
      <c r="B208" s="3">
        <v>9912228</v>
      </c>
      <c r="C208" s="3">
        <v>2</v>
      </c>
      <c r="D208" s="3">
        <v>0.94</v>
      </c>
      <c r="E208" s="3">
        <v>9822228</v>
      </c>
      <c r="F208" s="3">
        <v>22</v>
      </c>
      <c r="G208" s="3">
        <v>0</v>
      </c>
      <c r="H208" s="3">
        <v>0</v>
      </c>
      <c r="I208" s="3">
        <v>0</v>
      </c>
      <c r="R208" s="6"/>
    </row>
    <row r="209" spans="1:19" s="3" customFormat="1" x14ac:dyDescent="0.2">
      <c r="A209" s="3">
        <v>217</v>
      </c>
      <c r="B209" s="3">
        <v>9912228</v>
      </c>
      <c r="C209" s="3">
        <v>2</v>
      </c>
      <c r="D209" s="3">
        <v>0.06</v>
      </c>
      <c r="E209" s="3">
        <v>2212</v>
      </c>
      <c r="F209" s="3">
        <v>211</v>
      </c>
      <c r="G209" s="3">
        <v>0</v>
      </c>
      <c r="H209" s="3">
        <v>0</v>
      </c>
      <c r="I209" s="3">
        <v>0</v>
      </c>
      <c r="R209" s="6"/>
    </row>
    <row r="210" spans="1:19" s="2" customFormat="1" x14ac:dyDescent="0.2">
      <c r="A210" s="2">
        <v>218</v>
      </c>
      <c r="B210" s="2">
        <v>-9912228</v>
      </c>
      <c r="C210" s="2" t="s">
        <v>63</v>
      </c>
      <c r="D210" s="2">
        <v>2.4700000000000002</v>
      </c>
      <c r="E210" s="2">
        <v>0.56999999999999995</v>
      </c>
      <c r="F210" s="2">
        <v>10</v>
      </c>
      <c r="G210" s="2">
        <v>-1</v>
      </c>
      <c r="H210" s="2">
        <v>0</v>
      </c>
      <c r="I210" s="2">
        <v>0</v>
      </c>
      <c r="J210" s="2">
        <v>0</v>
      </c>
      <c r="K210" s="2">
        <v>1.5</v>
      </c>
      <c r="L210" s="2">
        <v>-2</v>
      </c>
      <c r="M210" s="2">
        <v>2</v>
      </c>
      <c r="N210" s="2">
        <v>2.7850000000000001</v>
      </c>
      <c r="O210" s="2">
        <v>2.2000000000000002</v>
      </c>
      <c r="P210" s="2">
        <v>0.89500000000000002</v>
      </c>
      <c r="Q210" s="2">
        <v>0.33</v>
      </c>
      <c r="R210" s="9">
        <v>2</v>
      </c>
      <c r="S210" s="2" t="s">
        <v>784</v>
      </c>
    </row>
    <row r="211" spans="1:19" s="3" customFormat="1" x14ac:dyDescent="0.2">
      <c r="A211" s="3">
        <v>219</v>
      </c>
      <c r="B211" s="3">
        <v>-9912228</v>
      </c>
      <c r="C211" s="3">
        <v>2</v>
      </c>
      <c r="D211" s="3">
        <v>0.94</v>
      </c>
      <c r="E211" s="3">
        <v>-9822228</v>
      </c>
      <c r="F211" s="3">
        <v>22</v>
      </c>
      <c r="G211" s="3">
        <v>0</v>
      </c>
      <c r="H211" s="3">
        <v>0</v>
      </c>
      <c r="I211" s="3">
        <v>0</v>
      </c>
      <c r="R211" s="6"/>
    </row>
    <row r="212" spans="1:19" s="3" customFormat="1" x14ac:dyDescent="0.2">
      <c r="A212" s="3">
        <v>220</v>
      </c>
      <c r="B212" s="3">
        <v>-9912228</v>
      </c>
      <c r="C212" s="3">
        <v>2</v>
      </c>
      <c r="D212" s="3">
        <v>0.06</v>
      </c>
      <c r="E212" s="3">
        <v>-2212</v>
      </c>
      <c r="F212" s="3">
        <v>-211</v>
      </c>
      <c r="G212" s="3">
        <v>0</v>
      </c>
      <c r="H212" s="3">
        <v>0</v>
      </c>
      <c r="I212" s="3">
        <v>0</v>
      </c>
      <c r="R212" s="6"/>
    </row>
    <row r="213" spans="1:19" s="2" customFormat="1" x14ac:dyDescent="0.2">
      <c r="A213" s="2">
        <v>221</v>
      </c>
      <c r="B213" s="2">
        <v>-9912128</v>
      </c>
      <c r="C213" s="2" t="s">
        <v>64</v>
      </c>
      <c r="D213" s="2">
        <v>2.4700000000000002</v>
      </c>
      <c r="E213" s="2">
        <v>0.56999999999999995</v>
      </c>
      <c r="F213" s="2">
        <v>10</v>
      </c>
      <c r="G213" s="2">
        <v>-1</v>
      </c>
      <c r="H213" s="2">
        <v>0</v>
      </c>
      <c r="I213" s="2">
        <v>0</v>
      </c>
      <c r="J213" s="2">
        <v>0</v>
      </c>
      <c r="K213" s="2">
        <v>1.5</v>
      </c>
      <c r="L213" s="2">
        <v>-1</v>
      </c>
      <c r="M213" s="2">
        <v>3</v>
      </c>
      <c r="N213" s="2">
        <v>2.7850000000000001</v>
      </c>
      <c r="O213" s="2">
        <v>2.2000000000000002</v>
      </c>
      <c r="P213" s="2">
        <v>0.89500000000000002</v>
      </c>
      <c r="Q213" s="2">
        <v>0.33</v>
      </c>
      <c r="R213" s="9">
        <v>2</v>
      </c>
      <c r="S213" s="2" t="s">
        <v>784</v>
      </c>
    </row>
    <row r="214" spans="1:19" s="3" customFormat="1" x14ac:dyDescent="0.2">
      <c r="A214" s="3">
        <v>222</v>
      </c>
      <c r="B214" s="3">
        <v>-9912128</v>
      </c>
      <c r="C214" s="3">
        <v>2</v>
      </c>
      <c r="D214" s="3">
        <v>0.94</v>
      </c>
      <c r="E214" s="3">
        <v>-9822218</v>
      </c>
      <c r="F214" s="3">
        <v>22</v>
      </c>
      <c r="G214" s="3">
        <v>0</v>
      </c>
      <c r="H214" s="3">
        <v>0</v>
      </c>
      <c r="I214" s="3">
        <v>0</v>
      </c>
      <c r="R214" s="6"/>
    </row>
    <row r="215" spans="1:19" s="3" customFormat="1" x14ac:dyDescent="0.2">
      <c r="A215" s="3">
        <v>223</v>
      </c>
      <c r="B215" s="3">
        <v>-9912128</v>
      </c>
      <c r="C215" s="3">
        <v>2</v>
      </c>
      <c r="D215" s="3">
        <v>0.03</v>
      </c>
      <c r="E215" s="3">
        <v>-2212</v>
      </c>
      <c r="F215" s="3">
        <v>111</v>
      </c>
      <c r="G215" s="3">
        <v>0</v>
      </c>
      <c r="H215" s="3">
        <v>0</v>
      </c>
      <c r="I215" s="3">
        <v>0</v>
      </c>
      <c r="R215" s="6"/>
    </row>
    <row r="216" spans="1:19" s="3" customFormat="1" x14ac:dyDescent="0.2">
      <c r="A216" s="3">
        <v>224</v>
      </c>
      <c r="B216" s="3">
        <v>-9912128</v>
      </c>
      <c r="C216" s="3">
        <v>2</v>
      </c>
      <c r="D216" s="3">
        <v>0.03</v>
      </c>
      <c r="E216" s="3">
        <v>-2112</v>
      </c>
      <c r="F216" s="3">
        <v>-211</v>
      </c>
      <c r="G216" s="3">
        <v>0</v>
      </c>
      <c r="H216" s="3">
        <v>0</v>
      </c>
      <c r="I216" s="3">
        <v>0</v>
      </c>
      <c r="R216" s="6"/>
    </row>
    <row r="217" spans="1:19" s="2" customFormat="1" x14ac:dyDescent="0.2">
      <c r="A217" s="2">
        <v>225</v>
      </c>
      <c r="B217" s="2">
        <v>-9911218</v>
      </c>
      <c r="C217" s="2" t="s">
        <v>65</v>
      </c>
      <c r="D217" s="2">
        <v>2.4700000000000002</v>
      </c>
      <c r="E217" s="2">
        <v>0.56999999999999995</v>
      </c>
      <c r="F217" s="2">
        <v>10</v>
      </c>
      <c r="G217" s="2">
        <v>-1</v>
      </c>
      <c r="H217" s="2">
        <v>0</v>
      </c>
      <c r="I217" s="2">
        <v>0</v>
      </c>
      <c r="J217" s="2">
        <v>0</v>
      </c>
      <c r="K217" s="2">
        <v>1.5</v>
      </c>
      <c r="L217" s="2">
        <v>0</v>
      </c>
      <c r="M217" s="2">
        <v>3</v>
      </c>
      <c r="N217" s="2">
        <v>2.7850000000000001</v>
      </c>
      <c r="O217" s="2">
        <v>2.2000000000000002</v>
      </c>
      <c r="P217" s="2">
        <v>0.89500000000000002</v>
      </c>
      <c r="Q217" s="2">
        <v>0.33</v>
      </c>
      <c r="R217" s="9">
        <v>2</v>
      </c>
      <c r="S217" s="2" t="s">
        <v>784</v>
      </c>
    </row>
    <row r="218" spans="1:19" s="3" customFormat="1" x14ac:dyDescent="0.2">
      <c r="A218" s="3">
        <v>226</v>
      </c>
      <c r="B218" s="3">
        <v>-9911218</v>
      </c>
      <c r="C218" s="3">
        <v>2</v>
      </c>
      <c r="D218" s="3">
        <v>0.94</v>
      </c>
      <c r="E218" s="3">
        <v>-9822118</v>
      </c>
      <c r="F218" s="3">
        <v>22</v>
      </c>
      <c r="G218" s="3">
        <v>0</v>
      </c>
      <c r="H218" s="3">
        <v>0</v>
      </c>
      <c r="I218" s="3">
        <v>0</v>
      </c>
      <c r="R218" s="6"/>
    </row>
    <row r="219" spans="1:19" s="3" customFormat="1" x14ac:dyDescent="0.2">
      <c r="A219" s="3">
        <v>227</v>
      </c>
      <c r="B219" s="3">
        <v>-9911218</v>
      </c>
      <c r="C219" s="3">
        <v>2</v>
      </c>
      <c r="D219" s="3">
        <v>0.03</v>
      </c>
      <c r="E219" s="3">
        <v>-2212</v>
      </c>
      <c r="F219" s="3">
        <v>211</v>
      </c>
      <c r="G219" s="3">
        <v>0</v>
      </c>
      <c r="H219" s="3">
        <v>0</v>
      </c>
      <c r="I219" s="3">
        <v>0</v>
      </c>
      <c r="R219" s="6"/>
    </row>
    <row r="220" spans="1:19" s="3" customFormat="1" x14ac:dyDescent="0.2">
      <c r="A220" s="3">
        <v>228</v>
      </c>
      <c r="B220" s="3">
        <v>-9911218</v>
      </c>
      <c r="C220" s="3">
        <v>2</v>
      </c>
      <c r="D220" s="3">
        <v>0.03</v>
      </c>
      <c r="E220" s="3">
        <v>-2112</v>
      </c>
      <c r="F220" s="3">
        <v>111</v>
      </c>
      <c r="G220" s="3">
        <v>0</v>
      </c>
      <c r="H220" s="3">
        <v>0</v>
      </c>
      <c r="I220" s="3">
        <v>0</v>
      </c>
      <c r="R220" s="6"/>
    </row>
    <row r="221" spans="1:19" s="2" customFormat="1" x14ac:dyDescent="0.2">
      <c r="A221" s="2">
        <v>229</v>
      </c>
      <c r="B221" s="2">
        <v>-9911118</v>
      </c>
      <c r="C221" s="2" t="s">
        <v>66</v>
      </c>
      <c r="D221" s="2">
        <v>2.4700000000000002</v>
      </c>
      <c r="E221" s="2">
        <v>0.56999999999999995</v>
      </c>
      <c r="F221" s="2">
        <v>10</v>
      </c>
      <c r="G221" s="2">
        <v>-1</v>
      </c>
      <c r="H221" s="2">
        <v>0</v>
      </c>
      <c r="I221" s="2">
        <v>0</v>
      </c>
      <c r="J221" s="2">
        <v>0</v>
      </c>
      <c r="K221" s="2">
        <v>1.5</v>
      </c>
      <c r="L221" s="2">
        <v>1</v>
      </c>
      <c r="M221" s="2">
        <v>2</v>
      </c>
      <c r="N221" s="2">
        <v>2.7850000000000001</v>
      </c>
      <c r="O221" s="2">
        <v>2.2000000000000002</v>
      </c>
      <c r="P221" s="2">
        <v>0.89500000000000002</v>
      </c>
      <c r="Q221" s="2">
        <v>0.33</v>
      </c>
      <c r="R221" s="9">
        <v>2</v>
      </c>
      <c r="S221" s="2" t="s">
        <v>784</v>
      </c>
    </row>
    <row r="222" spans="1:19" s="3" customFormat="1" x14ac:dyDescent="0.2">
      <c r="A222" s="3">
        <v>230</v>
      </c>
      <c r="B222" s="3">
        <v>-9911118</v>
      </c>
      <c r="C222" s="3">
        <v>2</v>
      </c>
      <c r="D222" s="3">
        <v>0.94</v>
      </c>
      <c r="E222" s="3">
        <v>-9821118</v>
      </c>
      <c r="F222" s="3">
        <v>22</v>
      </c>
      <c r="G222" s="3">
        <v>0</v>
      </c>
      <c r="H222" s="3">
        <v>0</v>
      </c>
      <c r="I222" s="3">
        <v>0</v>
      </c>
      <c r="R222" s="6"/>
    </row>
    <row r="223" spans="1:19" s="3" customFormat="1" x14ac:dyDescent="0.2">
      <c r="A223" s="3">
        <v>231</v>
      </c>
      <c r="B223" s="3">
        <v>-9911118</v>
      </c>
      <c r="C223" s="3">
        <v>2</v>
      </c>
      <c r="D223" s="3">
        <v>0.06</v>
      </c>
      <c r="E223" s="3">
        <v>-2112</v>
      </c>
      <c r="F223" s="3">
        <v>211</v>
      </c>
      <c r="G223" s="3">
        <v>0</v>
      </c>
      <c r="H223" s="3">
        <v>0</v>
      </c>
      <c r="I223" s="3">
        <v>0</v>
      </c>
      <c r="R223" s="6"/>
    </row>
    <row r="224" spans="1:19" s="2" customFormat="1" x14ac:dyDescent="0.2">
      <c r="A224" s="2">
        <v>232</v>
      </c>
      <c r="B224" s="2">
        <v>9821118</v>
      </c>
      <c r="C224" s="2" t="s">
        <v>67</v>
      </c>
      <c r="D224" s="2">
        <v>2.39</v>
      </c>
      <c r="E224" s="2">
        <v>0.3</v>
      </c>
      <c r="F224" s="2">
        <v>8</v>
      </c>
      <c r="G224" s="2">
        <v>1</v>
      </c>
      <c r="H224" s="2">
        <v>0</v>
      </c>
      <c r="I224" s="2">
        <v>0</v>
      </c>
      <c r="J224" s="2">
        <v>0</v>
      </c>
      <c r="K224" s="2">
        <v>1.5</v>
      </c>
      <c r="L224" s="2">
        <v>-1</v>
      </c>
      <c r="M224" s="2">
        <v>2</v>
      </c>
      <c r="N224" s="2">
        <v>2.4849999999999999</v>
      </c>
      <c r="O224" s="2">
        <v>2.25</v>
      </c>
      <c r="P224" s="2">
        <v>0.4</v>
      </c>
      <c r="Q224" s="2">
        <v>0.2</v>
      </c>
      <c r="R224" s="9">
        <v>1</v>
      </c>
      <c r="S224" s="2" t="s">
        <v>784</v>
      </c>
    </row>
    <row r="225" spans="1:19" s="3" customFormat="1" x14ac:dyDescent="0.2">
      <c r="A225" s="3">
        <v>233</v>
      </c>
      <c r="B225" s="3">
        <v>9821118</v>
      </c>
      <c r="C225" s="3">
        <v>2</v>
      </c>
      <c r="D225" s="3">
        <v>0.92500000000000004</v>
      </c>
      <c r="E225" s="3">
        <v>9831116</v>
      </c>
      <c r="F225" s="3">
        <v>22</v>
      </c>
      <c r="G225" s="3">
        <v>0</v>
      </c>
      <c r="H225" s="3">
        <v>0</v>
      </c>
      <c r="I225" s="3">
        <v>0</v>
      </c>
      <c r="R225" s="6"/>
    </row>
    <row r="226" spans="1:19" s="3" customFormat="1" x14ac:dyDescent="0.2">
      <c r="A226" s="3">
        <v>234</v>
      </c>
      <c r="B226" s="3">
        <v>9821118</v>
      </c>
      <c r="C226" s="3">
        <v>2</v>
      </c>
      <c r="D226" s="3">
        <v>7.4999999999999997E-2</v>
      </c>
      <c r="E226" s="3">
        <v>2112</v>
      </c>
      <c r="F226" s="3">
        <v>-211</v>
      </c>
      <c r="G226" s="3">
        <v>0</v>
      </c>
      <c r="H226" s="3">
        <v>0</v>
      </c>
      <c r="I226" s="3">
        <v>0</v>
      </c>
      <c r="R226" s="6"/>
    </row>
    <row r="227" spans="1:19" s="2" customFormat="1" x14ac:dyDescent="0.2">
      <c r="A227" s="2">
        <v>235</v>
      </c>
      <c r="B227" s="2">
        <v>9822218</v>
      </c>
      <c r="C227" s="2" t="s">
        <v>68</v>
      </c>
      <c r="D227" s="2">
        <v>2.39</v>
      </c>
      <c r="E227" s="2">
        <v>0.3</v>
      </c>
      <c r="F227" s="2">
        <v>8</v>
      </c>
      <c r="G227" s="2">
        <v>1</v>
      </c>
      <c r="H227" s="2">
        <v>0</v>
      </c>
      <c r="I227" s="2">
        <v>0</v>
      </c>
      <c r="J227" s="2">
        <v>0</v>
      </c>
      <c r="K227" s="2">
        <v>1.5</v>
      </c>
      <c r="L227" s="2">
        <v>1</v>
      </c>
      <c r="M227" s="2">
        <v>3</v>
      </c>
      <c r="N227" s="2">
        <v>2.4849999999999999</v>
      </c>
      <c r="O227" s="2">
        <v>2.25</v>
      </c>
      <c r="P227" s="2">
        <v>0.4</v>
      </c>
      <c r="Q227" s="2">
        <v>0.2</v>
      </c>
      <c r="R227" s="9">
        <v>1</v>
      </c>
      <c r="S227" s="2" t="s">
        <v>784</v>
      </c>
    </row>
    <row r="228" spans="1:19" s="3" customFormat="1" x14ac:dyDescent="0.2">
      <c r="A228" s="3">
        <v>236</v>
      </c>
      <c r="B228" s="3">
        <v>9822218</v>
      </c>
      <c r="C228" s="3">
        <v>2</v>
      </c>
      <c r="D228" s="3">
        <v>0.92500000000000004</v>
      </c>
      <c r="E228" s="3">
        <v>9832126</v>
      </c>
      <c r="F228" s="3">
        <v>22</v>
      </c>
      <c r="G228" s="3">
        <v>0</v>
      </c>
      <c r="H228" s="3">
        <v>0</v>
      </c>
      <c r="I228" s="3">
        <v>0</v>
      </c>
      <c r="R228" s="6"/>
    </row>
    <row r="229" spans="1:19" s="3" customFormat="1" x14ac:dyDescent="0.2">
      <c r="A229" s="3">
        <v>237</v>
      </c>
      <c r="B229" s="3">
        <v>9822218</v>
      </c>
      <c r="C229" s="3">
        <v>2</v>
      </c>
      <c r="D229" s="3">
        <v>3.7499999999999999E-2</v>
      </c>
      <c r="E229" s="3">
        <v>2112</v>
      </c>
      <c r="F229" s="3">
        <v>211</v>
      </c>
      <c r="G229" s="3">
        <v>0</v>
      </c>
      <c r="H229" s="3">
        <v>0</v>
      </c>
      <c r="I229" s="3">
        <v>0</v>
      </c>
      <c r="R229" s="6"/>
    </row>
    <row r="230" spans="1:19" s="3" customFormat="1" x14ac:dyDescent="0.2">
      <c r="A230" s="3">
        <v>238</v>
      </c>
      <c r="B230" s="3">
        <v>9822218</v>
      </c>
      <c r="C230" s="3">
        <v>2</v>
      </c>
      <c r="D230" s="3">
        <v>3.7499999999999999E-2</v>
      </c>
      <c r="E230" s="3">
        <v>2212</v>
      </c>
      <c r="F230" s="3">
        <v>111</v>
      </c>
      <c r="G230" s="3">
        <v>0</v>
      </c>
      <c r="H230" s="3">
        <v>0</v>
      </c>
      <c r="I230" s="3">
        <v>0</v>
      </c>
      <c r="R230" s="6"/>
    </row>
    <row r="231" spans="1:19" s="2" customFormat="1" x14ac:dyDescent="0.2">
      <c r="A231" s="2">
        <v>239</v>
      </c>
      <c r="B231" s="2">
        <v>9822228</v>
      </c>
      <c r="C231" s="2" t="s">
        <v>69</v>
      </c>
      <c r="D231" s="2">
        <v>2.39</v>
      </c>
      <c r="E231" s="2">
        <v>0.3</v>
      </c>
      <c r="F231" s="2">
        <v>8</v>
      </c>
      <c r="G231" s="2">
        <v>1</v>
      </c>
      <c r="H231" s="2">
        <v>0</v>
      </c>
      <c r="I231" s="2">
        <v>0</v>
      </c>
      <c r="J231" s="2">
        <v>0</v>
      </c>
      <c r="K231" s="2">
        <v>1.5</v>
      </c>
      <c r="L231" s="2">
        <v>2</v>
      </c>
      <c r="M231" s="2">
        <v>2</v>
      </c>
      <c r="N231" s="2">
        <v>2.4849999999999999</v>
      </c>
      <c r="O231" s="2">
        <v>2.25</v>
      </c>
      <c r="P231" s="2">
        <v>0.4</v>
      </c>
      <c r="Q231" s="2">
        <v>0.2</v>
      </c>
      <c r="R231" s="9">
        <v>1</v>
      </c>
      <c r="S231" s="2" t="s">
        <v>784</v>
      </c>
    </row>
    <row r="232" spans="1:19" s="3" customFormat="1" x14ac:dyDescent="0.2">
      <c r="A232" s="3">
        <v>240</v>
      </c>
      <c r="B232" s="3">
        <v>9822228</v>
      </c>
      <c r="C232" s="3">
        <v>2</v>
      </c>
      <c r="D232" s="3">
        <v>0.92500000000000004</v>
      </c>
      <c r="E232" s="3">
        <v>9832226</v>
      </c>
      <c r="F232" s="3">
        <v>22</v>
      </c>
      <c r="G232" s="3">
        <v>0</v>
      </c>
      <c r="H232" s="3">
        <v>0</v>
      </c>
      <c r="I232" s="3">
        <v>0</v>
      </c>
      <c r="R232" s="6"/>
    </row>
    <row r="233" spans="1:19" s="3" customFormat="1" x14ac:dyDescent="0.2">
      <c r="A233" s="3">
        <v>241</v>
      </c>
      <c r="B233" s="3">
        <v>9822228</v>
      </c>
      <c r="C233" s="3">
        <v>2</v>
      </c>
      <c r="D233" s="3">
        <v>7.4999999999999997E-2</v>
      </c>
      <c r="E233" s="3">
        <v>2212</v>
      </c>
      <c r="F233" s="3">
        <v>211</v>
      </c>
      <c r="G233" s="3">
        <v>0</v>
      </c>
      <c r="H233" s="3">
        <v>0</v>
      </c>
      <c r="I233" s="3">
        <v>0</v>
      </c>
      <c r="R233" s="6"/>
    </row>
    <row r="234" spans="1:19" s="2" customFormat="1" x14ac:dyDescent="0.2">
      <c r="A234" s="2">
        <v>242</v>
      </c>
      <c r="B234" s="2">
        <v>9822118</v>
      </c>
      <c r="C234" s="2" t="s">
        <v>70</v>
      </c>
      <c r="D234" s="2">
        <v>2.39</v>
      </c>
      <c r="E234" s="2">
        <v>0.3</v>
      </c>
      <c r="F234" s="2">
        <v>8</v>
      </c>
      <c r="G234" s="2">
        <v>1</v>
      </c>
      <c r="H234" s="2">
        <v>0</v>
      </c>
      <c r="I234" s="2">
        <v>0</v>
      </c>
      <c r="J234" s="2">
        <v>0</v>
      </c>
      <c r="K234" s="2">
        <v>1.5</v>
      </c>
      <c r="L234" s="2">
        <v>0</v>
      </c>
      <c r="M234" s="2">
        <v>3</v>
      </c>
      <c r="N234" s="2">
        <v>2.4849999999999999</v>
      </c>
      <c r="O234" s="2">
        <v>2.25</v>
      </c>
      <c r="P234" s="2">
        <v>0.4</v>
      </c>
      <c r="Q234" s="2">
        <v>0.2</v>
      </c>
      <c r="R234" s="9">
        <v>1</v>
      </c>
      <c r="S234" s="2" t="s">
        <v>784</v>
      </c>
    </row>
    <row r="235" spans="1:19" s="3" customFormat="1" x14ac:dyDescent="0.2">
      <c r="A235" s="3">
        <v>243</v>
      </c>
      <c r="B235" s="3">
        <v>9822118</v>
      </c>
      <c r="C235" s="3">
        <v>2</v>
      </c>
      <c r="D235" s="3">
        <v>0.92500000000000004</v>
      </c>
      <c r="E235" s="3">
        <v>9831216</v>
      </c>
      <c r="F235" s="3">
        <v>22</v>
      </c>
      <c r="G235" s="3">
        <v>0</v>
      </c>
      <c r="H235" s="3">
        <v>0</v>
      </c>
      <c r="I235" s="3">
        <v>0</v>
      </c>
      <c r="R235" s="6"/>
    </row>
    <row r="236" spans="1:19" s="3" customFormat="1" x14ac:dyDescent="0.2">
      <c r="A236" s="3">
        <v>244</v>
      </c>
      <c r="B236" s="3">
        <v>9822118</v>
      </c>
      <c r="C236" s="3">
        <v>2</v>
      </c>
      <c r="D236" s="3">
        <v>3.7499999999999999E-2</v>
      </c>
      <c r="E236" s="3">
        <v>2112</v>
      </c>
      <c r="F236" s="3">
        <v>111</v>
      </c>
      <c r="G236" s="3">
        <v>0</v>
      </c>
      <c r="H236" s="3">
        <v>0</v>
      </c>
      <c r="I236" s="3">
        <v>0</v>
      </c>
      <c r="R236" s="6"/>
    </row>
    <row r="237" spans="1:19" s="3" customFormat="1" x14ac:dyDescent="0.2">
      <c r="A237" s="3">
        <v>245</v>
      </c>
      <c r="B237" s="3">
        <v>9822118</v>
      </c>
      <c r="C237" s="3">
        <v>2</v>
      </c>
      <c r="D237" s="3">
        <v>3.7499999999999999E-2</v>
      </c>
      <c r="E237" s="3">
        <v>2212</v>
      </c>
      <c r="F237" s="3">
        <v>-211</v>
      </c>
      <c r="G237" s="3">
        <v>0</v>
      </c>
      <c r="H237" s="3">
        <v>0</v>
      </c>
      <c r="I237" s="3">
        <v>0</v>
      </c>
      <c r="R237" s="6"/>
    </row>
    <row r="238" spans="1:19" s="2" customFormat="1" x14ac:dyDescent="0.2">
      <c r="A238" s="2">
        <v>246</v>
      </c>
      <c r="B238" s="2">
        <v>-9822118</v>
      </c>
      <c r="C238" s="2" t="s">
        <v>71</v>
      </c>
      <c r="D238" s="2">
        <v>2.39</v>
      </c>
      <c r="E238" s="2">
        <v>0.3</v>
      </c>
      <c r="F238" s="2">
        <v>8</v>
      </c>
      <c r="G238" s="2">
        <v>-1</v>
      </c>
      <c r="H238" s="2">
        <v>0</v>
      </c>
      <c r="I238" s="2">
        <v>0</v>
      </c>
      <c r="J238" s="2">
        <v>0</v>
      </c>
      <c r="K238" s="2">
        <v>1.5</v>
      </c>
      <c r="L238" s="2">
        <v>0</v>
      </c>
      <c r="M238" s="2">
        <v>3</v>
      </c>
      <c r="N238" s="2">
        <v>2.4849999999999999</v>
      </c>
      <c r="O238" s="2">
        <v>2.25</v>
      </c>
      <c r="P238" s="2">
        <v>0.4</v>
      </c>
      <c r="Q238" s="2">
        <v>0.2</v>
      </c>
      <c r="R238" s="9">
        <v>1</v>
      </c>
      <c r="S238" s="2" t="s">
        <v>784</v>
      </c>
    </row>
    <row r="239" spans="1:19" s="3" customFormat="1" x14ac:dyDescent="0.2">
      <c r="A239" s="3">
        <v>247</v>
      </c>
      <c r="B239" s="3">
        <v>-9822118</v>
      </c>
      <c r="C239" s="3">
        <v>2</v>
      </c>
      <c r="D239" s="3">
        <v>0.92500000000000004</v>
      </c>
      <c r="E239" s="3">
        <v>-9831216</v>
      </c>
      <c r="F239" s="3">
        <v>22</v>
      </c>
      <c r="G239" s="3">
        <v>0</v>
      </c>
      <c r="H239" s="3">
        <v>0</v>
      </c>
      <c r="I239" s="3">
        <v>0</v>
      </c>
      <c r="R239" s="6"/>
    </row>
    <row r="240" spans="1:19" s="3" customFormat="1" x14ac:dyDescent="0.2">
      <c r="A240" s="3">
        <v>248</v>
      </c>
      <c r="B240" s="3">
        <v>-9822118</v>
      </c>
      <c r="C240" s="3">
        <v>2</v>
      </c>
      <c r="D240" s="3">
        <v>3.7499999999999999E-2</v>
      </c>
      <c r="E240" s="3">
        <v>-2212</v>
      </c>
      <c r="F240" s="3">
        <v>211</v>
      </c>
      <c r="G240" s="3">
        <v>0</v>
      </c>
      <c r="H240" s="3">
        <v>0</v>
      </c>
      <c r="I240" s="3">
        <v>0</v>
      </c>
      <c r="R240" s="6"/>
    </row>
    <row r="241" spans="1:19" s="3" customFormat="1" x14ac:dyDescent="0.2">
      <c r="A241" s="3">
        <v>249</v>
      </c>
      <c r="B241" s="3">
        <v>-9822118</v>
      </c>
      <c r="C241" s="3">
        <v>2</v>
      </c>
      <c r="D241" s="3">
        <v>3.7499999999999999E-2</v>
      </c>
      <c r="E241" s="3">
        <v>-2112</v>
      </c>
      <c r="F241" s="3">
        <v>111</v>
      </c>
      <c r="G241" s="3">
        <v>0</v>
      </c>
      <c r="H241" s="3">
        <v>0</v>
      </c>
      <c r="I241" s="3">
        <v>0</v>
      </c>
      <c r="R241" s="6"/>
    </row>
    <row r="242" spans="1:19" s="2" customFormat="1" x14ac:dyDescent="0.2">
      <c r="A242" s="2">
        <v>250</v>
      </c>
      <c r="B242" s="2">
        <v>-9822228</v>
      </c>
      <c r="C242" s="2" t="s">
        <v>72</v>
      </c>
      <c r="D242" s="2">
        <v>2.39</v>
      </c>
      <c r="E242" s="2">
        <v>0.3</v>
      </c>
      <c r="F242" s="2">
        <v>8</v>
      </c>
      <c r="G242" s="2">
        <v>-1</v>
      </c>
      <c r="H242" s="2">
        <v>0</v>
      </c>
      <c r="I242" s="2">
        <v>0</v>
      </c>
      <c r="J242" s="2">
        <v>0</v>
      </c>
      <c r="K242" s="2">
        <v>1.5</v>
      </c>
      <c r="L242" s="2">
        <v>-2</v>
      </c>
      <c r="M242" s="2">
        <v>2</v>
      </c>
      <c r="N242" s="2">
        <v>2.4849999999999999</v>
      </c>
      <c r="O242" s="2">
        <v>2.25</v>
      </c>
      <c r="P242" s="2">
        <v>0.4</v>
      </c>
      <c r="Q242" s="2">
        <v>0.2</v>
      </c>
      <c r="R242" s="9">
        <v>1</v>
      </c>
      <c r="S242" s="2" t="s">
        <v>784</v>
      </c>
    </row>
    <row r="243" spans="1:19" s="3" customFormat="1" x14ac:dyDescent="0.2">
      <c r="A243" s="3">
        <v>251</v>
      </c>
      <c r="B243" s="3">
        <v>-9822228</v>
      </c>
      <c r="C243" s="3">
        <v>2</v>
      </c>
      <c r="D243" s="3">
        <v>0.92500000000000004</v>
      </c>
      <c r="E243" s="3">
        <v>-9832226</v>
      </c>
      <c r="F243" s="3">
        <v>22</v>
      </c>
      <c r="G243" s="3">
        <v>0</v>
      </c>
      <c r="H243" s="3">
        <v>0</v>
      </c>
      <c r="I243" s="3">
        <v>0</v>
      </c>
      <c r="R243" s="6"/>
    </row>
    <row r="244" spans="1:19" s="3" customFormat="1" x14ac:dyDescent="0.2">
      <c r="A244" s="3">
        <v>252</v>
      </c>
      <c r="B244" s="3">
        <v>-9822228</v>
      </c>
      <c r="C244" s="3">
        <v>2</v>
      </c>
      <c r="D244" s="3">
        <v>7.4999999999999997E-2</v>
      </c>
      <c r="E244" s="3">
        <v>-2212</v>
      </c>
      <c r="F244" s="3">
        <v>-211</v>
      </c>
      <c r="G244" s="3">
        <v>0</v>
      </c>
      <c r="H244" s="3">
        <v>0</v>
      </c>
      <c r="I244" s="3">
        <v>0</v>
      </c>
      <c r="R244" s="6"/>
    </row>
    <row r="245" spans="1:19" s="2" customFormat="1" x14ac:dyDescent="0.2">
      <c r="A245" s="2">
        <v>253</v>
      </c>
      <c r="B245" s="2">
        <v>-9822218</v>
      </c>
      <c r="C245" s="2" t="s">
        <v>73</v>
      </c>
      <c r="D245" s="2">
        <v>2.39</v>
      </c>
      <c r="E245" s="2">
        <v>0.3</v>
      </c>
      <c r="F245" s="2">
        <v>8</v>
      </c>
      <c r="G245" s="2">
        <v>-1</v>
      </c>
      <c r="H245" s="2">
        <v>0</v>
      </c>
      <c r="I245" s="2">
        <v>0</v>
      </c>
      <c r="J245" s="2">
        <v>0</v>
      </c>
      <c r="K245" s="2">
        <v>1.5</v>
      </c>
      <c r="L245" s="2">
        <v>-1</v>
      </c>
      <c r="M245" s="2">
        <v>3</v>
      </c>
      <c r="N245" s="2">
        <v>2.4849999999999999</v>
      </c>
      <c r="O245" s="2">
        <v>2.25</v>
      </c>
      <c r="P245" s="2">
        <v>0.4</v>
      </c>
      <c r="Q245" s="2">
        <v>0.2</v>
      </c>
      <c r="R245" s="9">
        <v>1</v>
      </c>
      <c r="S245" s="2" t="s">
        <v>784</v>
      </c>
    </row>
    <row r="246" spans="1:19" s="3" customFormat="1" x14ac:dyDescent="0.2">
      <c r="A246" s="3">
        <v>254</v>
      </c>
      <c r="B246" s="3">
        <v>-9822218</v>
      </c>
      <c r="C246" s="3">
        <v>2</v>
      </c>
      <c r="D246" s="3">
        <v>0.92500000000000004</v>
      </c>
      <c r="E246" s="3">
        <v>-9832126</v>
      </c>
      <c r="F246" s="3">
        <v>22</v>
      </c>
      <c r="G246" s="3">
        <v>0</v>
      </c>
      <c r="H246" s="3">
        <v>0</v>
      </c>
      <c r="I246" s="3">
        <v>0</v>
      </c>
      <c r="R246" s="6"/>
    </row>
    <row r="247" spans="1:19" s="3" customFormat="1" x14ac:dyDescent="0.2">
      <c r="A247" s="3">
        <v>255</v>
      </c>
      <c r="B247" s="3">
        <v>-9822218</v>
      </c>
      <c r="C247" s="3">
        <v>2</v>
      </c>
      <c r="D247" s="3">
        <v>3.7499999999999999E-2</v>
      </c>
      <c r="E247" s="3">
        <v>-2212</v>
      </c>
      <c r="F247" s="3">
        <v>111</v>
      </c>
      <c r="G247" s="3">
        <v>0</v>
      </c>
      <c r="H247" s="3">
        <v>0</v>
      </c>
      <c r="I247" s="3">
        <v>0</v>
      </c>
      <c r="R247" s="6"/>
    </row>
    <row r="248" spans="1:19" s="3" customFormat="1" x14ac:dyDescent="0.2">
      <c r="A248" s="3">
        <v>256</v>
      </c>
      <c r="B248" s="3">
        <v>-9822218</v>
      </c>
      <c r="C248" s="3">
        <v>2</v>
      </c>
      <c r="D248" s="3">
        <v>3.7499999999999999E-2</v>
      </c>
      <c r="E248" s="3">
        <v>-2112</v>
      </c>
      <c r="F248" s="3">
        <v>-211</v>
      </c>
      <c r="G248" s="3">
        <v>0</v>
      </c>
      <c r="H248" s="3">
        <v>0</v>
      </c>
      <c r="I248" s="3">
        <v>0</v>
      </c>
      <c r="R248" s="6"/>
    </row>
    <row r="249" spans="1:19" s="2" customFormat="1" x14ac:dyDescent="0.2">
      <c r="A249" s="2">
        <v>257</v>
      </c>
      <c r="B249" s="2">
        <v>-9821118</v>
      </c>
      <c r="C249" s="2" t="s">
        <v>74</v>
      </c>
      <c r="D249" s="2">
        <v>2.39</v>
      </c>
      <c r="E249" s="2">
        <v>0.3</v>
      </c>
      <c r="F249" s="2">
        <v>8</v>
      </c>
      <c r="G249" s="2">
        <v>-1</v>
      </c>
      <c r="H249" s="2">
        <v>0</v>
      </c>
      <c r="I249" s="2">
        <v>0</v>
      </c>
      <c r="J249" s="2">
        <v>0</v>
      </c>
      <c r="K249" s="2">
        <v>1.5</v>
      </c>
      <c r="L249" s="2">
        <v>1</v>
      </c>
      <c r="M249" s="2">
        <v>2</v>
      </c>
      <c r="N249" s="2">
        <v>2.4849999999999999</v>
      </c>
      <c r="O249" s="2">
        <v>2.25</v>
      </c>
      <c r="P249" s="2">
        <v>0.4</v>
      </c>
      <c r="Q249" s="2">
        <v>0.2</v>
      </c>
      <c r="R249" s="9">
        <v>1</v>
      </c>
      <c r="S249" s="2" t="s">
        <v>784</v>
      </c>
    </row>
    <row r="250" spans="1:19" s="3" customFormat="1" x14ac:dyDescent="0.2">
      <c r="A250" s="3">
        <v>258</v>
      </c>
      <c r="B250" s="3">
        <v>-9821118</v>
      </c>
      <c r="C250" s="3">
        <v>2</v>
      </c>
      <c r="D250" s="3">
        <v>0.92500000000000004</v>
      </c>
      <c r="E250" s="3">
        <v>-9831116</v>
      </c>
      <c r="F250" s="3">
        <v>22</v>
      </c>
      <c r="G250" s="3">
        <v>0</v>
      </c>
      <c r="H250" s="3">
        <v>0</v>
      </c>
      <c r="I250" s="3">
        <v>0</v>
      </c>
      <c r="R250" s="6"/>
    </row>
    <row r="251" spans="1:19" s="3" customFormat="1" x14ac:dyDescent="0.2">
      <c r="A251" s="3">
        <v>259</v>
      </c>
      <c r="B251" s="3">
        <v>-9821118</v>
      </c>
      <c r="C251" s="3">
        <v>2</v>
      </c>
      <c r="D251" s="3">
        <v>7.4999999999999997E-2</v>
      </c>
      <c r="E251" s="3">
        <v>-2112</v>
      </c>
      <c r="F251" s="3">
        <v>211</v>
      </c>
      <c r="G251" s="3">
        <v>0</v>
      </c>
      <c r="H251" s="3">
        <v>0</v>
      </c>
      <c r="I251" s="3">
        <v>0</v>
      </c>
      <c r="R251" s="6"/>
    </row>
    <row r="252" spans="1:19" s="2" customFormat="1" x14ac:dyDescent="0.2">
      <c r="A252" s="2">
        <v>260</v>
      </c>
      <c r="B252" s="2">
        <v>8200313</v>
      </c>
      <c r="C252" s="2" t="s">
        <v>75</v>
      </c>
      <c r="D252" s="2">
        <v>2.3820000000000001</v>
      </c>
      <c r="E252" s="2">
        <v>0.17799999999999999</v>
      </c>
      <c r="F252" s="2">
        <v>11</v>
      </c>
      <c r="G252" s="2">
        <v>0</v>
      </c>
      <c r="H252" s="2">
        <v>1</v>
      </c>
      <c r="I252" s="2">
        <v>0</v>
      </c>
      <c r="J252" s="2">
        <v>0</v>
      </c>
      <c r="K252" s="2">
        <v>0.5</v>
      </c>
      <c r="L252" s="2">
        <v>0</v>
      </c>
      <c r="M252" s="2">
        <v>3</v>
      </c>
      <c r="N252" s="2">
        <f>D252+0.014+0.019</f>
        <v>2.415</v>
      </c>
      <c r="O252" s="2">
        <f>D252-0.014-0.019</f>
        <v>2.3490000000000002</v>
      </c>
      <c r="P252" s="2">
        <f>E252+0.037+0.032</f>
        <v>0.247</v>
      </c>
      <c r="Q252" s="2">
        <f>E252-0.037-0.032</f>
        <v>0.10899999999999999</v>
      </c>
      <c r="R252" s="9">
        <v>-1</v>
      </c>
      <c r="S252" s="2" t="s">
        <v>784</v>
      </c>
    </row>
    <row r="253" spans="1:19" s="3" customFormat="1" x14ac:dyDescent="0.2">
      <c r="A253" s="3">
        <v>261</v>
      </c>
      <c r="B253" s="3">
        <v>8200313</v>
      </c>
      <c r="C253" s="3">
        <v>2</v>
      </c>
      <c r="D253" s="3">
        <v>0.93899999999999995</v>
      </c>
      <c r="E253" s="3">
        <v>319</v>
      </c>
      <c r="F253" s="3">
        <v>22</v>
      </c>
      <c r="G253" s="3">
        <v>0</v>
      </c>
      <c r="H253" s="3">
        <v>0</v>
      </c>
      <c r="I253" s="3">
        <v>0</v>
      </c>
      <c r="R253" s="6"/>
    </row>
    <row r="254" spans="1:19" s="3" customFormat="1" x14ac:dyDescent="0.2">
      <c r="A254" s="3">
        <v>262</v>
      </c>
      <c r="B254" s="3">
        <v>8200313</v>
      </c>
      <c r="C254" s="3">
        <v>2</v>
      </c>
      <c r="D254" s="3">
        <v>3.0499999999999999E-2</v>
      </c>
      <c r="E254" s="3">
        <v>311</v>
      </c>
      <c r="F254" s="3">
        <v>111</v>
      </c>
      <c r="G254" s="3">
        <v>0</v>
      </c>
      <c r="H254" s="3">
        <v>0</v>
      </c>
      <c r="I254" s="3">
        <v>0</v>
      </c>
      <c r="R254" s="6"/>
    </row>
    <row r="255" spans="1:19" s="3" customFormat="1" x14ac:dyDescent="0.2">
      <c r="A255" s="3">
        <v>263</v>
      </c>
      <c r="B255" s="3">
        <v>8200313</v>
      </c>
      <c r="C255" s="3">
        <v>2</v>
      </c>
      <c r="D255" s="3">
        <v>3.0499999999999999E-2</v>
      </c>
      <c r="E255" s="3">
        <v>321</v>
      </c>
      <c r="F255" s="3">
        <v>-211</v>
      </c>
      <c r="G255" s="3">
        <v>0</v>
      </c>
      <c r="H255" s="3">
        <v>0</v>
      </c>
      <c r="I255" s="3">
        <v>0</v>
      </c>
      <c r="R255" s="6"/>
    </row>
    <row r="256" spans="1:19" s="2" customFormat="1" x14ac:dyDescent="0.2">
      <c r="A256" s="2">
        <v>264</v>
      </c>
      <c r="B256" s="2">
        <v>8200323</v>
      </c>
      <c r="C256" s="2" t="s">
        <v>76</v>
      </c>
      <c r="D256" s="2">
        <v>2.3820000000000001</v>
      </c>
      <c r="E256" s="2">
        <v>0.17799999999999999</v>
      </c>
      <c r="F256" s="2">
        <v>11</v>
      </c>
      <c r="G256" s="2">
        <v>0</v>
      </c>
      <c r="H256" s="2">
        <v>1</v>
      </c>
      <c r="I256" s="2">
        <v>0</v>
      </c>
      <c r="J256" s="2">
        <v>0</v>
      </c>
      <c r="K256" s="2">
        <v>0.5</v>
      </c>
      <c r="L256" s="2">
        <v>1</v>
      </c>
      <c r="M256" s="2">
        <v>3</v>
      </c>
      <c r="N256" s="2">
        <f>D256+0.014+0.019</f>
        <v>2.415</v>
      </c>
      <c r="O256" s="2">
        <f>D256-0.014-0.019</f>
        <v>2.3490000000000002</v>
      </c>
      <c r="P256" s="2">
        <f>E256+0.037+0.032</f>
        <v>0.247</v>
      </c>
      <c r="Q256" s="2">
        <f>E256-0.037-0.032</f>
        <v>0.10899999999999999</v>
      </c>
      <c r="R256" s="9">
        <v>-1</v>
      </c>
      <c r="S256" s="2" t="s">
        <v>784</v>
      </c>
    </row>
    <row r="257" spans="1:19" s="3" customFormat="1" x14ac:dyDescent="0.2">
      <c r="A257" s="3">
        <v>265</v>
      </c>
      <c r="B257" s="3">
        <v>8200323</v>
      </c>
      <c r="C257" s="3">
        <v>2</v>
      </c>
      <c r="D257" s="3">
        <v>0.93899999999999995</v>
      </c>
      <c r="E257" s="3">
        <v>329</v>
      </c>
      <c r="F257" s="3">
        <v>22</v>
      </c>
      <c r="G257" s="3">
        <v>0</v>
      </c>
      <c r="H257" s="3">
        <v>0</v>
      </c>
      <c r="I257" s="3">
        <v>0</v>
      </c>
      <c r="R257" s="6"/>
    </row>
    <row r="258" spans="1:19" s="3" customFormat="1" x14ac:dyDescent="0.2">
      <c r="A258" s="3">
        <v>266</v>
      </c>
      <c r="B258" s="3">
        <v>8200323</v>
      </c>
      <c r="C258" s="3">
        <v>2</v>
      </c>
      <c r="D258" s="3">
        <v>3.0499999999999999E-2</v>
      </c>
      <c r="E258" s="3">
        <v>311</v>
      </c>
      <c r="F258" s="3">
        <v>211</v>
      </c>
      <c r="G258" s="3">
        <v>0</v>
      </c>
      <c r="H258" s="3">
        <v>0</v>
      </c>
      <c r="I258" s="3">
        <v>0</v>
      </c>
      <c r="R258" s="6"/>
    </row>
    <row r="259" spans="1:19" s="3" customFormat="1" x14ac:dyDescent="0.2">
      <c r="A259" s="3">
        <v>267</v>
      </c>
      <c r="B259" s="3">
        <v>8200323</v>
      </c>
      <c r="C259" s="3">
        <v>2</v>
      </c>
      <c r="D259" s="3">
        <v>3.0499999999999999E-2</v>
      </c>
      <c r="E259" s="3">
        <v>321</v>
      </c>
      <c r="F259" s="3">
        <v>111</v>
      </c>
      <c r="G259" s="3">
        <v>0</v>
      </c>
      <c r="H259" s="3">
        <v>0</v>
      </c>
      <c r="I259" s="3">
        <v>0</v>
      </c>
      <c r="R259" s="6"/>
    </row>
    <row r="260" spans="1:19" s="2" customFormat="1" x14ac:dyDescent="0.2">
      <c r="A260" s="2">
        <v>268</v>
      </c>
      <c r="B260" s="2">
        <v>-8200323</v>
      </c>
      <c r="C260" s="2" t="s">
        <v>77</v>
      </c>
      <c r="D260" s="2">
        <v>2.3820000000000001</v>
      </c>
      <c r="E260" s="2">
        <v>0.17799999999999999</v>
      </c>
      <c r="F260" s="2">
        <v>11</v>
      </c>
      <c r="G260" s="2">
        <v>0</v>
      </c>
      <c r="H260" s="2">
        <v>-1</v>
      </c>
      <c r="I260" s="2">
        <v>0</v>
      </c>
      <c r="J260" s="2">
        <v>0</v>
      </c>
      <c r="K260" s="2">
        <v>0.5</v>
      </c>
      <c r="L260" s="2">
        <v>-1</v>
      </c>
      <c r="M260" s="2">
        <v>3</v>
      </c>
      <c r="N260" s="2">
        <f>D260+0.014+0.019</f>
        <v>2.415</v>
      </c>
      <c r="O260" s="2">
        <f>D260-0.014-0.019</f>
        <v>2.3490000000000002</v>
      </c>
      <c r="P260" s="2">
        <f>E260+0.037+0.032</f>
        <v>0.247</v>
      </c>
      <c r="Q260" s="2">
        <f>E260-0.037-0.032</f>
        <v>0.10899999999999999</v>
      </c>
      <c r="R260" s="9">
        <v>-1</v>
      </c>
      <c r="S260" s="2" t="s">
        <v>784</v>
      </c>
    </row>
    <row r="261" spans="1:19" s="3" customFormat="1" x14ac:dyDescent="0.2">
      <c r="A261" s="3">
        <v>269</v>
      </c>
      <c r="B261" s="3">
        <v>-8200323</v>
      </c>
      <c r="C261" s="3">
        <v>2</v>
      </c>
      <c r="D261" s="3">
        <v>0.93899999999999995</v>
      </c>
      <c r="E261" s="3">
        <v>-329</v>
      </c>
      <c r="F261" s="3">
        <v>22</v>
      </c>
      <c r="G261" s="3">
        <v>0</v>
      </c>
      <c r="H261" s="3">
        <v>0</v>
      </c>
      <c r="I261" s="3">
        <v>0</v>
      </c>
      <c r="R261" s="6"/>
    </row>
    <row r="262" spans="1:19" s="3" customFormat="1" x14ac:dyDescent="0.2">
      <c r="A262" s="3">
        <v>270</v>
      </c>
      <c r="B262" s="3">
        <v>-8200323</v>
      </c>
      <c r="C262" s="3">
        <v>2</v>
      </c>
      <c r="D262" s="3">
        <v>3.0499999999999999E-2</v>
      </c>
      <c r="E262" s="3">
        <v>-321</v>
      </c>
      <c r="F262" s="3">
        <v>111</v>
      </c>
      <c r="G262" s="3">
        <v>0</v>
      </c>
      <c r="H262" s="3">
        <v>0</v>
      </c>
      <c r="I262" s="3">
        <v>0</v>
      </c>
      <c r="R262" s="6"/>
    </row>
    <row r="263" spans="1:19" s="3" customFormat="1" x14ac:dyDescent="0.2">
      <c r="A263" s="3">
        <v>271</v>
      </c>
      <c r="B263" s="3">
        <v>-8200323</v>
      </c>
      <c r="C263" s="3">
        <v>2</v>
      </c>
      <c r="D263" s="3">
        <v>3.0499999999999999E-2</v>
      </c>
      <c r="E263" s="3">
        <v>-311</v>
      </c>
      <c r="F263" s="3">
        <v>-211</v>
      </c>
      <c r="G263" s="3">
        <v>0</v>
      </c>
      <c r="H263" s="3">
        <v>0</v>
      </c>
      <c r="I263" s="3">
        <v>0</v>
      </c>
      <c r="R263" s="6"/>
      <c r="S263" s="2"/>
    </row>
    <row r="264" spans="1:19" s="2" customFormat="1" x14ac:dyDescent="0.2">
      <c r="A264" s="2">
        <v>272</v>
      </c>
      <c r="B264" s="2">
        <v>-8200313</v>
      </c>
      <c r="C264" s="2" t="s">
        <v>78</v>
      </c>
      <c r="D264" s="2">
        <v>2.3820000000000001</v>
      </c>
      <c r="E264" s="2">
        <v>0.17799999999999999</v>
      </c>
      <c r="F264" s="2">
        <v>11</v>
      </c>
      <c r="G264" s="2">
        <v>0</v>
      </c>
      <c r="H264" s="2">
        <v>-1</v>
      </c>
      <c r="I264" s="2">
        <v>0</v>
      </c>
      <c r="J264" s="2">
        <v>0</v>
      </c>
      <c r="K264" s="2">
        <v>0.5</v>
      </c>
      <c r="L264" s="2">
        <v>0</v>
      </c>
      <c r="M264" s="2">
        <v>3</v>
      </c>
      <c r="N264" s="2">
        <f>D264+0.014+0.019</f>
        <v>2.415</v>
      </c>
      <c r="O264" s="2">
        <f>D264-0.014-0.019</f>
        <v>2.3490000000000002</v>
      </c>
      <c r="P264" s="2">
        <f>E264+0.037+0.032</f>
        <v>0.247</v>
      </c>
      <c r="Q264" s="2">
        <f>E264-0.037-0.032</f>
        <v>0.10899999999999999</v>
      </c>
      <c r="R264" s="9">
        <v>-1</v>
      </c>
      <c r="S264" s="2" t="s">
        <v>784</v>
      </c>
    </row>
    <row r="265" spans="1:19" s="3" customFormat="1" x14ac:dyDescent="0.2">
      <c r="A265" s="3">
        <v>273</v>
      </c>
      <c r="B265" s="3">
        <v>-8200313</v>
      </c>
      <c r="C265" s="3">
        <v>2</v>
      </c>
      <c r="D265" s="3">
        <v>0.93899999999999995</v>
      </c>
      <c r="E265" s="3">
        <v>-319</v>
      </c>
      <c r="F265" s="3">
        <v>22</v>
      </c>
      <c r="G265" s="3">
        <v>0</v>
      </c>
      <c r="H265" s="3">
        <v>0</v>
      </c>
      <c r="I265" s="3">
        <v>0</v>
      </c>
      <c r="R265" s="6"/>
    </row>
    <row r="266" spans="1:19" s="3" customFormat="1" x14ac:dyDescent="0.2">
      <c r="A266" s="3">
        <v>274</v>
      </c>
      <c r="B266" s="3">
        <v>-8200313</v>
      </c>
      <c r="C266" s="3">
        <v>2</v>
      </c>
      <c r="D266" s="3">
        <v>3.0499999999999999E-2</v>
      </c>
      <c r="E266" s="3">
        <v>-321</v>
      </c>
      <c r="F266" s="3">
        <v>211</v>
      </c>
      <c r="G266" s="3">
        <v>0</v>
      </c>
      <c r="H266" s="3">
        <v>0</v>
      </c>
      <c r="I266" s="3">
        <v>0</v>
      </c>
      <c r="R266" s="6"/>
    </row>
    <row r="267" spans="1:19" s="3" customFormat="1" x14ac:dyDescent="0.2">
      <c r="A267" s="3">
        <v>275</v>
      </c>
      <c r="B267" s="3">
        <v>-8200313</v>
      </c>
      <c r="C267" s="3">
        <v>2</v>
      </c>
      <c r="D267" s="3">
        <v>3.0499999999999999E-2</v>
      </c>
      <c r="E267" s="3">
        <v>-311</v>
      </c>
      <c r="F267" s="3">
        <v>111</v>
      </c>
      <c r="G267" s="3">
        <v>0</v>
      </c>
      <c r="H267" s="3">
        <v>0</v>
      </c>
      <c r="I267" s="3">
        <v>0</v>
      </c>
      <c r="R267" s="6"/>
    </row>
    <row r="268" spans="1:19" s="2" customFormat="1" x14ac:dyDescent="0.2">
      <c r="A268" s="2">
        <v>276</v>
      </c>
      <c r="B268" s="2">
        <v>9803336</v>
      </c>
      <c r="C268" s="2" t="s">
        <v>79</v>
      </c>
      <c r="D268" s="2">
        <v>2.3839999999999999</v>
      </c>
      <c r="E268" s="2">
        <v>2.5999999999999999E-2</v>
      </c>
      <c r="F268" s="12">
        <v>10</v>
      </c>
      <c r="G268" s="2">
        <v>1</v>
      </c>
      <c r="H268" s="2">
        <v>-3</v>
      </c>
      <c r="I268" s="2">
        <v>0</v>
      </c>
      <c r="J268" s="2">
        <v>0</v>
      </c>
      <c r="K268" s="2">
        <v>0</v>
      </c>
      <c r="L268" s="2">
        <v>-1</v>
      </c>
      <c r="M268" s="2">
        <v>9</v>
      </c>
      <c r="N268" s="2">
        <f>D268+0.009+0.008</f>
        <v>2.4009999999999998</v>
      </c>
      <c r="O268" s="2">
        <f>D268-0.009-0.008</f>
        <v>2.367</v>
      </c>
      <c r="P268" s="2">
        <f>E268+0.023</f>
        <v>4.9000000000000002E-2</v>
      </c>
      <c r="Q268" s="2">
        <f>E268-0.023</f>
        <v>2.9999999999999992E-3</v>
      </c>
      <c r="R268" s="9">
        <v>2</v>
      </c>
      <c r="S268" s="2" t="s">
        <v>784</v>
      </c>
    </row>
    <row r="269" spans="1:19" s="3" customFormat="1" x14ac:dyDescent="0.2">
      <c r="A269" s="3">
        <v>277</v>
      </c>
      <c r="B269" s="3">
        <v>9803336</v>
      </c>
      <c r="C269" s="3">
        <v>2</v>
      </c>
      <c r="D269" s="3">
        <v>0.8</v>
      </c>
      <c r="E269" s="3">
        <v>203338</v>
      </c>
      <c r="F269" s="3">
        <v>22</v>
      </c>
      <c r="G269" s="3">
        <v>0</v>
      </c>
      <c r="H269" s="3">
        <v>0</v>
      </c>
      <c r="I269" s="3">
        <v>0</v>
      </c>
      <c r="R269" s="6"/>
    </row>
    <row r="270" spans="1:19" s="3" customFormat="1" x14ac:dyDescent="0.2">
      <c r="A270" s="3">
        <v>278</v>
      </c>
      <c r="B270" s="3">
        <v>9803336</v>
      </c>
      <c r="C270" s="3">
        <v>2</v>
      </c>
      <c r="D270" s="3">
        <v>3.3000000000000002E-2</v>
      </c>
      <c r="E270" s="3">
        <v>3312</v>
      </c>
      <c r="F270" s="3">
        <v>-313</v>
      </c>
      <c r="G270" s="3">
        <v>0</v>
      </c>
      <c r="H270" s="3">
        <v>0</v>
      </c>
      <c r="I270" s="3">
        <v>0</v>
      </c>
      <c r="R270" s="6"/>
    </row>
    <row r="271" spans="1:19" s="3" customFormat="1" x14ac:dyDescent="0.2">
      <c r="A271" s="3">
        <v>279</v>
      </c>
      <c r="B271" s="3">
        <v>9803336</v>
      </c>
      <c r="C271" s="3">
        <v>2</v>
      </c>
      <c r="D271" s="3">
        <v>3.3000000000000002E-2</v>
      </c>
      <c r="E271" s="3">
        <v>3314</v>
      </c>
      <c r="F271" s="3">
        <v>-311</v>
      </c>
      <c r="G271" s="3">
        <v>0</v>
      </c>
      <c r="H271" s="3">
        <v>0</v>
      </c>
      <c r="I271" s="3">
        <v>0</v>
      </c>
      <c r="R271" s="6"/>
    </row>
    <row r="272" spans="1:19" s="3" customFormat="1" x14ac:dyDescent="0.2">
      <c r="A272" s="3">
        <v>280</v>
      </c>
      <c r="B272" s="3">
        <v>9803336</v>
      </c>
      <c r="C272" s="3">
        <v>2</v>
      </c>
      <c r="D272" s="3">
        <v>3.3000000000000002E-2</v>
      </c>
      <c r="E272" s="3">
        <v>3322</v>
      </c>
      <c r="F272" s="3">
        <v>-323</v>
      </c>
      <c r="G272" s="3">
        <v>0</v>
      </c>
      <c r="H272" s="3">
        <v>0</v>
      </c>
      <c r="I272" s="3">
        <v>0</v>
      </c>
      <c r="R272" s="6"/>
    </row>
    <row r="273" spans="1:19" s="3" customFormat="1" x14ac:dyDescent="0.2">
      <c r="A273" s="3">
        <v>281</v>
      </c>
      <c r="B273" s="3">
        <v>9803336</v>
      </c>
      <c r="C273" s="3">
        <v>2</v>
      </c>
      <c r="D273" s="3">
        <v>3.3000000000000002E-2</v>
      </c>
      <c r="E273" s="3">
        <v>3324</v>
      </c>
      <c r="F273" s="3">
        <v>-321</v>
      </c>
      <c r="G273" s="3">
        <v>0</v>
      </c>
      <c r="H273" s="3">
        <v>0</v>
      </c>
      <c r="I273" s="3">
        <v>0</v>
      </c>
      <c r="R273" s="6"/>
    </row>
    <row r="274" spans="1:19" s="3" customFormat="1" x14ac:dyDescent="0.2">
      <c r="A274" s="3">
        <v>282</v>
      </c>
      <c r="B274" s="3">
        <v>9803336</v>
      </c>
      <c r="C274" s="3">
        <v>3</v>
      </c>
      <c r="D274" s="3">
        <v>1.7000000000000001E-2</v>
      </c>
      <c r="E274" s="3">
        <v>3312</v>
      </c>
      <c r="F274" s="3">
        <v>-321</v>
      </c>
      <c r="G274" s="3">
        <v>211</v>
      </c>
      <c r="H274" s="3">
        <v>0</v>
      </c>
      <c r="I274" s="3">
        <v>0</v>
      </c>
      <c r="R274" s="6"/>
    </row>
    <row r="275" spans="1:19" s="3" customFormat="1" x14ac:dyDescent="0.2">
      <c r="A275" s="3">
        <v>283</v>
      </c>
      <c r="B275" s="3">
        <v>9803336</v>
      </c>
      <c r="C275" s="3">
        <v>3</v>
      </c>
      <c r="D275" s="3">
        <v>1.7000000000000001E-2</v>
      </c>
      <c r="E275" s="3">
        <v>3312</v>
      </c>
      <c r="F275" s="3">
        <v>-311</v>
      </c>
      <c r="G275" s="3">
        <v>111</v>
      </c>
      <c r="H275" s="3">
        <v>0</v>
      </c>
      <c r="I275" s="3">
        <v>0</v>
      </c>
      <c r="R275" s="6"/>
    </row>
    <row r="276" spans="1:19" s="3" customFormat="1" x14ac:dyDescent="0.2">
      <c r="A276" s="3">
        <v>284</v>
      </c>
      <c r="B276" s="3">
        <v>9803336</v>
      </c>
      <c r="C276" s="3">
        <v>3</v>
      </c>
      <c r="D276" s="3">
        <v>1.7000000000000001E-2</v>
      </c>
      <c r="E276" s="3">
        <v>3322</v>
      </c>
      <c r="F276" s="3">
        <v>-321</v>
      </c>
      <c r="G276" s="3">
        <v>111</v>
      </c>
      <c r="H276" s="3">
        <v>0</v>
      </c>
      <c r="I276" s="3">
        <v>0</v>
      </c>
      <c r="R276" s="6"/>
    </row>
    <row r="277" spans="1:19" s="3" customFormat="1" x14ac:dyDescent="0.2">
      <c r="A277" s="3">
        <v>285</v>
      </c>
      <c r="B277" s="3">
        <v>9803336</v>
      </c>
      <c r="C277" s="3">
        <v>3</v>
      </c>
      <c r="D277" s="3">
        <v>1.7000000000000001E-2</v>
      </c>
      <c r="E277" s="3">
        <v>3322</v>
      </c>
      <c r="F277" s="3">
        <v>-311</v>
      </c>
      <c r="G277" s="3">
        <v>-211</v>
      </c>
      <c r="H277" s="3">
        <v>0</v>
      </c>
      <c r="I277" s="3">
        <v>0</v>
      </c>
      <c r="R277" s="6"/>
    </row>
    <row r="278" spans="1:19" s="2" customFormat="1" x14ac:dyDescent="0.2">
      <c r="A278" s="2">
        <v>286</v>
      </c>
      <c r="B278" s="2">
        <v>-9803336</v>
      </c>
      <c r="C278" s="2" t="s">
        <v>80</v>
      </c>
      <c r="D278" s="2">
        <v>2.3839999999999999</v>
      </c>
      <c r="E278" s="2">
        <v>2.5999999999999999E-2</v>
      </c>
      <c r="F278" s="12">
        <v>10</v>
      </c>
      <c r="G278" s="2">
        <v>-1</v>
      </c>
      <c r="H278" s="2">
        <v>3</v>
      </c>
      <c r="I278" s="2">
        <v>0</v>
      </c>
      <c r="J278" s="2">
        <v>0</v>
      </c>
      <c r="K278" s="2">
        <v>0</v>
      </c>
      <c r="L278" s="2">
        <v>1</v>
      </c>
      <c r="M278" s="2">
        <v>9</v>
      </c>
      <c r="N278" s="2">
        <f>D278+0.009+0.008</f>
        <v>2.4009999999999998</v>
      </c>
      <c r="O278" s="2">
        <f>D278-0.009-0.008</f>
        <v>2.367</v>
      </c>
      <c r="P278" s="2">
        <f>E278+0.023</f>
        <v>4.9000000000000002E-2</v>
      </c>
      <c r="Q278" s="2">
        <f>E278-0.023</f>
        <v>2.9999999999999992E-3</v>
      </c>
      <c r="R278" s="9">
        <v>2</v>
      </c>
      <c r="S278" s="2" t="s">
        <v>784</v>
      </c>
    </row>
    <row r="279" spans="1:19" s="3" customFormat="1" x14ac:dyDescent="0.2">
      <c r="A279" s="3">
        <v>287</v>
      </c>
      <c r="B279" s="3">
        <v>-9803336</v>
      </c>
      <c r="C279" s="3">
        <v>2</v>
      </c>
      <c r="D279" s="3">
        <v>0.8</v>
      </c>
      <c r="E279" s="3">
        <v>-203338</v>
      </c>
      <c r="F279" s="3">
        <v>22</v>
      </c>
      <c r="G279" s="3">
        <v>0</v>
      </c>
      <c r="H279" s="3">
        <v>0</v>
      </c>
      <c r="I279" s="3">
        <v>0</v>
      </c>
      <c r="R279" s="6"/>
    </row>
    <row r="280" spans="1:19" s="3" customFormat="1" x14ac:dyDescent="0.2">
      <c r="A280" s="3">
        <v>288</v>
      </c>
      <c r="B280" s="3">
        <v>-9803336</v>
      </c>
      <c r="C280" s="3">
        <v>2</v>
      </c>
      <c r="D280" s="3">
        <v>3.3000000000000002E-2</v>
      </c>
      <c r="E280" s="3">
        <v>-3324</v>
      </c>
      <c r="F280" s="3">
        <v>321</v>
      </c>
      <c r="G280" s="3">
        <v>0</v>
      </c>
      <c r="H280" s="3">
        <v>0</v>
      </c>
      <c r="I280" s="3">
        <v>0</v>
      </c>
      <c r="R280" s="6"/>
    </row>
    <row r="281" spans="1:19" s="3" customFormat="1" x14ac:dyDescent="0.2">
      <c r="A281" s="3">
        <v>289</v>
      </c>
      <c r="B281" s="3">
        <v>-9803336</v>
      </c>
      <c r="C281" s="3">
        <v>2</v>
      </c>
      <c r="D281" s="3">
        <v>3.3000000000000002E-2</v>
      </c>
      <c r="E281" s="3">
        <v>-3322</v>
      </c>
      <c r="F281" s="3">
        <v>323</v>
      </c>
      <c r="G281" s="3">
        <v>0</v>
      </c>
      <c r="H281" s="3">
        <v>0</v>
      </c>
      <c r="I281" s="3">
        <v>0</v>
      </c>
      <c r="R281" s="6"/>
    </row>
    <row r="282" spans="1:19" s="3" customFormat="1" x14ac:dyDescent="0.2">
      <c r="A282" s="3">
        <v>290</v>
      </c>
      <c r="B282" s="3">
        <v>-9803336</v>
      </c>
      <c r="C282" s="3">
        <v>2</v>
      </c>
      <c r="D282" s="3">
        <v>3.3000000000000002E-2</v>
      </c>
      <c r="E282" s="3">
        <v>-3314</v>
      </c>
      <c r="F282" s="3">
        <v>311</v>
      </c>
      <c r="G282" s="3">
        <v>0</v>
      </c>
      <c r="H282" s="3">
        <v>0</v>
      </c>
      <c r="I282" s="3">
        <v>0</v>
      </c>
      <c r="R282" s="6"/>
    </row>
    <row r="283" spans="1:19" s="3" customFormat="1" x14ac:dyDescent="0.2">
      <c r="A283" s="3">
        <v>291</v>
      </c>
      <c r="B283" s="3">
        <v>-9803336</v>
      </c>
      <c r="C283" s="3">
        <v>2</v>
      </c>
      <c r="D283" s="3">
        <v>3.3000000000000002E-2</v>
      </c>
      <c r="E283" s="3">
        <v>-3312</v>
      </c>
      <c r="F283" s="3">
        <v>313</v>
      </c>
      <c r="G283" s="3">
        <v>0</v>
      </c>
      <c r="H283" s="3">
        <v>0</v>
      </c>
      <c r="I283" s="3">
        <v>0</v>
      </c>
      <c r="R283" s="6"/>
    </row>
    <row r="284" spans="1:19" s="3" customFormat="1" x14ac:dyDescent="0.2">
      <c r="A284" s="3">
        <v>292</v>
      </c>
      <c r="B284" s="3">
        <v>-9803336</v>
      </c>
      <c r="C284" s="3">
        <v>3</v>
      </c>
      <c r="D284" s="3">
        <v>1.7000000000000001E-2</v>
      </c>
      <c r="E284" s="3">
        <v>-3322</v>
      </c>
      <c r="F284" s="3">
        <v>311</v>
      </c>
      <c r="G284" s="3">
        <v>211</v>
      </c>
      <c r="H284" s="3">
        <v>0</v>
      </c>
      <c r="I284" s="3">
        <v>0</v>
      </c>
      <c r="R284" s="6"/>
    </row>
    <row r="285" spans="1:19" s="3" customFormat="1" x14ac:dyDescent="0.2">
      <c r="A285" s="3">
        <v>293</v>
      </c>
      <c r="B285" s="3">
        <v>-9803336</v>
      </c>
      <c r="C285" s="3">
        <v>3</v>
      </c>
      <c r="D285" s="3">
        <v>1.7000000000000001E-2</v>
      </c>
      <c r="E285" s="3">
        <v>-3322</v>
      </c>
      <c r="F285" s="3">
        <v>321</v>
      </c>
      <c r="G285" s="3">
        <v>111</v>
      </c>
      <c r="H285" s="3">
        <v>0</v>
      </c>
      <c r="I285" s="3">
        <v>0</v>
      </c>
      <c r="R285" s="6"/>
    </row>
    <row r="286" spans="1:19" s="3" customFormat="1" x14ac:dyDescent="0.2">
      <c r="A286" s="3">
        <v>294</v>
      </c>
      <c r="B286" s="3">
        <v>-9803336</v>
      </c>
      <c r="C286" s="3">
        <v>3</v>
      </c>
      <c r="D286" s="3">
        <v>1.7000000000000001E-2</v>
      </c>
      <c r="E286" s="3">
        <v>-3312</v>
      </c>
      <c r="F286" s="3">
        <v>311</v>
      </c>
      <c r="G286" s="3">
        <v>111</v>
      </c>
      <c r="H286" s="3">
        <v>0</v>
      </c>
      <c r="I286" s="3">
        <v>0</v>
      </c>
      <c r="R286" s="6"/>
    </row>
    <row r="287" spans="1:19" s="3" customFormat="1" x14ac:dyDescent="0.2">
      <c r="A287" s="3">
        <v>295</v>
      </c>
      <c r="B287" s="3">
        <v>-9803336</v>
      </c>
      <c r="C287" s="3">
        <v>3</v>
      </c>
      <c r="D287" s="3">
        <v>1.7000000000000001E-2</v>
      </c>
      <c r="E287" s="3">
        <v>-3312</v>
      </c>
      <c r="F287" s="3">
        <v>321</v>
      </c>
      <c r="G287" s="3">
        <v>-211</v>
      </c>
      <c r="H287" s="3">
        <v>0</v>
      </c>
      <c r="I287" s="3">
        <v>0</v>
      </c>
      <c r="R287" s="6"/>
    </row>
    <row r="288" spans="1:19" s="2" customFormat="1" x14ac:dyDescent="0.2">
      <c r="A288" s="2">
        <v>296</v>
      </c>
      <c r="B288" s="2">
        <v>9913328</v>
      </c>
      <c r="C288" s="2" t="s">
        <v>81</v>
      </c>
      <c r="D288" s="2">
        <v>2.37</v>
      </c>
      <c r="E288" s="2">
        <v>0.08</v>
      </c>
      <c r="F288" s="12">
        <v>10</v>
      </c>
      <c r="G288" s="2">
        <v>1</v>
      </c>
      <c r="H288" s="2">
        <v>-2</v>
      </c>
      <c r="I288" s="2">
        <v>0</v>
      </c>
      <c r="J288" s="2">
        <v>0</v>
      </c>
      <c r="K288" s="2">
        <v>0.5</v>
      </c>
      <c r="L288" s="2">
        <v>0</v>
      </c>
      <c r="M288" s="2">
        <v>8</v>
      </c>
      <c r="N288" s="2">
        <f>2.373+0.008</f>
        <v>2.3810000000000002</v>
      </c>
      <c r="O288" s="2">
        <f>2.346</f>
        <v>2.3460000000000001</v>
      </c>
      <c r="P288" s="2">
        <f>E288+0.025</f>
        <v>0.10500000000000001</v>
      </c>
      <c r="Q288" s="2">
        <f>E288-0.025</f>
        <v>5.5E-2</v>
      </c>
      <c r="R288" s="9">
        <v>2</v>
      </c>
      <c r="S288" s="2" t="s">
        <v>784</v>
      </c>
    </row>
    <row r="289" spans="1:19" s="3" customFormat="1" x14ac:dyDescent="0.2">
      <c r="A289" s="3">
        <v>297</v>
      </c>
      <c r="B289" s="3">
        <v>9913328</v>
      </c>
      <c r="C289" s="3">
        <v>2</v>
      </c>
      <c r="D289" s="3">
        <v>0.8</v>
      </c>
      <c r="E289" s="3">
        <v>9803328</v>
      </c>
      <c r="F289" s="3">
        <v>22</v>
      </c>
      <c r="G289" s="3">
        <v>0</v>
      </c>
      <c r="H289" s="3">
        <v>0</v>
      </c>
      <c r="I289" s="3">
        <v>0</v>
      </c>
      <c r="R289" s="6"/>
    </row>
    <row r="290" spans="1:19" s="3" customFormat="1" x14ac:dyDescent="0.2">
      <c r="A290" s="3">
        <v>298</v>
      </c>
      <c r="B290" s="3">
        <v>9913328</v>
      </c>
      <c r="C290" s="3">
        <v>3</v>
      </c>
      <c r="D290" s="3">
        <v>0.05</v>
      </c>
      <c r="E290" s="3">
        <v>3122</v>
      </c>
      <c r="F290" s="3">
        <v>-321</v>
      </c>
      <c r="G290" s="3">
        <v>211</v>
      </c>
      <c r="H290" s="3">
        <v>0</v>
      </c>
      <c r="I290" s="3">
        <v>0</v>
      </c>
      <c r="R290" s="6"/>
    </row>
    <row r="291" spans="1:19" s="3" customFormat="1" x14ac:dyDescent="0.2">
      <c r="A291" s="3">
        <v>299</v>
      </c>
      <c r="B291" s="3">
        <v>9913328</v>
      </c>
      <c r="C291" s="3">
        <v>3</v>
      </c>
      <c r="D291" s="3">
        <v>0.05</v>
      </c>
      <c r="E291" s="3">
        <v>3122</v>
      </c>
      <c r="F291" s="3">
        <v>-311</v>
      </c>
      <c r="G291" s="3">
        <v>111</v>
      </c>
      <c r="H291" s="3">
        <v>0</v>
      </c>
      <c r="I291" s="3">
        <v>0</v>
      </c>
      <c r="R291" s="6"/>
    </row>
    <row r="292" spans="1:19" s="3" customFormat="1" x14ac:dyDescent="0.2">
      <c r="A292" s="3">
        <v>300</v>
      </c>
      <c r="B292" s="3">
        <v>9913328</v>
      </c>
      <c r="C292" s="3">
        <v>3</v>
      </c>
      <c r="D292" s="3">
        <v>0.02</v>
      </c>
      <c r="E292" s="3">
        <v>3112</v>
      </c>
      <c r="F292" s="3">
        <v>-311</v>
      </c>
      <c r="G292" s="3">
        <v>211</v>
      </c>
      <c r="H292" s="3">
        <v>0</v>
      </c>
      <c r="I292" s="3">
        <v>0</v>
      </c>
      <c r="R292" s="6"/>
    </row>
    <row r="293" spans="1:19" s="3" customFormat="1" x14ac:dyDescent="0.2">
      <c r="A293" s="3">
        <v>301</v>
      </c>
      <c r="B293" s="3">
        <v>9913328</v>
      </c>
      <c r="C293" s="3">
        <v>3</v>
      </c>
      <c r="D293" s="3">
        <v>0.02</v>
      </c>
      <c r="E293" s="3">
        <v>3212</v>
      </c>
      <c r="F293" s="3">
        <v>-321</v>
      </c>
      <c r="G293" s="3">
        <v>211</v>
      </c>
      <c r="H293" s="3">
        <v>0</v>
      </c>
      <c r="I293" s="3">
        <v>0</v>
      </c>
      <c r="R293" s="6"/>
    </row>
    <row r="294" spans="1:19" s="3" customFormat="1" x14ac:dyDescent="0.2">
      <c r="A294" s="3">
        <v>302</v>
      </c>
      <c r="B294" s="3">
        <v>9913328</v>
      </c>
      <c r="C294" s="3">
        <v>3</v>
      </c>
      <c r="D294" s="3">
        <v>0.02</v>
      </c>
      <c r="E294" s="3">
        <v>3212</v>
      </c>
      <c r="F294" s="3">
        <v>-311</v>
      </c>
      <c r="G294" s="3">
        <v>111</v>
      </c>
      <c r="H294" s="3">
        <v>0</v>
      </c>
      <c r="I294" s="3">
        <v>0</v>
      </c>
      <c r="R294" s="6"/>
    </row>
    <row r="295" spans="1:19" s="3" customFormat="1" x14ac:dyDescent="0.2">
      <c r="A295" s="3">
        <v>303</v>
      </c>
      <c r="B295" s="3">
        <v>9913328</v>
      </c>
      <c r="C295" s="3">
        <v>3</v>
      </c>
      <c r="D295" s="3">
        <v>0.02</v>
      </c>
      <c r="E295" s="3">
        <v>3222</v>
      </c>
      <c r="F295" s="3">
        <v>-321</v>
      </c>
      <c r="G295" s="3">
        <v>111</v>
      </c>
      <c r="H295" s="3">
        <v>0</v>
      </c>
      <c r="I295" s="3">
        <v>0</v>
      </c>
      <c r="R295" s="6"/>
    </row>
    <row r="296" spans="1:19" s="3" customFormat="1" x14ac:dyDescent="0.2">
      <c r="A296" s="3">
        <v>304</v>
      </c>
      <c r="B296" s="3">
        <v>9913328</v>
      </c>
      <c r="C296" s="3">
        <v>3</v>
      </c>
      <c r="D296" s="3">
        <v>0.02</v>
      </c>
      <c r="E296" s="3">
        <v>3222</v>
      </c>
      <c r="F296" s="3">
        <v>-311</v>
      </c>
      <c r="G296" s="3">
        <v>-211</v>
      </c>
      <c r="H296" s="3">
        <v>0</v>
      </c>
      <c r="I296" s="3">
        <v>0</v>
      </c>
      <c r="R296" s="6"/>
    </row>
    <row r="297" spans="1:19" s="2" customFormat="1" x14ac:dyDescent="0.2">
      <c r="A297" s="2">
        <v>305</v>
      </c>
      <c r="B297" s="2">
        <v>9913318</v>
      </c>
      <c r="C297" s="2" t="s">
        <v>82</v>
      </c>
      <c r="D297" s="2">
        <v>2.37</v>
      </c>
      <c r="E297" s="2">
        <v>0.08</v>
      </c>
      <c r="F297" s="12">
        <v>10</v>
      </c>
      <c r="G297" s="2">
        <v>1</v>
      </c>
      <c r="H297" s="2">
        <v>-2</v>
      </c>
      <c r="I297" s="2">
        <v>0</v>
      </c>
      <c r="J297" s="2">
        <v>0</v>
      </c>
      <c r="K297" s="2">
        <v>0.5</v>
      </c>
      <c r="L297" s="2">
        <v>-1</v>
      </c>
      <c r="M297" s="2">
        <v>8</v>
      </c>
      <c r="N297" s="2">
        <f>2.373+0.008</f>
        <v>2.3810000000000002</v>
      </c>
      <c r="O297" s="2">
        <f>2.346</f>
        <v>2.3460000000000001</v>
      </c>
      <c r="P297" s="2">
        <f>E297+0.025</f>
        <v>0.10500000000000001</v>
      </c>
      <c r="Q297" s="2">
        <f>E297-0.025</f>
        <v>5.5E-2</v>
      </c>
      <c r="R297" s="9">
        <v>2</v>
      </c>
      <c r="S297" s="2" t="s">
        <v>784</v>
      </c>
    </row>
    <row r="298" spans="1:19" s="3" customFormat="1" x14ac:dyDescent="0.2">
      <c r="A298" s="3">
        <v>306</v>
      </c>
      <c r="B298" s="3">
        <v>9913318</v>
      </c>
      <c r="C298" s="3">
        <v>2</v>
      </c>
      <c r="D298" s="3">
        <v>0.8</v>
      </c>
      <c r="E298" s="3">
        <v>9803318</v>
      </c>
      <c r="F298" s="3">
        <v>22</v>
      </c>
      <c r="G298" s="3">
        <v>0</v>
      </c>
      <c r="H298" s="3">
        <v>0</v>
      </c>
      <c r="I298" s="3">
        <v>0</v>
      </c>
      <c r="R298" s="6"/>
    </row>
    <row r="299" spans="1:19" s="3" customFormat="1" x14ac:dyDescent="0.2">
      <c r="A299" s="3">
        <v>307</v>
      </c>
      <c r="B299" s="3">
        <v>9913318</v>
      </c>
      <c r="C299" s="3">
        <v>3</v>
      </c>
      <c r="D299" s="3">
        <v>0.05</v>
      </c>
      <c r="E299" s="3">
        <v>3122</v>
      </c>
      <c r="F299" s="3">
        <v>-321</v>
      </c>
      <c r="G299" s="3">
        <v>111</v>
      </c>
      <c r="H299" s="3">
        <v>0</v>
      </c>
      <c r="I299" s="3">
        <v>0</v>
      </c>
      <c r="R299" s="6"/>
    </row>
    <row r="300" spans="1:19" s="3" customFormat="1" x14ac:dyDescent="0.2">
      <c r="A300" s="3">
        <v>308</v>
      </c>
      <c r="B300" s="3">
        <v>9913318</v>
      </c>
      <c r="C300" s="3">
        <v>3</v>
      </c>
      <c r="D300" s="3">
        <v>0.05</v>
      </c>
      <c r="E300" s="3">
        <v>3122</v>
      </c>
      <c r="F300" s="3">
        <v>-311</v>
      </c>
      <c r="G300" s="3">
        <v>-211</v>
      </c>
      <c r="H300" s="3">
        <v>0</v>
      </c>
      <c r="I300" s="3">
        <v>0</v>
      </c>
      <c r="R300" s="6"/>
    </row>
    <row r="301" spans="1:19" s="3" customFormat="1" x14ac:dyDescent="0.2">
      <c r="A301" s="3">
        <v>309</v>
      </c>
      <c r="B301" s="3">
        <v>9913318</v>
      </c>
      <c r="C301" s="3">
        <v>3</v>
      </c>
      <c r="D301" s="3">
        <v>0.02</v>
      </c>
      <c r="E301" s="3">
        <v>3112</v>
      </c>
      <c r="F301" s="3">
        <v>-321</v>
      </c>
      <c r="G301" s="3">
        <v>211</v>
      </c>
      <c r="H301" s="3">
        <v>0</v>
      </c>
      <c r="I301" s="3">
        <v>0</v>
      </c>
      <c r="R301" s="6"/>
    </row>
    <row r="302" spans="1:19" s="3" customFormat="1" x14ac:dyDescent="0.2">
      <c r="A302" s="3">
        <v>310</v>
      </c>
      <c r="B302" s="3">
        <v>9913318</v>
      </c>
      <c r="C302" s="3">
        <v>3</v>
      </c>
      <c r="D302" s="3">
        <v>0.02</v>
      </c>
      <c r="E302" s="3">
        <v>3112</v>
      </c>
      <c r="F302" s="3">
        <v>-311</v>
      </c>
      <c r="G302" s="3">
        <v>111</v>
      </c>
      <c r="H302" s="3">
        <v>0</v>
      </c>
      <c r="I302" s="3">
        <v>0</v>
      </c>
      <c r="R302" s="6"/>
    </row>
    <row r="303" spans="1:19" s="3" customFormat="1" x14ac:dyDescent="0.2">
      <c r="A303" s="3">
        <v>311</v>
      </c>
      <c r="B303" s="3">
        <v>9913318</v>
      </c>
      <c r="C303" s="3">
        <v>3</v>
      </c>
      <c r="D303" s="3">
        <v>0.02</v>
      </c>
      <c r="E303" s="3">
        <v>3212</v>
      </c>
      <c r="F303" s="3">
        <v>-321</v>
      </c>
      <c r="G303" s="3">
        <v>111</v>
      </c>
      <c r="H303" s="3">
        <v>0</v>
      </c>
      <c r="I303" s="3">
        <v>0</v>
      </c>
      <c r="R303" s="6"/>
    </row>
    <row r="304" spans="1:19" s="3" customFormat="1" x14ac:dyDescent="0.2">
      <c r="A304" s="3">
        <v>312</v>
      </c>
      <c r="B304" s="3">
        <v>9913318</v>
      </c>
      <c r="C304" s="3">
        <v>3</v>
      </c>
      <c r="D304" s="3">
        <v>0.02</v>
      </c>
      <c r="E304" s="3">
        <v>3212</v>
      </c>
      <c r="F304" s="3">
        <v>-311</v>
      </c>
      <c r="G304" s="3">
        <v>-211</v>
      </c>
      <c r="H304" s="3">
        <v>0</v>
      </c>
      <c r="I304" s="3">
        <v>0</v>
      </c>
      <c r="R304" s="6"/>
    </row>
    <row r="305" spans="1:19" s="3" customFormat="1" x14ac:dyDescent="0.2">
      <c r="A305" s="3">
        <v>313</v>
      </c>
      <c r="B305" s="3">
        <v>9913318</v>
      </c>
      <c r="C305" s="3">
        <v>3</v>
      </c>
      <c r="D305" s="3">
        <v>0.02</v>
      </c>
      <c r="E305" s="3">
        <v>3222</v>
      </c>
      <c r="F305" s="3">
        <v>-321</v>
      </c>
      <c r="G305" s="3">
        <v>-211</v>
      </c>
      <c r="H305" s="3">
        <v>0</v>
      </c>
      <c r="I305" s="3">
        <v>0</v>
      </c>
      <c r="R305" s="6"/>
    </row>
    <row r="306" spans="1:19" s="2" customFormat="1" x14ac:dyDescent="0.2">
      <c r="A306" s="2">
        <v>314</v>
      </c>
      <c r="B306" s="2">
        <v>-9913318</v>
      </c>
      <c r="C306" s="2" t="s">
        <v>83</v>
      </c>
      <c r="D306" s="2">
        <v>2.37</v>
      </c>
      <c r="E306" s="2">
        <v>0.08</v>
      </c>
      <c r="F306" s="12">
        <v>10</v>
      </c>
      <c r="G306" s="2">
        <v>-1</v>
      </c>
      <c r="H306" s="2">
        <v>2</v>
      </c>
      <c r="I306" s="2">
        <v>0</v>
      </c>
      <c r="J306" s="2">
        <v>0</v>
      </c>
      <c r="K306" s="2">
        <v>0.5</v>
      </c>
      <c r="L306" s="2">
        <v>1</v>
      </c>
      <c r="M306" s="2">
        <v>8</v>
      </c>
      <c r="N306" s="2">
        <f>2.373+0.008</f>
        <v>2.3810000000000002</v>
      </c>
      <c r="O306" s="2">
        <f>2.346</f>
        <v>2.3460000000000001</v>
      </c>
      <c r="P306" s="2">
        <f>E306+0.025</f>
        <v>0.10500000000000001</v>
      </c>
      <c r="Q306" s="2">
        <f>E306-0.025</f>
        <v>5.5E-2</v>
      </c>
      <c r="R306" s="9">
        <v>2</v>
      </c>
      <c r="S306" s="2" t="s">
        <v>784</v>
      </c>
    </row>
    <row r="307" spans="1:19" s="3" customFormat="1" x14ac:dyDescent="0.2">
      <c r="A307" s="3">
        <v>315</v>
      </c>
      <c r="B307" s="3">
        <v>-9913318</v>
      </c>
      <c r="C307" s="3">
        <v>2</v>
      </c>
      <c r="D307" s="3">
        <v>0.8</v>
      </c>
      <c r="E307" s="3">
        <v>-9803318</v>
      </c>
      <c r="F307" s="3">
        <v>22</v>
      </c>
      <c r="G307" s="3">
        <v>0</v>
      </c>
      <c r="H307" s="3">
        <v>0</v>
      </c>
      <c r="I307" s="3">
        <v>0</v>
      </c>
      <c r="R307" s="6"/>
    </row>
    <row r="308" spans="1:19" s="3" customFormat="1" x14ac:dyDescent="0.2">
      <c r="A308" s="3">
        <v>316</v>
      </c>
      <c r="B308" s="3">
        <v>-9913318</v>
      </c>
      <c r="C308" s="3">
        <v>3</v>
      </c>
      <c r="D308" s="3">
        <v>0.05</v>
      </c>
      <c r="E308" s="3">
        <v>-3122</v>
      </c>
      <c r="F308" s="3">
        <v>311</v>
      </c>
      <c r="G308" s="3">
        <v>211</v>
      </c>
      <c r="H308" s="3">
        <v>0</v>
      </c>
      <c r="I308" s="3">
        <v>0</v>
      </c>
      <c r="R308" s="6"/>
    </row>
    <row r="309" spans="1:19" s="3" customFormat="1" x14ac:dyDescent="0.2">
      <c r="A309" s="3">
        <v>317</v>
      </c>
      <c r="B309" s="3">
        <v>-9913318</v>
      </c>
      <c r="C309" s="3">
        <v>3</v>
      </c>
      <c r="D309" s="3">
        <v>0.05</v>
      </c>
      <c r="E309" s="3">
        <v>-3122</v>
      </c>
      <c r="F309" s="3">
        <v>321</v>
      </c>
      <c r="G309" s="3">
        <v>111</v>
      </c>
      <c r="H309" s="3">
        <v>0</v>
      </c>
      <c r="I309" s="3">
        <v>0</v>
      </c>
      <c r="R309" s="6"/>
    </row>
    <row r="310" spans="1:19" s="3" customFormat="1" x14ac:dyDescent="0.2">
      <c r="A310" s="3">
        <v>318</v>
      </c>
      <c r="B310" s="3">
        <v>-9913318</v>
      </c>
      <c r="C310" s="3">
        <v>3</v>
      </c>
      <c r="D310" s="3">
        <v>0.02</v>
      </c>
      <c r="E310" s="3">
        <v>-3222</v>
      </c>
      <c r="F310" s="3">
        <v>321</v>
      </c>
      <c r="G310" s="3">
        <v>211</v>
      </c>
      <c r="H310" s="3">
        <v>0</v>
      </c>
      <c r="I310" s="3">
        <v>0</v>
      </c>
      <c r="R310" s="6"/>
    </row>
    <row r="311" spans="1:19" s="3" customFormat="1" x14ac:dyDescent="0.2">
      <c r="A311" s="3">
        <v>319</v>
      </c>
      <c r="B311" s="3">
        <v>-9913318</v>
      </c>
      <c r="C311" s="3">
        <v>3</v>
      </c>
      <c r="D311" s="3">
        <v>0.02</v>
      </c>
      <c r="E311" s="3">
        <v>-3212</v>
      </c>
      <c r="F311" s="3">
        <v>311</v>
      </c>
      <c r="G311" s="3">
        <v>211</v>
      </c>
      <c r="H311" s="3">
        <v>0</v>
      </c>
      <c r="I311" s="3">
        <v>0</v>
      </c>
      <c r="R311" s="6"/>
    </row>
    <row r="312" spans="1:19" s="3" customFormat="1" x14ac:dyDescent="0.2">
      <c r="A312" s="3">
        <v>320</v>
      </c>
      <c r="B312" s="3">
        <v>-9913318</v>
      </c>
      <c r="C312" s="3">
        <v>3</v>
      </c>
      <c r="D312" s="3">
        <v>0.02</v>
      </c>
      <c r="E312" s="3">
        <v>-3212</v>
      </c>
      <c r="F312" s="3">
        <v>321</v>
      </c>
      <c r="G312" s="3">
        <v>111</v>
      </c>
      <c r="H312" s="3">
        <v>0</v>
      </c>
      <c r="I312" s="3">
        <v>0</v>
      </c>
      <c r="R312" s="6"/>
    </row>
    <row r="313" spans="1:19" s="3" customFormat="1" x14ac:dyDescent="0.2">
      <c r="A313" s="3">
        <v>321</v>
      </c>
      <c r="B313" s="3">
        <v>-9913318</v>
      </c>
      <c r="C313" s="3">
        <v>3</v>
      </c>
      <c r="D313" s="3">
        <v>0.02</v>
      </c>
      <c r="E313" s="3">
        <v>-3112</v>
      </c>
      <c r="F313" s="3">
        <v>311</v>
      </c>
      <c r="G313" s="3">
        <v>111</v>
      </c>
      <c r="H313" s="3">
        <v>0</v>
      </c>
      <c r="I313" s="3">
        <v>0</v>
      </c>
      <c r="R313" s="6"/>
    </row>
    <row r="314" spans="1:19" s="3" customFormat="1" x14ac:dyDescent="0.2">
      <c r="A314" s="3">
        <v>322</v>
      </c>
      <c r="B314" s="3">
        <v>-9913318</v>
      </c>
      <c r="C314" s="3">
        <v>3</v>
      </c>
      <c r="D314" s="3">
        <v>0.02</v>
      </c>
      <c r="E314" s="3">
        <v>-3112</v>
      </c>
      <c r="F314" s="3">
        <v>321</v>
      </c>
      <c r="G314" s="3">
        <v>-211</v>
      </c>
      <c r="H314" s="3">
        <v>0</v>
      </c>
      <c r="I314" s="3">
        <v>0</v>
      </c>
      <c r="R314" s="6"/>
    </row>
    <row r="315" spans="1:19" s="2" customFormat="1" x14ac:dyDescent="0.2">
      <c r="A315" s="2">
        <v>323</v>
      </c>
      <c r="B315" s="2">
        <v>-9913328</v>
      </c>
      <c r="C315" s="2" t="s">
        <v>84</v>
      </c>
      <c r="D315" s="2">
        <v>2.37</v>
      </c>
      <c r="E315" s="2">
        <v>0.08</v>
      </c>
      <c r="F315" s="12">
        <v>10</v>
      </c>
      <c r="G315" s="2">
        <v>-1</v>
      </c>
      <c r="H315" s="2">
        <v>2</v>
      </c>
      <c r="I315" s="2">
        <v>0</v>
      </c>
      <c r="J315" s="2">
        <v>0</v>
      </c>
      <c r="K315" s="2">
        <v>0.5</v>
      </c>
      <c r="L315" s="2">
        <v>0</v>
      </c>
      <c r="M315" s="2">
        <v>8</v>
      </c>
      <c r="N315" s="2">
        <f>2.373+0.008</f>
        <v>2.3810000000000002</v>
      </c>
      <c r="O315" s="2">
        <f>2.346</f>
        <v>2.3460000000000001</v>
      </c>
      <c r="P315" s="2">
        <f>E315+0.025</f>
        <v>0.10500000000000001</v>
      </c>
      <c r="Q315" s="2">
        <f>E315-0.025</f>
        <v>5.5E-2</v>
      </c>
      <c r="R315" s="9">
        <v>2</v>
      </c>
      <c r="S315" s="2" t="s">
        <v>784</v>
      </c>
    </row>
    <row r="316" spans="1:19" s="3" customFormat="1" x14ac:dyDescent="0.2">
      <c r="A316" s="3">
        <v>324</v>
      </c>
      <c r="B316" s="3">
        <v>-9913328</v>
      </c>
      <c r="C316" s="3">
        <v>2</v>
      </c>
      <c r="D316" s="3">
        <v>0.8</v>
      </c>
      <c r="E316" s="3">
        <v>-9803328</v>
      </c>
      <c r="F316" s="3">
        <v>22</v>
      </c>
      <c r="G316" s="3">
        <v>0</v>
      </c>
      <c r="H316" s="3">
        <v>0</v>
      </c>
      <c r="I316" s="3">
        <v>0</v>
      </c>
      <c r="R316" s="6"/>
    </row>
    <row r="317" spans="1:19" s="3" customFormat="1" x14ac:dyDescent="0.2">
      <c r="A317" s="3">
        <v>325</v>
      </c>
      <c r="B317" s="3">
        <v>-9913328</v>
      </c>
      <c r="C317" s="3">
        <v>3</v>
      </c>
      <c r="D317" s="3">
        <v>0.05</v>
      </c>
      <c r="E317" s="3">
        <v>-3122</v>
      </c>
      <c r="F317" s="3">
        <v>311</v>
      </c>
      <c r="G317" s="3">
        <v>111</v>
      </c>
      <c r="H317" s="3">
        <v>0</v>
      </c>
      <c r="I317" s="3">
        <v>0</v>
      </c>
      <c r="R317" s="6"/>
    </row>
    <row r="318" spans="1:19" s="3" customFormat="1" x14ac:dyDescent="0.2">
      <c r="A318" s="3">
        <v>326</v>
      </c>
      <c r="B318" s="3">
        <v>-9913328</v>
      </c>
      <c r="C318" s="3">
        <v>3</v>
      </c>
      <c r="D318" s="3">
        <v>0.05</v>
      </c>
      <c r="E318" s="3">
        <v>-3122</v>
      </c>
      <c r="F318" s="3">
        <v>321</v>
      </c>
      <c r="G318" s="3">
        <v>-211</v>
      </c>
      <c r="H318" s="3">
        <v>0</v>
      </c>
      <c r="I318" s="3">
        <v>0</v>
      </c>
      <c r="R318" s="6"/>
    </row>
    <row r="319" spans="1:19" s="3" customFormat="1" x14ac:dyDescent="0.2">
      <c r="A319" s="3">
        <v>327</v>
      </c>
      <c r="B319" s="3">
        <v>-9913328</v>
      </c>
      <c r="C319" s="3">
        <v>3</v>
      </c>
      <c r="D319" s="3">
        <v>0.02</v>
      </c>
      <c r="E319" s="3">
        <v>-3222</v>
      </c>
      <c r="F319" s="3">
        <v>311</v>
      </c>
      <c r="G319" s="3">
        <v>211</v>
      </c>
      <c r="H319" s="3">
        <v>0</v>
      </c>
      <c r="I319" s="3">
        <v>0</v>
      </c>
      <c r="R319" s="6"/>
    </row>
    <row r="320" spans="1:19" s="3" customFormat="1" x14ac:dyDescent="0.2">
      <c r="A320" s="3">
        <v>328</v>
      </c>
      <c r="B320" s="3">
        <v>-9913328</v>
      </c>
      <c r="C320" s="3">
        <v>3</v>
      </c>
      <c r="D320" s="3">
        <v>0.02</v>
      </c>
      <c r="E320" s="3">
        <v>-3222</v>
      </c>
      <c r="F320" s="3">
        <v>321</v>
      </c>
      <c r="G320" s="3">
        <v>111</v>
      </c>
      <c r="H320" s="3">
        <v>0</v>
      </c>
      <c r="I320" s="3">
        <v>0</v>
      </c>
      <c r="R320" s="6"/>
    </row>
    <row r="321" spans="1:19" s="3" customFormat="1" x14ac:dyDescent="0.2">
      <c r="A321" s="3">
        <v>329</v>
      </c>
      <c r="B321" s="3">
        <v>-9913328</v>
      </c>
      <c r="C321" s="3">
        <v>3</v>
      </c>
      <c r="D321" s="3">
        <v>0.02</v>
      </c>
      <c r="E321" s="3">
        <v>-3212</v>
      </c>
      <c r="F321" s="3">
        <v>311</v>
      </c>
      <c r="G321" s="3">
        <v>111</v>
      </c>
      <c r="H321" s="3">
        <v>0</v>
      </c>
      <c r="I321" s="3">
        <v>0</v>
      </c>
      <c r="R321" s="6"/>
    </row>
    <row r="322" spans="1:19" s="3" customFormat="1" x14ac:dyDescent="0.2">
      <c r="A322" s="3">
        <v>330</v>
      </c>
      <c r="B322" s="3">
        <v>-9913328</v>
      </c>
      <c r="C322" s="3">
        <v>3</v>
      </c>
      <c r="D322" s="3">
        <v>0.02</v>
      </c>
      <c r="E322" s="3">
        <v>-3212</v>
      </c>
      <c r="F322" s="3">
        <v>321</v>
      </c>
      <c r="G322" s="3">
        <v>-211</v>
      </c>
      <c r="H322" s="3">
        <v>0</v>
      </c>
      <c r="I322" s="3">
        <v>0</v>
      </c>
      <c r="R322" s="6"/>
    </row>
    <row r="323" spans="1:19" s="3" customFormat="1" x14ac:dyDescent="0.2">
      <c r="A323" s="3">
        <v>331</v>
      </c>
      <c r="B323" s="3">
        <v>-9913328</v>
      </c>
      <c r="C323" s="3">
        <v>3</v>
      </c>
      <c r="D323" s="3">
        <v>0.02</v>
      </c>
      <c r="E323" s="3">
        <v>-3112</v>
      </c>
      <c r="F323" s="3">
        <v>311</v>
      </c>
      <c r="G323" s="3">
        <v>-211</v>
      </c>
      <c r="H323" s="3">
        <v>0</v>
      </c>
      <c r="I323" s="3">
        <v>0</v>
      </c>
      <c r="R323" s="6"/>
    </row>
    <row r="324" spans="1:19" s="2" customFormat="1" x14ac:dyDescent="0.2">
      <c r="A324" s="2">
        <v>332</v>
      </c>
      <c r="B324" s="2">
        <v>9831116</v>
      </c>
      <c r="C324" s="2" t="s">
        <v>85</v>
      </c>
      <c r="D324" s="2">
        <v>2.35</v>
      </c>
      <c r="E324" s="2">
        <v>0.35</v>
      </c>
      <c r="F324" s="2">
        <v>6</v>
      </c>
      <c r="G324" s="2">
        <v>1</v>
      </c>
      <c r="H324" s="2">
        <v>0</v>
      </c>
      <c r="I324" s="2">
        <v>0</v>
      </c>
      <c r="J324" s="2">
        <v>0</v>
      </c>
      <c r="K324" s="2">
        <v>1.5</v>
      </c>
      <c r="L324" s="2">
        <v>-1</v>
      </c>
      <c r="M324" s="2">
        <v>2</v>
      </c>
      <c r="N324" s="2">
        <v>2.5249999999999999</v>
      </c>
      <c r="O324" s="2">
        <v>2.2749999999999999</v>
      </c>
      <c r="P324" s="2">
        <v>0.55000000000000004</v>
      </c>
      <c r="Q324" s="2">
        <v>0.23</v>
      </c>
      <c r="R324" s="9">
        <v>1</v>
      </c>
      <c r="S324" s="2" t="s">
        <v>784</v>
      </c>
    </row>
    <row r="325" spans="1:19" s="3" customFormat="1" x14ac:dyDescent="0.2">
      <c r="A325" s="3">
        <v>333</v>
      </c>
      <c r="B325" s="3">
        <v>9831116</v>
      </c>
      <c r="C325" s="3">
        <v>2</v>
      </c>
      <c r="D325" s="3">
        <v>0.84</v>
      </c>
      <c r="E325" s="3">
        <v>9901118</v>
      </c>
      <c r="F325" s="3">
        <v>22</v>
      </c>
      <c r="G325" s="3">
        <v>0</v>
      </c>
      <c r="H325" s="3">
        <v>0</v>
      </c>
      <c r="I325" s="3">
        <v>0</v>
      </c>
      <c r="R325" s="6"/>
      <c r="S325" s="3" t="s">
        <v>789</v>
      </c>
    </row>
    <row r="326" spans="1:19" s="3" customFormat="1" x14ac:dyDescent="0.2">
      <c r="A326" s="3">
        <v>334</v>
      </c>
      <c r="B326" s="3">
        <v>9831116</v>
      </c>
      <c r="C326" s="3">
        <v>2</v>
      </c>
      <c r="D326" s="3">
        <v>0.16</v>
      </c>
      <c r="E326" s="3">
        <v>2112</v>
      </c>
      <c r="F326" s="3">
        <v>-211</v>
      </c>
      <c r="G326" s="3">
        <v>0</v>
      </c>
      <c r="H326" s="3">
        <v>0</v>
      </c>
      <c r="I326" s="3">
        <v>0</v>
      </c>
      <c r="R326" s="6"/>
    </row>
    <row r="327" spans="1:19" s="2" customFormat="1" x14ac:dyDescent="0.2">
      <c r="A327" s="2">
        <v>335</v>
      </c>
      <c r="B327" s="2">
        <v>9832126</v>
      </c>
      <c r="C327" s="2" t="s">
        <v>86</v>
      </c>
      <c r="D327" s="2">
        <v>2.35</v>
      </c>
      <c r="E327" s="2">
        <v>0.35</v>
      </c>
      <c r="F327" s="2">
        <v>6</v>
      </c>
      <c r="G327" s="2">
        <v>1</v>
      </c>
      <c r="H327" s="2">
        <v>0</v>
      </c>
      <c r="I327" s="2">
        <v>0</v>
      </c>
      <c r="J327" s="2">
        <v>0</v>
      </c>
      <c r="K327" s="2">
        <v>1.5</v>
      </c>
      <c r="L327" s="2">
        <v>1</v>
      </c>
      <c r="M327" s="2">
        <v>3</v>
      </c>
      <c r="N327" s="2">
        <v>2.5249999999999999</v>
      </c>
      <c r="O327" s="2">
        <v>2.2749999999999999</v>
      </c>
      <c r="P327" s="2">
        <v>0.55000000000000004</v>
      </c>
      <c r="Q327" s="2">
        <v>0.23</v>
      </c>
      <c r="R327" s="9">
        <v>1</v>
      </c>
      <c r="S327" s="2" t="s">
        <v>784</v>
      </c>
    </row>
    <row r="328" spans="1:19" s="3" customFormat="1" x14ac:dyDescent="0.2">
      <c r="A328" s="3">
        <v>336</v>
      </c>
      <c r="B328" s="3">
        <v>9832126</v>
      </c>
      <c r="C328" s="3">
        <v>2</v>
      </c>
      <c r="D328" s="3">
        <v>0.84</v>
      </c>
      <c r="E328" s="3">
        <v>9902128</v>
      </c>
      <c r="F328" s="3">
        <v>22</v>
      </c>
      <c r="G328" s="3">
        <v>0</v>
      </c>
      <c r="H328" s="3">
        <v>0</v>
      </c>
      <c r="I328" s="3">
        <v>0</v>
      </c>
      <c r="R328" s="6"/>
      <c r="S328" s="3" t="s">
        <v>789</v>
      </c>
    </row>
    <row r="329" spans="1:19" s="3" customFormat="1" x14ac:dyDescent="0.2">
      <c r="A329" s="3">
        <v>337</v>
      </c>
      <c r="B329" s="3">
        <v>9832126</v>
      </c>
      <c r="C329" s="3">
        <v>2</v>
      </c>
      <c r="D329" s="3">
        <v>0.08</v>
      </c>
      <c r="E329" s="3">
        <v>2112</v>
      </c>
      <c r="F329" s="3">
        <v>211</v>
      </c>
      <c r="G329" s="3">
        <v>0</v>
      </c>
      <c r="H329" s="3">
        <v>0</v>
      </c>
      <c r="I329" s="3">
        <v>0</v>
      </c>
      <c r="R329" s="6"/>
    </row>
    <row r="330" spans="1:19" s="3" customFormat="1" x14ac:dyDescent="0.2">
      <c r="A330" s="3">
        <v>338</v>
      </c>
      <c r="B330" s="3">
        <v>9832126</v>
      </c>
      <c r="C330" s="3">
        <v>2</v>
      </c>
      <c r="D330" s="3">
        <v>0.08</v>
      </c>
      <c r="E330" s="3">
        <v>2212</v>
      </c>
      <c r="F330" s="3">
        <v>111</v>
      </c>
      <c r="G330" s="3">
        <v>0</v>
      </c>
      <c r="H330" s="3">
        <v>0</v>
      </c>
      <c r="I330" s="3">
        <v>0</v>
      </c>
      <c r="R330" s="6"/>
    </row>
    <row r="331" spans="1:19" s="2" customFormat="1" x14ac:dyDescent="0.2">
      <c r="A331" s="2">
        <v>339</v>
      </c>
      <c r="B331" s="2">
        <v>9832226</v>
      </c>
      <c r="C331" s="2" t="s">
        <v>87</v>
      </c>
      <c r="D331" s="2">
        <v>2.35</v>
      </c>
      <c r="E331" s="2">
        <v>0.35</v>
      </c>
      <c r="F331" s="2">
        <v>6</v>
      </c>
      <c r="G331" s="2">
        <v>1</v>
      </c>
      <c r="H331" s="2">
        <v>0</v>
      </c>
      <c r="I331" s="2">
        <v>0</v>
      </c>
      <c r="J331" s="2">
        <v>0</v>
      </c>
      <c r="K331" s="2">
        <v>1.5</v>
      </c>
      <c r="L331" s="2">
        <v>2</v>
      </c>
      <c r="M331" s="2">
        <v>2</v>
      </c>
      <c r="N331" s="2">
        <v>2.5249999999999999</v>
      </c>
      <c r="O331" s="2">
        <v>2.2749999999999999</v>
      </c>
      <c r="P331" s="2">
        <v>0.55000000000000004</v>
      </c>
      <c r="Q331" s="2">
        <v>0.23</v>
      </c>
      <c r="R331" s="9">
        <v>1</v>
      </c>
      <c r="S331" s="2" t="s">
        <v>784</v>
      </c>
    </row>
    <row r="332" spans="1:19" s="3" customFormat="1" x14ac:dyDescent="0.2">
      <c r="A332" s="3">
        <v>340</v>
      </c>
      <c r="B332" s="3">
        <v>9832226</v>
      </c>
      <c r="C332" s="3">
        <v>2</v>
      </c>
      <c r="D332" s="3">
        <v>0.84</v>
      </c>
      <c r="E332" s="3">
        <v>9902228</v>
      </c>
      <c r="F332" s="3">
        <v>22</v>
      </c>
      <c r="G332" s="3">
        <v>0</v>
      </c>
      <c r="H332" s="3">
        <v>0</v>
      </c>
      <c r="I332" s="3">
        <v>0</v>
      </c>
      <c r="R332" s="6"/>
      <c r="S332" s="3" t="s">
        <v>789</v>
      </c>
    </row>
    <row r="333" spans="1:19" s="3" customFormat="1" x14ac:dyDescent="0.2">
      <c r="A333" s="3">
        <v>341</v>
      </c>
      <c r="B333" s="3">
        <v>9832226</v>
      </c>
      <c r="C333" s="3">
        <v>2</v>
      </c>
      <c r="D333" s="3">
        <v>0.16</v>
      </c>
      <c r="E333" s="3">
        <v>2212</v>
      </c>
      <c r="F333" s="3">
        <v>211</v>
      </c>
      <c r="G333" s="3">
        <v>0</v>
      </c>
      <c r="H333" s="3">
        <v>0</v>
      </c>
      <c r="I333" s="3">
        <v>0</v>
      </c>
      <c r="R333" s="6"/>
    </row>
    <row r="334" spans="1:19" s="2" customFormat="1" x14ac:dyDescent="0.2">
      <c r="A334" s="2">
        <v>342</v>
      </c>
      <c r="B334" s="2">
        <v>9831216</v>
      </c>
      <c r="C334" s="2" t="s">
        <v>88</v>
      </c>
      <c r="D334" s="2">
        <v>2.35</v>
      </c>
      <c r="E334" s="2">
        <v>0.35</v>
      </c>
      <c r="F334" s="2">
        <v>6</v>
      </c>
      <c r="G334" s="2">
        <v>1</v>
      </c>
      <c r="H334" s="2">
        <v>0</v>
      </c>
      <c r="I334" s="2">
        <v>0</v>
      </c>
      <c r="J334" s="2">
        <v>0</v>
      </c>
      <c r="K334" s="2">
        <v>1.5</v>
      </c>
      <c r="L334" s="2">
        <v>0</v>
      </c>
      <c r="M334" s="2">
        <v>3</v>
      </c>
      <c r="N334" s="2">
        <v>2.5249999999999999</v>
      </c>
      <c r="O334" s="2">
        <v>2.2749999999999999</v>
      </c>
      <c r="P334" s="2">
        <v>0.55000000000000004</v>
      </c>
      <c r="Q334" s="2">
        <v>0.23</v>
      </c>
      <c r="R334" s="9">
        <v>1</v>
      </c>
      <c r="S334" s="2" t="s">
        <v>784</v>
      </c>
    </row>
    <row r="335" spans="1:19" s="3" customFormat="1" x14ac:dyDescent="0.2">
      <c r="A335" s="3">
        <v>343</v>
      </c>
      <c r="B335" s="3">
        <v>9831216</v>
      </c>
      <c r="C335" s="3">
        <v>2</v>
      </c>
      <c r="D335" s="3">
        <v>0.84</v>
      </c>
      <c r="E335" s="3">
        <v>9901218</v>
      </c>
      <c r="F335" s="3">
        <v>22</v>
      </c>
      <c r="G335" s="3">
        <v>0</v>
      </c>
      <c r="H335" s="3">
        <v>0</v>
      </c>
      <c r="I335" s="3">
        <v>0</v>
      </c>
      <c r="R335" s="6"/>
      <c r="S335" s="3" t="s">
        <v>789</v>
      </c>
    </row>
    <row r="336" spans="1:19" s="3" customFormat="1" x14ac:dyDescent="0.2">
      <c r="A336" s="3">
        <v>344</v>
      </c>
      <c r="B336" s="3">
        <v>9831216</v>
      </c>
      <c r="C336" s="3">
        <v>2</v>
      </c>
      <c r="D336" s="3">
        <v>0.08</v>
      </c>
      <c r="E336" s="3">
        <v>2112</v>
      </c>
      <c r="F336" s="3">
        <v>111</v>
      </c>
      <c r="G336" s="3">
        <v>0</v>
      </c>
      <c r="H336" s="3">
        <v>0</v>
      </c>
      <c r="I336" s="3">
        <v>0</v>
      </c>
      <c r="R336" s="6"/>
    </row>
    <row r="337" spans="1:19" s="3" customFormat="1" x14ac:dyDescent="0.2">
      <c r="A337" s="3">
        <v>345</v>
      </c>
      <c r="B337" s="3">
        <v>9831216</v>
      </c>
      <c r="C337" s="3">
        <v>2</v>
      </c>
      <c r="D337" s="3">
        <v>0.08</v>
      </c>
      <c r="E337" s="3">
        <v>2212</v>
      </c>
      <c r="F337" s="3">
        <v>-211</v>
      </c>
      <c r="G337" s="3">
        <v>0</v>
      </c>
      <c r="H337" s="3">
        <v>0</v>
      </c>
      <c r="I337" s="3">
        <v>0</v>
      </c>
      <c r="R337" s="6"/>
    </row>
    <row r="338" spans="1:19" s="2" customFormat="1" x14ac:dyDescent="0.2">
      <c r="A338" s="2">
        <v>346</v>
      </c>
      <c r="B338" s="2">
        <v>9903128</v>
      </c>
      <c r="C338" s="2" t="s">
        <v>89</v>
      </c>
      <c r="D338" s="2">
        <v>2.35</v>
      </c>
      <c r="E338" s="2">
        <v>0.15</v>
      </c>
      <c r="F338" s="2">
        <v>10</v>
      </c>
      <c r="G338" s="2">
        <v>1</v>
      </c>
      <c r="H338" s="2">
        <v>-1</v>
      </c>
      <c r="I338" s="2">
        <v>0</v>
      </c>
      <c r="J338" s="2">
        <v>0</v>
      </c>
      <c r="K338" s="2">
        <v>0</v>
      </c>
      <c r="L338" s="2">
        <v>0</v>
      </c>
      <c r="M338" s="2">
        <v>6</v>
      </c>
      <c r="N338" s="2">
        <v>2.37</v>
      </c>
      <c r="O338" s="2">
        <v>2.34</v>
      </c>
      <c r="P338" s="2">
        <v>0.25</v>
      </c>
      <c r="Q338" s="2">
        <v>0.1</v>
      </c>
      <c r="R338" s="9">
        <v>3</v>
      </c>
      <c r="S338" s="2" t="s">
        <v>784</v>
      </c>
    </row>
    <row r="339" spans="1:19" s="3" customFormat="1" x14ac:dyDescent="0.2">
      <c r="A339" s="3">
        <v>347</v>
      </c>
      <c r="B339" s="3">
        <v>9903128</v>
      </c>
      <c r="C339" s="3">
        <v>2</v>
      </c>
      <c r="D339" s="3">
        <v>0.78</v>
      </c>
      <c r="E339" s="3">
        <v>3128</v>
      </c>
      <c r="F339" s="3">
        <v>22</v>
      </c>
      <c r="G339" s="3">
        <v>0</v>
      </c>
      <c r="H339" s="3">
        <v>0</v>
      </c>
      <c r="I339" s="3">
        <v>0</v>
      </c>
      <c r="R339" s="6"/>
    </row>
    <row r="340" spans="1:19" s="3" customFormat="1" x14ac:dyDescent="0.2">
      <c r="A340" s="3">
        <v>348</v>
      </c>
      <c r="B340" s="3">
        <v>9903128</v>
      </c>
      <c r="C340" s="3">
        <v>2</v>
      </c>
      <c r="D340" s="3">
        <v>0.06</v>
      </c>
      <c r="E340" s="3">
        <v>2112</v>
      </c>
      <c r="F340" s="3">
        <v>-311</v>
      </c>
      <c r="G340" s="3">
        <v>0</v>
      </c>
      <c r="H340" s="3">
        <v>0</v>
      </c>
      <c r="I340" s="3">
        <v>0</v>
      </c>
      <c r="R340" s="6"/>
    </row>
    <row r="341" spans="1:19" s="3" customFormat="1" x14ac:dyDescent="0.2">
      <c r="A341" s="3">
        <v>349</v>
      </c>
      <c r="B341" s="3">
        <v>9903128</v>
      </c>
      <c r="C341" s="3">
        <v>2</v>
      </c>
      <c r="D341" s="3">
        <v>0.06</v>
      </c>
      <c r="E341" s="3">
        <v>2212</v>
      </c>
      <c r="F341" s="3">
        <v>-321</v>
      </c>
      <c r="G341" s="3">
        <v>0</v>
      </c>
      <c r="H341" s="3">
        <v>0</v>
      </c>
      <c r="I341" s="3">
        <v>0</v>
      </c>
      <c r="R341" s="6"/>
    </row>
    <row r="342" spans="1:19" s="3" customFormat="1" x14ac:dyDescent="0.2">
      <c r="A342" s="3">
        <v>350</v>
      </c>
      <c r="B342" s="3">
        <v>9903128</v>
      </c>
      <c r="C342" s="3">
        <v>2</v>
      </c>
      <c r="D342" s="3">
        <v>3.3399999999999999E-2</v>
      </c>
      <c r="E342" s="3">
        <v>3212</v>
      </c>
      <c r="F342" s="3">
        <v>111</v>
      </c>
      <c r="G342" s="3">
        <v>0</v>
      </c>
      <c r="H342" s="3">
        <v>0</v>
      </c>
      <c r="I342" s="3">
        <v>0</v>
      </c>
      <c r="R342" s="6"/>
    </row>
    <row r="343" spans="1:19" s="3" customFormat="1" x14ac:dyDescent="0.2">
      <c r="A343" s="3">
        <v>351</v>
      </c>
      <c r="B343" s="3">
        <v>9903128</v>
      </c>
      <c r="C343" s="3">
        <v>2</v>
      </c>
      <c r="D343" s="3">
        <v>3.3300000000000003E-2</v>
      </c>
      <c r="E343" s="3">
        <v>3112</v>
      </c>
      <c r="F343" s="3">
        <v>211</v>
      </c>
      <c r="G343" s="3">
        <v>0</v>
      </c>
      <c r="H343" s="3">
        <v>0</v>
      </c>
      <c r="I343" s="3">
        <v>0</v>
      </c>
      <c r="R343" s="6"/>
    </row>
    <row r="344" spans="1:19" s="3" customFormat="1" x14ac:dyDescent="0.2">
      <c r="A344" s="3">
        <v>352</v>
      </c>
      <c r="B344" s="3">
        <v>9903128</v>
      </c>
      <c r="C344" s="3">
        <v>2</v>
      </c>
      <c r="D344" s="3">
        <v>3.3300000000000003E-2</v>
      </c>
      <c r="E344" s="3">
        <v>3222</v>
      </c>
      <c r="F344" s="3">
        <v>-211</v>
      </c>
      <c r="G344" s="3">
        <v>0</v>
      </c>
      <c r="H344" s="3">
        <v>0</v>
      </c>
      <c r="I344" s="3">
        <v>0</v>
      </c>
      <c r="R344" s="6"/>
    </row>
    <row r="345" spans="1:19" s="2" customFormat="1" x14ac:dyDescent="0.2">
      <c r="A345" s="2">
        <v>353</v>
      </c>
      <c r="B345" s="2">
        <v>-9903128</v>
      </c>
      <c r="C345" s="2" t="s">
        <v>90</v>
      </c>
      <c r="D345" s="2">
        <v>2.35</v>
      </c>
      <c r="E345" s="2">
        <v>0.15</v>
      </c>
      <c r="F345" s="2">
        <v>10</v>
      </c>
      <c r="G345" s="2">
        <v>-1</v>
      </c>
      <c r="H345" s="2">
        <v>1</v>
      </c>
      <c r="I345" s="2">
        <v>0</v>
      </c>
      <c r="J345" s="2">
        <v>0</v>
      </c>
      <c r="K345" s="2">
        <v>0</v>
      </c>
      <c r="L345" s="2">
        <v>0</v>
      </c>
      <c r="M345" s="2">
        <v>6</v>
      </c>
      <c r="N345" s="2">
        <v>2.37</v>
      </c>
      <c r="O345" s="2">
        <v>2.34</v>
      </c>
      <c r="P345" s="2">
        <v>0.25</v>
      </c>
      <c r="Q345" s="2">
        <v>0.1</v>
      </c>
      <c r="R345" s="9">
        <v>3</v>
      </c>
      <c r="S345" s="2" t="s">
        <v>784</v>
      </c>
    </row>
    <row r="346" spans="1:19" s="3" customFormat="1" x14ac:dyDescent="0.2">
      <c r="A346" s="3">
        <v>354</v>
      </c>
      <c r="B346" s="3">
        <v>-9903128</v>
      </c>
      <c r="C346" s="3">
        <v>2</v>
      </c>
      <c r="D346" s="3">
        <v>0.78</v>
      </c>
      <c r="E346" s="3">
        <v>-3128</v>
      </c>
      <c r="F346" s="3">
        <v>22</v>
      </c>
      <c r="G346" s="3">
        <v>0</v>
      </c>
      <c r="H346" s="3">
        <v>0</v>
      </c>
      <c r="I346" s="3">
        <v>0</v>
      </c>
      <c r="R346" s="6"/>
    </row>
    <row r="347" spans="1:19" s="3" customFormat="1" x14ac:dyDescent="0.2">
      <c r="A347" s="3">
        <v>355</v>
      </c>
      <c r="B347" s="3">
        <v>-9903128</v>
      </c>
      <c r="C347" s="3">
        <v>2</v>
      </c>
      <c r="D347" s="3">
        <v>0.06</v>
      </c>
      <c r="E347" s="3">
        <v>-2212</v>
      </c>
      <c r="F347" s="3">
        <v>321</v>
      </c>
      <c r="G347" s="3">
        <v>0</v>
      </c>
      <c r="H347" s="3">
        <v>0</v>
      </c>
      <c r="I347" s="3">
        <v>0</v>
      </c>
      <c r="R347" s="6"/>
    </row>
    <row r="348" spans="1:19" s="3" customFormat="1" x14ac:dyDescent="0.2">
      <c r="A348" s="3">
        <v>356</v>
      </c>
      <c r="B348" s="3">
        <v>-9903128</v>
      </c>
      <c r="C348" s="3">
        <v>2</v>
      </c>
      <c r="D348" s="3">
        <v>0.06</v>
      </c>
      <c r="E348" s="3">
        <v>-2112</v>
      </c>
      <c r="F348" s="3">
        <v>311</v>
      </c>
      <c r="G348" s="3">
        <v>0</v>
      </c>
      <c r="H348" s="3">
        <v>0</v>
      </c>
      <c r="I348" s="3">
        <v>0</v>
      </c>
      <c r="R348" s="6"/>
    </row>
    <row r="349" spans="1:19" s="3" customFormat="1" x14ac:dyDescent="0.2">
      <c r="A349" s="3">
        <v>357</v>
      </c>
      <c r="B349" s="3">
        <v>-9903128</v>
      </c>
      <c r="C349" s="3">
        <v>2</v>
      </c>
      <c r="D349" s="3">
        <v>3.3399999999999999E-2</v>
      </c>
      <c r="E349" s="3">
        <v>-3212</v>
      </c>
      <c r="F349" s="3">
        <v>111</v>
      </c>
      <c r="G349" s="3">
        <v>0</v>
      </c>
      <c r="H349" s="3">
        <v>0</v>
      </c>
      <c r="I349" s="3">
        <v>0</v>
      </c>
      <c r="R349" s="6"/>
    </row>
    <row r="350" spans="1:19" s="3" customFormat="1" x14ac:dyDescent="0.2">
      <c r="A350" s="3">
        <v>358</v>
      </c>
      <c r="B350" s="3">
        <v>-9903128</v>
      </c>
      <c r="C350" s="3">
        <v>2</v>
      </c>
      <c r="D350" s="3">
        <v>3.3300000000000003E-2</v>
      </c>
      <c r="E350" s="3">
        <v>-3222</v>
      </c>
      <c r="F350" s="3">
        <v>211</v>
      </c>
      <c r="G350" s="3">
        <v>0</v>
      </c>
      <c r="H350" s="3">
        <v>0</v>
      </c>
      <c r="I350" s="3">
        <v>0</v>
      </c>
      <c r="R350" s="6"/>
    </row>
    <row r="351" spans="1:19" s="3" customFormat="1" x14ac:dyDescent="0.2">
      <c r="A351" s="3">
        <v>359</v>
      </c>
      <c r="B351" s="3">
        <v>-9903128</v>
      </c>
      <c r="C351" s="3">
        <v>2</v>
      </c>
      <c r="D351" s="3">
        <v>3.3300000000000003E-2</v>
      </c>
      <c r="E351" s="3">
        <v>-3112</v>
      </c>
      <c r="F351" s="3">
        <v>-211</v>
      </c>
      <c r="G351" s="3">
        <v>0</v>
      </c>
      <c r="H351" s="3">
        <v>0</v>
      </c>
      <c r="I351" s="3">
        <v>0</v>
      </c>
      <c r="R351" s="6"/>
    </row>
    <row r="352" spans="1:19" s="2" customFormat="1" x14ac:dyDescent="0.2">
      <c r="A352" s="2">
        <v>360</v>
      </c>
      <c r="B352" s="2">
        <v>-9831216</v>
      </c>
      <c r="C352" s="2" t="s">
        <v>91</v>
      </c>
      <c r="D352" s="2">
        <v>2.35</v>
      </c>
      <c r="E352" s="2">
        <v>0.35</v>
      </c>
      <c r="F352" s="2">
        <v>6</v>
      </c>
      <c r="G352" s="2">
        <v>-1</v>
      </c>
      <c r="H352" s="2">
        <v>0</v>
      </c>
      <c r="I352" s="2">
        <v>0</v>
      </c>
      <c r="J352" s="2">
        <v>0</v>
      </c>
      <c r="K352" s="2">
        <v>1.5</v>
      </c>
      <c r="L352" s="2">
        <v>0</v>
      </c>
      <c r="M352" s="2">
        <v>3</v>
      </c>
      <c r="N352" s="2">
        <v>2.5249999999999999</v>
      </c>
      <c r="O352" s="2">
        <v>2.2749999999999999</v>
      </c>
      <c r="P352" s="2">
        <v>0.55000000000000004</v>
      </c>
      <c r="Q352" s="2">
        <v>0.23</v>
      </c>
      <c r="R352" s="9">
        <v>1</v>
      </c>
      <c r="S352" s="2" t="s">
        <v>784</v>
      </c>
    </row>
    <row r="353" spans="1:19" s="3" customFormat="1" x14ac:dyDescent="0.2">
      <c r="A353" s="3">
        <v>361</v>
      </c>
      <c r="B353" s="3">
        <v>-9831216</v>
      </c>
      <c r="C353" s="3">
        <v>2</v>
      </c>
      <c r="D353" s="3">
        <v>0.84</v>
      </c>
      <c r="E353" s="3">
        <v>-9901218</v>
      </c>
      <c r="F353" s="3">
        <v>22</v>
      </c>
      <c r="G353" s="3">
        <v>0</v>
      </c>
      <c r="H353" s="3">
        <v>0</v>
      </c>
      <c r="I353" s="3">
        <v>0</v>
      </c>
      <c r="R353" s="6"/>
      <c r="S353" s="3" t="s">
        <v>789</v>
      </c>
    </row>
    <row r="354" spans="1:19" s="3" customFormat="1" x14ac:dyDescent="0.2">
      <c r="A354" s="3">
        <v>362</v>
      </c>
      <c r="B354" s="3">
        <v>-9831216</v>
      </c>
      <c r="C354" s="3">
        <v>2</v>
      </c>
      <c r="D354" s="3">
        <v>0.08</v>
      </c>
      <c r="E354" s="3">
        <v>-2212</v>
      </c>
      <c r="F354" s="3">
        <v>211</v>
      </c>
      <c r="G354" s="3">
        <v>0</v>
      </c>
      <c r="H354" s="3">
        <v>0</v>
      </c>
      <c r="I354" s="3">
        <v>0</v>
      </c>
      <c r="R354" s="6"/>
    </row>
    <row r="355" spans="1:19" s="3" customFormat="1" x14ac:dyDescent="0.2">
      <c r="A355" s="3">
        <v>363</v>
      </c>
      <c r="B355" s="3">
        <v>-9831216</v>
      </c>
      <c r="C355" s="3">
        <v>2</v>
      </c>
      <c r="D355" s="3">
        <v>0.08</v>
      </c>
      <c r="E355" s="3">
        <v>-2112</v>
      </c>
      <c r="F355" s="3">
        <v>111</v>
      </c>
      <c r="G355" s="3">
        <v>0</v>
      </c>
      <c r="H355" s="3">
        <v>0</v>
      </c>
      <c r="I355" s="3">
        <v>0</v>
      </c>
      <c r="R355" s="6"/>
    </row>
    <row r="356" spans="1:19" s="2" customFormat="1" x14ac:dyDescent="0.2">
      <c r="A356" s="2">
        <v>364</v>
      </c>
      <c r="B356" s="2">
        <v>-9832226</v>
      </c>
      <c r="C356" s="2" t="s">
        <v>92</v>
      </c>
      <c r="D356" s="2">
        <v>2.35</v>
      </c>
      <c r="E356" s="2">
        <v>0.35</v>
      </c>
      <c r="F356" s="2">
        <v>6</v>
      </c>
      <c r="G356" s="2">
        <v>-1</v>
      </c>
      <c r="H356" s="2">
        <v>0</v>
      </c>
      <c r="I356" s="2">
        <v>0</v>
      </c>
      <c r="J356" s="2">
        <v>0</v>
      </c>
      <c r="K356" s="2">
        <v>1.5</v>
      </c>
      <c r="L356" s="2">
        <v>-2</v>
      </c>
      <c r="M356" s="2">
        <v>2</v>
      </c>
      <c r="N356" s="2">
        <v>2.5249999999999999</v>
      </c>
      <c r="O356" s="2">
        <v>2.2749999999999999</v>
      </c>
      <c r="P356" s="2">
        <v>0.55000000000000004</v>
      </c>
      <c r="Q356" s="2">
        <v>0.23</v>
      </c>
      <c r="R356" s="9">
        <v>1</v>
      </c>
      <c r="S356" s="2" t="s">
        <v>784</v>
      </c>
    </row>
    <row r="357" spans="1:19" s="3" customFormat="1" x14ac:dyDescent="0.2">
      <c r="A357" s="3">
        <v>365</v>
      </c>
      <c r="B357" s="3">
        <v>-9832226</v>
      </c>
      <c r="C357" s="3">
        <v>2</v>
      </c>
      <c r="D357" s="3">
        <v>0.84</v>
      </c>
      <c r="E357" s="3">
        <v>-9902228</v>
      </c>
      <c r="F357" s="3">
        <v>22</v>
      </c>
      <c r="G357" s="3">
        <v>0</v>
      </c>
      <c r="H357" s="3">
        <v>0</v>
      </c>
      <c r="I357" s="3">
        <v>0</v>
      </c>
      <c r="R357" s="6"/>
      <c r="S357" s="3" t="s">
        <v>789</v>
      </c>
    </row>
    <row r="358" spans="1:19" s="3" customFormat="1" x14ac:dyDescent="0.2">
      <c r="A358" s="3">
        <v>366</v>
      </c>
      <c r="B358" s="3">
        <v>-9832226</v>
      </c>
      <c r="C358" s="3">
        <v>2</v>
      </c>
      <c r="D358" s="3">
        <v>0.16</v>
      </c>
      <c r="E358" s="3">
        <v>-2212</v>
      </c>
      <c r="F358" s="3">
        <v>-211</v>
      </c>
      <c r="G358" s="3">
        <v>0</v>
      </c>
      <c r="H358" s="3">
        <v>0</v>
      </c>
      <c r="I358" s="3">
        <v>0</v>
      </c>
      <c r="R358" s="6"/>
    </row>
    <row r="359" spans="1:19" s="2" customFormat="1" x14ac:dyDescent="0.2">
      <c r="A359" s="2">
        <v>367</v>
      </c>
      <c r="B359" s="2">
        <v>-9832126</v>
      </c>
      <c r="C359" s="2" t="s">
        <v>93</v>
      </c>
      <c r="D359" s="2">
        <v>2.35</v>
      </c>
      <c r="E359" s="2">
        <v>0.35</v>
      </c>
      <c r="F359" s="2">
        <v>6</v>
      </c>
      <c r="G359" s="2">
        <v>-1</v>
      </c>
      <c r="H359" s="2">
        <v>0</v>
      </c>
      <c r="I359" s="2">
        <v>0</v>
      </c>
      <c r="J359" s="2">
        <v>0</v>
      </c>
      <c r="K359" s="2">
        <v>1.5</v>
      </c>
      <c r="L359" s="2">
        <v>-1</v>
      </c>
      <c r="M359" s="2">
        <v>3</v>
      </c>
      <c r="N359" s="2">
        <v>2.5249999999999999</v>
      </c>
      <c r="O359" s="2">
        <v>2.2749999999999999</v>
      </c>
      <c r="P359" s="2">
        <v>0.55000000000000004</v>
      </c>
      <c r="Q359" s="2">
        <v>0.23</v>
      </c>
      <c r="R359" s="9">
        <v>1</v>
      </c>
      <c r="S359" s="2" t="s">
        <v>784</v>
      </c>
    </row>
    <row r="360" spans="1:19" s="3" customFormat="1" x14ac:dyDescent="0.2">
      <c r="A360" s="3">
        <v>368</v>
      </c>
      <c r="B360" s="3">
        <v>-9832126</v>
      </c>
      <c r="C360" s="3">
        <v>2</v>
      </c>
      <c r="D360" s="3">
        <v>0.84</v>
      </c>
      <c r="E360" s="3">
        <v>-9902128</v>
      </c>
      <c r="F360" s="3">
        <v>22</v>
      </c>
      <c r="G360" s="3">
        <v>0</v>
      </c>
      <c r="H360" s="3">
        <v>0</v>
      </c>
      <c r="I360" s="3">
        <v>0</v>
      </c>
      <c r="R360" s="6"/>
      <c r="S360" s="3" t="s">
        <v>789</v>
      </c>
    </row>
    <row r="361" spans="1:19" s="3" customFormat="1" x14ac:dyDescent="0.2">
      <c r="A361" s="3">
        <v>369</v>
      </c>
      <c r="B361" s="3">
        <v>-9832126</v>
      </c>
      <c r="C361" s="3">
        <v>2</v>
      </c>
      <c r="D361" s="3">
        <v>0.08</v>
      </c>
      <c r="E361" s="3">
        <v>-2212</v>
      </c>
      <c r="F361" s="3">
        <v>111</v>
      </c>
      <c r="G361" s="3">
        <v>0</v>
      </c>
      <c r="H361" s="3">
        <v>0</v>
      </c>
      <c r="I361" s="3">
        <v>0</v>
      </c>
      <c r="R361" s="6"/>
    </row>
    <row r="362" spans="1:19" s="3" customFormat="1" x14ac:dyDescent="0.2">
      <c r="A362" s="3">
        <v>370</v>
      </c>
      <c r="B362" s="3">
        <v>-9832126</v>
      </c>
      <c r="C362" s="3">
        <v>2</v>
      </c>
      <c r="D362" s="3">
        <v>0.08</v>
      </c>
      <c r="E362" s="3">
        <v>-2112</v>
      </c>
      <c r="F362" s="3">
        <v>-211</v>
      </c>
      <c r="G362" s="3">
        <v>0</v>
      </c>
      <c r="H362" s="3">
        <v>0</v>
      </c>
      <c r="I362" s="3">
        <v>0</v>
      </c>
      <c r="R362" s="6"/>
    </row>
    <row r="363" spans="1:19" s="2" customFormat="1" x14ac:dyDescent="0.2">
      <c r="A363" s="2">
        <v>371</v>
      </c>
      <c r="B363" s="2">
        <v>-9831116</v>
      </c>
      <c r="C363" s="2" t="s">
        <v>94</v>
      </c>
      <c r="D363" s="2">
        <v>2.35</v>
      </c>
      <c r="E363" s="2">
        <v>0.35</v>
      </c>
      <c r="F363" s="2">
        <v>6</v>
      </c>
      <c r="G363" s="2">
        <v>-1</v>
      </c>
      <c r="H363" s="2">
        <v>0</v>
      </c>
      <c r="I363" s="2">
        <v>0</v>
      </c>
      <c r="J363" s="2">
        <v>0</v>
      </c>
      <c r="K363" s="2">
        <v>1.5</v>
      </c>
      <c r="L363" s="2">
        <v>1</v>
      </c>
      <c r="M363" s="2">
        <v>2</v>
      </c>
      <c r="N363" s="2">
        <v>2.5249999999999999</v>
      </c>
      <c r="O363" s="2">
        <v>2.2749999999999999</v>
      </c>
      <c r="P363" s="2">
        <v>0.55000000000000004</v>
      </c>
      <c r="Q363" s="2">
        <v>0.23</v>
      </c>
      <c r="R363" s="9">
        <v>1</v>
      </c>
      <c r="S363" s="2" t="s">
        <v>784</v>
      </c>
    </row>
    <row r="364" spans="1:19" s="3" customFormat="1" x14ac:dyDescent="0.2">
      <c r="A364" s="3">
        <v>372</v>
      </c>
      <c r="B364" s="3">
        <v>-9831116</v>
      </c>
      <c r="C364" s="3">
        <v>2</v>
      </c>
      <c r="D364" s="3">
        <v>0.84</v>
      </c>
      <c r="E364" s="3">
        <v>-9901118</v>
      </c>
      <c r="F364" s="3">
        <v>22</v>
      </c>
      <c r="G364" s="3">
        <v>0</v>
      </c>
      <c r="H364" s="3">
        <v>0</v>
      </c>
      <c r="I364" s="3">
        <v>0</v>
      </c>
      <c r="R364" s="6"/>
      <c r="S364" s="3" t="s">
        <v>789</v>
      </c>
    </row>
    <row r="365" spans="1:19" s="3" customFormat="1" x14ac:dyDescent="0.2">
      <c r="A365" s="3">
        <v>373</v>
      </c>
      <c r="B365" s="3">
        <v>-9831116</v>
      </c>
      <c r="C365" s="3">
        <v>2</v>
      </c>
      <c r="D365" s="3">
        <v>0.16</v>
      </c>
      <c r="E365" s="3">
        <v>-2112</v>
      </c>
      <c r="F365" s="3">
        <v>211</v>
      </c>
      <c r="G365" s="3">
        <v>0</v>
      </c>
      <c r="H365" s="3">
        <v>0</v>
      </c>
      <c r="I365" s="3">
        <v>0</v>
      </c>
      <c r="R365" s="6"/>
    </row>
    <row r="366" spans="1:19" s="2" customFormat="1" x14ac:dyDescent="0.2">
      <c r="A366" s="2">
        <v>374</v>
      </c>
      <c r="B366" s="2">
        <v>9090225</v>
      </c>
      <c r="C366" s="2" t="s">
        <v>95</v>
      </c>
      <c r="D366" s="2">
        <v>2.3450000000000002</v>
      </c>
      <c r="E366" s="2">
        <v>0.32200000000000001</v>
      </c>
      <c r="F366" s="2">
        <v>5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3</v>
      </c>
      <c r="N366" s="2">
        <f>D366+0.05</f>
        <v>2.395</v>
      </c>
      <c r="O366" s="2">
        <f>D366-0.04</f>
        <v>2.3050000000000002</v>
      </c>
      <c r="P366" s="2">
        <f>E366+0.07</f>
        <v>0.39200000000000002</v>
      </c>
      <c r="Q366" s="2">
        <f>E366-0.06</f>
        <v>0.26200000000000001</v>
      </c>
      <c r="R366" s="9">
        <v>-4</v>
      </c>
      <c r="S366" s="2" t="s">
        <v>784</v>
      </c>
    </row>
    <row r="367" spans="1:19" s="3" customFormat="1" x14ac:dyDescent="0.2">
      <c r="A367" s="3">
        <v>375</v>
      </c>
      <c r="B367" s="3">
        <v>9090225</v>
      </c>
      <c r="C367" s="3">
        <v>2</v>
      </c>
      <c r="D367" s="3">
        <v>0.8</v>
      </c>
      <c r="E367" s="3">
        <v>7200333</v>
      </c>
      <c r="F367" s="3">
        <v>22</v>
      </c>
      <c r="G367" s="3">
        <v>0</v>
      </c>
      <c r="H367" s="3">
        <v>0</v>
      </c>
      <c r="I367" s="3">
        <v>0</v>
      </c>
      <c r="R367" s="6"/>
    </row>
    <row r="368" spans="1:19" s="3" customFormat="1" x14ac:dyDescent="0.2">
      <c r="A368" s="3">
        <v>376</v>
      </c>
      <c r="B368" s="3">
        <v>9090225</v>
      </c>
      <c r="C368" s="3">
        <v>2</v>
      </c>
      <c r="D368" s="3">
        <v>0.1</v>
      </c>
      <c r="E368" s="3">
        <v>221</v>
      </c>
      <c r="F368" s="3">
        <v>221</v>
      </c>
      <c r="G368" s="3">
        <v>0</v>
      </c>
      <c r="H368" s="3">
        <v>0</v>
      </c>
      <c r="I368" s="3">
        <v>0</v>
      </c>
      <c r="R368" s="6"/>
    </row>
    <row r="369" spans="1:19" s="3" customFormat="1" x14ac:dyDescent="0.2">
      <c r="A369" s="3">
        <v>377</v>
      </c>
      <c r="B369" s="3">
        <v>9090225</v>
      </c>
      <c r="C369" s="3">
        <v>2</v>
      </c>
      <c r="D369" s="3">
        <v>0.1</v>
      </c>
      <c r="E369" s="3">
        <v>333</v>
      </c>
      <c r="F369" s="3">
        <v>333</v>
      </c>
      <c r="G369" s="3">
        <v>0</v>
      </c>
      <c r="H369" s="3">
        <v>0</v>
      </c>
      <c r="I369" s="3">
        <v>0</v>
      </c>
      <c r="R369" s="6"/>
    </row>
    <row r="370" spans="1:19" s="2" customFormat="1" x14ac:dyDescent="0.2">
      <c r="A370" s="2">
        <v>378</v>
      </c>
      <c r="B370" s="2">
        <v>8000211</v>
      </c>
      <c r="C370" s="2" t="s">
        <v>96</v>
      </c>
      <c r="D370" s="2">
        <v>2.33</v>
      </c>
      <c r="E370" s="2">
        <v>0.4</v>
      </c>
      <c r="F370" s="2">
        <v>11</v>
      </c>
      <c r="G370" s="2">
        <v>0</v>
      </c>
      <c r="H370" s="2">
        <v>0</v>
      </c>
      <c r="I370" s="2">
        <v>0</v>
      </c>
      <c r="J370" s="2">
        <v>0</v>
      </c>
      <c r="K370" s="2">
        <v>1</v>
      </c>
      <c r="L370" s="2">
        <v>1</v>
      </c>
      <c r="M370" s="2">
        <v>1</v>
      </c>
      <c r="N370" s="2">
        <v>2.5</v>
      </c>
      <c r="O370" s="2">
        <v>2.2949999999999999</v>
      </c>
      <c r="P370" s="2">
        <v>0.5</v>
      </c>
      <c r="Q370" s="2">
        <v>0.06</v>
      </c>
      <c r="R370" s="9">
        <v>-1</v>
      </c>
      <c r="S370" s="2" t="s">
        <v>784</v>
      </c>
    </row>
    <row r="371" spans="1:19" s="3" customFormat="1" x14ac:dyDescent="0.2">
      <c r="A371" s="3">
        <v>379</v>
      </c>
      <c r="B371" s="3">
        <v>8000211</v>
      </c>
      <c r="C371" s="3">
        <v>2</v>
      </c>
      <c r="D371" s="3">
        <v>1</v>
      </c>
      <c r="E371" s="3">
        <v>219</v>
      </c>
      <c r="F371" s="3">
        <v>22</v>
      </c>
      <c r="G371" s="3">
        <v>0</v>
      </c>
      <c r="H371" s="3">
        <v>0</v>
      </c>
      <c r="I371" s="3">
        <v>0</v>
      </c>
      <c r="R371" s="6"/>
    </row>
    <row r="372" spans="1:19" s="2" customFormat="1" x14ac:dyDescent="0.2">
      <c r="A372" s="2">
        <v>380</v>
      </c>
      <c r="B372" s="2">
        <v>8000111</v>
      </c>
      <c r="C372" s="2" t="s">
        <v>97</v>
      </c>
      <c r="D372" s="2">
        <v>2.33</v>
      </c>
      <c r="E372" s="2">
        <v>0.4</v>
      </c>
      <c r="F372" s="2">
        <v>11</v>
      </c>
      <c r="G372" s="2">
        <v>0</v>
      </c>
      <c r="H372" s="2">
        <v>0</v>
      </c>
      <c r="I372" s="2">
        <v>0</v>
      </c>
      <c r="J372" s="2">
        <v>0</v>
      </c>
      <c r="K372" s="2">
        <v>1</v>
      </c>
      <c r="L372" s="2">
        <v>0</v>
      </c>
      <c r="M372" s="2">
        <v>1</v>
      </c>
      <c r="N372" s="2">
        <v>2.5</v>
      </c>
      <c r="O372" s="2">
        <v>2.2949999999999999</v>
      </c>
      <c r="P372" s="2">
        <v>0.5</v>
      </c>
      <c r="Q372" s="2">
        <v>0.06</v>
      </c>
      <c r="R372" s="9">
        <v>-1</v>
      </c>
      <c r="S372" s="2" t="s">
        <v>784</v>
      </c>
    </row>
    <row r="373" spans="1:19" s="3" customFormat="1" x14ac:dyDescent="0.2">
      <c r="A373" s="3">
        <v>381</v>
      </c>
      <c r="B373" s="3">
        <v>8000111</v>
      </c>
      <c r="C373" s="3">
        <v>2</v>
      </c>
      <c r="D373" s="3">
        <v>1</v>
      </c>
      <c r="E373" s="3">
        <v>119</v>
      </c>
      <c r="F373" s="3">
        <v>22</v>
      </c>
      <c r="G373" s="3">
        <v>0</v>
      </c>
      <c r="H373" s="3">
        <v>0</v>
      </c>
      <c r="I373" s="3">
        <v>0</v>
      </c>
      <c r="R373" s="6"/>
    </row>
    <row r="374" spans="1:19" s="2" customFormat="1" x14ac:dyDescent="0.2">
      <c r="A374" s="2">
        <v>382</v>
      </c>
      <c r="B374" s="2">
        <v>7030331</v>
      </c>
      <c r="C374" s="2" t="s">
        <v>98</v>
      </c>
      <c r="D374" s="2">
        <v>2.3239999999999998</v>
      </c>
      <c r="E374" s="2">
        <v>0.19400000000000001</v>
      </c>
      <c r="F374" s="2">
        <v>1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1</v>
      </c>
      <c r="N374" s="2">
        <v>2.3370000000000002</v>
      </c>
      <c r="O374" s="2">
        <v>2.3140000000000001</v>
      </c>
      <c r="P374" s="2">
        <v>0.223</v>
      </c>
      <c r="Q374" s="2">
        <v>0.14399999999999999</v>
      </c>
      <c r="R374" s="9">
        <v>-1</v>
      </c>
      <c r="S374" s="2" t="s">
        <v>784</v>
      </c>
    </row>
    <row r="375" spans="1:19" s="3" customFormat="1" x14ac:dyDescent="0.2">
      <c r="A375" s="3">
        <v>383</v>
      </c>
      <c r="B375" s="3">
        <v>7030331</v>
      </c>
      <c r="C375" s="3">
        <v>2</v>
      </c>
      <c r="D375" s="3">
        <v>1</v>
      </c>
      <c r="E375" s="3">
        <v>7200333</v>
      </c>
      <c r="F375" s="3">
        <v>22</v>
      </c>
      <c r="G375" s="3">
        <v>0</v>
      </c>
      <c r="H375" s="3">
        <v>0</v>
      </c>
      <c r="I375" s="3">
        <v>0</v>
      </c>
      <c r="R375" s="6"/>
    </row>
    <row r="376" spans="1:19" s="2" customFormat="1" x14ac:dyDescent="0.2">
      <c r="A376" s="2">
        <v>384</v>
      </c>
      <c r="B376" s="2">
        <v>-8000211</v>
      </c>
      <c r="C376" s="2" t="s">
        <v>99</v>
      </c>
      <c r="D376" s="2">
        <v>2.33</v>
      </c>
      <c r="E376" s="2">
        <v>0.4</v>
      </c>
      <c r="F376" s="2">
        <v>11</v>
      </c>
      <c r="G376" s="2">
        <v>0</v>
      </c>
      <c r="H376" s="2">
        <v>0</v>
      </c>
      <c r="I376" s="2">
        <v>0</v>
      </c>
      <c r="J376" s="2">
        <v>0</v>
      </c>
      <c r="K376" s="2">
        <v>1</v>
      </c>
      <c r="L376" s="2">
        <v>-1</v>
      </c>
      <c r="M376" s="2">
        <v>1</v>
      </c>
      <c r="N376" s="2">
        <v>2.5</v>
      </c>
      <c r="O376" s="2">
        <v>2.2949999999999999</v>
      </c>
      <c r="P376" s="2">
        <v>0.5</v>
      </c>
      <c r="Q376" s="2">
        <v>0.06</v>
      </c>
      <c r="R376" s="9">
        <v>-1</v>
      </c>
      <c r="S376" s="2" t="s">
        <v>784</v>
      </c>
    </row>
    <row r="377" spans="1:19" s="3" customFormat="1" x14ac:dyDescent="0.2">
      <c r="A377" s="3">
        <v>385</v>
      </c>
      <c r="B377" s="3">
        <v>-8000211</v>
      </c>
      <c r="C377" s="3">
        <v>2</v>
      </c>
      <c r="D377" s="3">
        <v>1</v>
      </c>
      <c r="E377" s="3">
        <v>-219</v>
      </c>
      <c r="F377" s="3">
        <v>22</v>
      </c>
      <c r="G377" s="3">
        <v>0</v>
      </c>
      <c r="H377" s="3">
        <v>0</v>
      </c>
      <c r="I377" s="3">
        <v>0</v>
      </c>
      <c r="R377" s="6"/>
    </row>
    <row r="378" spans="1:19" s="2" customFormat="1" x14ac:dyDescent="0.2">
      <c r="A378" s="2">
        <v>386</v>
      </c>
      <c r="B378" s="2">
        <v>9853124</v>
      </c>
      <c r="C378" s="2" t="s">
        <v>100</v>
      </c>
      <c r="D378" s="2">
        <v>2.3250000000000002</v>
      </c>
      <c r="E378" s="2">
        <v>0.16800000000000001</v>
      </c>
      <c r="F378" s="2">
        <v>4</v>
      </c>
      <c r="G378" s="2">
        <v>1</v>
      </c>
      <c r="H378" s="2">
        <v>-1</v>
      </c>
      <c r="I378" s="2">
        <v>0</v>
      </c>
      <c r="J378" s="2">
        <v>0</v>
      </c>
      <c r="K378" s="2">
        <v>0</v>
      </c>
      <c r="L378" s="2">
        <v>0</v>
      </c>
      <c r="M378" s="2">
        <v>4</v>
      </c>
      <c r="N378" s="2">
        <v>2.3719999999999999</v>
      </c>
      <c r="O378" s="2">
        <v>2.3069999999999999</v>
      </c>
      <c r="P378" s="2">
        <f>0.177+0.04</f>
        <v>0.217</v>
      </c>
      <c r="Q378" s="2">
        <f>0.12</f>
        <v>0.12</v>
      </c>
      <c r="R378" s="9">
        <v>1</v>
      </c>
      <c r="S378" s="2" t="s">
        <v>784</v>
      </c>
    </row>
    <row r="379" spans="1:19" s="3" customFormat="1" x14ac:dyDescent="0.2">
      <c r="A379" s="3">
        <v>387</v>
      </c>
      <c r="B379" s="3">
        <v>9853124</v>
      </c>
      <c r="C379" s="3">
        <v>2</v>
      </c>
      <c r="D379" s="3">
        <v>0.78</v>
      </c>
      <c r="E379" s="3">
        <v>23126</v>
      </c>
      <c r="F379" s="3">
        <v>22</v>
      </c>
      <c r="G379" s="3">
        <v>0</v>
      </c>
      <c r="H379" s="3">
        <v>0</v>
      </c>
      <c r="I379" s="3">
        <v>0</v>
      </c>
      <c r="R379" s="6"/>
      <c r="S379" s="3" t="s">
        <v>714</v>
      </c>
    </row>
    <row r="380" spans="1:19" s="3" customFormat="1" x14ac:dyDescent="0.2">
      <c r="A380" s="3">
        <v>388</v>
      </c>
      <c r="B380" s="3">
        <v>9853124</v>
      </c>
      <c r="C380" s="3">
        <v>2</v>
      </c>
      <c r="D380" s="3">
        <v>0.02</v>
      </c>
      <c r="E380" s="3">
        <v>3122</v>
      </c>
      <c r="F380" s="3">
        <v>223</v>
      </c>
      <c r="G380" s="3">
        <v>0</v>
      </c>
      <c r="H380" s="3">
        <v>0</v>
      </c>
      <c r="I380" s="3">
        <v>0</v>
      </c>
      <c r="R380" s="6"/>
    </row>
    <row r="381" spans="1:19" s="3" customFormat="1" x14ac:dyDescent="0.2">
      <c r="A381" s="3">
        <v>389</v>
      </c>
      <c r="B381" s="3">
        <v>9853124</v>
      </c>
      <c r="C381" s="3">
        <v>2</v>
      </c>
      <c r="D381" s="3">
        <v>0.1</v>
      </c>
      <c r="E381" s="3">
        <v>2112</v>
      </c>
      <c r="F381" s="3">
        <v>-311</v>
      </c>
      <c r="G381" s="3">
        <v>0</v>
      </c>
      <c r="H381" s="3">
        <v>0</v>
      </c>
      <c r="I381" s="3">
        <v>0</v>
      </c>
      <c r="R381" s="6"/>
    </row>
    <row r="382" spans="1:19" s="3" customFormat="1" x14ac:dyDescent="0.2">
      <c r="A382" s="3">
        <v>390</v>
      </c>
      <c r="B382" s="3">
        <v>9853124</v>
      </c>
      <c r="C382" s="3">
        <v>2</v>
      </c>
      <c r="D382" s="3">
        <v>0.1</v>
      </c>
      <c r="E382" s="3">
        <v>2212</v>
      </c>
      <c r="F382" s="3">
        <v>-321</v>
      </c>
      <c r="G382" s="3">
        <v>0</v>
      </c>
      <c r="H382" s="3">
        <v>0</v>
      </c>
      <c r="I382" s="3">
        <v>0</v>
      </c>
      <c r="R382" s="6"/>
    </row>
    <row r="383" spans="1:19" s="2" customFormat="1" x14ac:dyDescent="0.2">
      <c r="A383" s="2">
        <v>391</v>
      </c>
      <c r="B383" s="2">
        <v>-9853124</v>
      </c>
      <c r="C383" s="2" t="s">
        <v>101</v>
      </c>
      <c r="D383" s="2">
        <v>2.3250000000000002</v>
      </c>
      <c r="E383" s="2">
        <v>0.16800000000000001</v>
      </c>
      <c r="F383" s="2">
        <v>4</v>
      </c>
      <c r="G383" s="2">
        <v>-1</v>
      </c>
      <c r="H383" s="2">
        <v>1</v>
      </c>
      <c r="I383" s="2">
        <v>0</v>
      </c>
      <c r="J383" s="2">
        <v>0</v>
      </c>
      <c r="K383" s="2">
        <v>0</v>
      </c>
      <c r="L383" s="2">
        <v>0</v>
      </c>
      <c r="M383" s="2">
        <v>4</v>
      </c>
      <c r="N383" s="2">
        <v>2.3719999999999999</v>
      </c>
      <c r="O383" s="2">
        <v>2.3069999999999999</v>
      </c>
      <c r="P383" s="2">
        <f>0.177+0.04</f>
        <v>0.217</v>
      </c>
      <c r="Q383" s="2">
        <f>0.12</f>
        <v>0.12</v>
      </c>
      <c r="R383" s="9">
        <v>1</v>
      </c>
      <c r="S383" s="2" t="s">
        <v>784</v>
      </c>
    </row>
    <row r="384" spans="1:19" s="3" customFormat="1" x14ac:dyDescent="0.2">
      <c r="A384" s="3">
        <v>392</v>
      </c>
      <c r="B384" s="3">
        <v>-9853124</v>
      </c>
      <c r="C384" s="3">
        <v>2</v>
      </c>
      <c r="D384" s="3">
        <v>0.78</v>
      </c>
      <c r="E384" s="3">
        <v>-23126</v>
      </c>
      <c r="F384" s="3">
        <v>22</v>
      </c>
      <c r="G384" s="3">
        <v>0</v>
      </c>
      <c r="H384" s="3">
        <v>0</v>
      </c>
      <c r="I384" s="3">
        <v>0</v>
      </c>
      <c r="R384" s="6"/>
      <c r="S384" s="3" t="s">
        <v>714</v>
      </c>
    </row>
    <row r="385" spans="1:19" s="3" customFormat="1" x14ac:dyDescent="0.2">
      <c r="A385" s="3">
        <v>393</v>
      </c>
      <c r="B385" s="3">
        <v>-9853124</v>
      </c>
      <c r="C385" s="3">
        <v>2</v>
      </c>
      <c r="D385" s="3">
        <v>0.02</v>
      </c>
      <c r="E385" s="3">
        <v>-3122</v>
      </c>
      <c r="F385" s="3">
        <v>223</v>
      </c>
      <c r="G385" s="3">
        <v>0</v>
      </c>
      <c r="H385" s="3">
        <v>0</v>
      </c>
      <c r="I385" s="3">
        <v>0</v>
      </c>
      <c r="R385" s="6"/>
    </row>
    <row r="386" spans="1:19" s="3" customFormat="1" x14ac:dyDescent="0.2">
      <c r="A386" s="3">
        <v>394</v>
      </c>
      <c r="B386" s="3">
        <v>-9853124</v>
      </c>
      <c r="C386" s="3">
        <v>2</v>
      </c>
      <c r="D386" s="3">
        <v>0.1</v>
      </c>
      <c r="E386" s="3">
        <v>-2212</v>
      </c>
      <c r="F386" s="3">
        <v>321</v>
      </c>
      <c r="G386" s="3">
        <v>0</v>
      </c>
      <c r="H386" s="3">
        <v>0</v>
      </c>
      <c r="I386" s="3">
        <v>0</v>
      </c>
      <c r="R386" s="6"/>
    </row>
    <row r="387" spans="1:19" s="3" customFormat="1" x14ac:dyDescent="0.2">
      <c r="A387" s="3">
        <v>395</v>
      </c>
      <c r="B387" s="3">
        <v>-9853124</v>
      </c>
      <c r="C387" s="3">
        <v>2</v>
      </c>
      <c r="D387" s="3">
        <v>0.1</v>
      </c>
      <c r="E387" s="3">
        <v>-2112</v>
      </c>
      <c r="F387" s="3">
        <v>311</v>
      </c>
      <c r="G387" s="3">
        <v>0</v>
      </c>
      <c r="H387" s="3">
        <v>0</v>
      </c>
      <c r="I387" s="3">
        <v>0</v>
      </c>
      <c r="R387" s="6"/>
    </row>
    <row r="388" spans="1:19" s="2" customFormat="1" x14ac:dyDescent="0.2">
      <c r="A388" s="2">
        <v>396</v>
      </c>
      <c r="B388" s="2">
        <v>9010317</v>
      </c>
      <c r="C388" s="2" t="s">
        <v>102</v>
      </c>
      <c r="D388" s="2">
        <v>2.3239999999999998</v>
      </c>
      <c r="E388" s="2">
        <v>0.15</v>
      </c>
      <c r="F388" s="2">
        <v>7</v>
      </c>
      <c r="G388" s="2">
        <v>0</v>
      </c>
      <c r="H388" s="2">
        <v>1</v>
      </c>
      <c r="I388" s="2">
        <v>0</v>
      </c>
      <c r="J388" s="2">
        <v>0</v>
      </c>
      <c r="K388" s="2">
        <v>0.5</v>
      </c>
      <c r="L388" s="2">
        <v>0</v>
      </c>
      <c r="M388" s="2">
        <v>2</v>
      </c>
      <c r="N388" s="2">
        <f>D388+0.024</f>
        <v>2.3479999999999999</v>
      </c>
      <c r="O388" s="2">
        <f>D388-0.024</f>
        <v>2.2999999999999998</v>
      </c>
      <c r="P388" s="2">
        <f>E388+0.03</f>
        <v>0.18</v>
      </c>
      <c r="Q388" s="2">
        <f>E388-0.03</f>
        <v>0.12</v>
      </c>
      <c r="R388" s="9">
        <v>-1</v>
      </c>
      <c r="S388" s="2" t="s">
        <v>784</v>
      </c>
    </row>
    <row r="389" spans="1:19" s="3" customFormat="1" x14ac:dyDescent="0.2">
      <c r="A389" s="3">
        <v>397</v>
      </c>
      <c r="B389" s="3">
        <v>9010317</v>
      </c>
      <c r="C389" s="3">
        <v>2</v>
      </c>
      <c r="D389" s="3">
        <v>0.99</v>
      </c>
      <c r="E389" s="3">
        <v>9020315</v>
      </c>
      <c r="F389" s="3">
        <v>22</v>
      </c>
      <c r="G389" s="3">
        <v>0</v>
      </c>
      <c r="H389" s="3">
        <v>0</v>
      </c>
      <c r="I389" s="3">
        <v>0</v>
      </c>
      <c r="R389" s="6"/>
    </row>
    <row r="390" spans="1:19" s="3" customFormat="1" x14ac:dyDescent="0.2">
      <c r="A390" s="3">
        <v>398</v>
      </c>
      <c r="B390" s="3">
        <v>9010317</v>
      </c>
      <c r="C390" s="3">
        <v>2</v>
      </c>
      <c r="D390" s="3">
        <v>0.01</v>
      </c>
      <c r="E390" s="3">
        <v>-3122</v>
      </c>
      <c r="F390" s="3">
        <v>2112</v>
      </c>
      <c r="G390" s="3">
        <v>0</v>
      </c>
      <c r="H390" s="3">
        <v>0</v>
      </c>
      <c r="I390" s="3">
        <v>0</v>
      </c>
      <c r="R390" s="6"/>
    </row>
    <row r="391" spans="1:19" s="2" customFormat="1" x14ac:dyDescent="0.2">
      <c r="A391" s="2">
        <v>399</v>
      </c>
      <c r="B391" s="2">
        <v>9010327</v>
      </c>
      <c r="C391" s="2" t="s">
        <v>103</v>
      </c>
      <c r="D391" s="2">
        <v>2.3239999999999998</v>
      </c>
      <c r="E391" s="2">
        <v>0.15</v>
      </c>
      <c r="F391" s="2">
        <v>7</v>
      </c>
      <c r="G391" s="2">
        <v>0</v>
      </c>
      <c r="H391" s="2">
        <v>1</v>
      </c>
      <c r="I391" s="2">
        <v>0</v>
      </c>
      <c r="J391" s="2">
        <v>0</v>
      </c>
      <c r="K391" s="2">
        <v>0.5</v>
      </c>
      <c r="L391" s="2">
        <v>1</v>
      </c>
      <c r="M391" s="2">
        <v>2</v>
      </c>
      <c r="N391" s="2">
        <f>D391+0.024</f>
        <v>2.3479999999999999</v>
      </c>
      <c r="O391" s="2">
        <f>D391-0.024</f>
        <v>2.2999999999999998</v>
      </c>
      <c r="P391" s="2">
        <f>E391+0.03</f>
        <v>0.18</v>
      </c>
      <c r="Q391" s="2">
        <f>E391-0.03</f>
        <v>0.12</v>
      </c>
      <c r="R391" s="9">
        <v>-1</v>
      </c>
      <c r="S391" s="2" t="s">
        <v>784</v>
      </c>
    </row>
    <row r="392" spans="1:19" s="3" customFormat="1" x14ac:dyDescent="0.2">
      <c r="A392" s="3">
        <v>400</v>
      </c>
      <c r="B392" s="3">
        <v>9010327</v>
      </c>
      <c r="C392" s="3">
        <v>2</v>
      </c>
      <c r="D392" s="3">
        <v>0.99</v>
      </c>
      <c r="E392" s="3">
        <v>9020325</v>
      </c>
      <c r="F392" s="3">
        <v>22</v>
      </c>
      <c r="G392" s="3">
        <v>0</v>
      </c>
      <c r="H392" s="3">
        <v>0</v>
      </c>
      <c r="I392" s="3">
        <v>0</v>
      </c>
      <c r="R392" s="6"/>
    </row>
    <row r="393" spans="1:19" s="3" customFormat="1" x14ac:dyDescent="0.2">
      <c r="A393" s="3">
        <v>401</v>
      </c>
      <c r="B393" s="3">
        <v>9010327</v>
      </c>
      <c r="C393" s="3">
        <v>2</v>
      </c>
      <c r="D393" s="3">
        <v>0.01</v>
      </c>
      <c r="E393" s="3">
        <v>-3122</v>
      </c>
      <c r="F393" s="3">
        <v>2212</v>
      </c>
      <c r="G393" s="3">
        <v>0</v>
      </c>
      <c r="H393" s="3">
        <v>0</v>
      </c>
      <c r="I393" s="3">
        <v>0</v>
      </c>
      <c r="R393" s="6"/>
    </row>
    <row r="394" spans="1:19" s="2" customFormat="1" x14ac:dyDescent="0.2">
      <c r="A394" s="2">
        <v>402</v>
      </c>
      <c r="B394" s="2">
        <v>-9010327</v>
      </c>
      <c r="C394" s="2" t="s">
        <v>104</v>
      </c>
      <c r="D394" s="2">
        <v>2.3239999999999998</v>
      </c>
      <c r="E394" s="2">
        <v>0.15</v>
      </c>
      <c r="F394" s="2">
        <v>7</v>
      </c>
      <c r="G394" s="2">
        <v>0</v>
      </c>
      <c r="H394" s="2">
        <v>-1</v>
      </c>
      <c r="I394" s="2">
        <v>0</v>
      </c>
      <c r="J394" s="2">
        <v>0</v>
      </c>
      <c r="K394" s="2">
        <v>0.5</v>
      </c>
      <c r="L394" s="2">
        <v>-1</v>
      </c>
      <c r="M394" s="2">
        <v>2</v>
      </c>
      <c r="N394" s="2">
        <f>D394+0.024</f>
        <v>2.3479999999999999</v>
      </c>
      <c r="O394" s="2">
        <f>D394-0.024</f>
        <v>2.2999999999999998</v>
      </c>
      <c r="P394" s="2">
        <f>E394+0.03</f>
        <v>0.18</v>
      </c>
      <c r="Q394" s="2">
        <f>E394-0.03</f>
        <v>0.12</v>
      </c>
      <c r="R394" s="9">
        <v>-1</v>
      </c>
      <c r="S394" s="2" t="s">
        <v>784</v>
      </c>
    </row>
    <row r="395" spans="1:19" s="3" customFormat="1" x14ac:dyDescent="0.2">
      <c r="A395" s="3">
        <v>403</v>
      </c>
      <c r="B395" s="3">
        <v>-9010327</v>
      </c>
      <c r="C395" s="3">
        <v>2</v>
      </c>
      <c r="D395" s="3">
        <v>0.99</v>
      </c>
      <c r="E395" s="3">
        <v>-9020325</v>
      </c>
      <c r="F395" s="3">
        <v>22</v>
      </c>
      <c r="G395" s="3">
        <v>0</v>
      </c>
      <c r="H395" s="3">
        <v>0</v>
      </c>
      <c r="I395" s="3">
        <v>0</v>
      </c>
      <c r="R395" s="6"/>
    </row>
    <row r="396" spans="1:19" s="3" customFormat="1" x14ac:dyDescent="0.2">
      <c r="A396" s="3">
        <v>404</v>
      </c>
      <c r="B396" s="3">
        <v>-9010327</v>
      </c>
      <c r="C396" s="3">
        <v>2</v>
      </c>
      <c r="D396" s="3">
        <v>0.01</v>
      </c>
      <c r="E396" s="3">
        <v>3122</v>
      </c>
      <c r="F396" s="3">
        <v>-2212</v>
      </c>
      <c r="G396" s="3">
        <v>0</v>
      </c>
      <c r="H396" s="3">
        <v>0</v>
      </c>
      <c r="I396" s="3">
        <v>0</v>
      </c>
      <c r="R396" s="6"/>
    </row>
    <row r="397" spans="1:19" s="2" customFormat="1" x14ac:dyDescent="0.2">
      <c r="A397" s="2">
        <v>405</v>
      </c>
      <c r="B397" s="2">
        <v>-9010317</v>
      </c>
      <c r="C397" s="2" t="s">
        <v>105</v>
      </c>
      <c r="D397" s="2">
        <v>2.3239999999999998</v>
      </c>
      <c r="E397" s="2">
        <v>0.15</v>
      </c>
      <c r="F397" s="2">
        <v>7</v>
      </c>
      <c r="G397" s="2">
        <v>0</v>
      </c>
      <c r="H397" s="2">
        <v>-1</v>
      </c>
      <c r="I397" s="2">
        <v>0</v>
      </c>
      <c r="J397" s="2">
        <v>0</v>
      </c>
      <c r="K397" s="2">
        <v>0.5</v>
      </c>
      <c r="L397" s="2">
        <v>0</v>
      </c>
      <c r="M397" s="2">
        <v>2</v>
      </c>
      <c r="N397" s="2">
        <f>D397+0.024</f>
        <v>2.3479999999999999</v>
      </c>
      <c r="O397" s="2">
        <f>D397-0.024</f>
        <v>2.2999999999999998</v>
      </c>
      <c r="P397" s="2">
        <f>E397+0.03</f>
        <v>0.18</v>
      </c>
      <c r="Q397" s="2">
        <f>E397-0.03</f>
        <v>0.12</v>
      </c>
      <c r="R397" s="9">
        <v>-1</v>
      </c>
      <c r="S397" s="2" t="s">
        <v>784</v>
      </c>
    </row>
    <row r="398" spans="1:19" s="3" customFormat="1" x14ac:dyDescent="0.2">
      <c r="A398" s="3">
        <v>406</v>
      </c>
      <c r="B398" s="3">
        <v>-9010317</v>
      </c>
      <c r="C398" s="3">
        <v>2</v>
      </c>
      <c r="D398" s="3">
        <v>0.99</v>
      </c>
      <c r="E398" s="3">
        <v>-9020315</v>
      </c>
      <c r="F398" s="3">
        <v>22</v>
      </c>
      <c r="G398" s="3">
        <v>0</v>
      </c>
      <c r="H398" s="3">
        <v>0</v>
      </c>
      <c r="I398" s="3">
        <v>0</v>
      </c>
      <c r="R398" s="6"/>
    </row>
    <row r="399" spans="1:19" s="3" customFormat="1" x14ac:dyDescent="0.2">
      <c r="A399" s="3">
        <v>407</v>
      </c>
      <c r="B399" s="3">
        <v>-9010317</v>
      </c>
      <c r="C399" s="3">
        <v>2</v>
      </c>
      <c r="D399" s="3">
        <v>0.01</v>
      </c>
      <c r="E399" s="3">
        <v>3122</v>
      </c>
      <c r="F399" s="3">
        <v>-2112</v>
      </c>
      <c r="G399" s="3">
        <v>0</v>
      </c>
      <c r="H399" s="3">
        <v>0</v>
      </c>
      <c r="I399" s="3">
        <v>0</v>
      </c>
      <c r="R399" s="6"/>
    </row>
    <row r="400" spans="1:19" s="2" customFormat="1" x14ac:dyDescent="0.2">
      <c r="A400" s="2">
        <v>408</v>
      </c>
      <c r="B400" s="2">
        <v>9882212</v>
      </c>
      <c r="C400" s="2" t="s">
        <v>106</v>
      </c>
      <c r="D400" s="2">
        <v>2.2999999999999998</v>
      </c>
      <c r="E400" s="2">
        <v>0.34</v>
      </c>
      <c r="F400" s="2">
        <v>2</v>
      </c>
      <c r="G400" s="2">
        <v>1</v>
      </c>
      <c r="H400" s="2">
        <v>0</v>
      </c>
      <c r="I400" s="2">
        <v>0</v>
      </c>
      <c r="J400" s="2">
        <v>0</v>
      </c>
      <c r="K400" s="2">
        <v>0.5</v>
      </c>
      <c r="L400" s="2">
        <v>1</v>
      </c>
      <c r="M400" s="2">
        <v>1</v>
      </c>
      <c r="N400" s="2">
        <f>D400+0.04+0.109</f>
        <v>2.4489999999999998</v>
      </c>
      <c r="O400" s="2">
        <f>D400-0.03</f>
        <v>2.27</v>
      </c>
      <c r="P400" s="2">
        <f>E400+0.03+0.11</f>
        <v>0.48</v>
      </c>
      <c r="Q400" s="2">
        <f>E400-0.03-0.058</f>
        <v>0.25200000000000006</v>
      </c>
      <c r="R400" s="9">
        <v>2</v>
      </c>
      <c r="S400" s="2" t="s">
        <v>784</v>
      </c>
    </row>
    <row r="401" spans="1:19" s="3" customFormat="1" x14ac:dyDescent="0.2">
      <c r="A401" s="3">
        <v>409</v>
      </c>
      <c r="B401" s="3">
        <v>9882212</v>
      </c>
      <c r="C401" s="3">
        <v>2</v>
      </c>
      <c r="D401" s="3">
        <v>1</v>
      </c>
      <c r="E401" s="3">
        <v>2128</v>
      </c>
      <c r="F401" s="3">
        <v>22</v>
      </c>
      <c r="G401" s="3">
        <v>0</v>
      </c>
      <c r="H401" s="3">
        <v>0</v>
      </c>
      <c r="I401" s="3">
        <v>0</v>
      </c>
      <c r="R401" s="6"/>
      <c r="S401" s="3" t="s">
        <v>790</v>
      </c>
    </row>
    <row r="402" spans="1:19" s="2" customFormat="1" x14ac:dyDescent="0.2">
      <c r="A402" s="2">
        <v>410</v>
      </c>
      <c r="B402" s="2">
        <v>9882112</v>
      </c>
      <c r="C402" s="2" t="s">
        <v>107</v>
      </c>
      <c r="D402" s="2">
        <v>2.2999999999999998</v>
      </c>
      <c r="E402" s="2">
        <v>0.34</v>
      </c>
      <c r="F402" s="2">
        <v>2</v>
      </c>
      <c r="G402" s="2">
        <v>1</v>
      </c>
      <c r="H402" s="2">
        <v>0</v>
      </c>
      <c r="I402" s="2">
        <v>0</v>
      </c>
      <c r="J402" s="2">
        <v>0</v>
      </c>
      <c r="K402" s="2">
        <v>0.5</v>
      </c>
      <c r="L402" s="2">
        <v>0</v>
      </c>
      <c r="M402" s="2">
        <v>1</v>
      </c>
      <c r="N402" s="2">
        <f>D402+0.04+0.109</f>
        <v>2.4489999999999998</v>
      </c>
      <c r="O402" s="2">
        <f>D402-0.03</f>
        <v>2.27</v>
      </c>
      <c r="P402" s="2">
        <f>E402+0.03+0.11</f>
        <v>0.48</v>
      </c>
      <c r="Q402" s="2">
        <f>E402-0.03-0.058</f>
        <v>0.25200000000000006</v>
      </c>
      <c r="R402" s="9">
        <v>2</v>
      </c>
      <c r="S402" s="2" t="s">
        <v>784</v>
      </c>
    </row>
    <row r="403" spans="1:19" s="3" customFormat="1" x14ac:dyDescent="0.2">
      <c r="A403" s="3">
        <v>411</v>
      </c>
      <c r="B403" s="3">
        <v>9882112</v>
      </c>
      <c r="C403" s="3">
        <v>2</v>
      </c>
      <c r="D403" s="3">
        <v>1</v>
      </c>
      <c r="E403" s="3">
        <v>1218</v>
      </c>
      <c r="F403" s="3">
        <v>22</v>
      </c>
      <c r="G403" s="3">
        <v>0</v>
      </c>
      <c r="H403" s="3">
        <v>0</v>
      </c>
      <c r="I403" s="3">
        <v>0</v>
      </c>
      <c r="R403" s="6"/>
      <c r="S403" s="3" t="s">
        <v>790</v>
      </c>
    </row>
    <row r="404" spans="1:19" s="2" customFormat="1" x14ac:dyDescent="0.2">
      <c r="A404" s="2">
        <v>412</v>
      </c>
      <c r="B404" s="2">
        <v>9010229</v>
      </c>
      <c r="C404" s="2" t="s">
        <v>108</v>
      </c>
      <c r="D404" s="2">
        <v>2.3199999999999998</v>
      </c>
      <c r="E404" s="2">
        <v>0.25</v>
      </c>
      <c r="F404" s="2">
        <v>9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12</v>
      </c>
      <c r="N404" s="2">
        <v>2.38</v>
      </c>
      <c r="O404" s="2">
        <v>2.2829999999999999</v>
      </c>
      <c r="P404" s="2">
        <v>0.31</v>
      </c>
      <c r="Q404" s="2">
        <v>0.13500000000000001</v>
      </c>
      <c r="R404" s="9">
        <v>-1</v>
      </c>
      <c r="S404" s="2" t="s">
        <v>784</v>
      </c>
    </row>
    <row r="405" spans="1:19" s="3" customFormat="1" x14ac:dyDescent="0.2">
      <c r="A405" s="3">
        <v>413</v>
      </c>
      <c r="B405" s="3">
        <v>9010229</v>
      </c>
      <c r="C405" s="3">
        <v>2</v>
      </c>
      <c r="D405" s="3">
        <v>0.8</v>
      </c>
      <c r="E405" s="3">
        <v>337</v>
      </c>
      <c r="F405" s="3">
        <v>22</v>
      </c>
      <c r="G405" s="3">
        <v>0</v>
      </c>
      <c r="H405" s="3">
        <v>0</v>
      </c>
      <c r="I405" s="3">
        <v>0</v>
      </c>
      <c r="R405" s="6"/>
    </row>
    <row r="406" spans="1:19" s="3" customFormat="1" x14ac:dyDescent="0.2">
      <c r="A406" s="3">
        <v>414</v>
      </c>
      <c r="B406" s="3">
        <v>9010229</v>
      </c>
      <c r="C406" s="3">
        <v>2</v>
      </c>
      <c r="D406" s="3">
        <v>0.04</v>
      </c>
      <c r="E406" s="3">
        <v>-213</v>
      </c>
      <c r="F406" s="3">
        <v>213</v>
      </c>
      <c r="G406" s="3">
        <v>0</v>
      </c>
      <c r="H406" s="3">
        <v>0</v>
      </c>
      <c r="I406" s="3">
        <v>0</v>
      </c>
      <c r="R406" s="6"/>
    </row>
    <row r="407" spans="1:19" s="3" customFormat="1" x14ac:dyDescent="0.2">
      <c r="A407" s="3">
        <v>415</v>
      </c>
      <c r="B407" s="3">
        <v>9010229</v>
      </c>
      <c r="C407" s="3">
        <v>2</v>
      </c>
      <c r="D407" s="3">
        <v>2.8000000000000001E-2</v>
      </c>
      <c r="E407" s="3">
        <v>223</v>
      </c>
      <c r="F407" s="3">
        <v>223</v>
      </c>
      <c r="G407" s="3">
        <v>0</v>
      </c>
      <c r="H407" s="3">
        <v>0</v>
      </c>
      <c r="I407" s="3">
        <v>0</v>
      </c>
      <c r="R407" s="6"/>
    </row>
    <row r="408" spans="1:19" s="3" customFormat="1" x14ac:dyDescent="0.2">
      <c r="A408" s="3">
        <v>416</v>
      </c>
      <c r="B408" s="3">
        <v>9010229</v>
      </c>
      <c r="C408" s="3">
        <v>2</v>
      </c>
      <c r="D408" s="3">
        <v>0.02</v>
      </c>
      <c r="E408" s="3">
        <v>113</v>
      </c>
      <c r="F408" s="3">
        <v>113</v>
      </c>
      <c r="G408" s="3">
        <v>0</v>
      </c>
      <c r="H408" s="3">
        <v>0</v>
      </c>
      <c r="I408" s="3">
        <v>0</v>
      </c>
      <c r="R408" s="6"/>
    </row>
    <row r="409" spans="1:19" s="3" customFormat="1" x14ac:dyDescent="0.2">
      <c r="A409" s="3">
        <v>417</v>
      </c>
      <c r="B409" s="3">
        <v>9010229</v>
      </c>
      <c r="C409" s="3">
        <v>2</v>
      </c>
      <c r="D409" s="3">
        <v>1.8599999999999998E-2</v>
      </c>
      <c r="E409" s="3">
        <v>-211</v>
      </c>
      <c r="F409" s="3">
        <v>211</v>
      </c>
      <c r="G409" s="3">
        <v>0</v>
      </c>
      <c r="H409" s="3">
        <v>0</v>
      </c>
      <c r="I409" s="3">
        <v>0</v>
      </c>
      <c r="R409" s="6"/>
    </row>
    <row r="410" spans="1:19" s="3" customFormat="1" x14ac:dyDescent="0.2">
      <c r="A410" s="3">
        <v>418</v>
      </c>
      <c r="B410" s="3">
        <v>9010229</v>
      </c>
      <c r="C410" s="3">
        <v>3</v>
      </c>
      <c r="D410" s="3">
        <v>1.8599999999999998E-2</v>
      </c>
      <c r="E410" s="3">
        <v>221</v>
      </c>
      <c r="F410" s="3">
        <v>-211</v>
      </c>
      <c r="G410" s="3">
        <v>211</v>
      </c>
      <c r="H410" s="3">
        <v>0</v>
      </c>
      <c r="I410" s="3">
        <v>0</v>
      </c>
      <c r="R410" s="6"/>
    </row>
    <row r="411" spans="1:19" s="3" customFormat="1" x14ac:dyDescent="0.2">
      <c r="A411" s="3">
        <v>419</v>
      </c>
      <c r="B411" s="3">
        <v>9010229</v>
      </c>
      <c r="C411" s="3">
        <v>2</v>
      </c>
      <c r="D411" s="3">
        <v>1.4E-2</v>
      </c>
      <c r="E411" s="3">
        <v>-2212</v>
      </c>
      <c r="F411" s="3">
        <v>2212</v>
      </c>
      <c r="G411" s="3">
        <v>0</v>
      </c>
      <c r="H411" s="3">
        <v>0</v>
      </c>
      <c r="I411" s="3">
        <v>0</v>
      </c>
      <c r="R411" s="6"/>
    </row>
    <row r="412" spans="1:19" s="3" customFormat="1" x14ac:dyDescent="0.2">
      <c r="A412" s="3">
        <v>420</v>
      </c>
      <c r="B412" s="3">
        <v>9010229</v>
      </c>
      <c r="C412" s="3">
        <v>2</v>
      </c>
      <c r="D412" s="3">
        <v>1.4E-2</v>
      </c>
      <c r="E412" s="3">
        <v>-2112</v>
      </c>
      <c r="F412" s="3">
        <v>2112</v>
      </c>
      <c r="G412" s="3">
        <v>0</v>
      </c>
      <c r="H412" s="3">
        <v>0</v>
      </c>
      <c r="I412" s="3">
        <v>0</v>
      </c>
      <c r="R412" s="6"/>
    </row>
    <row r="413" spans="1:19" s="3" customFormat="1" x14ac:dyDescent="0.2">
      <c r="A413" s="3">
        <v>421</v>
      </c>
      <c r="B413" s="3">
        <v>9010229</v>
      </c>
      <c r="C413" s="3">
        <v>2</v>
      </c>
      <c r="D413" s="3">
        <v>1.4E-2</v>
      </c>
      <c r="E413" s="3">
        <v>-321</v>
      </c>
      <c r="F413" s="3">
        <v>321</v>
      </c>
      <c r="G413" s="3">
        <v>0</v>
      </c>
      <c r="H413" s="3">
        <v>0</v>
      </c>
      <c r="I413" s="3">
        <v>0</v>
      </c>
      <c r="R413" s="6"/>
    </row>
    <row r="414" spans="1:19" s="3" customFormat="1" x14ac:dyDescent="0.2">
      <c r="A414" s="3">
        <v>422</v>
      </c>
      <c r="B414" s="3">
        <v>9010229</v>
      </c>
      <c r="C414" s="3">
        <v>2</v>
      </c>
      <c r="D414" s="3">
        <v>1.4E-2</v>
      </c>
      <c r="E414" s="3">
        <v>-311</v>
      </c>
      <c r="F414" s="3">
        <v>311</v>
      </c>
      <c r="G414" s="3">
        <v>0</v>
      </c>
      <c r="H414" s="3">
        <v>0</v>
      </c>
      <c r="I414" s="3">
        <v>0</v>
      </c>
      <c r="R414" s="6"/>
    </row>
    <row r="415" spans="1:19" s="3" customFormat="1" x14ac:dyDescent="0.2">
      <c r="A415" s="3">
        <v>423</v>
      </c>
      <c r="B415" s="3">
        <v>9010229</v>
      </c>
      <c r="C415" s="3">
        <v>2</v>
      </c>
      <c r="D415" s="3">
        <v>9.4000000000000004E-3</v>
      </c>
      <c r="E415" s="3">
        <v>111</v>
      </c>
      <c r="F415" s="3">
        <v>111</v>
      </c>
      <c r="G415" s="3">
        <v>0</v>
      </c>
      <c r="H415" s="3">
        <v>0</v>
      </c>
      <c r="I415" s="3">
        <v>0</v>
      </c>
      <c r="R415" s="6"/>
    </row>
    <row r="416" spans="1:19" s="3" customFormat="1" x14ac:dyDescent="0.2">
      <c r="A416" s="3">
        <v>424</v>
      </c>
      <c r="B416" s="3">
        <v>9010229</v>
      </c>
      <c r="C416" s="3">
        <v>3</v>
      </c>
      <c r="D416" s="3">
        <v>9.4000000000000004E-3</v>
      </c>
      <c r="E416" s="3">
        <v>221</v>
      </c>
      <c r="F416" s="3">
        <v>111</v>
      </c>
      <c r="G416" s="3">
        <v>111</v>
      </c>
      <c r="H416" s="3">
        <v>0</v>
      </c>
      <c r="I416" s="3">
        <v>0</v>
      </c>
      <c r="R416" s="6"/>
    </row>
    <row r="417" spans="1:19" s="2" customFormat="1" x14ac:dyDescent="0.2">
      <c r="A417" s="2">
        <v>425</v>
      </c>
      <c r="B417" s="2">
        <v>9901118</v>
      </c>
      <c r="C417" s="2" t="s">
        <v>109</v>
      </c>
      <c r="D417" s="2">
        <v>2.3079999999999998</v>
      </c>
      <c r="E417" s="2">
        <v>0.36</v>
      </c>
      <c r="F417" s="2">
        <v>10</v>
      </c>
      <c r="G417" s="2">
        <v>1</v>
      </c>
      <c r="H417" s="2">
        <v>0</v>
      </c>
      <c r="I417" s="2">
        <v>0</v>
      </c>
      <c r="J417" s="2">
        <v>0</v>
      </c>
      <c r="K417" s="2">
        <v>1.5</v>
      </c>
      <c r="L417" s="2">
        <v>-1</v>
      </c>
      <c r="M417" s="2">
        <v>2</v>
      </c>
      <c r="N417" s="2">
        <v>2.5249999999999999</v>
      </c>
      <c r="O417" s="2">
        <f>2.217-0.08</f>
        <v>2.137</v>
      </c>
      <c r="P417" s="2">
        <v>0.57499999999999996</v>
      </c>
      <c r="Q417" s="2">
        <v>0.2</v>
      </c>
      <c r="R417" s="9">
        <v>2</v>
      </c>
      <c r="S417" s="2" t="s">
        <v>784</v>
      </c>
    </row>
    <row r="418" spans="1:19" s="3" customFormat="1" x14ac:dyDescent="0.2">
      <c r="A418" s="3">
        <v>426</v>
      </c>
      <c r="B418" s="3">
        <v>9901118</v>
      </c>
      <c r="C418" s="3">
        <v>2</v>
      </c>
      <c r="D418" s="3">
        <v>0.95499999999999996</v>
      </c>
      <c r="E418" s="3">
        <v>9811118</v>
      </c>
      <c r="F418" s="3">
        <v>22</v>
      </c>
      <c r="G418" s="3">
        <v>0</v>
      </c>
      <c r="H418" s="3">
        <v>0</v>
      </c>
      <c r="I418" s="3">
        <v>0</v>
      </c>
      <c r="R418" s="6"/>
    </row>
    <row r="419" spans="1:19" s="3" customFormat="1" x14ac:dyDescent="0.2">
      <c r="A419" s="3">
        <v>427</v>
      </c>
      <c r="B419" s="3">
        <v>9901118</v>
      </c>
      <c r="C419" s="3">
        <v>2</v>
      </c>
      <c r="D419" s="3">
        <v>4.4999999999999998E-2</v>
      </c>
      <c r="E419" s="3">
        <v>2112</v>
      </c>
      <c r="F419" s="3">
        <v>-211</v>
      </c>
      <c r="G419" s="3">
        <v>0</v>
      </c>
      <c r="H419" s="3">
        <v>0</v>
      </c>
      <c r="I419" s="3">
        <v>0</v>
      </c>
      <c r="R419" s="6"/>
    </row>
    <row r="420" spans="1:19" s="2" customFormat="1" x14ac:dyDescent="0.2">
      <c r="A420" s="2">
        <v>428</v>
      </c>
      <c r="B420" s="2">
        <v>9901218</v>
      </c>
      <c r="C420" s="2" t="s">
        <v>110</v>
      </c>
      <c r="D420" s="2">
        <v>2.3079999999999998</v>
      </c>
      <c r="E420" s="2">
        <v>0.36</v>
      </c>
      <c r="F420" s="2">
        <v>10</v>
      </c>
      <c r="G420" s="2">
        <v>1</v>
      </c>
      <c r="H420" s="2">
        <v>0</v>
      </c>
      <c r="I420" s="2">
        <v>0</v>
      </c>
      <c r="J420" s="2">
        <v>0</v>
      </c>
      <c r="K420" s="2">
        <v>1.5</v>
      </c>
      <c r="L420" s="2">
        <v>0</v>
      </c>
      <c r="M420" s="2">
        <v>3</v>
      </c>
      <c r="N420" s="2">
        <v>2.5249999999999999</v>
      </c>
      <c r="O420" s="2">
        <f>2.217-0.08</f>
        <v>2.137</v>
      </c>
      <c r="P420" s="2">
        <v>0.57499999999999996</v>
      </c>
      <c r="Q420" s="2">
        <v>0.2</v>
      </c>
      <c r="R420" s="9">
        <v>2</v>
      </c>
      <c r="S420" s="2" t="s">
        <v>784</v>
      </c>
    </row>
    <row r="421" spans="1:19" s="3" customFormat="1" x14ac:dyDescent="0.2">
      <c r="A421" s="3">
        <v>429</v>
      </c>
      <c r="B421" s="3">
        <v>9901218</v>
      </c>
      <c r="C421" s="3">
        <v>2</v>
      </c>
      <c r="D421" s="3">
        <v>0.95499999999999996</v>
      </c>
      <c r="E421" s="3">
        <v>9812118</v>
      </c>
      <c r="F421" s="3">
        <v>22</v>
      </c>
      <c r="G421" s="3">
        <v>0</v>
      </c>
      <c r="H421" s="3">
        <v>0</v>
      </c>
      <c r="I421" s="3">
        <v>0</v>
      </c>
      <c r="R421" s="6"/>
    </row>
    <row r="422" spans="1:19" s="3" customFormat="1" x14ac:dyDescent="0.2">
      <c r="A422" s="3">
        <v>430</v>
      </c>
      <c r="B422" s="3">
        <v>9901218</v>
      </c>
      <c r="C422" s="3">
        <v>2</v>
      </c>
      <c r="D422" s="3">
        <v>2.2499999999999999E-2</v>
      </c>
      <c r="E422" s="3">
        <v>2112</v>
      </c>
      <c r="F422" s="3">
        <v>111</v>
      </c>
      <c r="G422" s="3">
        <v>0</v>
      </c>
      <c r="H422" s="3">
        <v>0</v>
      </c>
      <c r="I422" s="3">
        <v>0</v>
      </c>
      <c r="R422" s="6"/>
    </row>
    <row r="423" spans="1:19" s="3" customFormat="1" x14ac:dyDescent="0.2">
      <c r="A423" s="3">
        <v>431</v>
      </c>
      <c r="B423" s="3">
        <v>9901218</v>
      </c>
      <c r="C423" s="3">
        <v>2</v>
      </c>
      <c r="D423" s="3">
        <v>2.2499999999999999E-2</v>
      </c>
      <c r="E423" s="3">
        <v>2212</v>
      </c>
      <c r="F423" s="3">
        <v>-211</v>
      </c>
      <c r="G423" s="3">
        <v>0</v>
      </c>
      <c r="H423" s="3">
        <v>0</v>
      </c>
      <c r="I423" s="3">
        <v>0</v>
      </c>
      <c r="R423" s="6"/>
    </row>
    <row r="424" spans="1:19" s="2" customFormat="1" x14ac:dyDescent="0.2">
      <c r="A424" s="2">
        <v>432</v>
      </c>
      <c r="B424" s="2">
        <v>9902128</v>
      </c>
      <c r="C424" s="2" t="s">
        <v>111</v>
      </c>
      <c r="D424" s="2">
        <v>2.3079999999999998</v>
      </c>
      <c r="E424" s="2">
        <v>0.36</v>
      </c>
      <c r="F424" s="2">
        <v>10</v>
      </c>
      <c r="G424" s="2">
        <v>1</v>
      </c>
      <c r="H424" s="2">
        <v>0</v>
      </c>
      <c r="I424" s="2">
        <v>0</v>
      </c>
      <c r="J424" s="2">
        <v>0</v>
      </c>
      <c r="K424" s="2">
        <v>1.5</v>
      </c>
      <c r="L424" s="2">
        <v>1</v>
      </c>
      <c r="M424" s="2">
        <v>3</v>
      </c>
      <c r="N424" s="2">
        <v>2.5249999999999999</v>
      </c>
      <c r="O424" s="2">
        <f>2.217-0.08</f>
        <v>2.137</v>
      </c>
      <c r="P424" s="2">
        <v>0.57499999999999996</v>
      </c>
      <c r="Q424" s="2">
        <v>0.2</v>
      </c>
      <c r="R424" s="9">
        <v>2</v>
      </c>
      <c r="S424" s="2" t="s">
        <v>784</v>
      </c>
    </row>
    <row r="425" spans="1:19" s="3" customFormat="1" x14ac:dyDescent="0.2">
      <c r="A425" s="3">
        <v>433</v>
      </c>
      <c r="B425" s="3">
        <v>9902128</v>
      </c>
      <c r="C425" s="3">
        <v>2</v>
      </c>
      <c r="D425" s="3">
        <v>0.95499999999999996</v>
      </c>
      <c r="E425" s="3">
        <v>9812218</v>
      </c>
      <c r="F425" s="3">
        <v>22</v>
      </c>
      <c r="G425" s="3">
        <v>0</v>
      </c>
      <c r="H425" s="3">
        <v>0</v>
      </c>
      <c r="I425" s="3">
        <v>0</v>
      </c>
      <c r="R425" s="6"/>
    </row>
    <row r="426" spans="1:19" s="3" customFormat="1" x14ac:dyDescent="0.2">
      <c r="A426" s="3">
        <v>434</v>
      </c>
      <c r="B426" s="3">
        <v>9902128</v>
      </c>
      <c r="C426" s="3">
        <v>2</v>
      </c>
      <c r="D426" s="3">
        <v>2.2499999999999999E-2</v>
      </c>
      <c r="E426" s="3">
        <v>2112</v>
      </c>
      <c r="F426" s="3">
        <v>211</v>
      </c>
      <c r="G426" s="3">
        <v>0</v>
      </c>
      <c r="H426" s="3">
        <v>0</v>
      </c>
      <c r="I426" s="3">
        <v>0</v>
      </c>
      <c r="R426" s="6"/>
    </row>
    <row r="427" spans="1:19" s="3" customFormat="1" x14ac:dyDescent="0.2">
      <c r="A427" s="3">
        <v>435</v>
      </c>
      <c r="B427" s="3">
        <v>9902128</v>
      </c>
      <c r="C427" s="3">
        <v>2</v>
      </c>
      <c r="D427" s="3">
        <v>2.2499999999999999E-2</v>
      </c>
      <c r="E427" s="3">
        <v>2212</v>
      </c>
      <c r="F427" s="3">
        <v>111</v>
      </c>
      <c r="G427" s="3">
        <v>0</v>
      </c>
      <c r="H427" s="3">
        <v>0</v>
      </c>
      <c r="I427" s="3">
        <v>0</v>
      </c>
      <c r="R427" s="6"/>
    </row>
    <row r="428" spans="1:19" s="2" customFormat="1" x14ac:dyDescent="0.2">
      <c r="A428" s="2">
        <v>436</v>
      </c>
      <c r="B428" s="2">
        <v>9902228</v>
      </c>
      <c r="C428" s="2" t="s">
        <v>112</v>
      </c>
      <c r="D428" s="2">
        <v>2.3079999999999998</v>
      </c>
      <c r="E428" s="2">
        <v>0.36</v>
      </c>
      <c r="F428" s="2">
        <v>10</v>
      </c>
      <c r="G428" s="2">
        <v>1</v>
      </c>
      <c r="H428" s="2">
        <v>0</v>
      </c>
      <c r="I428" s="2">
        <v>0</v>
      </c>
      <c r="J428" s="2">
        <v>0</v>
      </c>
      <c r="K428" s="2">
        <v>1.5</v>
      </c>
      <c r="L428" s="2">
        <v>2</v>
      </c>
      <c r="M428" s="2">
        <v>2</v>
      </c>
      <c r="N428" s="2">
        <v>2.5249999999999999</v>
      </c>
      <c r="O428" s="2">
        <f>2.217-0.08</f>
        <v>2.137</v>
      </c>
      <c r="P428" s="2">
        <v>0.57499999999999996</v>
      </c>
      <c r="Q428" s="2">
        <v>0.2</v>
      </c>
      <c r="R428" s="9">
        <v>2</v>
      </c>
      <c r="S428" s="2" t="s">
        <v>784</v>
      </c>
    </row>
    <row r="429" spans="1:19" s="3" customFormat="1" x14ac:dyDescent="0.2">
      <c r="A429" s="3">
        <v>437</v>
      </c>
      <c r="B429" s="3">
        <v>9902228</v>
      </c>
      <c r="C429" s="3">
        <v>2</v>
      </c>
      <c r="D429" s="3">
        <v>0.95499999999999996</v>
      </c>
      <c r="E429" s="3">
        <v>9812228</v>
      </c>
      <c r="F429" s="3">
        <v>22</v>
      </c>
      <c r="G429" s="3">
        <v>0</v>
      </c>
      <c r="H429" s="3">
        <v>0</v>
      </c>
      <c r="I429" s="3">
        <v>0</v>
      </c>
      <c r="R429" s="6"/>
    </row>
    <row r="430" spans="1:19" s="3" customFormat="1" x14ac:dyDescent="0.2">
      <c r="A430" s="3">
        <v>438</v>
      </c>
      <c r="B430" s="3">
        <v>9902228</v>
      </c>
      <c r="C430" s="3">
        <v>2</v>
      </c>
      <c r="D430" s="3">
        <v>4.4999999999999998E-2</v>
      </c>
      <c r="E430" s="3">
        <v>2212</v>
      </c>
      <c r="F430" s="3">
        <v>211</v>
      </c>
      <c r="G430" s="3">
        <v>0</v>
      </c>
      <c r="H430" s="3">
        <v>0</v>
      </c>
      <c r="I430" s="3">
        <v>0</v>
      </c>
      <c r="R430" s="6"/>
    </row>
    <row r="431" spans="1:19" s="2" customFormat="1" x14ac:dyDescent="0.2">
      <c r="A431" s="2">
        <v>439</v>
      </c>
      <c r="B431" s="2">
        <v>-9902228</v>
      </c>
      <c r="C431" s="2" t="s">
        <v>113</v>
      </c>
      <c r="D431" s="2">
        <v>2.3079999999999998</v>
      </c>
      <c r="E431" s="2">
        <v>0.36</v>
      </c>
      <c r="F431" s="2">
        <v>10</v>
      </c>
      <c r="G431" s="2">
        <v>-1</v>
      </c>
      <c r="H431" s="2">
        <v>0</v>
      </c>
      <c r="I431" s="2">
        <v>0</v>
      </c>
      <c r="J431" s="2">
        <v>0</v>
      </c>
      <c r="K431" s="2">
        <v>1.5</v>
      </c>
      <c r="L431" s="2">
        <v>-2</v>
      </c>
      <c r="M431" s="2">
        <v>2</v>
      </c>
      <c r="N431" s="2">
        <v>2.5249999999999999</v>
      </c>
      <c r="O431" s="2">
        <f>2.217-0.08</f>
        <v>2.137</v>
      </c>
      <c r="P431" s="2">
        <v>0.57499999999999996</v>
      </c>
      <c r="Q431" s="2">
        <v>0.2</v>
      </c>
      <c r="R431" s="9">
        <v>2</v>
      </c>
      <c r="S431" s="2" t="s">
        <v>784</v>
      </c>
    </row>
    <row r="432" spans="1:19" s="3" customFormat="1" x14ac:dyDescent="0.2">
      <c r="A432" s="3">
        <v>440</v>
      </c>
      <c r="B432" s="3">
        <v>-9902228</v>
      </c>
      <c r="C432" s="3">
        <v>2</v>
      </c>
      <c r="D432" s="3">
        <v>0.95499999999999996</v>
      </c>
      <c r="E432" s="3">
        <v>-9812228</v>
      </c>
      <c r="F432" s="3">
        <v>22</v>
      </c>
      <c r="G432" s="3">
        <v>0</v>
      </c>
      <c r="H432" s="3">
        <v>0</v>
      </c>
      <c r="I432" s="3">
        <v>0</v>
      </c>
      <c r="R432" s="6"/>
    </row>
    <row r="433" spans="1:19" s="3" customFormat="1" x14ac:dyDescent="0.2">
      <c r="A433" s="3">
        <v>441</v>
      </c>
      <c r="B433" s="3">
        <v>-9902228</v>
      </c>
      <c r="C433" s="3">
        <v>2</v>
      </c>
      <c r="D433" s="3">
        <v>4.4999999999999998E-2</v>
      </c>
      <c r="E433" s="3">
        <v>-2212</v>
      </c>
      <c r="F433" s="3">
        <v>-211</v>
      </c>
      <c r="G433" s="3">
        <v>0</v>
      </c>
      <c r="H433" s="3">
        <v>0</v>
      </c>
      <c r="I433" s="3">
        <v>0</v>
      </c>
      <c r="R433" s="6"/>
    </row>
    <row r="434" spans="1:19" s="2" customFormat="1" x14ac:dyDescent="0.2">
      <c r="A434" s="2">
        <v>442</v>
      </c>
      <c r="B434" s="2">
        <v>-9902128</v>
      </c>
      <c r="C434" s="2" t="s">
        <v>114</v>
      </c>
      <c r="D434" s="2">
        <v>2.3079999999999998</v>
      </c>
      <c r="E434" s="2">
        <v>0.36</v>
      </c>
      <c r="F434" s="2">
        <v>10</v>
      </c>
      <c r="G434" s="2">
        <v>-1</v>
      </c>
      <c r="H434" s="2">
        <v>0</v>
      </c>
      <c r="I434" s="2">
        <v>0</v>
      </c>
      <c r="J434" s="2">
        <v>0</v>
      </c>
      <c r="K434" s="2">
        <v>1.5</v>
      </c>
      <c r="L434" s="2">
        <v>-1</v>
      </c>
      <c r="M434" s="2">
        <v>3</v>
      </c>
      <c r="N434" s="2">
        <v>2.5249999999999999</v>
      </c>
      <c r="O434" s="2">
        <f>2.217-0.08</f>
        <v>2.137</v>
      </c>
      <c r="P434" s="2">
        <v>0.57499999999999996</v>
      </c>
      <c r="Q434" s="2">
        <v>0.2</v>
      </c>
      <c r="R434" s="9">
        <v>2</v>
      </c>
      <c r="S434" s="2" t="s">
        <v>784</v>
      </c>
    </row>
    <row r="435" spans="1:19" s="3" customFormat="1" x14ac:dyDescent="0.2">
      <c r="A435" s="3">
        <v>443</v>
      </c>
      <c r="B435" s="3">
        <v>-9902128</v>
      </c>
      <c r="C435" s="3">
        <v>2</v>
      </c>
      <c r="D435" s="3">
        <v>0.95499999999999996</v>
      </c>
      <c r="E435" s="3">
        <v>-9812218</v>
      </c>
      <c r="F435" s="3">
        <v>22</v>
      </c>
      <c r="G435" s="3">
        <v>0</v>
      </c>
      <c r="H435" s="3">
        <v>0</v>
      </c>
      <c r="I435" s="3">
        <v>0</v>
      </c>
      <c r="R435" s="6"/>
    </row>
    <row r="436" spans="1:19" s="3" customFormat="1" x14ac:dyDescent="0.2">
      <c r="A436" s="3">
        <v>444</v>
      </c>
      <c r="B436" s="3">
        <v>-9902128</v>
      </c>
      <c r="C436" s="3">
        <v>2</v>
      </c>
      <c r="D436" s="3">
        <v>2.2499999999999999E-2</v>
      </c>
      <c r="E436" s="3">
        <v>-2212</v>
      </c>
      <c r="F436" s="3">
        <v>111</v>
      </c>
      <c r="G436" s="3">
        <v>0</v>
      </c>
      <c r="H436" s="3">
        <v>0</v>
      </c>
      <c r="I436" s="3">
        <v>0</v>
      </c>
      <c r="R436" s="6"/>
    </row>
    <row r="437" spans="1:19" s="3" customFormat="1" x14ac:dyDescent="0.2">
      <c r="A437" s="3">
        <v>445</v>
      </c>
      <c r="B437" s="3">
        <v>-9902128</v>
      </c>
      <c r="C437" s="3">
        <v>2</v>
      </c>
      <c r="D437" s="3">
        <v>2.2499999999999999E-2</v>
      </c>
      <c r="E437" s="3">
        <v>-2112</v>
      </c>
      <c r="F437" s="3">
        <v>-211</v>
      </c>
      <c r="G437" s="3">
        <v>0</v>
      </c>
      <c r="H437" s="3">
        <v>0</v>
      </c>
      <c r="I437" s="3">
        <v>0</v>
      </c>
      <c r="R437" s="6"/>
    </row>
    <row r="438" spans="1:19" s="2" customFormat="1" x14ac:dyDescent="0.2">
      <c r="A438" s="2">
        <v>446</v>
      </c>
      <c r="B438" s="2">
        <v>-9901218</v>
      </c>
      <c r="C438" s="2" t="s">
        <v>115</v>
      </c>
      <c r="D438" s="2">
        <v>2.3079999999999998</v>
      </c>
      <c r="E438" s="2">
        <v>0.36</v>
      </c>
      <c r="F438" s="2">
        <v>10</v>
      </c>
      <c r="G438" s="2">
        <v>-1</v>
      </c>
      <c r="H438" s="2">
        <v>0</v>
      </c>
      <c r="I438" s="2">
        <v>0</v>
      </c>
      <c r="J438" s="2">
        <v>0</v>
      </c>
      <c r="K438" s="2">
        <v>1.5</v>
      </c>
      <c r="L438" s="2">
        <v>0</v>
      </c>
      <c r="M438" s="2">
        <v>3</v>
      </c>
      <c r="N438" s="2">
        <v>2.5249999999999999</v>
      </c>
      <c r="O438" s="2">
        <f>2.217-0.08</f>
        <v>2.137</v>
      </c>
      <c r="P438" s="2">
        <v>0.57499999999999996</v>
      </c>
      <c r="Q438" s="2">
        <v>0.2</v>
      </c>
      <c r="R438" s="9">
        <v>2</v>
      </c>
      <c r="S438" s="2" t="s">
        <v>784</v>
      </c>
    </row>
    <row r="439" spans="1:19" s="3" customFormat="1" x14ac:dyDescent="0.2">
      <c r="A439" s="3">
        <v>447</v>
      </c>
      <c r="B439" s="3">
        <v>-9901218</v>
      </c>
      <c r="C439" s="3">
        <v>2</v>
      </c>
      <c r="D439" s="3">
        <v>0.95499999999999996</v>
      </c>
      <c r="E439" s="3">
        <v>-9812118</v>
      </c>
      <c r="F439" s="3">
        <v>22</v>
      </c>
      <c r="G439" s="3">
        <v>0</v>
      </c>
      <c r="H439" s="3">
        <v>0</v>
      </c>
      <c r="I439" s="3">
        <v>0</v>
      </c>
      <c r="R439" s="6"/>
    </row>
    <row r="440" spans="1:19" s="3" customFormat="1" x14ac:dyDescent="0.2">
      <c r="A440" s="3">
        <v>448</v>
      </c>
      <c r="B440" s="3">
        <v>-9901218</v>
      </c>
      <c r="C440" s="3">
        <v>2</v>
      </c>
      <c r="D440" s="3">
        <v>2.2499999999999999E-2</v>
      </c>
      <c r="E440" s="3">
        <v>-2212</v>
      </c>
      <c r="F440" s="3">
        <v>211</v>
      </c>
      <c r="G440" s="3">
        <v>0</v>
      </c>
      <c r="H440" s="3">
        <v>0</v>
      </c>
      <c r="I440" s="3">
        <v>0</v>
      </c>
      <c r="R440" s="6"/>
    </row>
    <row r="441" spans="1:19" s="3" customFormat="1" x14ac:dyDescent="0.2">
      <c r="A441" s="3">
        <v>449</v>
      </c>
      <c r="B441" s="3">
        <v>-9901218</v>
      </c>
      <c r="C441" s="3">
        <v>2</v>
      </c>
      <c r="D441" s="3">
        <v>2.2499999999999999E-2</v>
      </c>
      <c r="E441" s="3">
        <v>-2112</v>
      </c>
      <c r="F441" s="3">
        <v>111</v>
      </c>
      <c r="G441" s="3">
        <v>0</v>
      </c>
      <c r="H441" s="3">
        <v>0</v>
      </c>
      <c r="I441" s="3">
        <v>0</v>
      </c>
      <c r="R441" s="6"/>
    </row>
    <row r="442" spans="1:19" s="2" customFormat="1" x14ac:dyDescent="0.2">
      <c r="A442" s="2">
        <v>450</v>
      </c>
      <c r="B442" s="2">
        <v>-9901118</v>
      </c>
      <c r="C442" s="2" t="s">
        <v>116</v>
      </c>
      <c r="D442" s="2">
        <v>2.3079999999999998</v>
      </c>
      <c r="E442" s="2">
        <v>0.36</v>
      </c>
      <c r="F442" s="2">
        <v>10</v>
      </c>
      <c r="G442" s="2">
        <v>-1</v>
      </c>
      <c r="H442" s="2">
        <v>0</v>
      </c>
      <c r="I442" s="2">
        <v>0</v>
      </c>
      <c r="J442" s="2">
        <v>0</v>
      </c>
      <c r="K442" s="2">
        <v>1.5</v>
      </c>
      <c r="L442" s="2">
        <v>1</v>
      </c>
      <c r="M442" s="2">
        <v>2</v>
      </c>
      <c r="N442" s="2">
        <v>2.5249999999999999</v>
      </c>
      <c r="O442" s="2">
        <f>2.217-0.08</f>
        <v>2.137</v>
      </c>
      <c r="P442" s="2">
        <v>0.57499999999999996</v>
      </c>
      <c r="Q442" s="2">
        <v>0.2</v>
      </c>
      <c r="R442" s="9">
        <v>2</v>
      </c>
      <c r="S442" s="2" t="s">
        <v>784</v>
      </c>
    </row>
    <row r="443" spans="1:19" s="3" customFormat="1" x14ac:dyDescent="0.2">
      <c r="A443" s="3">
        <v>451</v>
      </c>
      <c r="B443" s="3">
        <v>-9901118</v>
      </c>
      <c r="C443" s="3">
        <v>2</v>
      </c>
      <c r="D443" s="3">
        <v>0.95499999999999996</v>
      </c>
      <c r="E443" s="3">
        <v>-9811118</v>
      </c>
      <c r="F443" s="3">
        <v>22</v>
      </c>
      <c r="G443" s="3">
        <v>0</v>
      </c>
      <c r="H443" s="3">
        <v>0</v>
      </c>
      <c r="I443" s="3">
        <v>0</v>
      </c>
      <c r="R443" s="6"/>
    </row>
    <row r="444" spans="1:19" s="3" customFormat="1" x14ac:dyDescent="0.2">
      <c r="A444" s="3">
        <v>452</v>
      </c>
      <c r="B444" s="3">
        <v>-9901118</v>
      </c>
      <c r="C444" s="3">
        <v>2</v>
      </c>
      <c r="D444" s="3">
        <v>4.4999999999999998E-2</v>
      </c>
      <c r="E444" s="3">
        <v>-2112</v>
      </c>
      <c r="F444" s="3">
        <v>211</v>
      </c>
      <c r="G444" s="3">
        <v>0</v>
      </c>
      <c r="H444" s="3">
        <v>0</v>
      </c>
      <c r="I444" s="3">
        <v>0</v>
      </c>
      <c r="R444" s="6"/>
    </row>
    <row r="445" spans="1:19" s="2" customFormat="1" x14ac:dyDescent="0.2">
      <c r="A445" s="2">
        <v>453</v>
      </c>
      <c r="B445" s="2">
        <v>-9882112</v>
      </c>
      <c r="C445" s="2" t="s">
        <v>117</v>
      </c>
      <c r="D445" s="2">
        <v>2.2999999999999998</v>
      </c>
      <c r="E445" s="2">
        <v>0.34</v>
      </c>
      <c r="F445" s="2">
        <v>2</v>
      </c>
      <c r="G445" s="2">
        <v>-1</v>
      </c>
      <c r="H445" s="2">
        <v>0</v>
      </c>
      <c r="I445" s="2">
        <v>0</v>
      </c>
      <c r="J445" s="2">
        <v>0</v>
      </c>
      <c r="K445" s="2">
        <v>0.5</v>
      </c>
      <c r="L445" s="2">
        <v>0</v>
      </c>
      <c r="M445" s="2">
        <v>1</v>
      </c>
      <c r="N445" s="2">
        <f>D445+0.04+0.109</f>
        <v>2.4489999999999998</v>
      </c>
      <c r="O445" s="2">
        <f>D445-0.03</f>
        <v>2.27</v>
      </c>
      <c r="P445" s="2">
        <f>E445+0.03+0.11</f>
        <v>0.48</v>
      </c>
      <c r="Q445" s="2">
        <f>E445-0.03-0.058</f>
        <v>0.25200000000000006</v>
      </c>
      <c r="R445" s="9">
        <v>2</v>
      </c>
      <c r="S445" s="2" t="s">
        <v>784</v>
      </c>
    </row>
    <row r="446" spans="1:19" s="3" customFormat="1" x14ac:dyDescent="0.2">
      <c r="A446" s="3">
        <v>454</v>
      </c>
      <c r="B446" s="3">
        <v>-9882112</v>
      </c>
      <c r="C446" s="3">
        <v>2</v>
      </c>
      <c r="D446" s="3">
        <v>1</v>
      </c>
      <c r="E446" s="3">
        <v>-1218</v>
      </c>
      <c r="F446" s="3">
        <v>22</v>
      </c>
      <c r="G446" s="3">
        <v>0</v>
      </c>
      <c r="H446" s="3">
        <v>0</v>
      </c>
      <c r="I446" s="3">
        <v>0</v>
      </c>
      <c r="R446" s="6"/>
      <c r="S446" s="3" t="s">
        <v>790</v>
      </c>
    </row>
    <row r="447" spans="1:19" s="2" customFormat="1" x14ac:dyDescent="0.2">
      <c r="A447" s="2">
        <v>455</v>
      </c>
      <c r="B447" s="2">
        <v>-9882212</v>
      </c>
      <c r="C447" s="2" t="s">
        <v>118</v>
      </c>
      <c r="D447" s="2">
        <v>2.2999999999999998</v>
      </c>
      <c r="E447" s="2">
        <v>0.34</v>
      </c>
      <c r="F447" s="2">
        <v>2</v>
      </c>
      <c r="G447" s="2">
        <v>-1</v>
      </c>
      <c r="H447" s="2">
        <v>0</v>
      </c>
      <c r="I447" s="2">
        <v>0</v>
      </c>
      <c r="J447" s="2">
        <v>0</v>
      </c>
      <c r="K447" s="2">
        <v>0.5</v>
      </c>
      <c r="L447" s="2">
        <v>-1</v>
      </c>
      <c r="M447" s="2">
        <v>1</v>
      </c>
      <c r="N447" s="2">
        <f>D447+0.04+0.109</f>
        <v>2.4489999999999998</v>
      </c>
      <c r="O447" s="2">
        <f>D447-0.03</f>
        <v>2.27</v>
      </c>
      <c r="P447" s="2">
        <f>E447+0.03+0.11</f>
        <v>0.48</v>
      </c>
      <c r="Q447" s="2">
        <f>E447-0.03-0.058</f>
        <v>0.25200000000000006</v>
      </c>
      <c r="R447" s="9">
        <v>2</v>
      </c>
      <c r="S447" s="2" t="s">
        <v>784</v>
      </c>
    </row>
    <row r="448" spans="1:19" s="3" customFormat="1" x14ac:dyDescent="0.2">
      <c r="A448" s="3">
        <v>456</v>
      </c>
      <c r="B448" s="3">
        <v>-9882212</v>
      </c>
      <c r="C448" s="3">
        <v>2</v>
      </c>
      <c r="D448" s="3">
        <v>1</v>
      </c>
      <c r="E448" s="3">
        <v>-2128</v>
      </c>
      <c r="F448" s="3">
        <v>22</v>
      </c>
      <c r="G448" s="3">
        <v>0</v>
      </c>
      <c r="H448" s="3">
        <v>0</v>
      </c>
      <c r="I448" s="3">
        <v>0</v>
      </c>
      <c r="R448" s="6"/>
      <c r="S448" s="3" t="s">
        <v>790</v>
      </c>
    </row>
    <row r="449" spans="1:19" s="2" customFormat="1" x14ac:dyDescent="0.2">
      <c r="A449" s="2">
        <v>457</v>
      </c>
      <c r="B449" s="2">
        <v>9080225</v>
      </c>
      <c r="C449" s="2" t="s">
        <v>119</v>
      </c>
      <c r="D449" s="2">
        <v>2.2970000000000002</v>
      </c>
      <c r="E449" s="2">
        <v>0.14899999999999999</v>
      </c>
      <c r="F449" s="2">
        <v>5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4</v>
      </c>
      <c r="N449" s="2">
        <f>D449+0.028</f>
        <v>2.3250000000000002</v>
      </c>
      <c r="O449" s="2">
        <f>D449-0.028</f>
        <v>2.2690000000000001</v>
      </c>
      <c r="P449" s="2">
        <f>E449+0.041</f>
        <v>0.19</v>
      </c>
      <c r="Q449" s="2">
        <f>E449-0.041</f>
        <v>0.10799999999999998</v>
      </c>
      <c r="R449" s="9">
        <v>-4</v>
      </c>
      <c r="S449" s="2" t="s">
        <v>784</v>
      </c>
    </row>
    <row r="450" spans="1:19" s="3" customFormat="1" x14ac:dyDescent="0.2">
      <c r="A450" s="3">
        <v>458</v>
      </c>
      <c r="B450" s="3">
        <v>9080225</v>
      </c>
      <c r="C450" s="3">
        <v>2</v>
      </c>
      <c r="D450" s="3">
        <v>0.8</v>
      </c>
      <c r="E450" s="3">
        <v>7200333</v>
      </c>
      <c r="F450" s="3">
        <v>22</v>
      </c>
      <c r="G450" s="3">
        <v>0</v>
      </c>
      <c r="H450" s="3">
        <v>0</v>
      </c>
      <c r="I450" s="3">
        <v>0</v>
      </c>
      <c r="R450" s="6"/>
    </row>
    <row r="451" spans="1:19" s="3" customFormat="1" x14ac:dyDescent="0.2">
      <c r="A451" s="3">
        <v>459</v>
      </c>
      <c r="B451" s="3">
        <v>9080225</v>
      </c>
      <c r="C451" s="3">
        <v>2</v>
      </c>
      <c r="D451" s="3">
        <v>0.1</v>
      </c>
      <c r="E451" s="3">
        <v>333</v>
      </c>
      <c r="F451" s="3">
        <v>333</v>
      </c>
      <c r="G451" s="3">
        <v>0</v>
      </c>
      <c r="H451" s="3">
        <v>0</v>
      </c>
      <c r="I451" s="3">
        <v>0</v>
      </c>
      <c r="R451" s="6"/>
    </row>
    <row r="452" spans="1:19" s="3" customFormat="1" x14ac:dyDescent="0.2">
      <c r="A452" s="3">
        <v>460</v>
      </c>
      <c r="B452" s="3">
        <v>9080225</v>
      </c>
      <c r="C452" s="3">
        <v>2</v>
      </c>
      <c r="D452" s="3">
        <v>0.05</v>
      </c>
      <c r="E452" s="3">
        <v>-321</v>
      </c>
      <c r="F452" s="3">
        <v>321</v>
      </c>
      <c r="G452" s="3">
        <v>0</v>
      </c>
      <c r="H452" s="3">
        <v>0</v>
      </c>
      <c r="I452" s="3">
        <v>0</v>
      </c>
      <c r="R452" s="6"/>
    </row>
    <row r="453" spans="1:19" s="3" customFormat="1" x14ac:dyDescent="0.2">
      <c r="A453" s="3">
        <v>461</v>
      </c>
      <c r="B453" s="3">
        <v>9080225</v>
      </c>
      <c r="C453" s="3">
        <v>2</v>
      </c>
      <c r="D453" s="3">
        <v>0.05</v>
      </c>
      <c r="E453" s="3">
        <v>-311</v>
      </c>
      <c r="F453" s="3">
        <v>311</v>
      </c>
      <c r="G453" s="3">
        <v>0</v>
      </c>
      <c r="H453" s="3">
        <v>0</v>
      </c>
      <c r="I453" s="3">
        <v>0</v>
      </c>
      <c r="R453" s="6"/>
    </row>
    <row r="454" spans="1:19" s="2" customFormat="1" x14ac:dyDescent="0.2">
      <c r="A454" s="2">
        <v>462</v>
      </c>
      <c r="B454" s="2">
        <v>9912118</v>
      </c>
      <c r="C454" s="2" t="s">
        <v>120</v>
      </c>
      <c r="D454" s="2">
        <v>2.2799999999999998</v>
      </c>
      <c r="E454" s="2">
        <v>0.5</v>
      </c>
      <c r="F454" s="2">
        <v>10</v>
      </c>
      <c r="G454" s="2">
        <v>1</v>
      </c>
      <c r="H454" s="2">
        <v>0</v>
      </c>
      <c r="I454" s="2">
        <v>0</v>
      </c>
      <c r="J454" s="2">
        <v>0</v>
      </c>
      <c r="K454" s="2">
        <v>0.5</v>
      </c>
      <c r="L454" s="2">
        <v>0</v>
      </c>
      <c r="M454" s="2">
        <v>3</v>
      </c>
      <c r="N454" s="2">
        <v>2.3199999999999998</v>
      </c>
      <c r="O454" s="2">
        <v>2.25</v>
      </c>
      <c r="P454" s="2">
        <v>0.6</v>
      </c>
      <c r="Q454" s="2">
        <v>0.3</v>
      </c>
      <c r="R454" s="9">
        <v>4</v>
      </c>
      <c r="S454" s="2" t="s">
        <v>784</v>
      </c>
    </row>
    <row r="455" spans="1:19" s="3" customFormat="1" x14ac:dyDescent="0.2">
      <c r="A455" s="3">
        <v>463</v>
      </c>
      <c r="B455" s="3">
        <v>9912118</v>
      </c>
      <c r="C455" s="3">
        <v>2</v>
      </c>
      <c r="D455" s="3">
        <v>0.9</v>
      </c>
      <c r="E455" s="3">
        <v>1218</v>
      </c>
      <c r="F455" s="3">
        <v>22</v>
      </c>
      <c r="G455" s="3">
        <v>0</v>
      </c>
      <c r="H455" s="3">
        <v>0</v>
      </c>
      <c r="I455" s="3">
        <v>0</v>
      </c>
      <c r="R455" s="6"/>
      <c r="S455" s="3" t="s">
        <v>790</v>
      </c>
    </row>
    <row r="456" spans="1:19" s="3" customFormat="1" x14ac:dyDescent="0.2">
      <c r="A456" s="3">
        <v>464</v>
      </c>
      <c r="B456" s="3">
        <v>9912118</v>
      </c>
      <c r="C456" s="3">
        <v>2</v>
      </c>
      <c r="D456" s="3">
        <v>0.05</v>
      </c>
      <c r="E456" s="3">
        <v>2112</v>
      </c>
      <c r="F456" s="3">
        <v>111</v>
      </c>
      <c r="G456" s="3">
        <v>0</v>
      </c>
      <c r="H456" s="3">
        <v>0</v>
      </c>
      <c r="I456" s="3">
        <v>0</v>
      </c>
      <c r="R456" s="6"/>
    </row>
    <row r="457" spans="1:19" s="3" customFormat="1" x14ac:dyDescent="0.2">
      <c r="A457" s="3">
        <v>465</v>
      </c>
      <c r="B457" s="3">
        <v>9912118</v>
      </c>
      <c r="C457" s="3">
        <v>2</v>
      </c>
      <c r="D457" s="3">
        <v>0.05</v>
      </c>
      <c r="E457" s="3">
        <v>2212</v>
      </c>
      <c r="F457" s="3">
        <v>-211</v>
      </c>
      <c r="G457" s="3">
        <v>0</v>
      </c>
      <c r="H457" s="3">
        <v>0</v>
      </c>
      <c r="I457" s="3">
        <v>0</v>
      </c>
      <c r="R457" s="6"/>
    </row>
    <row r="458" spans="1:19" s="2" customFormat="1" x14ac:dyDescent="0.2">
      <c r="A458" s="2">
        <v>466</v>
      </c>
      <c r="B458" s="2">
        <v>9912218</v>
      </c>
      <c r="C458" s="2" t="s">
        <v>121</v>
      </c>
      <c r="D458" s="2">
        <v>2.2799999999999998</v>
      </c>
      <c r="E458" s="2">
        <v>0.5</v>
      </c>
      <c r="F458" s="2">
        <v>10</v>
      </c>
      <c r="G458" s="2">
        <v>1</v>
      </c>
      <c r="H458" s="2">
        <v>0</v>
      </c>
      <c r="I458" s="2">
        <v>0</v>
      </c>
      <c r="J458" s="2">
        <v>0</v>
      </c>
      <c r="K458" s="2">
        <v>0.5</v>
      </c>
      <c r="L458" s="2">
        <v>1</v>
      </c>
      <c r="M458" s="2">
        <v>3</v>
      </c>
      <c r="N458" s="2">
        <v>2.3199999999999998</v>
      </c>
      <c r="O458" s="2">
        <v>2.25</v>
      </c>
      <c r="P458" s="2">
        <v>0.6</v>
      </c>
      <c r="Q458" s="2">
        <v>0.3</v>
      </c>
      <c r="R458" s="9">
        <v>4</v>
      </c>
      <c r="S458" s="2" t="s">
        <v>784</v>
      </c>
    </row>
    <row r="459" spans="1:19" s="3" customFormat="1" x14ac:dyDescent="0.2">
      <c r="A459" s="3">
        <v>467</v>
      </c>
      <c r="B459" s="3">
        <v>9912218</v>
      </c>
      <c r="C459" s="3">
        <v>2</v>
      </c>
      <c r="D459" s="3">
        <v>0.9</v>
      </c>
      <c r="E459" s="3">
        <v>2128</v>
      </c>
      <c r="F459" s="3">
        <v>22</v>
      </c>
      <c r="G459" s="3">
        <v>0</v>
      </c>
      <c r="H459" s="3">
        <v>0</v>
      </c>
      <c r="I459" s="3">
        <v>0</v>
      </c>
      <c r="R459" s="6"/>
      <c r="S459" s="3" t="s">
        <v>790</v>
      </c>
    </row>
    <row r="460" spans="1:19" s="3" customFormat="1" x14ac:dyDescent="0.2">
      <c r="A460" s="3">
        <v>468</v>
      </c>
      <c r="B460" s="3">
        <v>9912218</v>
      </c>
      <c r="C460" s="3">
        <v>2</v>
      </c>
      <c r="D460" s="3">
        <v>0.05</v>
      </c>
      <c r="E460" s="3">
        <v>2112</v>
      </c>
      <c r="F460" s="3">
        <v>211</v>
      </c>
      <c r="G460" s="3">
        <v>0</v>
      </c>
      <c r="H460" s="3">
        <v>0</v>
      </c>
      <c r="I460" s="3">
        <v>0</v>
      </c>
      <c r="R460" s="6"/>
    </row>
    <row r="461" spans="1:19" s="3" customFormat="1" x14ac:dyDescent="0.2">
      <c r="A461" s="3">
        <v>469</v>
      </c>
      <c r="B461" s="3">
        <v>9912218</v>
      </c>
      <c r="C461" s="3">
        <v>2</v>
      </c>
      <c r="D461" s="3">
        <v>0.05</v>
      </c>
      <c r="E461" s="3">
        <v>2212</v>
      </c>
      <c r="F461" s="3">
        <v>111</v>
      </c>
      <c r="G461" s="3">
        <v>0</v>
      </c>
      <c r="H461" s="3">
        <v>0</v>
      </c>
      <c r="I461" s="3">
        <v>0</v>
      </c>
      <c r="R461" s="6"/>
    </row>
    <row r="462" spans="1:19" s="2" customFormat="1" x14ac:dyDescent="0.2">
      <c r="A462" s="2">
        <v>470</v>
      </c>
      <c r="B462" s="2">
        <v>-9912218</v>
      </c>
      <c r="C462" s="2" t="s">
        <v>122</v>
      </c>
      <c r="D462" s="2">
        <v>2.2799999999999998</v>
      </c>
      <c r="E462" s="2">
        <v>0.5</v>
      </c>
      <c r="F462" s="2">
        <v>10</v>
      </c>
      <c r="G462" s="2">
        <v>-1</v>
      </c>
      <c r="H462" s="2">
        <v>0</v>
      </c>
      <c r="I462" s="2">
        <v>0</v>
      </c>
      <c r="J462" s="2">
        <v>0</v>
      </c>
      <c r="K462" s="2">
        <v>0.5</v>
      </c>
      <c r="L462" s="2">
        <v>-1</v>
      </c>
      <c r="M462" s="2">
        <v>3</v>
      </c>
      <c r="N462" s="2">
        <v>2.3199999999999998</v>
      </c>
      <c r="O462" s="2">
        <v>2.25</v>
      </c>
      <c r="P462" s="2">
        <v>0.6</v>
      </c>
      <c r="Q462" s="2">
        <v>0.3</v>
      </c>
      <c r="R462" s="9">
        <v>4</v>
      </c>
      <c r="S462" s="2" t="s">
        <v>784</v>
      </c>
    </row>
    <row r="463" spans="1:19" s="3" customFormat="1" x14ac:dyDescent="0.2">
      <c r="A463" s="3">
        <v>471</v>
      </c>
      <c r="B463" s="3">
        <v>-9912218</v>
      </c>
      <c r="C463" s="3">
        <v>2</v>
      </c>
      <c r="D463" s="3">
        <v>0.9</v>
      </c>
      <c r="E463" s="3">
        <v>-2128</v>
      </c>
      <c r="F463" s="3">
        <v>22</v>
      </c>
      <c r="G463" s="3">
        <v>0</v>
      </c>
      <c r="H463" s="3">
        <v>0</v>
      </c>
      <c r="I463" s="3">
        <v>0</v>
      </c>
      <c r="R463" s="6"/>
      <c r="S463" s="3" t="s">
        <v>790</v>
      </c>
    </row>
    <row r="464" spans="1:19" s="3" customFormat="1" x14ac:dyDescent="0.2">
      <c r="A464" s="3">
        <v>472</v>
      </c>
      <c r="B464" s="3">
        <v>-9912218</v>
      </c>
      <c r="C464" s="3">
        <v>2</v>
      </c>
      <c r="D464" s="3">
        <v>0.05</v>
      </c>
      <c r="E464" s="3">
        <v>-2212</v>
      </c>
      <c r="F464" s="3">
        <v>111</v>
      </c>
      <c r="G464" s="3">
        <v>0</v>
      </c>
      <c r="H464" s="3">
        <v>0</v>
      </c>
      <c r="I464" s="3">
        <v>0</v>
      </c>
      <c r="R464" s="6"/>
    </row>
    <row r="465" spans="1:19" s="3" customFormat="1" x14ac:dyDescent="0.2">
      <c r="A465" s="3">
        <v>473</v>
      </c>
      <c r="B465" s="3">
        <v>-9912218</v>
      </c>
      <c r="C465" s="3">
        <v>2</v>
      </c>
      <c r="D465" s="3">
        <v>0.05</v>
      </c>
      <c r="E465" s="3">
        <v>-2112</v>
      </c>
      <c r="F465" s="3">
        <v>-211</v>
      </c>
      <c r="G465" s="3">
        <v>0</v>
      </c>
      <c r="H465" s="3">
        <v>0</v>
      </c>
      <c r="I465" s="3">
        <v>0</v>
      </c>
      <c r="R465" s="6"/>
    </row>
    <row r="466" spans="1:19" s="2" customFormat="1" x14ac:dyDescent="0.2">
      <c r="A466" s="2">
        <v>474</v>
      </c>
      <c r="B466" s="2">
        <v>-9912118</v>
      </c>
      <c r="C466" s="2" t="s">
        <v>123</v>
      </c>
      <c r="D466" s="2">
        <v>2.2799999999999998</v>
      </c>
      <c r="E466" s="2">
        <v>0.5</v>
      </c>
      <c r="F466" s="2">
        <v>10</v>
      </c>
      <c r="G466" s="2">
        <v>-1</v>
      </c>
      <c r="H466" s="2">
        <v>0</v>
      </c>
      <c r="I466" s="2">
        <v>0</v>
      </c>
      <c r="J466" s="2">
        <v>0</v>
      </c>
      <c r="K466" s="2">
        <v>0.5</v>
      </c>
      <c r="L466" s="2">
        <v>0</v>
      </c>
      <c r="M466" s="2">
        <v>3</v>
      </c>
      <c r="N466" s="2">
        <v>2.3199999999999998</v>
      </c>
      <c r="O466" s="2">
        <v>2.25</v>
      </c>
      <c r="P466" s="2">
        <v>0.6</v>
      </c>
      <c r="Q466" s="2">
        <v>0.3</v>
      </c>
      <c r="R466" s="9">
        <v>4</v>
      </c>
      <c r="S466" s="2" t="s">
        <v>784</v>
      </c>
    </row>
    <row r="467" spans="1:19" s="3" customFormat="1" x14ac:dyDescent="0.2">
      <c r="A467" s="3">
        <v>475</v>
      </c>
      <c r="B467" s="3">
        <v>-9912118</v>
      </c>
      <c r="C467" s="3">
        <v>2</v>
      </c>
      <c r="D467" s="3">
        <v>0.9</v>
      </c>
      <c r="E467" s="3">
        <v>-1218</v>
      </c>
      <c r="F467" s="3">
        <v>22</v>
      </c>
      <c r="G467" s="3">
        <v>0</v>
      </c>
      <c r="H467" s="3">
        <v>0</v>
      </c>
      <c r="I467" s="3">
        <v>0</v>
      </c>
      <c r="R467" s="6"/>
      <c r="S467" s="3" t="s">
        <v>790</v>
      </c>
    </row>
    <row r="468" spans="1:19" s="3" customFormat="1" x14ac:dyDescent="0.2">
      <c r="A468" s="3">
        <v>476</v>
      </c>
      <c r="B468" s="3">
        <v>-9912118</v>
      </c>
      <c r="C468" s="3">
        <v>2</v>
      </c>
      <c r="D468" s="3">
        <v>0.05</v>
      </c>
      <c r="E468" s="3">
        <v>-2212</v>
      </c>
      <c r="F468" s="3">
        <v>211</v>
      </c>
      <c r="G468" s="3">
        <v>0</v>
      </c>
      <c r="H468" s="3">
        <v>0</v>
      </c>
      <c r="I468" s="3">
        <v>0</v>
      </c>
      <c r="R468" s="6"/>
    </row>
    <row r="469" spans="1:19" s="3" customFormat="1" x14ac:dyDescent="0.2">
      <c r="A469" s="3">
        <v>477</v>
      </c>
      <c r="B469" s="3">
        <v>-9912118</v>
      </c>
      <c r="C469" s="3">
        <v>2</v>
      </c>
      <c r="D469" s="3">
        <v>0.05</v>
      </c>
      <c r="E469" s="3">
        <v>-2112</v>
      </c>
      <c r="F469" s="3">
        <v>111</v>
      </c>
      <c r="G469" s="3">
        <v>0</v>
      </c>
      <c r="H469" s="3">
        <v>0</v>
      </c>
      <c r="I469" s="3">
        <v>0</v>
      </c>
      <c r="R469" s="6"/>
    </row>
    <row r="470" spans="1:19" s="2" customFormat="1" x14ac:dyDescent="0.2">
      <c r="A470" s="2">
        <v>478</v>
      </c>
      <c r="B470" s="2">
        <v>203338</v>
      </c>
      <c r="C470" s="2" t="s">
        <v>124</v>
      </c>
      <c r="D470" s="2">
        <v>2.2519999999999998</v>
      </c>
      <c r="E470" s="2">
        <v>5.5E-2</v>
      </c>
      <c r="F470" s="12">
        <v>8</v>
      </c>
      <c r="G470" s="2">
        <v>1</v>
      </c>
      <c r="H470" s="2">
        <v>-3</v>
      </c>
      <c r="I470" s="2">
        <v>0</v>
      </c>
      <c r="J470" s="2">
        <v>0</v>
      </c>
      <c r="K470" s="2">
        <v>0</v>
      </c>
      <c r="L470" s="2">
        <v>-1</v>
      </c>
      <c r="M470" s="2">
        <v>2</v>
      </c>
      <c r="N470" s="2">
        <f>D470+0.009</f>
        <v>2.2609999999999997</v>
      </c>
      <c r="O470" s="2">
        <f>D470-0.009</f>
        <v>2.2429999999999999</v>
      </c>
      <c r="P470" s="2">
        <f>E470+0.018</f>
        <v>7.2999999999999995E-2</v>
      </c>
      <c r="Q470" s="2">
        <f>E470-0.018</f>
        <v>3.7000000000000005E-2</v>
      </c>
      <c r="R470" s="9">
        <v>3</v>
      </c>
      <c r="S470" s="2" t="s">
        <v>784</v>
      </c>
    </row>
    <row r="471" spans="1:19" s="3" customFormat="1" x14ac:dyDescent="0.2">
      <c r="A471" s="3">
        <v>479</v>
      </c>
      <c r="B471" s="3">
        <v>203338</v>
      </c>
      <c r="C471" s="3">
        <v>2</v>
      </c>
      <c r="D471" s="3">
        <v>0.8</v>
      </c>
      <c r="E471" s="3">
        <v>3334</v>
      </c>
      <c r="F471" s="3">
        <v>22</v>
      </c>
      <c r="G471" s="3">
        <v>0</v>
      </c>
      <c r="H471" s="3">
        <v>0</v>
      </c>
      <c r="I471" s="3">
        <v>0</v>
      </c>
      <c r="R471" s="6"/>
    </row>
    <row r="472" spans="1:19" s="3" customFormat="1" x14ac:dyDescent="0.2">
      <c r="A472" s="3">
        <v>480</v>
      </c>
      <c r="B472" s="3">
        <v>203338</v>
      </c>
      <c r="C472" s="3">
        <v>3</v>
      </c>
      <c r="D472" s="3">
        <v>0.2</v>
      </c>
      <c r="E472" s="3">
        <v>3312</v>
      </c>
      <c r="F472" s="3">
        <v>-321</v>
      </c>
      <c r="G472" s="3">
        <v>211</v>
      </c>
      <c r="H472" s="3">
        <v>0</v>
      </c>
      <c r="I472" s="3">
        <v>0</v>
      </c>
      <c r="R472" s="6"/>
    </row>
    <row r="473" spans="1:19" s="2" customFormat="1" x14ac:dyDescent="0.2">
      <c r="A473" s="2">
        <v>481</v>
      </c>
      <c r="B473" s="2">
        <v>-203338</v>
      </c>
      <c r="C473" s="2" t="s">
        <v>125</v>
      </c>
      <c r="D473" s="2">
        <v>2.2519999999999998</v>
      </c>
      <c r="E473" s="2">
        <v>5.5E-2</v>
      </c>
      <c r="F473" s="12">
        <v>8</v>
      </c>
      <c r="G473" s="2">
        <v>-1</v>
      </c>
      <c r="H473" s="2">
        <v>3</v>
      </c>
      <c r="I473" s="2">
        <v>0</v>
      </c>
      <c r="J473" s="2">
        <v>0</v>
      </c>
      <c r="K473" s="2">
        <v>0</v>
      </c>
      <c r="L473" s="2">
        <v>1</v>
      </c>
      <c r="M473" s="2">
        <v>2</v>
      </c>
      <c r="N473" s="2">
        <f>D473+0.009</f>
        <v>2.2609999999999997</v>
      </c>
      <c r="O473" s="2">
        <f>D473-0.009</f>
        <v>2.2429999999999999</v>
      </c>
      <c r="P473" s="2">
        <f>E473+0.018</f>
        <v>7.2999999999999995E-2</v>
      </c>
      <c r="Q473" s="2">
        <f>E473-0.018</f>
        <v>3.7000000000000005E-2</v>
      </c>
      <c r="R473" s="9">
        <v>3</v>
      </c>
      <c r="S473" s="2" t="s">
        <v>784</v>
      </c>
    </row>
    <row r="474" spans="1:19" s="3" customFormat="1" x14ac:dyDescent="0.2">
      <c r="A474" s="3">
        <v>482</v>
      </c>
      <c r="B474" s="3">
        <v>-203338</v>
      </c>
      <c r="C474" s="3">
        <v>2</v>
      </c>
      <c r="D474" s="3">
        <v>0.8</v>
      </c>
      <c r="E474" s="3">
        <v>-3334</v>
      </c>
      <c r="F474" s="3">
        <v>22</v>
      </c>
      <c r="G474" s="3">
        <v>0</v>
      </c>
      <c r="H474" s="3">
        <v>0</v>
      </c>
      <c r="I474" s="3">
        <v>0</v>
      </c>
      <c r="R474" s="6"/>
    </row>
    <row r="475" spans="1:19" s="3" customFormat="1" x14ac:dyDescent="0.2">
      <c r="A475" s="3">
        <v>483</v>
      </c>
      <c r="B475" s="3">
        <v>-203338</v>
      </c>
      <c r="C475" s="3">
        <v>3</v>
      </c>
      <c r="D475" s="3">
        <v>0.2</v>
      </c>
      <c r="E475" s="3">
        <v>-3312</v>
      </c>
      <c r="F475" s="3">
        <v>321</v>
      </c>
      <c r="G475" s="3">
        <v>-211</v>
      </c>
      <c r="H475" s="3">
        <v>0</v>
      </c>
      <c r="I475" s="3">
        <v>0</v>
      </c>
      <c r="R475" s="6"/>
    </row>
    <row r="476" spans="1:19" s="2" customFormat="1" x14ac:dyDescent="0.2">
      <c r="A476" s="2">
        <v>484</v>
      </c>
      <c r="B476" s="2">
        <v>9833116</v>
      </c>
      <c r="C476" s="2" t="s">
        <v>126</v>
      </c>
      <c r="D476" s="2">
        <v>2.25</v>
      </c>
      <c r="E476" s="2">
        <v>0.1</v>
      </c>
      <c r="F476" s="12">
        <v>6</v>
      </c>
      <c r="G476" s="2">
        <v>1</v>
      </c>
      <c r="H476" s="2">
        <v>-1</v>
      </c>
      <c r="I476" s="2">
        <v>0</v>
      </c>
      <c r="J476" s="2">
        <v>0</v>
      </c>
      <c r="K476" s="2">
        <v>1</v>
      </c>
      <c r="L476" s="2">
        <v>-1</v>
      </c>
      <c r="M476" s="2">
        <v>5</v>
      </c>
      <c r="N476" s="2">
        <v>2.2799999999999998</v>
      </c>
      <c r="O476" s="2">
        <v>2.21</v>
      </c>
      <c r="P476" s="2">
        <v>0.15</v>
      </c>
      <c r="Q476" s="2">
        <v>0.06</v>
      </c>
      <c r="R476" s="9">
        <v>3</v>
      </c>
      <c r="S476" s="2" t="s">
        <v>784</v>
      </c>
    </row>
    <row r="477" spans="1:19" s="3" customFormat="1" x14ac:dyDescent="0.2">
      <c r="A477" s="3">
        <v>485</v>
      </c>
      <c r="B477" s="3">
        <v>9833116</v>
      </c>
      <c r="C477" s="3">
        <v>2</v>
      </c>
      <c r="D477" s="3">
        <v>0.85</v>
      </c>
      <c r="E477" s="3">
        <v>9813118</v>
      </c>
      <c r="F477" s="3">
        <v>22</v>
      </c>
      <c r="G477" s="3">
        <v>0</v>
      </c>
      <c r="H477" s="3">
        <v>0</v>
      </c>
      <c r="I477" s="3">
        <v>0</v>
      </c>
      <c r="R477" s="6"/>
    </row>
    <row r="478" spans="1:19" s="3" customFormat="1" x14ac:dyDescent="0.2">
      <c r="A478" s="3">
        <v>486</v>
      </c>
      <c r="B478" s="3">
        <v>9833116</v>
      </c>
      <c r="C478" s="3">
        <v>2</v>
      </c>
      <c r="D478" s="3">
        <v>0.1</v>
      </c>
      <c r="E478" s="3">
        <v>2112</v>
      </c>
      <c r="F478" s="3">
        <v>-321</v>
      </c>
      <c r="G478" s="3">
        <v>0</v>
      </c>
      <c r="H478" s="3">
        <v>0</v>
      </c>
      <c r="I478" s="3">
        <v>0</v>
      </c>
      <c r="R478" s="6"/>
    </row>
    <row r="479" spans="1:19" s="3" customFormat="1" x14ac:dyDescent="0.2">
      <c r="A479" s="3">
        <v>487</v>
      </c>
      <c r="B479" s="3">
        <v>9833116</v>
      </c>
      <c r="C479" s="3">
        <v>2</v>
      </c>
      <c r="D479" s="3">
        <v>2.5000000000000001E-2</v>
      </c>
      <c r="E479" s="3">
        <v>3122</v>
      </c>
      <c r="F479" s="3">
        <v>-211</v>
      </c>
      <c r="G479" s="3">
        <v>0</v>
      </c>
      <c r="H479" s="3">
        <v>0</v>
      </c>
      <c r="I479" s="3">
        <v>0</v>
      </c>
      <c r="R479" s="6"/>
    </row>
    <row r="480" spans="1:19" s="3" customFormat="1" x14ac:dyDescent="0.2">
      <c r="A480" s="3">
        <v>488</v>
      </c>
      <c r="B480" s="3">
        <v>9833116</v>
      </c>
      <c r="C480" s="3">
        <v>2</v>
      </c>
      <c r="D480" s="3">
        <v>1.2500000000000001E-2</v>
      </c>
      <c r="E480" s="3">
        <v>3112</v>
      </c>
      <c r="F480" s="3">
        <v>111</v>
      </c>
      <c r="G480" s="3">
        <v>0</v>
      </c>
      <c r="H480" s="3">
        <v>0</v>
      </c>
      <c r="I480" s="3">
        <v>0</v>
      </c>
      <c r="R480" s="6"/>
    </row>
    <row r="481" spans="1:19" s="3" customFormat="1" x14ac:dyDescent="0.2">
      <c r="A481" s="3">
        <v>489</v>
      </c>
      <c r="B481" s="3">
        <v>9833116</v>
      </c>
      <c r="C481" s="3">
        <v>2</v>
      </c>
      <c r="D481" s="3">
        <v>1.2500000000000001E-2</v>
      </c>
      <c r="E481" s="3">
        <v>3212</v>
      </c>
      <c r="F481" s="3">
        <v>-211</v>
      </c>
      <c r="G481" s="3">
        <v>0</v>
      </c>
      <c r="H481" s="3">
        <v>0</v>
      </c>
      <c r="I481" s="3">
        <v>0</v>
      </c>
      <c r="R481" s="6"/>
    </row>
    <row r="482" spans="1:19" s="2" customFormat="1" x14ac:dyDescent="0.2">
      <c r="A482" s="2">
        <v>490</v>
      </c>
      <c r="B482" s="2">
        <v>9833216</v>
      </c>
      <c r="C482" s="2" t="s">
        <v>127</v>
      </c>
      <c r="D482" s="2">
        <v>2.25</v>
      </c>
      <c r="E482" s="2">
        <v>0.1</v>
      </c>
      <c r="F482" s="12">
        <v>6</v>
      </c>
      <c r="G482" s="2">
        <v>1</v>
      </c>
      <c r="H482" s="2">
        <v>-1</v>
      </c>
      <c r="I482" s="2">
        <v>0</v>
      </c>
      <c r="J482" s="2">
        <v>0</v>
      </c>
      <c r="K482" s="2">
        <v>1</v>
      </c>
      <c r="L482" s="2">
        <v>0</v>
      </c>
      <c r="M482" s="2">
        <v>7</v>
      </c>
      <c r="N482" s="2">
        <v>2.2799999999999998</v>
      </c>
      <c r="O482" s="2">
        <v>2.21</v>
      </c>
      <c r="P482" s="2">
        <v>0.15</v>
      </c>
      <c r="Q482" s="2">
        <v>0.06</v>
      </c>
      <c r="R482" s="9">
        <v>3</v>
      </c>
      <c r="S482" s="2" t="s">
        <v>784</v>
      </c>
    </row>
    <row r="483" spans="1:19" s="3" customFormat="1" x14ac:dyDescent="0.2">
      <c r="A483" s="3">
        <v>491</v>
      </c>
      <c r="B483" s="3">
        <v>9833216</v>
      </c>
      <c r="C483" s="3">
        <v>2</v>
      </c>
      <c r="D483" s="3">
        <v>0.85</v>
      </c>
      <c r="E483" s="3">
        <v>9813218</v>
      </c>
      <c r="F483" s="3">
        <v>22</v>
      </c>
      <c r="G483" s="3">
        <v>0</v>
      </c>
      <c r="H483" s="3">
        <v>0</v>
      </c>
      <c r="I483" s="3">
        <v>0</v>
      </c>
      <c r="R483" s="6"/>
    </row>
    <row r="484" spans="1:19" s="3" customFormat="1" x14ac:dyDescent="0.2">
      <c r="A484" s="3">
        <v>492</v>
      </c>
      <c r="B484" s="3">
        <v>9833216</v>
      </c>
      <c r="C484" s="3">
        <v>2</v>
      </c>
      <c r="D484" s="3">
        <v>0.05</v>
      </c>
      <c r="E484" s="3">
        <v>2112</v>
      </c>
      <c r="F484" s="3">
        <v>-311</v>
      </c>
      <c r="G484" s="3">
        <v>0</v>
      </c>
      <c r="H484" s="3">
        <v>0</v>
      </c>
      <c r="I484" s="3">
        <v>0</v>
      </c>
      <c r="R484" s="6"/>
    </row>
    <row r="485" spans="1:19" s="3" customFormat="1" x14ac:dyDescent="0.2">
      <c r="A485" s="3">
        <v>493</v>
      </c>
      <c r="B485" s="3">
        <v>9833216</v>
      </c>
      <c r="C485" s="3">
        <v>2</v>
      </c>
      <c r="D485" s="3">
        <v>0.05</v>
      </c>
      <c r="E485" s="3">
        <v>2212</v>
      </c>
      <c r="F485" s="3">
        <v>-321</v>
      </c>
      <c r="G485" s="3">
        <v>0</v>
      </c>
      <c r="H485" s="3">
        <v>0</v>
      </c>
      <c r="I485" s="3">
        <v>0</v>
      </c>
      <c r="R485" s="6"/>
    </row>
    <row r="486" spans="1:19" s="3" customFormat="1" x14ac:dyDescent="0.2">
      <c r="A486" s="3">
        <v>494</v>
      </c>
      <c r="B486" s="3">
        <v>9833216</v>
      </c>
      <c r="C486" s="3">
        <v>2</v>
      </c>
      <c r="D486" s="3">
        <v>2.5000000000000001E-2</v>
      </c>
      <c r="E486" s="3">
        <v>3122</v>
      </c>
      <c r="F486" s="3">
        <v>111</v>
      </c>
      <c r="G486" s="3">
        <v>0</v>
      </c>
      <c r="H486" s="3">
        <v>0</v>
      </c>
      <c r="I486" s="3">
        <v>0</v>
      </c>
      <c r="R486" s="6"/>
    </row>
    <row r="487" spans="1:19" s="3" customFormat="1" x14ac:dyDescent="0.2">
      <c r="A487" s="3">
        <v>495</v>
      </c>
      <c r="B487" s="3">
        <v>9833216</v>
      </c>
      <c r="C487" s="3">
        <v>2</v>
      </c>
      <c r="D487" s="3">
        <v>8.3999999999999995E-3</v>
      </c>
      <c r="E487" s="3">
        <v>3212</v>
      </c>
      <c r="F487" s="3">
        <v>111</v>
      </c>
      <c r="G487" s="3">
        <v>0</v>
      </c>
      <c r="H487" s="3">
        <v>0</v>
      </c>
      <c r="I487" s="3">
        <v>0</v>
      </c>
      <c r="R487" s="6"/>
    </row>
    <row r="488" spans="1:19" s="3" customFormat="1" x14ac:dyDescent="0.2">
      <c r="A488" s="3">
        <v>496</v>
      </c>
      <c r="B488" s="3">
        <v>9833216</v>
      </c>
      <c r="C488" s="3">
        <v>2</v>
      </c>
      <c r="D488" s="3">
        <v>8.3000000000000001E-3</v>
      </c>
      <c r="E488" s="3">
        <v>3112</v>
      </c>
      <c r="F488" s="3">
        <v>211</v>
      </c>
      <c r="G488" s="3">
        <v>0</v>
      </c>
      <c r="H488" s="3">
        <v>0</v>
      </c>
      <c r="I488" s="3">
        <v>0</v>
      </c>
      <c r="R488" s="6"/>
    </row>
    <row r="489" spans="1:19" s="3" customFormat="1" x14ac:dyDescent="0.2">
      <c r="A489" s="3">
        <v>497</v>
      </c>
      <c r="B489" s="3">
        <v>9833216</v>
      </c>
      <c r="C489" s="3">
        <v>2</v>
      </c>
      <c r="D489" s="3">
        <v>8.3000000000000001E-3</v>
      </c>
      <c r="E489" s="3">
        <v>3222</v>
      </c>
      <c r="F489" s="3">
        <v>-211</v>
      </c>
      <c r="G489" s="3">
        <v>0</v>
      </c>
      <c r="H489" s="3">
        <v>0</v>
      </c>
      <c r="I489" s="3">
        <v>0</v>
      </c>
      <c r="R489" s="6"/>
    </row>
    <row r="490" spans="1:19" s="2" customFormat="1" x14ac:dyDescent="0.2">
      <c r="A490" s="2">
        <v>498</v>
      </c>
      <c r="B490" s="2">
        <v>9833226</v>
      </c>
      <c r="C490" s="2" t="s">
        <v>128</v>
      </c>
      <c r="D490" s="2">
        <v>2.25</v>
      </c>
      <c r="E490" s="2">
        <v>0.1</v>
      </c>
      <c r="F490" s="12">
        <v>6</v>
      </c>
      <c r="G490" s="2">
        <v>1</v>
      </c>
      <c r="H490" s="2">
        <v>-1</v>
      </c>
      <c r="I490" s="2">
        <v>0</v>
      </c>
      <c r="J490" s="2">
        <v>0</v>
      </c>
      <c r="K490" s="2">
        <v>1</v>
      </c>
      <c r="L490" s="2">
        <v>1</v>
      </c>
      <c r="M490" s="2">
        <v>5</v>
      </c>
      <c r="N490" s="2">
        <v>2.2799999999999998</v>
      </c>
      <c r="O490" s="2">
        <v>2.21</v>
      </c>
      <c r="P490" s="2">
        <v>0.15</v>
      </c>
      <c r="Q490" s="2">
        <v>0.06</v>
      </c>
      <c r="R490" s="9">
        <v>3</v>
      </c>
      <c r="S490" s="2" t="s">
        <v>784</v>
      </c>
    </row>
    <row r="491" spans="1:19" s="3" customFormat="1" x14ac:dyDescent="0.2">
      <c r="A491" s="3">
        <v>499</v>
      </c>
      <c r="B491" s="3">
        <v>9833226</v>
      </c>
      <c r="C491" s="3">
        <v>2</v>
      </c>
      <c r="D491" s="3">
        <v>0.85</v>
      </c>
      <c r="E491" s="3">
        <v>9813228</v>
      </c>
      <c r="F491" s="3">
        <v>22</v>
      </c>
      <c r="G491" s="3">
        <v>0</v>
      </c>
      <c r="H491" s="3">
        <v>0</v>
      </c>
      <c r="I491" s="3">
        <v>0</v>
      </c>
      <c r="R491" s="6"/>
    </row>
    <row r="492" spans="1:19" s="3" customFormat="1" x14ac:dyDescent="0.2">
      <c r="A492" s="3">
        <v>500</v>
      </c>
      <c r="B492" s="3">
        <v>9833226</v>
      </c>
      <c r="C492" s="3">
        <v>2</v>
      </c>
      <c r="D492" s="3">
        <v>0.1</v>
      </c>
      <c r="E492" s="3">
        <v>2212</v>
      </c>
      <c r="F492" s="3">
        <v>-311</v>
      </c>
      <c r="G492" s="3">
        <v>0</v>
      </c>
      <c r="H492" s="3">
        <v>0</v>
      </c>
      <c r="I492" s="3">
        <v>0</v>
      </c>
      <c r="R492" s="6"/>
    </row>
    <row r="493" spans="1:19" s="3" customFormat="1" x14ac:dyDescent="0.2">
      <c r="A493" s="3">
        <v>501</v>
      </c>
      <c r="B493" s="3">
        <v>9833226</v>
      </c>
      <c r="C493" s="3">
        <v>2</v>
      </c>
      <c r="D493" s="3">
        <v>2.5000000000000001E-2</v>
      </c>
      <c r="E493" s="3">
        <v>3122</v>
      </c>
      <c r="F493" s="3">
        <v>211</v>
      </c>
      <c r="G493" s="3">
        <v>0</v>
      </c>
      <c r="H493" s="3">
        <v>0</v>
      </c>
      <c r="I493" s="3">
        <v>0</v>
      </c>
      <c r="R493" s="6"/>
    </row>
    <row r="494" spans="1:19" s="3" customFormat="1" x14ac:dyDescent="0.2">
      <c r="A494" s="3">
        <v>502</v>
      </c>
      <c r="B494" s="3">
        <v>9833226</v>
      </c>
      <c r="C494" s="3">
        <v>2</v>
      </c>
      <c r="D494" s="3">
        <v>1.2500000000000001E-2</v>
      </c>
      <c r="E494" s="3">
        <v>3212</v>
      </c>
      <c r="F494" s="3">
        <v>211</v>
      </c>
      <c r="G494" s="3">
        <v>0</v>
      </c>
      <c r="H494" s="3">
        <v>0</v>
      </c>
      <c r="I494" s="3">
        <v>0</v>
      </c>
      <c r="R494" s="6"/>
    </row>
    <row r="495" spans="1:19" s="3" customFormat="1" x14ac:dyDescent="0.2">
      <c r="A495" s="3">
        <v>503</v>
      </c>
      <c r="B495" s="3">
        <v>9833226</v>
      </c>
      <c r="C495" s="3">
        <v>2</v>
      </c>
      <c r="D495" s="3">
        <v>1.2500000000000001E-2</v>
      </c>
      <c r="E495" s="3">
        <v>3222</v>
      </c>
      <c r="F495" s="3">
        <v>111</v>
      </c>
      <c r="G495" s="3">
        <v>0</v>
      </c>
      <c r="H495" s="3">
        <v>0</v>
      </c>
      <c r="I495" s="3">
        <v>0</v>
      </c>
      <c r="R495" s="6"/>
    </row>
    <row r="496" spans="1:19" s="2" customFormat="1" x14ac:dyDescent="0.2">
      <c r="A496" s="2">
        <v>504</v>
      </c>
      <c r="B496" s="2">
        <v>9903328</v>
      </c>
      <c r="C496" s="2" t="s">
        <v>129</v>
      </c>
      <c r="D496" s="2">
        <v>2.25</v>
      </c>
      <c r="E496" s="2">
        <v>8.7999999999999995E-2</v>
      </c>
      <c r="F496" s="12">
        <v>10</v>
      </c>
      <c r="G496" s="2">
        <v>1</v>
      </c>
      <c r="H496" s="2">
        <v>-2</v>
      </c>
      <c r="I496" s="2">
        <v>0</v>
      </c>
      <c r="J496" s="2">
        <v>0</v>
      </c>
      <c r="K496" s="2">
        <v>0.5</v>
      </c>
      <c r="L496" s="2">
        <v>0</v>
      </c>
      <c r="M496" s="2">
        <v>11</v>
      </c>
      <c r="N496" s="2">
        <v>2.31</v>
      </c>
      <c r="O496" s="2">
        <v>2.1819999999999999</v>
      </c>
      <c r="P496" s="2">
        <v>0.13</v>
      </c>
      <c r="Q496" s="2">
        <v>4.5999999999999999E-2</v>
      </c>
      <c r="R496" s="9">
        <v>2</v>
      </c>
      <c r="S496" s="2" t="s">
        <v>784</v>
      </c>
    </row>
    <row r="497" spans="1:19" s="3" customFormat="1" x14ac:dyDescent="0.2">
      <c r="A497" s="3">
        <v>505</v>
      </c>
      <c r="B497" s="3">
        <v>9903328</v>
      </c>
      <c r="C497" s="3">
        <v>2</v>
      </c>
      <c r="D497" s="3">
        <v>0.8</v>
      </c>
      <c r="E497" s="3">
        <v>9803328</v>
      </c>
      <c r="F497" s="3">
        <v>22</v>
      </c>
      <c r="G497" s="3">
        <v>0</v>
      </c>
      <c r="H497" s="3">
        <v>0</v>
      </c>
      <c r="I497" s="3">
        <v>0</v>
      </c>
      <c r="R497" s="6"/>
    </row>
    <row r="498" spans="1:19" s="3" customFormat="1" x14ac:dyDescent="0.2">
      <c r="A498" s="3">
        <v>506</v>
      </c>
      <c r="B498" s="3">
        <v>9903328</v>
      </c>
      <c r="C498" s="3">
        <v>3</v>
      </c>
      <c r="D498" s="3">
        <v>3.3000000000000002E-2</v>
      </c>
      <c r="E498" s="3">
        <v>3122</v>
      </c>
      <c r="F498" s="3">
        <v>-321</v>
      </c>
      <c r="G498" s="3">
        <v>211</v>
      </c>
      <c r="H498" s="3">
        <v>0</v>
      </c>
      <c r="I498" s="3">
        <v>0</v>
      </c>
      <c r="R498" s="6"/>
    </row>
    <row r="499" spans="1:19" s="3" customFormat="1" x14ac:dyDescent="0.2">
      <c r="A499" s="3">
        <v>507</v>
      </c>
      <c r="B499" s="3">
        <v>9903328</v>
      </c>
      <c r="C499" s="3">
        <v>3</v>
      </c>
      <c r="D499" s="3">
        <v>3.3000000000000002E-2</v>
      </c>
      <c r="E499" s="3">
        <v>3122</v>
      </c>
      <c r="F499" s="3">
        <v>-311</v>
      </c>
      <c r="G499" s="3">
        <v>111</v>
      </c>
      <c r="H499" s="3">
        <v>0</v>
      </c>
      <c r="I499" s="3">
        <v>0</v>
      </c>
      <c r="R499" s="6"/>
    </row>
    <row r="500" spans="1:19" s="3" customFormat="1" x14ac:dyDescent="0.2">
      <c r="A500" s="3">
        <v>508</v>
      </c>
      <c r="B500" s="3">
        <v>9903328</v>
      </c>
      <c r="C500" s="3">
        <v>3</v>
      </c>
      <c r="D500" s="3">
        <v>2.3E-2</v>
      </c>
      <c r="E500" s="3">
        <v>3322</v>
      </c>
      <c r="F500" s="3">
        <v>111</v>
      </c>
      <c r="G500" s="3">
        <v>111</v>
      </c>
      <c r="H500" s="3">
        <v>0</v>
      </c>
      <c r="I500" s="3">
        <v>0</v>
      </c>
      <c r="R500" s="6"/>
    </row>
    <row r="501" spans="1:19" s="3" customFormat="1" x14ac:dyDescent="0.2">
      <c r="A501" s="3">
        <v>509</v>
      </c>
      <c r="B501" s="3">
        <v>9903328</v>
      </c>
      <c r="C501" s="3">
        <v>3</v>
      </c>
      <c r="D501" s="3">
        <v>2.1999999999999999E-2</v>
      </c>
      <c r="E501" s="3">
        <v>3312</v>
      </c>
      <c r="F501" s="3">
        <v>211</v>
      </c>
      <c r="G501" s="3">
        <v>111</v>
      </c>
      <c r="H501" s="3">
        <v>0</v>
      </c>
      <c r="I501" s="3">
        <v>0</v>
      </c>
      <c r="R501" s="6"/>
    </row>
    <row r="502" spans="1:19" s="3" customFormat="1" x14ac:dyDescent="0.2">
      <c r="A502" s="3">
        <v>510</v>
      </c>
      <c r="B502" s="3">
        <v>9903328</v>
      </c>
      <c r="C502" s="3">
        <v>3</v>
      </c>
      <c r="D502" s="3">
        <v>2.1999999999999999E-2</v>
      </c>
      <c r="E502" s="3">
        <v>3322</v>
      </c>
      <c r="F502" s="3">
        <v>-211</v>
      </c>
      <c r="G502" s="3">
        <v>211</v>
      </c>
      <c r="H502" s="3">
        <v>0</v>
      </c>
      <c r="I502" s="3">
        <v>0</v>
      </c>
      <c r="R502" s="6"/>
    </row>
    <row r="503" spans="1:19" s="3" customFormat="1" x14ac:dyDescent="0.2">
      <c r="A503" s="3">
        <v>511</v>
      </c>
      <c r="B503" s="3">
        <v>9903328</v>
      </c>
      <c r="C503" s="3">
        <v>3</v>
      </c>
      <c r="D503" s="3">
        <v>1.4E-2</v>
      </c>
      <c r="E503" s="3">
        <v>3212</v>
      </c>
      <c r="F503" s="3">
        <v>-311</v>
      </c>
      <c r="G503" s="3">
        <v>111</v>
      </c>
      <c r="H503" s="3">
        <v>0</v>
      </c>
      <c r="I503" s="3">
        <v>0</v>
      </c>
      <c r="R503" s="6"/>
    </row>
    <row r="504" spans="1:19" s="3" customFormat="1" x14ac:dyDescent="0.2">
      <c r="A504" s="3">
        <v>512</v>
      </c>
      <c r="B504" s="3">
        <v>9903328</v>
      </c>
      <c r="C504" s="3">
        <v>3</v>
      </c>
      <c r="D504" s="3">
        <v>1.4E-2</v>
      </c>
      <c r="E504" s="3">
        <v>3222</v>
      </c>
      <c r="F504" s="3">
        <v>-321</v>
      </c>
      <c r="G504" s="3">
        <v>111</v>
      </c>
      <c r="H504" s="3">
        <v>0</v>
      </c>
      <c r="I504" s="3">
        <v>0</v>
      </c>
      <c r="R504" s="6"/>
    </row>
    <row r="505" spans="1:19" s="3" customFormat="1" x14ac:dyDescent="0.2">
      <c r="A505" s="3">
        <v>513</v>
      </c>
      <c r="B505" s="3">
        <v>9903328</v>
      </c>
      <c r="C505" s="3">
        <v>3</v>
      </c>
      <c r="D505" s="3">
        <v>1.2999999999999999E-2</v>
      </c>
      <c r="E505" s="3">
        <v>3112</v>
      </c>
      <c r="F505" s="3">
        <v>-311</v>
      </c>
      <c r="G505" s="3">
        <v>211</v>
      </c>
      <c r="H505" s="3">
        <v>0</v>
      </c>
      <c r="I505" s="3">
        <v>0</v>
      </c>
      <c r="R505" s="6"/>
    </row>
    <row r="506" spans="1:19" s="3" customFormat="1" x14ac:dyDescent="0.2">
      <c r="A506" s="3">
        <v>514</v>
      </c>
      <c r="B506" s="3">
        <v>9903328</v>
      </c>
      <c r="C506" s="3">
        <v>3</v>
      </c>
      <c r="D506" s="3">
        <v>1.2999999999999999E-2</v>
      </c>
      <c r="E506" s="3">
        <v>3212</v>
      </c>
      <c r="F506" s="3">
        <v>-321</v>
      </c>
      <c r="G506" s="3">
        <v>211</v>
      </c>
      <c r="H506" s="3">
        <v>0</v>
      </c>
      <c r="I506" s="3">
        <v>0</v>
      </c>
      <c r="R506" s="6"/>
    </row>
    <row r="507" spans="1:19" s="3" customFormat="1" x14ac:dyDescent="0.2">
      <c r="A507" s="3">
        <v>515</v>
      </c>
      <c r="B507" s="3">
        <v>9903328</v>
      </c>
      <c r="C507" s="3">
        <v>3</v>
      </c>
      <c r="D507" s="3">
        <v>1.2999999999999999E-2</v>
      </c>
      <c r="E507" s="3">
        <v>3222</v>
      </c>
      <c r="F507" s="3">
        <v>-311</v>
      </c>
      <c r="G507" s="3">
        <v>-211</v>
      </c>
      <c r="H507" s="3">
        <v>0</v>
      </c>
      <c r="I507" s="3">
        <v>0</v>
      </c>
      <c r="R507" s="6"/>
    </row>
    <row r="508" spans="1:19" s="2" customFormat="1" x14ac:dyDescent="0.2">
      <c r="A508" s="2">
        <v>516</v>
      </c>
      <c r="B508" s="2">
        <v>9903318</v>
      </c>
      <c r="C508" s="2" t="s">
        <v>130</v>
      </c>
      <c r="D508" s="2">
        <v>2.25</v>
      </c>
      <c r="E508" s="2">
        <v>8.7999999999999995E-2</v>
      </c>
      <c r="F508" s="12">
        <v>10</v>
      </c>
      <c r="G508" s="2">
        <v>1</v>
      </c>
      <c r="H508" s="2">
        <v>-2</v>
      </c>
      <c r="I508" s="2">
        <v>0</v>
      </c>
      <c r="J508" s="2">
        <v>0</v>
      </c>
      <c r="K508" s="2">
        <v>0.5</v>
      </c>
      <c r="L508" s="2">
        <v>-1</v>
      </c>
      <c r="M508" s="2">
        <v>11</v>
      </c>
      <c r="N508" s="2">
        <v>2.31</v>
      </c>
      <c r="O508" s="2">
        <v>2.1819999999999999</v>
      </c>
      <c r="P508" s="2">
        <v>0.13</v>
      </c>
      <c r="Q508" s="2">
        <v>4.5999999999999999E-2</v>
      </c>
      <c r="R508" s="9">
        <v>2</v>
      </c>
      <c r="S508" s="2" t="s">
        <v>784</v>
      </c>
    </row>
    <row r="509" spans="1:19" s="3" customFormat="1" x14ac:dyDescent="0.2">
      <c r="A509" s="3">
        <v>517</v>
      </c>
      <c r="B509" s="3">
        <v>9903318</v>
      </c>
      <c r="C509" s="3">
        <v>2</v>
      </c>
      <c r="D509" s="3">
        <v>0.8</v>
      </c>
      <c r="E509" s="3">
        <v>9803318</v>
      </c>
      <c r="F509" s="3">
        <v>22</v>
      </c>
      <c r="G509" s="3">
        <v>0</v>
      </c>
      <c r="H509" s="3">
        <v>0</v>
      </c>
      <c r="I509" s="3">
        <v>0</v>
      </c>
      <c r="R509" s="6"/>
    </row>
    <row r="510" spans="1:19" s="3" customFormat="1" x14ac:dyDescent="0.2">
      <c r="A510" s="3">
        <v>518</v>
      </c>
      <c r="B510" s="3">
        <v>9903318</v>
      </c>
      <c r="C510" s="3">
        <v>3</v>
      </c>
      <c r="D510" s="3">
        <v>3.3000000000000002E-2</v>
      </c>
      <c r="E510" s="3">
        <v>3122</v>
      </c>
      <c r="F510" s="3">
        <v>-321</v>
      </c>
      <c r="G510" s="3">
        <v>111</v>
      </c>
      <c r="H510" s="3">
        <v>0</v>
      </c>
      <c r="I510" s="3">
        <v>0</v>
      </c>
      <c r="R510" s="6"/>
    </row>
    <row r="511" spans="1:19" s="3" customFormat="1" x14ac:dyDescent="0.2">
      <c r="A511" s="3">
        <v>519</v>
      </c>
      <c r="B511" s="3">
        <v>9903318</v>
      </c>
      <c r="C511" s="3">
        <v>3</v>
      </c>
      <c r="D511" s="3">
        <v>3.3000000000000002E-2</v>
      </c>
      <c r="E511" s="3">
        <v>3122</v>
      </c>
      <c r="F511" s="3">
        <v>-311</v>
      </c>
      <c r="G511" s="3">
        <v>-211</v>
      </c>
      <c r="H511" s="3">
        <v>0</v>
      </c>
      <c r="I511" s="3">
        <v>0</v>
      </c>
      <c r="R511" s="6"/>
    </row>
    <row r="512" spans="1:19" s="3" customFormat="1" x14ac:dyDescent="0.2">
      <c r="A512" s="3">
        <v>520</v>
      </c>
      <c r="B512" s="3">
        <v>9903318</v>
      </c>
      <c r="C512" s="3">
        <v>3</v>
      </c>
      <c r="D512" s="3">
        <v>2.3E-2</v>
      </c>
      <c r="E512" s="3">
        <v>3312</v>
      </c>
      <c r="F512" s="3">
        <v>111</v>
      </c>
      <c r="G512" s="3">
        <v>111</v>
      </c>
      <c r="H512" s="3">
        <v>0</v>
      </c>
      <c r="I512" s="3">
        <v>0</v>
      </c>
      <c r="R512" s="6"/>
    </row>
    <row r="513" spans="1:19" s="3" customFormat="1" x14ac:dyDescent="0.2">
      <c r="A513" s="3">
        <v>521</v>
      </c>
      <c r="B513" s="3">
        <v>9903318</v>
      </c>
      <c r="C513" s="3">
        <v>3</v>
      </c>
      <c r="D513" s="3">
        <v>2.1999999999999999E-2</v>
      </c>
      <c r="E513" s="3">
        <v>3312</v>
      </c>
      <c r="F513" s="3">
        <v>-211</v>
      </c>
      <c r="G513" s="3">
        <v>211</v>
      </c>
      <c r="H513" s="3">
        <v>0</v>
      </c>
      <c r="I513" s="3">
        <v>0</v>
      </c>
      <c r="R513" s="6"/>
    </row>
    <row r="514" spans="1:19" s="3" customFormat="1" x14ac:dyDescent="0.2">
      <c r="A514" s="3">
        <v>522</v>
      </c>
      <c r="B514" s="3">
        <v>9903318</v>
      </c>
      <c r="C514" s="3">
        <v>3</v>
      </c>
      <c r="D514" s="3">
        <v>2.1999999999999999E-2</v>
      </c>
      <c r="E514" s="3">
        <v>3322</v>
      </c>
      <c r="F514" s="3">
        <v>-211</v>
      </c>
      <c r="G514" s="3">
        <v>111</v>
      </c>
      <c r="H514" s="3">
        <v>0</v>
      </c>
      <c r="I514" s="3">
        <v>0</v>
      </c>
      <c r="R514" s="6"/>
    </row>
    <row r="515" spans="1:19" s="3" customFormat="1" x14ac:dyDescent="0.2">
      <c r="A515" s="3">
        <v>523</v>
      </c>
      <c r="B515" s="3">
        <v>9903318</v>
      </c>
      <c r="C515" s="3">
        <v>3</v>
      </c>
      <c r="D515" s="3">
        <v>1.4E-2</v>
      </c>
      <c r="E515" s="3">
        <v>3112</v>
      </c>
      <c r="F515" s="3">
        <v>-311</v>
      </c>
      <c r="G515" s="3">
        <v>111</v>
      </c>
      <c r="H515" s="3">
        <v>0</v>
      </c>
      <c r="I515" s="3">
        <v>0</v>
      </c>
      <c r="R515" s="6"/>
    </row>
    <row r="516" spans="1:19" s="3" customFormat="1" x14ac:dyDescent="0.2">
      <c r="A516" s="3">
        <v>524</v>
      </c>
      <c r="B516" s="3">
        <v>9903318</v>
      </c>
      <c r="C516" s="3">
        <v>3</v>
      </c>
      <c r="D516" s="3">
        <v>1.4E-2</v>
      </c>
      <c r="E516" s="3">
        <v>3212</v>
      </c>
      <c r="F516" s="3">
        <v>-321</v>
      </c>
      <c r="G516" s="3">
        <v>111</v>
      </c>
      <c r="H516" s="3">
        <v>0</v>
      </c>
      <c r="I516" s="3">
        <v>0</v>
      </c>
      <c r="R516" s="6"/>
    </row>
    <row r="517" spans="1:19" s="3" customFormat="1" x14ac:dyDescent="0.2">
      <c r="A517" s="3">
        <v>525</v>
      </c>
      <c r="B517" s="3">
        <v>9903318</v>
      </c>
      <c r="C517" s="3">
        <v>3</v>
      </c>
      <c r="D517" s="3">
        <v>1.2999999999999999E-2</v>
      </c>
      <c r="E517" s="3">
        <v>3112</v>
      </c>
      <c r="F517" s="3">
        <v>-321</v>
      </c>
      <c r="G517" s="3">
        <v>211</v>
      </c>
      <c r="H517" s="3">
        <v>0</v>
      </c>
      <c r="I517" s="3">
        <v>0</v>
      </c>
      <c r="R517" s="6"/>
    </row>
    <row r="518" spans="1:19" s="3" customFormat="1" x14ac:dyDescent="0.2">
      <c r="A518" s="3">
        <v>526</v>
      </c>
      <c r="B518" s="3">
        <v>9903318</v>
      </c>
      <c r="C518" s="3">
        <v>3</v>
      </c>
      <c r="D518" s="3">
        <v>1.2999999999999999E-2</v>
      </c>
      <c r="E518" s="3">
        <v>3212</v>
      </c>
      <c r="F518" s="3">
        <v>-311</v>
      </c>
      <c r="G518" s="3">
        <v>-211</v>
      </c>
      <c r="H518" s="3">
        <v>0</v>
      </c>
      <c r="I518" s="3">
        <v>0</v>
      </c>
      <c r="R518" s="6"/>
    </row>
    <row r="519" spans="1:19" s="3" customFormat="1" x14ac:dyDescent="0.2">
      <c r="A519" s="3">
        <v>527</v>
      </c>
      <c r="B519" s="3">
        <v>9903318</v>
      </c>
      <c r="C519" s="3">
        <v>3</v>
      </c>
      <c r="D519" s="3">
        <v>1.2999999999999999E-2</v>
      </c>
      <c r="E519" s="3">
        <v>3222</v>
      </c>
      <c r="F519" s="3">
        <v>-321</v>
      </c>
      <c r="G519" s="3">
        <v>-211</v>
      </c>
      <c r="H519" s="3">
        <v>0</v>
      </c>
      <c r="I519" s="3">
        <v>0</v>
      </c>
      <c r="R519" s="6"/>
    </row>
    <row r="520" spans="1:19" s="2" customFormat="1" x14ac:dyDescent="0.2">
      <c r="A520" s="2">
        <v>528</v>
      </c>
      <c r="B520" s="2">
        <v>9902118</v>
      </c>
      <c r="C520" s="2" t="s">
        <v>131</v>
      </c>
      <c r="D520" s="2">
        <v>2.25</v>
      </c>
      <c r="E520" s="2">
        <v>0.4</v>
      </c>
      <c r="F520" s="2">
        <v>10</v>
      </c>
      <c r="G520" s="2">
        <v>1</v>
      </c>
      <c r="H520" s="2">
        <v>0</v>
      </c>
      <c r="I520" s="2">
        <v>0</v>
      </c>
      <c r="J520" s="2">
        <v>0</v>
      </c>
      <c r="K520" s="2">
        <v>0.5</v>
      </c>
      <c r="L520" s="2">
        <v>0</v>
      </c>
      <c r="M520" s="2">
        <v>3</v>
      </c>
      <c r="N520" s="2">
        <v>2.2999999999999998</v>
      </c>
      <c r="O520" s="2">
        <v>2.2000000000000002</v>
      </c>
      <c r="P520" s="2">
        <v>0.5</v>
      </c>
      <c r="Q520" s="2">
        <v>0.35</v>
      </c>
      <c r="R520" s="9">
        <v>4</v>
      </c>
      <c r="S520" s="2" t="s">
        <v>784</v>
      </c>
    </row>
    <row r="521" spans="1:19" s="3" customFormat="1" x14ac:dyDescent="0.2">
      <c r="A521" s="3">
        <v>529</v>
      </c>
      <c r="B521" s="3">
        <v>9902118</v>
      </c>
      <c r="C521" s="3">
        <v>2</v>
      </c>
      <c r="D521" s="3">
        <v>0.8</v>
      </c>
      <c r="E521" s="3">
        <v>1218</v>
      </c>
      <c r="F521" s="3">
        <v>22</v>
      </c>
      <c r="G521" s="3">
        <v>0</v>
      </c>
      <c r="H521" s="3">
        <v>0</v>
      </c>
      <c r="I521" s="3">
        <v>0</v>
      </c>
      <c r="R521" s="6"/>
    </row>
    <row r="522" spans="1:19" s="3" customFormat="1" x14ac:dyDescent="0.2">
      <c r="A522" s="3">
        <v>530</v>
      </c>
      <c r="B522" s="3">
        <v>9902118</v>
      </c>
      <c r="C522" s="3">
        <v>2</v>
      </c>
      <c r="D522" s="3">
        <v>0.1</v>
      </c>
      <c r="E522" s="3">
        <v>2112</v>
      </c>
      <c r="F522" s="3">
        <v>111</v>
      </c>
      <c r="G522" s="3">
        <v>0</v>
      </c>
      <c r="H522" s="3">
        <v>0</v>
      </c>
      <c r="I522" s="3">
        <v>0</v>
      </c>
      <c r="R522" s="6"/>
    </row>
    <row r="523" spans="1:19" s="3" customFormat="1" x14ac:dyDescent="0.2">
      <c r="A523" s="3">
        <v>531</v>
      </c>
      <c r="B523" s="3">
        <v>9902118</v>
      </c>
      <c r="C523" s="3">
        <v>2</v>
      </c>
      <c r="D523" s="3">
        <v>0.1</v>
      </c>
      <c r="E523" s="3">
        <v>2212</v>
      </c>
      <c r="F523" s="3">
        <v>-211</v>
      </c>
      <c r="G523" s="3">
        <v>0</v>
      </c>
      <c r="H523" s="3">
        <v>0</v>
      </c>
      <c r="I523" s="3">
        <v>0</v>
      </c>
      <c r="R523" s="6"/>
    </row>
    <row r="524" spans="1:19" s="2" customFormat="1" x14ac:dyDescent="0.2">
      <c r="A524" s="2">
        <v>532</v>
      </c>
      <c r="B524" s="2">
        <v>9902218</v>
      </c>
      <c r="C524" s="2" t="s">
        <v>132</v>
      </c>
      <c r="D524" s="2">
        <v>2.25</v>
      </c>
      <c r="E524" s="2">
        <v>0.4</v>
      </c>
      <c r="F524" s="2">
        <v>10</v>
      </c>
      <c r="G524" s="2">
        <v>1</v>
      </c>
      <c r="H524" s="2">
        <v>0</v>
      </c>
      <c r="I524" s="2">
        <v>0</v>
      </c>
      <c r="J524" s="2">
        <v>0</v>
      </c>
      <c r="K524" s="2">
        <v>0.5</v>
      </c>
      <c r="L524" s="2">
        <v>1</v>
      </c>
      <c r="M524" s="2">
        <v>3</v>
      </c>
      <c r="N524" s="2">
        <v>2.2999999999999998</v>
      </c>
      <c r="O524" s="2">
        <v>2.2000000000000002</v>
      </c>
      <c r="P524" s="2">
        <v>0.5</v>
      </c>
      <c r="Q524" s="2">
        <v>0.35</v>
      </c>
      <c r="R524" s="9">
        <v>4</v>
      </c>
      <c r="S524" s="2" t="s">
        <v>784</v>
      </c>
    </row>
    <row r="525" spans="1:19" s="3" customFormat="1" x14ac:dyDescent="0.2">
      <c r="A525" s="3">
        <v>533</v>
      </c>
      <c r="B525" s="3">
        <v>9902218</v>
      </c>
      <c r="C525" s="3">
        <v>2</v>
      </c>
      <c r="D525" s="3">
        <v>0.8</v>
      </c>
      <c r="E525" s="3">
        <v>2128</v>
      </c>
      <c r="F525" s="3">
        <v>22</v>
      </c>
      <c r="G525" s="3">
        <v>0</v>
      </c>
      <c r="H525" s="3">
        <v>0</v>
      </c>
      <c r="I525" s="3">
        <v>0</v>
      </c>
      <c r="R525" s="6"/>
    </row>
    <row r="526" spans="1:19" s="3" customFormat="1" x14ac:dyDescent="0.2">
      <c r="A526" s="3">
        <v>534</v>
      </c>
      <c r="B526" s="3">
        <v>9902218</v>
      </c>
      <c r="C526" s="3">
        <v>2</v>
      </c>
      <c r="D526" s="3">
        <v>0.1</v>
      </c>
      <c r="E526" s="3">
        <v>2112</v>
      </c>
      <c r="F526" s="3">
        <v>211</v>
      </c>
      <c r="G526" s="3">
        <v>0</v>
      </c>
      <c r="H526" s="3">
        <v>0</v>
      </c>
      <c r="I526" s="3">
        <v>0</v>
      </c>
      <c r="R526" s="6"/>
    </row>
    <row r="527" spans="1:19" s="3" customFormat="1" x14ac:dyDescent="0.2">
      <c r="A527" s="3">
        <v>535</v>
      </c>
      <c r="B527" s="3">
        <v>9902218</v>
      </c>
      <c r="C527" s="3">
        <v>2</v>
      </c>
      <c r="D527" s="3">
        <v>0.1</v>
      </c>
      <c r="E527" s="3">
        <v>2212</v>
      </c>
      <c r="F527" s="3">
        <v>111</v>
      </c>
      <c r="G527" s="3">
        <v>0</v>
      </c>
      <c r="H527" s="3">
        <v>0</v>
      </c>
      <c r="I527" s="3">
        <v>0</v>
      </c>
      <c r="R527" s="6"/>
    </row>
    <row r="528" spans="1:19" s="2" customFormat="1" x14ac:dyDescent="0.2">
      <c r="A528" s="2">
        <v>536</v>
      </c>
      <c r="B528" s="2">
        <v>9010117</v>
      </c>
      <c r="C528" s="2" t="s">
        <v>133</v>
      </c>
      <c r="D528" s="2">
        <v>2.2000000000000002</v>
      </c>
      <c r="E528" s="2">
        <v>0.158</v>
      </c>
      <c r="F528" s="2">
        <v>7</v>
      </c>
      <c r="G528" s="2">
        <v>0</v>
      </c>
      <c r="H528" s="2">
        <v>0</v>
      </c>
      <c r="I528" s="2">
        <v>0</v>
      </c>
      <c r="J528" s="2">
        <v>0</v>
      </c>
      <c r="K528" s="2">
        <v>1</v>
      </c>
      <c r="L528" s="2">
        <v>0</v>
      </c>
      <c r="M528" s="2">
        <v>1</v>
      </c>
      <c r="N528" s="2">
        <v>2.2999999999999998</v>
      </c>
      <c r="O528" s="2">
        <v>2.09</v>
      </c>
      <c r="P528" s="2">
        <v>0.25</v>
      </c>
      <c r="Q528" s="2">
        <v>0.06</v>
      </c>
      <c r="R528" s="9">
        <v>-1</v>
      </c>
      <c r="S528" s="2" t="s">
        <v>784</v>
      </c>
    </row>
    <row r="529" spans="1:19" s="3" customFormat="1" x14ac:dyDescent="0.2">
      <c r="A529" s="3">
        <v>537</v>
      </c>
      <c r="B529" s="3">
        <v>9010117</v>
      </c>
      <c r="C529" s="3">
        <v>2</v>
      </c>
      <c r="D529" s="3">
        <v>1</v>
      </c>
      <c r="E529" s="3">
        <v>9010115</v>
      </c>
      <c r="F529" s="3">
        <v>22</v>
      </c>
      <c r="G529" s="3">
        <v>0</v>
      </c>
      <c r="H529" s="3">
        <v>0</v>
      </c>
      <c r="I529" s="3">
        <v>0</v>
      </c>
      <c r="R529" s="6"/>
    </row>
    <row r="530" spans="1:19" s="2" customFormat="1" x14ac:dyDescent="0.2">
      <c r="A530" s="2">
        <v>538</v>
      </c>
      <c r="B530" s="2">
        <v>9010217</v>
      </c>
      <c r="C530" s="2" t="s">
        <v>134</v>
      </c>
      <c r="D530" s="2">
        <v>2.2000000000000002</v>
      </c>
      <c r="E530" s="2">
        <v>0.158</v>
      </c>
      <c r="F530" s="2">
        <v>7</v>
      </c>
      <c r="G530" s="2">
        <v>0</v>
      </c>
      <c r="H530" s="2">
        <v>0</v>
      </c>
      <c r="I530" s="2">
        <v>0</v>
      </c>
      <c r="J530" s="2">
        <v>0</v>
      </c>
      <c r="K530" s="2">
        <v>1</v>
      </c>
      <c r="L530" s="2">
        <v>1</v>
      </c>
      <c r="M530" s="2">
        <v>1</v>
      </c>
      <c r="N530" s="2">
        <v>2.2999999999999998</v>
      </c>
      <c r="O530" s="2">
        <v>2.09</v>
      </c>
      <c r="P530" s="2">
        <v>0.25</v>
      </c>
      <c r="Q530" s="2">
        <v>0.06</v>
      </c>
      <c r="R530" s="9">
        <v>-1</v>
      </c>
      <c r="S530" s="2" t="s">
        <v>784</v>
      </c>
    </row>
    <row r="531" spans="1:19" s="3" customFormat="1" x14ac:dyDescent="0.2">
      <c r="A531" s="3">
        <v>539</v>
      </c>
      <c r="B531" s="3">
        <v>9010217</v>
      </c>
      <c r="C531" s="3">
        <v>2</v>
      </c>
      <c r="D531" s="3">
        <v>1</v>
      </c>
      <c r="E531" s="3">
        <v>9010215</v>
      </c>
      <c r="F531" s="3">
        <v>22</v>
      </c>
      <c r="G531" s="3">
        <v>0</v>
      </c>
      <c r="H531" s="3">
        <v>0</v>
      </c>
      <c r="I531" s="3">
        <v>0</v>
      </c>
      <c r="R531" s="6"/>
    </row>
    <row r="532" spans="1:19" s="2" customFormat="1" x14ac:dyDescent="0.2">
      <c r="A532" s="2">
        <v>540</v>
      </c>
      <c r="B532" s="2">
        <v>-9010217</v>
      </c>
      <c r="C532" s="2" t="s">
        <v>135</v>
      </c>
      <c r="D532" s="2">
        <v>2.2000000000000002</v>
      </c>
      <c r="E532" s="2">
        <v>0.158</v>
      </c>
      <c r="F532" s="2">
        <v>7</v>
      </c>
      <c r="G532" s="2">
        <v>0</v>
      </c>
      <c r="H532" s="2">
        <v>0</v>
      </c>
      <c r="I532" s="2">
        <v>0</v>
      </c>
      <c r="J532" s="2">
        <v>0</v>
      </c>
      <c r="K532" s="2">
        <v>1</v>
      </c>
      <c r="L532" s="2">
        <v>-1</v>
      </c>
      <c r="M532" s="2">
        <v>1</v>
      </c>
      <c r="N532" s="2">
        <v>2.2999999999999998</v>
      </c>
      <c r="O532" s="2">
        <v>2.09</v>
      </c>
      <c r="P532" s="2">
        <v>0.25</v>
      </c>
      <c r="Q532" s="2">
        <v>0.06</v>
      </c>
      <c r="R532" s="9">
        <v>-1</v>
      </c>
      <c r="S532" s="2" t="s">
        <v>784</v>
      </c>
    </row>
    <row r="533" spans="1:19" s="3" customFormat="1" x14ac:dyDescent="0.2">
      <c r="A533" s="3">
        <v>541</v>
      </c>
      <c r="B533" s="3">
        <v>-9010217</v>
      </c>
      <c r="C533" s="3">
        <v>2</v>
      </c>
      <c r="D533" s="3">
        <v>1</v>
      </c>
      <c r="E533" s="3">
        <v>-9010215</v>
      </c>
      <c r="F533" s="3">
        <v>22</v>
      </c>
      <c r="G533" s="3">
        <v>0</v>
      </c>
      <c r="H533" s="3">
        <v>0</v>
      </c>
      <c r="I533" s="3">
        <v>0</v>
      </c>
      <c r="R533" s="6"/>
    </row>
    <row r="534" spans="1:19" s="2" customFormat="1" x14ac:dyDescent="0.2">
      <c r="A534" s="2">
        <v>542</v>
      </c>
      <c r="B534" s="2">
        <v>-9902218</v>
      </c>
      <c r="C534" s="2" t="s">
        <v>136</v>
      </c>
      <c r="D534" s="2">
        <v>2.25</v>
      </c>
      <c r="E534" s="2">
        <v>0.4</v>
      </c>
      <c r="F534" s="2">
        <v>10</v>
      </c>
      <c r="G534" s="2">
        <v>-1</v>
      </c>
      <c r="H534" s="2">
        <v>0</v>
      </c>
      <c r="I534" s="2">
        <v>0</v>
      </c>
      <c r="J534" s="2">
        <v>0</v>
      </c>
      <c r="K534" s="2">
        <v>0.5</v>
      </c>
      <c r="L534" s="2">
        <v>-1</v>
      </c>
      <c r="M534" s="2">
        <v>3</v>
      </c>
      <c r="N534" s="2">
        <v>2.2999999999999998</v>
      </c>
      <c r="O534" s="2">
        <v>2.2000000000000002</v>
      </c>
      <c r="P534" s="2">
        <v>0.5</v>
      </c>
      <c r="Q534" s="2">
        <v>0.35</v>
      </c>
      <c r="R534" s="9">
        <v>4</v>
      </c>
      <c r="S534" s="2" t="s">
        <v>784</v>
      </c>
    </row>
    <row r="535" spans="1:19" s="3" customFormat="1" x14ac:dyDescent="0.2">
      <c r="A535" s="3">
        <v>543</v>
      </c>
      <c r="B535" s="3">
        <v>-9902218</v>
      </c>
      <c r="C535" s="3">
        <v>2</v>
      </c>
      <c r="D535" s="3">
        <v>0.8</v>
      </c>
      <c r="E535" s="3">
        <v>-2128</v>
      </c>
      <c r="F535" s="3">
        <v>22</v>
      </c>
      <c r="G535" s="3">
        <v>0</v>
      </c>
      <c r="H535" s="3">
        <v>0</v>
      </c>
      <c r="I535" s="3">
        <v>0</v>
      </c>
      <c r="R535" s="6"/>
    </row>
    <row r="536" spans="1:19" s="3" customFormat="1" x14ac:dyDescent="0.2">
      <c r="A536" s="3">
        <v>544</v>
      </c>
      <c r="B536" s="3">
        <v>-9902218</v>
      </c>
      <c r="C536" s="3">
        <v>2</v>
      </c>
      <c r="D536" s="3">
        <v>0.1</v>
      </c>
      <c r="E536" s="3">
        <v>-2212</v>
      </c>
      <c r="F536" s="3">
        <v>111</v>
      </c>
      <c r="G536" s="3">
        <v>0</v>
      </c>
      <c r="H536" s="3">
        <v>0</v>
      </c>
      <c r="I536" s="3">
        <v>0</v>
      </c>
      <c r="R536" s="6"/>
    </row>
    <row r="537" spans="1:19" s="3" customFormat="1" x14ac:dyDescent="0.2">
      <c r="A537" s="3">
        <v>545</v>
      </c>
      <c r="B537" s="3">
        <v>-9902218</v>
      </c>
      <c r="C537" s="3">
        <v>2</v>
      </c>
      <c r="D537" s="3">
        <v>0.1</v>
      </c>
      <c r="E537" s="3">
        <v>-2112</v>
      </c>
      <c r="F537" s="3">
        <v>-211</v>
      </c>
      <c r="G537" s="3">
        <v>0</v>
      </c>
      <c r="H537" s="3">
        <v>0</v>
      </c>
      <c r="I537" s="3">
        <v>0</v>
      </c>
      <c r="R537" s="6"/>
    </row>
    <row r="538" spans="1:19" s="2" customFormat="1" x14ac:dyDescent="0.2">
      <c r="A538" s="2">
        <v>546</v>
      </c>
      <c r="B538" s="2">
        <v>-9902118</v>
      </c>
      <c r="C538" s="2" t="s">
        <v>137</v>
      </c>
      <c r="D538" s="2">
        <v>2.25</v>
      </c>
      <c r="E538" s="2">
        <v>0.4</v>
      </c>
      <c r="F538" s="2">
        <v>10</v>
      </c>
      <c r="G538" s="2">
        <v>-1</v>
      </c>
      <c r="H538" s="2">
        <v>0</v>
      </c>
      <c r="I538" s="2">
        <v>0</v>
      </c>
      <c r="J538" s="2">
        <v>0</v>
      </c>
      <c r="K538" s="2">
        <v>0.5</v>
      </c>
      <c r="L538" s="2">
        <v>0</v>
      </c>
      <c r="M538" s="2">
        <v>3</v>
      </c>
      <c r="N538" s="2">
        <v>2.2999999999999998</v>
      </c>
      <c r="O538" s="2">
        <v>2.2000000000000002</v>
      </c>
      <c r="P538" s="2">
        <v>0.5</v>
      </c>
      <c r="Q538" s="2">
        <v>0.35</v>
      </c>
      <c r="R538" s="9">
        <v>4</v>
      </c>
      <c r="S538" s="2" t="s">
        <v>784</v>
      </c>
    </row>
    <row r="539" spans="1:19" s="3" customFormat="1" x14ac:dyDescent="0.2">
      <c r="A539" s="3">
        <v>547</v>
      </c>
      <c r="B539" s="3">
        <v>-9902118</v>
      </c>
      <c r="C539" s="3">
        <v>2</v>
      </c>
      <c r="D539" s="3">
        <v>0.8</v>
      </c>
      <c r="E539" s="3">
        <v>-1218</v>
      </c>
      <c r="F539" s="3">
        <v>22</v>
      </c>
      <c r="G539" s="3">
        <v>0</v>
      </c>
      <c r="H539" s="3">
        <v>0</v>
      </c>
      <c r="I539" s="3">
        <v>0</v>
      </c>
      <c r="R539" s="6"/>
    </row>
    <row r="540" spans="1:19" s="3" customFormat="1" x14ac:dyDescent="0.2">
      <c r="A540" s="3">
        <v>548</v>
      </c>
      <c r="B540" s="3">
        <v>-9902118</v>
      </c>
      <c r="C540" s="3">
        <v>2</v>
      </c>
      <c r="D540" s="3">
        <v>0.1</v>
      </c>
      <c r="E540" s="3">
        <v>-2212</v>
      </c>
      <c r="F540" s="3">
        <v>211</v>
      </c>
      <c r="G540" s="3">
        <v>0</v>
      </c>
      <c r="H540" s="3">
        <v>0</v>
      </c>
      <c r="I540" s="3">
        <v>0</v>
      </c>
      <c r="R540" s="6"/>
    </row>
    <row r="541" spans="1:19" s="3" customFormat="1" x14ac:dyDescent="0.2">
      <c r="A541" s="3">
        <v>549</v>
      </c>
      <c r="B541" s="3">
        <v>-9902118</v>
      </c>
      <c r="C541" s="3">
        <v>2</v>
      </c>
      <c r="D541" s="3">
        <v>0.1</v>
      </c>
      <c r="E541" s="3">
        <v>-2112</v>
      </c>
      <c r="F541" s="3">
        <v>111</v>
      </c>
      <c r="G541" s="3">
        <v>0</v>
      </c>
      <c r="H541" s="3">
        <v>0</v>
      </c>
      <c r="I541" s="3">
        <v>0</v>
      </c>
      <c r="R541" s="6"/>
    </row>
    <row r="542" spans="1:19" s="2" customFormat="1" x14ac:dyDescent="0.2">
      <c r="A542" s="2">
        <v>550</v>
      </c>
      <c r="B542" s="2">
        <v>-9903318</v>
      </c>
      <c r="C542" s="2" t="s">
        <v>138</v>
      </c>
      <c r="D542" s="2">
        <v>2.25</v>
      </c>
      <c r="E542" s="2">
        <v>8.7999999999999995E-2</v>
      </c>
      <c r="F542" s="12">
        <v>10</v>
      </c>
      <c r="G542" s="2">
        <v>-1</v>
      </c>
      <c r="H542" s="2">
        <v>2</v>
      </c>
      <c r="I542" s="2">
        <v>0</v>
      </c>
      <c r="J542" s="2">
        <v>0</v>
      </c>
      <c r="K542" s="2">
        <v>0.5</v>
      </c>
      <c r="L542" s="2">
        <v>1</v>
      </c>
      <c r="M542" s="2">
        <v>11</v>
      </c>
      <c r="N542" s="2">
        <v>2.31</v>
      </c>
      <c r="O542" s="2">
        <v>2.1819999999999999</v>
      </c>
      <c r="P542" s="2">
        <v>0.13</v>
      </c>
      <c r="Q542" s="2">
        <v>4.5999999999999999E-2</v>
      </c>
      <c r="R542" s="9">
        <v>2</v>
      </c>
      <c r="S542" s="2" t="s">
        <v>784</v>
      </c>
    </row>
    <row r="543" spans="1:19" s="3" customFormat="1" x14ac:dyDescent="0.2">
      <c r="A543" s="3">
        <v>551</v>
      </c>
      <c r="B543" s="3">
        <v>-9903318</v>
      </c>
      <c r="C543" s="3">
        <v>2</v>
      </c>
      <c r="D543" s="3">
        <v>0.8</v>
      </c>
      <c r="E543" s="3">
        <v>-9803318</v>
      </c>
      <c r="F543" s="3">
        <v>22</v>
      </c>
      <c r="G543" s="3">
        <v>0</v>
      </c>
      <c r="H543" s="3">
        <v>0</v>
      </c>
      <c r="I543" s="3">
        <v>0</v>
      </c>
      <c r="R543" s="6"/>
    </row>
    <row r="544" spans="1:19" s="3" customFormat="1" x14ac:dyDescent="0.2">
      <c r="A544" s="3">
        <v>552</v>
      </c>
      <c r="B544" s="3">
        <v>-9903318</v>
      </c>
      <c r="C544" s="3">
        <v>3</v>
      </c>
      <c r="D544" s="3">
        <v>3.3000000000000002E-2</v>
      </c>
      <c r="E544" s="3">
        <v>-3122</v>
      </c>
      <c r="F544" s="3">
        <v>311</v>
      </c>
      <c r="G544" s="3">
        <v>211</v>
      </c>
      <c r="H544" s="3">
        <v>0</v>
      </c>
      <c r="I544" s="3">
        <v>0</v>
      </c>
      <c r="R544" s="6"/>
    </row>
    <row r="545" spans="1:19" s="3" customFormat="1" x14ac:dyDescent="0.2">
      <c r="A545" s="3">
        <v>553</v>
      </c>
      <c r="B545" s="3">
        <v>-9903318</v>
      </c>
      <c r="C545" s="3">
        <v>3</v>
      </c>
      <c r="D545" s="3">
        <v>3.3000000000000002E-2</v>
      </c>
      <c r="E545" s="3">
        <v>-3122</v>
      </c>
      <c r="F545" s="3">
        <v>321</v>
      </c>
      <c r="G545" s="3">
        <v>111</v>
      </c>
      <c r="H545" s="3">
        <v>0</v>
      </c>
      <c r="I545" s="3">
        <v>0</v>
      </c>
      <c r="R545" s="6"/>
    </row>
    <row r="546" spans="1:19" s="3" customFormat="1" x14ac:dyDescent="0.2">
      <c r="A546" s="3">
        <v>554</v>
      </c>
      <c r="B546" s="3">
        <v>-9903318</v>
      </c>
      <c r="C546" s="3">
        <v>3</v>
      </c>
      <c r="D546" s="3">
        <v>2.3E-2</v>
      </c>
      <c r="E546" s="3">
        <v>-3312</v>
      </c>
      <c r="F546" s="3">
        <v>111</v>
      </c>
      <c r="G546" s="3">
        <v>111</v>
      </c>
      <c r="H546" s="3">
        <v>0</v>
      </c>
      <c r="I546" s="3">
        <v>0</v>
      </c>
      <c r="R546" s="6"/>
    </row>
    <row r="547" spans="1:19" s="3" customFormat="1" x14ac:dyDescent="0.2">
      <c r="A547" s="3">
        <v>555</v>
      </c>
      <c r="B547" s="3">
        <v>-9903318</v>
      </c>
      <c r="C547" s="3">
        <v>3</v>
      </c>
      <c r="D547" s="3">
        <v>2.1999999999999999E-2</v>
      </c>
      <c r="E547" s="3">
        <v>-3322</v>
      </c>
      <c r="F547" s="3">
        <v>211</v>
      </c>
      <c r="G547" s="3">
        <v>111</v>
      </c>
      <c r="H547" s="3">
        <v>0</v>
      </c>
      <c r="I547" s="3">
        <v>0</v>
      </c>
      <c r="R547" s="6"/>
    </row>
    <row r="548" spans="1:19" s="3" customFormat="1" x14ac:dyDescent="0.2">
      <c r="A548" s="3">
        <v>556</v>
      </c>
      <c r="B548" s="3">
        <v>-9903318</v>
      </c>
      <c r="C548" s="3">
        <v>3</v>
      </c>
      <c r="D548" s="3">
        <v>2.1999999999999999E-2</v>
      </c>
      <c r="E548" s="3">
        <v>-3312</v>
      </c>
      <c r="F548" s="3">
        <v>-211</v>
      </c>
      <c r="G548" s="3">
        <v>211</v>
      </c>
      <c r="H548" s="3">
        <v>0</v>
      </c>
      <c r="I548" s="3">
        <v>0</v>
      </c>
      <c r="R548" s="6"/>
    </row>
    <row r="549" spans="1:19" s="3" customFormat="1" x14ac:dyDescent="0.2">
      <c r="A549" s="3">
        <v>557</v>
      </c>
      <c r="B549" s="3">
        <v>-9903318</v>
      </c>
      <c r="C549" s="3">
        <v>3</v>
      </c>
      <c r="D549" s="3">
        <v>1.4E-2</v>
      </c>
      <c r="E549" s="3">
        <v>-3212</v>
      </c>
      <c r="F549" s="3">
        <v>321</v>
      </c>
      <c r="G549" s="3">
        <v>111</v>
      </c>
      <c r="H549" s="3">
        <v>0</v>
      </c>
      <c r="I549" s="3">
        <v>0</v>
      </c>
      <c r="R549" s="6"/>
    </row>
    <row r="550" spans="1:19" s="3" customFormat="1" x14ac:dyDescent="0.2">
      <c r="A550" s="3">
        <v>558</v>
      </c>
      <c r="B550" s="3">
        <v>-9903318</v>
      </c>
      <c r="C550" s="3">
        <v>3</v>
      </c>
      <c r="D550" s="3">
        <v>1.4E-2</v>
      </c>
      <c r="E550" s="3">
        <v>-3112</v>
      </c>
      <c r="F550" s="3">
        <v>311</v>
      </c>
      <c r="G550" s="3">
        <v>111</v>
      </c>
      <c r="H550" s="3">
        <v>0</v>
      </c>
      <c r="I550" s="3">
        <v>0</v>
      </c>
      <c r="R550" s="6"/>
    </row>
    <row r="551" spans="1:19" s="3" customFormat="1" x14ac:dyDescent="0.2">
      <c r="A551" s="3">
        <v>559</v>
      </c>
      <c r="B551" s="3">
        <v>-9903318</v>
      </c>
      <c r="C551" s="3">
        <v>3</v>
      </c>
      <c r="D551" s="3">
        <v>1.2999999999999999E-2</v>
      </c>
      <c r="E551" s="3">
        <v>-3222</v>
      </c>
      <c r="F551" s="3">
        <v>321</v>
      </c>
      <c r="G551" s="3">
        <v>211</v>
      </c>
      <c r="H551" s="3">
        <v>0</v>
      </c>
      <c r="I551" s="3">
        <v>0</v>
      </c>
      <c r="R551" s="6"/>
    </row>
    <row r="552" spans="1:19" s="3" customFormat="1" x14ac:dyDescent="0.2">
      <c r="A552" s="3">
        <v>560</v>
      </c>
      <c r="B552" s="3">
        <v>-9903318</v>
      </c>
      <c r="C552" s="3">
        <v>3</v>
      </c>
      <c r="D552" s="3">
        <v>1.2999999999999999E-2</v>
      </c>
      <c r="E552" s="3">
        <v>-3212</v>
      </c>
      <c r="F552" s="3">
        <v>311</v>
      </c>
      <c r="G552" s="3">
        <v>211</v>
      </c>
      <c r="H552" s="3">
        <v>0</v>
      </c>
      <c r="I552" s="3">
        <v>0</v>
      </c>
      <c r="R552" s="6"/>
    </row>
    <row r="553" spans="1:19" s="3" customFormat="1" x14ac:dyDescent="0.2">
      <c r="A553" s="3">
        <v>561</v>
      </c>
      <c r="B553" s="3">
        <v>-9903318</v>
      </c>
      <c r="C553" s="3">
        <v>3</v>
      </c>
      <c r="D553" s="3">
        <v>1.2999999999999999E-2</v>
      </c>
      <c r="E553" s="3">
        <v>-3112</v>
      </c>
      <c r="F553" s="3">
        <v>321</v>
      </c>
      <c r="G553" s="3">
        <v>-211</v>
      </c>
      <c r="H553" s="3">
        <v>0</v>
      </c>
      <c r="I553" s="3">
        <v>0</v>
      </c>
      <c r="R553" s="6"/>
    </row>
    <row r="554" spans="1:19" s="2" customFormat="1" x14ac:dyDescent="0.2">
      <c r="A554" s="2">
        <v>562</v>
      </c>
      <c r="B554" s="2">
        <v>-9903328</v>
      </c>
      <c r="C554" s="2" t="s">
        <v>139</v>
      </c>
      <c r="D554" s="2">
        <v>2.25</v>
      </c>
      <c r="E554" s="2">
        <v>8.7999999999999995E-2</v>
      </c>
      <c r="F554" s="12">
        <v>10</v>
      </c>
      <c r="G554" s="2">
        <v>-1</v>
      </c>
      <c r="H554" s="2">
        <v>2</v>
      </c>
      <c r="I554" s="2">
        <v>0</v>
      </c>
      <c r="J554" s="2">
        <v>0</v>
      </c>
      <c r="K554" s="2">
        <v>0.5</v>
      </c>
      <c r="L554" s="2">
        <v>0</v>
      </c>
      <c r="M554" s="2">
        <v>11</v>
      </c>
      <c r="N554" s="2">
        <v>2.31</v>
      </c>
      <c r="O554" s="2">
        <v>2.1819999999999999</v>
      </c>
      <c r="P554" s="2">
        <v>0.13</v>
      </c>
      <c r="Q554" s="2">
        <v>4.5999999999999999E-2</v>
      </c>
      <c r="R554" s="9">
        <v>2</v>
      </c>
      <c r="S554" s="2" t="s">
        <v>784</v>
      </c>
    </row>
    <row r="555" spans="1:19" s="3" customFormat="1" x14ac:dyDescent="0.2">
      <c r="A555" s="3">
        <v>563</v>
      </c>
      <c r="B555" s="3">
        <v>-9903328</v>
      </c>
      <c r="C555" s="3">
        <v>2</v>
      </c>
      <c r="D555" s="3">
        <v>0.8</v>
      </c>
      <c r="E555" s="3">
        <v>-9803328</v>
      </c>
      <c r="F555" s="3">
        <v>22</v>
      </c>
      <c r="G555" s="3">
        <v>0</v>
      </c>
      <c r="H555" s="3">
        <v>0</v>
      </c>
      <c r="I555" s="3">
        <v>0</v>
      </c>
      <c r="R555" s="6"/>
    </row>
    <row r="556" spans="1:19" s="3" customFormat="1" x14ac:dyDescent="0.2">
      <c r="A556" s="3">
        <v>564</v>
      </c>
      <c r="B556" s="3">
        <v>-9903328</v>
      </c>
      <c r="C556" s="3">
        <v>3</v>
      </c>
      <c r="D556" s="3">
        <v>3.3000000000000002E-2</v>
      </c>
      <c r="E556" s="3">
        <v>-3122</v>
      </c>
      <c r="F556" s="3">
        <v>311</v>
      </c>
      <c r="G556" s="3">
        <v>111</v>
      </c>
      <c r="H556" s="3">
        <v>0</v>
      </c>
      <c r="I556" s="3">
        <v>0</v>
      </c>
      <c r="R556" s="6"/>
    </row>
    <row r="557" spans="1:19" s="3" customFormat="1" x14ac:dyDescent="0.2">
      <c r="A557" s="3">
        <v>565</v>
      </c>
      <c r="B557" s="3">
        <v>-9903328</v>
      </c>
      <c r="C557" s="3">
        <v>3</v>
      </c>
      <c r="D557" s="3">
        <v>3.3000000000000002E-2</v>
      </c>
      <c r="E557" s="3">
        <v>-3122</v>
      </c>
      <c r="F557" s="3">
        <v>321</v>
      </c>
      <c r="G557" s="3">
        <v>-211</v>
      </c>
      <c r="H557" s="3">
        <v>0</v>
      </c>
      <c r="I557" s="3">
        <v>0</v>
      </c>
      <c r="R557" s="6"/>
    </row>
    <row r="558" spans="1:19" s="3" customFormat="1" x14ac:dyDescent="0.2">
      <c r="A558" s="3">
        <v>566</v>
      </c>
      <c r="B558" s="3">
        <v>-9903328</v>
      </c>
      <c r="C558" s="3">
        <v>3</v>
      </c>
      <c r="D558" s="3">
        <v>2.3E-2</v>
      </c>
      <c r="E558" s="3">
        <v>-3322</v>
      </c>
      <c r="F558" s="3">
        <v>111</v>
      </c>
      <c r="G558" s="3">
        <v>111</v>
      </c>
      <c r="H558" s="3">
        <v>0</v>
      </c>
      <c r="I558" s="3">
        <v>0</v>
      </c>
      <c r="R558" s="6"/>
    </row>
    <row r="559" spans="1:19" s="3" customFormat="1" x14ac:dyDescent="0.2">
      <c r="A559" s="3">
        <v>567</v>
      </c>
      <c r="B559" s="3">
        <v>-9903328</v>
      </c>
      <c r="C559" s="3">
        <v>3</v>
      </c>
      <c r="D559" s="3">
        <v>2.1999999999999999E-2</v>
      </c>
      <c r="E559" s="3">
        <v>-3322</v>
      </c>
      <c r="F559" s="3">
        <v>-211</v>
      </c>
      <c r="G559" s="3">
        <v>211</v>
      </c>
      <c r="H559" s="3">
        <v>0</v>
      </c>
      <c r="I559" s="3">
        <v>0</v>
      </c>
      <c r="R559" s="6"/>
    </row>
    <row r="560" spans="1:19" s="3" customFormat="1" x14ac:dyDescent="0.2">
      <c r="A560" s="3">
        <v>568</v>
      </c>
      <c r="B560" s="3">
        <v>-9903328</v>
      </c>
      <c r="C560" s="3">
        <v>3</v>
      </c>
      <c r="D560" s="3">
        <v>2.1999999999999999E-2</v>
      </c>
      <c r="E560" s="3">
        <v>-3312</v>
      </c>
      <c r="F560" s="3">
        <v>-211</v>
      </c>
      <c r="G560" s="3">
        <v>111</v>
      </c>
      <c r="H560" s="3">
        <v>0</v>
      </c>
      <c r="I560" s="3">
        <v>0</v>
      </c>
      <c r="R560" s="6"/>
    </row>
    <row r="561" spans="1:19" s="3" customFormat="1" x14ac:dyDescent="0.2">
      <c r="A561" s="3">
        <v>569</v>
      </c>
      <c r="B561" s="3">
        <v>-9903328</v>
      </c>
      <c r="C561" s="3">
        <v>3</v>
      </c>
      <c r="D561" s="3">
        <v>1.4E-2</v>
      </c>
      <c r="E561" s="3">
        <v>-3222</v>
      </c>
      <c r="F561" s="3">
        <v>321</v>
      </c>
      <c r="G561" s="3">
        <v>111</v>
      </c>
      <c r="H561" s="3">
        <v>0</v>
      </c>
      <c r="I561" s="3">
        <v>0</v>
      </c>
      <c r="R561" s="6"/>
    </row>
    <row r="562" spans="1:19" s="3" customFormat="1" x14ac:dyDescent="0.2">
      <c r="A562" s="3">
        <v>570</v>
      </c>
      <c r="B562" s="3">
        <v>-9903328</v>
      </c>
      <c r="C562" s="3">
        <v>3</v>
      </c>
      <c r="D562" s="3">
        <v>1.4E-2</v>
      </c>
      <c r="E562" s="3">
        <v>-3212</v>
      </c>
      <c r="F562" s="3">
        <v>311</v>
      </c>
      <c r="G562" s="3">
        <v>111</v>
      </c>
      <c r="H562" s="3">
        <v>0</v>
      </c>
      <c r="I562" s="3">
        <v>0</v>
      </c>
      <c r="R562" s="6"/>
    </row>
    <row r="563" spans="1:19" s="3" customFormat="1" x14ac:dyDescent="0.2">
      <c r="A563" s="3">
        <v>571</v>
      </c>
      <c r="B563" s="3">
        <v>-9903328</v>
      </c>
      <c r="C563" s="3">
        <v>3</v>
      </c>
      <c r="D563" s="3">
        <v>1.2999999999999999E-2</v>
      </c>
      <c r="E563" s="3">
        <v>-3222</v>
      </c>
      <c r="F563" s="3">
        <v>311</v>
      </c>
      <c r="G563" s="3">
        <v>211</v>
      </c>
      <c r="H563" s="3">
        <v>0</v>
      </c>
      <c r="I563" s="3">
        <v>0</v>
      </c>
      <c r="R563" s="6"/>
    </row>
    <row r="564" spans="1:19" s="3" customFormat="1" x14ac:dyDescent="0.2">
      <c r="A564" s="3">
        <v>572</v>
      </c>
      <c r="B564" s="3">
        <v>-9903328</v>
      </c>
      <c r="C564" s="3">
        <v>3</v>
      </c>
      <c r="D564" s="3">
        <v>1.2999999999999999E-2</v>
      </c>
      <c r="E564" s="3">
        <v>-3212</v>
      </c>
      <c r="F564" s="3">
        <v>321</v>
      </c>
      <c r="G564" s="3">
        <v>-211</v>
      </c>
      <c r="H564" s="3">
        <v>0</v>
      </c>
      <c r="I564" s="3">
        <v>0</v>
      </c>
      <c r="R564" s="6"/>
    </row>
    <row r="565" spans="1:19" s="3" customFormat="1" x14ac:dyDescent="0.2">
      <c r="A565" s="3">
        <v>573</v>
      </c>
      <c r="B565" s="3">
        <v>-9903328</v>
      </c>
      <c r="C565" s="3">
        <v>3</v>
      </c>
      <c r="D565" s="3">
        <v>1.2999999999999999E-2</v>
      </c>
      <c r="E565" s="3">
        <v>-3112</v>
      </c>
      <c r="F565" s="3">
        <v>311</v>
      </c>
      <c r="G565" s="3">
        <v>-211</v>
      </c>
      <c r="H565" s="3">
        <v>0</v>
      </c>
      <c r="I565" s="3">
        <v>0</v>
      </c>
      <c r="R565" s="6"/>
    </row>
    <row r="566" spans="1:19" s="2" customFormat="1" x14ac:dyDescent="0.2">
      <c r="A566" s="2">
        <v>574</v>
      </c>
      <c r="B566" s="2">
        <v>-9833226</v>
      </c>
      <c r="C566" s="2" t="s">
        <v>140</v>
      </c>
      <c r="D566" s="2">
        <v>2.25</v>
      </c>
      <c r="E566" s="2">
        <v>0.1</v>
      </c>
      <c r="F566" s="12">
        <v>6</v>
      </c>
      <c r="G566" s="2">
        <v>-1</v>
      </c>
      <c r="H566" s="2">
        <v>1</v>
      </c>
      <c r="I566" s="2">
        <v>0</v>
      </c>
      <c r="J566" s="2">
        <v>0</v>
      </c>
      <c r="K566" s="2">
        <v>1</v>
      </c>
      <c r="L566" s="2">
        <v>-1</v>
      </c>
      <c r="M566" s="2">
        <v>5</v>
      </c>
      <c r="N566" s="2">
        <v>2.2799999999999998</v>
      </c>
      <c r="O566" s="2">
        <v>2.21</v>
      </c>
      <c r="P566" s="2">
        <v>0.15</v>
      </c>
      <c r="Q566" s="2">
        <v>0.06</v>
      </c>
      <c r="R566" s="9">
        <v>3</v>
      </c>
      <c r="S566" s="2" t="s">
        <v>784</v>
      </c>
    </row>
    <row r="567" spans="1:19" s="3" customFormat="1" x14ac:dyDescent="0.2">
      <c r="A567" s="3">
        <v>575</v>
      </c>
      <c r="B567" s="3">
        <v>-9833226</v>
      </c>
      <c r="C567" s="3">
        <v>2</v>
      </c>
      <c r="D567" s="3">
        <v>0.85</v>
      </c>
      <c r="E567" s="3">
        <v>-9813228</v>
      </c>
      <c r="F567" s="3">
        <v>22</v>
      </c>
      <c r="G567" s="3">
        <v>0</v>
      </c>
      <c r="H567" s="3">
        <v>0</v>
      </c>
      <c r="I567" s="3">
        <v>0</v>
      </c>
      <c r="R567" s="6"/>
    </row>
    <row r="568" spans="1:19" s="3" customFormat="1" x14ac:dyDescent="0.2">
      <c r="A568" s="3">
        <v>576</v>
      </c>
      <c r="B568" s="3">
        <v>-9833226</v>
      </c>
      <c r="C568" s="3">
        <v>2</v>
      </c>
      <c r="D568" s="3">
        <v>0.1</v>
      </c>
      <c r="E568" s="3">
        <v>-2212</v>
      </c>
      <c r="F568" s="3">
        <v>311</v>
      </c>
      <c r="G568" s="3">
        <v>0</v>
      </c>
      <c r="H568" s="3">
        <v>0</v>
      </c>
      <c r="I568" s="3">
        <v>0</v>
      </c>
      <c r="R568" s="6"/>
    </row>
    <row r="569" spans="1:19" s="3" customFormat="1" x14ac:dyDescent="0.2">
      <c r="A569" s="3">
        <v>577</v>
      </c>
      <c r="B569" s="3">
        <v>-9833226</v>
      </c>
      <c r="C569" s="3">
        <v>2</v>
      </c>
      <c r="D569" s="3">
        <v>2.5000000000000001E-2</v>
      </c>
      <c r="E569" s="3">
        <v>-3122</v>
      </c>
      <c r="F569" s="3">
        <v>-211</v>
      </c>
      <c r="G569" s="3">
        <v>0</v>
      </c>
      <c r="H569" s="3">
        <v>0</v>
      </c>
      <c r="I569" s="3">
        <v>0</v>
      </c>
      <c r="R569" s="6"/>
    </row>
    <row r="570" spans="1:19" s="3" customFormat="1" x14ac:dyDescent="0.2">
      <c r="A570" s="3">
        <v>578</v>
      </c>
      <c r="B570" s="3">
        <v>-9833226</v>
      </c>
      <c r="C570" s="3">
        <v>2</v>
      </c>
      <c r="D570" s="3">
        <v>1.2500000000000001E-2</v>
      </c>
      <c r="E570" s="3">
        <v>-3222</v>
      </c>
      <c r="F570" s="3">
        <v>111</v>
      </c>
      <c r="G570" s="3">
        <v>0</v>
      </c>
      <c r="H570" s="3">
        <v>0</v>
      </c>
      <c r="I570" s="3">
        <v>0</v>
      </c>
      <c r="R570" s="6"/>
    </row>
    <row r="571" spans="1:19" s="3" customFormat="1" x14ac:dyDescent="0.2">
      <c r="A571" s="3">
        <v>579</v>
      </c>
      <c r="B571" s="3">
        <v>-9833226</v>
      </c>
      <c r="C571" s="3">
        <v>2</v>
      </c>
      <c r="D571" s="3">
        <v>1.2500000000000001E-2</v>
      </c>
      <c r="E571" s="3">
        <v>-3212</v>
      </c>
      <c r="F571" s="3">
        <v>-211</v>
      </c>
      <c r="G571" s="3">
        <v>0</v>
      </c>
      <c r="H571" s="3">
        <v>0</v>
      </c>
      <c r="I571" s="3">
        <v>0</v>
      </c>
      <c r="R571" s="6"/>
    </row>
    <row r="572" spans="1:19" s="2" customFormat="1" x14ac:dyDescent="0.2">
      <c r="A572" s="2">
        <v>580</v>
      </c>
      <c r="B572" s="2">
        <v>-9833216</v>
      </c>
      <c r="C572" s="2" t="s">
        <v>141</v>
      </c>
      <c r="D572" s="2">
        <v>2.25</v>
      </c>
      <c r="E572" s="2">
        <v>0.1</v>
      </c>
      <c r="F572" s="12">
        <v>6</v>
      </c>
      <c r="G572" s="2">
        <v>-1</v>
      </c>
      <c r="H572" s="2">
        <v>1</v>
      </c>
      <c r="I572" s="2">
        <v>0</v>
      </c>
      <c r="J572" s="2">
        <v>0</v>
      </c>
      <c r="K572" s="2">
        <v>1</v>
      </c>
      <c r="L572" s="2">
        <v>0</v>
      </c>
      <c r="M572" s="2">
        <v>7</v>
      </c>
      <c r="N572" s="2">
        <v>2.2799999999999998</v>
      </c>
      <c r="O572" s="2">
        <v>2.21</v>
      </c>
      <c r="P572" s="2">
        <v>0.15</v>
      </c>
      <c r="Q572" s="2">
        <v>0.06</v>
      </c>
      <c r="R572" s="9">
        <v>3</v>
      </c>
      <c r="S572" s="2" t="s">
        <v>784</v>
      </c>
    </row>
    <row r="573" spans="1:19" s="3" customFormat="1" x14ac:dyDescent="0.2">
      <c r="A573" s="3">
        <v>581</v>
      </c>
      <c r="B573" s="3">
        <v>-9833216</v>
      </c>
      <c r="C573" s="3">
        <v>2</v>
      </c>
      <c r="D573" s="3">
        <v>0.85</v>
      </c>
      <c r="E573" s="3">
        <v>-9813218</v>
      </c>
      <c r="F573" s="3">
        <v>22</v>
      </c>
      <c r="G573" s="3">
        <v>0</v>
      </c>
      <c r="H573" s="3">
        <v>0</v>
      </c>
      <c r="I573" s="3">
        <v>0</v>
      </c>
      <c r="R573" s="6"/>
    </row>
    <row r="574" spans="1:19" s="3" customFormat="1" x14ac:dyDescent="0.2">
      <c r="A574" s="3">
        <v>582</v>
      </c>
      <c r="B574" s="3">
        <v>-9833216</v>
      </c>
      <c r="C574" s="3">
        <v>2</v>
      </c>
      <c r="D574" s="3">
        <v>0.05</v>
      </c>
      <c r="E574" s="3">
        <v>-2212</v>
      </c>
      <c r="F574" s="3">
        <v>321</v>
      </c>
      <c r="G574" s="3">
        <v>0</v>
      </c>
      <c r="H574" s="3">
        <v>0</v>
      </c>
      <c r="I574" s="3">
        <v>0</v>
      </c>
      <c r="R574" s="6"/>
    </row>
    <row r="575" spans="1:19" s="3" customFormat="1" x14ac:dyDescent="0.2">
      <c r="A575" s="3">
        <v>583</v>
      </c>
      <c r="B575" s="3">
        <v>-9833216</v>
      </c>
      <c r="C575" s="3">
        <v>2</v>
      </c>
      <c r="D575" s="3">
        <v>0.05</v>
      </c>
      <c r="E575" s="3">
        <v>-2112</v>
      </c>
      <c r="F575" s="3">
        <v>311</v>
      </c>
      <c r="G575" s="3">
        <v>0</v>
      </c>
      <c r="H575" s="3">
        <v>0</v>
      </c>
      <c r="I575" s="3">
        <v>0</v>
      </c>
      <c r="R575" s="6"/>
    </row>
    <row r="576" spans="1:19" s="3" customFormat="1" x14ac:dyDescent="0.2">
      <c r="A576" s="3">
        <v>584</v>
      </c>
      <c r="B576" s="3">
        <v>-9833216</v>
      </c>
      <c r="C576" s="3">
        <v>2</v>
      </c>
      <c r="D576" s="3">
        <v>2.5000000000000001E-2</v>
      </c>
      <c r="E576" s="3">
        <v>-3122</v>
      </c>
      <c r="F576" s="3">
        <v>111</v>
      </c>
      <c r="G576" s="3">
        <v>0</v>
      </c>
      <c r="H576" s="3">
        <v>0</v>
      </c>
      <c r="I576" s="3">
        <v>0</v>
      </c>
      <c r="R576" s="6"/>
    </row>
    <row r="577" spans="1:19" s="3" customFormat="1" x14ac:dyDescent="0.2">
      <c r="A577" s="3">
        <v>585</v>
      </c>
      <c r="B577" s="3">
        <v>-9833216</v>
      </c>
      <c r="C577" s="3">
        <v>2</v>
      </c>
      <c r="D577" s="3">
        <v>8.3999999999999995E-3</v>
      </c>
      <c r="E577" s="3">
        <v>-3212</v>
      </c>
      <c r="F577" s="3">
        <v>111</v>
      </c>
      <c r="G577" s="3">
        <v>0</v>
      </c>
      <c r="H577" s="3">
        <v>0</v>
      </c>
      <c r="I577" s="3">
        <v>0</v>
      </c>
      <c r="R577" s="6"/>
    </row>
    <row r="578" spans="1:19" s="3" customFormat="1" x14ac:dyDescent="0.2">
      <c r="A578" s="3">
        <v>586</v>
      </c>
      <c r="B578" s="3">
        <v>-9833216</v>
      </c>
      <c r="C578" s="3">
        <v>2</v>
      </c>
      <c r="D578" s="3">
        <v>8.3000000000000001E-3</v>
      </c>
      <c r="E578" s="3">
        <v>-3222</v>
      </c>
      <c r="F578" s="3">
        <v>211</v>
      </c>
      <c r="G578" s="3">
        <v>0</v>
      </c>
      <c r="H578" s="3">
        <v>0</v>
      </c>
      <c r="I578" s="3">
        <v>0</v>
      </c>
      <c r="R578" s="6"/>
    </row>
    <row r="579" spans="1:19" s="3" customFormat="1" x14ac:dyDescent="0.2">
      <c r="A579" s="3">
        <v>587</v>
      </c>
      <c r="B579" s="3">
        <v>-9833216</v>
      </c>
      <c r="C579" s="3">
        <v>2</v>
      </c>
      <c r="D579" s="3">
        <v>8.3000000000000001E-3</v>
      </c>
      <c r="E579" s="3">
        <v>-3112</v>
      </c>
      <c r="F579" s="3">
        <v>-211</v>
      </c>
      <c r="G579" s="3">
        <v>0</v>
      </c>
      <c r="H579" s="3">
        <v>0</v>
      </c>
      <c r="I579" s="3">
        <v>0</v>
      </c>
      <c r="R579" s="6"/>
    </row>
    <row r="580" spans="1:19" s="2" customFormat="1" x14ac:dyDescent="0.2">
      <c r="A580" s="2">
        <v>588</v>
      </c>
      <c r="B580" s="2">
        <v>-9833116</v>
      </c>
      <c r="C580" s="2" t="s">
        <v>142</v>
      </c>
      <c r="D580" s="2">
        <v>2.25</v>
      </c>
      <c r="E580" s="2">
        <v>0.1</v>
      </c>
      <c r="F580" s="12">
        <v>6</v>
      </c>
      <c r="G580" s="2">
        <v>-1</v>
      </c>
      <c r="H580" s="2">
        <v>1</v>
      </c>
      <c r="I580" s="2">
        <v>0</v>
      </c>
      <c r="J580" s="2">
        <v>0</v>
      </c>
      <c r="K580" s="2">
        <v>1</v>
      </c>
      <c r="L580" s="2">
        <v>1</v>
      </c>
      <c r="M580" s="2">
        <v>5</v>
      </c>
      <c r="N580" s="2">
        <v>2.2799999999999998</v>
      </c>
      <c r="O580" s="2">
        <v>2.21</v>
      </c>
      <c r="P580" s="2">
        <v>0.15</v>
      </c>
      <c r="Q580" s="2">
        <v>0.06</v>
      </c>
      <c r="R580" s="9">
        <v>3</v>
      </c>
      <c r="S580" s="2" t="s">
        <v>784</v>
      </c>
    </row>
    <row r="581" spans="1:19" s="3" customFormat="1" x14ac:dyDescent="0.2">
      <c r="A581" s="3">
        <v>589</v>
      </c>
      <c r="B581" s="3">
        <v>-9833116</v>
      </c>
      <c r="C581" s="3">
        <v>2</v>
      </c>
      <c r="D581" s="3">
        <v>0.85</v>
      </c>
      <c r="E581" s="3">
        <v>-9813118</v>
      </c>
      <c r="F581" s="3">
        <v>22</v>
      </c>
      <c r="G581" s="3">
        <v>0</v>
      </c>
      <c r="H581" s="3">
        <v>0</v>
      </c>
      <c r="I581" s="3">
        <v>0</v>
      </c>
      <c r="R581" s="6"/>
    </row>
    <row r="582" spans="1:19" s="3" customFormat="1" x14ac:dyDescent="0.2">
      <c r="A582" s="3">
        <v>590</v>
      </c>
      <c r="B582" s="3">
        <v>-9833116</v>
      </c>
      <c r="C582" s="3">
        <v>2</v>
      </c>
      <c r="D582" s="3">
        <v>0.1</v>
      </c>
      <c r="E582" s="3">
        <v>-2112</v>
      </c>
      <c r="F582" s="3">
        <v>321</v>
      </c>
      <c r="G582" s="3">
        <v>0</v>
      </c>
      <c r="H582" s="3">
        <v>0</v>
      </c>
      <c r="I582" s="3">
        <v>0</v>
      </c>
      <c r="R582" s="6"/>
    </row>
    <row r="583" spans="1:19" s="3" customFormat="1" x14ac:dyDescent="0.2">
      <c r="A583" s="3">
        <v>591</v>
      </c>
      <c r="B583" s="3">
        <v>-9833116</v>
      </c>
      <c r="C583" s="3">
        <v>2</v>
      </c>
      <c r="D583" s="3">
        <v>2.5000000000000001E-2</v>
      </c>
      <c r="E583" s="3">
        <v>-3122</v>
      </c>
      <c r="F583" s="3">
        <v>211</v>
      </c>
      <c r="G583" s="3">
        <v>0</v>
      </c>
      <c r="H583" s="3">
        <v>0</v>
      </c>
      <c r="I583" s="3">
        <v>0</v>
      </c>
      <c r="R583" s="6"/>
    </row>
    <row r="584" spans="1:19" s="3" customFormat="1" x14ac:dyDescent="0.2">
      <c r="A584" s="3">
        <v>592</v>
      </c>
      <c r="B584" s="3">
        <v>-9833116</v>
      </c>
      <c r="C584" s="3">
        <v>2</v>
      </c>
      <c r="D584" s="3">
        <v>1.2500000000000001E-2</v>
      </c>
      <c r="E584" s="3">
        <v>-3212</v>
      </c>
      <c r="F584" s="3">
        <v>211</v>
      </c>
      <c r="G584" s="3">
        <v>0</v>
      </c>
      <c r="H584" s="3">
        <v>0</v>
      </c>
      <c r="I584" s="3">
        <v>0</v>
      </c>
      <c r="R584" s="6"/>
    </row>
    <row r="585" spans="1:19" s="3" customFormat="1" x14ac:dyDescent="0.2">
      <c r="A585" s="3">
        <v>593</v>
      </c>
      <c r="B585" s="3">
        <v>-9833116</v>
      </c>
      <c r="C585" s="3">
        <v>2</v>
      </c>
      <c r="D585" s="3">
        <v>1.2500000000000001E-2</v>
      </c>
      <c r="E585" s="3">
        <v>-3112</v>
      </c>
      <c r="F585" s="3">
        <v>111</v>
      </c>
      <c r="G585" s="3">
        <v>0</v>
      </c>
      <c r="H585" s="3">
        <v>0</v>
      </c>
      <c r="I585" s="3">
        <v>0</v>
      </c>
      <c r="R585" s="6"/>
    </row>
    <row r="586" spans="1:19" s="2" customFormat="1" x14ac:dyDescent="0.2">
      <c r="A586" s="2">
        <v>594</v>
      </c>
      <c r="B586" s="2">
        <v>9020315</v>
      </c>
      <c r="C586" s="2" t="s">
        <v>143</v>
      </c>
      <c r="D586" s="2">
        <v>2.2469999999999999</v>
      </c>
      <c r="E586" s="2">
        <v>0.18</v>
      </c>
      <c r="F586" s="2">
        <v>5</v>
      </c>
      <c r="G586" s="2">
        <v>0</v>
      </c>
      <c r="H586" s="2">
        <v>1</v>
      </c>
      <c r="I586" s="2">
        <v>0</v>
      </c>
      <c r="J586" s="2">
        <v>0</v>
      </c>
      <c r="K586" s="2">
        <v>0.5</v>
      </c>
      <c r="L586" s="2">
        <v>0</v>
      </c>
      <c r="M586" s="2">
        <v>7</v>
      </c>
      <c r="N586" s="2">
        <f>D586+0.017</f>
        <v>2.2639999999999998</v>
      </c>
      <c r="O586" s="2">
        <f>D586-0.017</f>
        <v>2.23</v>
      </c>
      <c r="P586" s="2">
        <f>E586+0.03</f>
        <v>0.21</v>
      </c>
      <c r="Q586" s="2">
        <f>E586-0.03</f>
        <v>0.15</v>
      </c>
      <c r="R586" s="9">
        <v>-1</v>
      </c>
      <c r="S586" s="2" t="s">
        <v>784</v>
      </c>
    </row>
    <row r="587" spans="1:19" s="3" customFormat="1" x14ac:dyDescent="0.2">
      <c r="A587" s="3">
        <v>595</v>
      </c>
      <c r="B587" s="3">
        <v>9020315</v>
      </c>
      <c r="C587" s="3">
        <v>2</v>
      </c>
      <c r="D587" s="3">
        <v>0.96</v>
      </c>
      <c r="E587" s="3">
        <v>9000313</v>
      </c>
      <c r="F587" s="3">
        <v>22</v>
      </c>
      <c r="G587" s="3">
        <v>0</v>
      </c>
      <c r="H587" s="3">
        <v>0</v>
      </c>
      <c r="I587" s="3">
        <v>0</v>
      </c>
      <c r="R587" s="6"/>
    </row>
    <row r="588" spans="1:19" s="3" customFormat="1" x14ac:dyDescent="0.2">
      <c r="A588" s="3">
        <v>596</v>
      </c>
      <c r="B588" s="3">
        <v>9020315</v>
      </c>
      <c r="C588" s="3">
        <v>2</v>
      </c>
      <c r="D588" s="3">
        <v>0.01</v>
      </c>
      <c r="E588" s="3">
        <v>-3122</v>
      </c>
      <c r="F588" s="3">
        <v>2112</v>
      </c>
      <c r="G588" s="3">
        <v>0</v>
      </c>
      <c r="H588" s="3">
        <v>0</v>
      </c>
      <c r="I588" s="3">
        <v>0</v>
      </c>
      <c r="R588" s="6"/>
    </row>
    <row r="589" spans="1:19" s="3" customFormat="1" x14ac:dyDescent="0.2">
      <c r="A589" s="3">
        <v>597</v>
      </c>
      <c r="B589" s="3">
        <v>9020315</v>
      </c>
      <c r="C589" s="3">
        <v>2</v>
      </c>
      <c r="D589" s="3">
        <v>0.01</v>
      </c>
      <c r="E589" s="3">
        <v>225</v>
      </c>
      <c r="F589" s="3">
        <v>311</v>
      </c>
      <c r="G589" s="3">
        <v>0</v>
      </c>
      <c r="H589" s="3">
        <v>0</v>
      </c>
      <c r="I589" s="3">
        <v>0</v>
      </c>
      <c r="R589" s="6"/>
    </row>
    <row r="590" spans="1:19" s="3" customFormat="1" x14ac:dyDescent="0.2">
      <c r="A590" s="3">
        <v>598</v>
      </c>
      <c r="B590" s="3">
        <v>9020315</v>
      </c>
      <c r="C590" s="3">
        <v>2</v>
      </c>
      <c r="D590" s="3">
        <v>0.01</v>
      </c>
      <c r="E590" s="3">
        <v>9010221</v>
      </c>
      <c r="F590" s="3">
        <v>313</v>
      </c>
      <c r="G590" s="3">
        <v>0</v>
      </c>
      <c r="H590" s="3">
        <v>0</v>
      </c>
      <c r="I590" s="3">
        <v>0</v>
      </c>
      <c r="R590" s="6"/>
    </row>
    <row r="591" spans="1:19" s="3" customFormat="1" x14ac:dyDescent="0.2">
      <c r="A591" s="3">
        <v>599</v>
      </c>
      <c r="B591" s="3">
        <v>9020315</v>
      </c>
      <c r="C591" s="3">
        <v>3</v>
      </c>
      <c r="D591" s="3">
        <v>3.3999999999999998E-3</v>
      </c>
      <c r="E591" s="3">
        <v>311</v>
      </c>
      <c r="F591" s="3">
        <v>111</v>
      </c>
      <c r="G591" s="3">
        <v>111</v>
      </c>
      <c r="H591" s="3">
        <v>0</v>
      </c>
      <c r="I591" s="3">
        <v>0</v>
      </c>
      <c r="R591" s="6"/>
    </row>
    <row r="592" spans="1:19" s="3" customFormat="1" x14ac:dyDescent="0.2">
      <c r="A592" s="3">
        <v>600</v>
      </c>
      <c r="B592" s="3">
        <v>9020315</v>
      </c>
      <c r="C592" s="3">
        <v>3</v>
      </c>
      <c r="D592" s="3">
        <v>3.3E-3</v>
      </c>
      <c r="E592" s="3">
        <v>311</v>
      </c>
      <c r="F592" s="3">
        <v>-211</v>
      </c>
      <c r="G592" s="3">
        <v>211</v>
      </c>
      <c r="H592" s="3">
        <v>0</v>
      </c>
      <c r="I592" s="3">
        <v>0</v>
      </c>
      <c r="R592" s="6"/>
    </row>
    <row r="593" spans="1:19" s="3" customFormat="1" x14ac:dyDescent="0.2">
      <c r="A593" s="3">
        <v>601</v>
      </c>
      <c r="B593" s="3">
        <v>9020315</v>
      </c>
      <c r="C593" s="3">
        <v>3</v>
      </c>
      <c r="D593" s="3">
        <v>3.3E-3</v>
      </c>
      <c r="E593" s="3">
        <v>321</v>
      </c>
      <c r="F593" s="3">
        <v>-211</v>
      </c>
      <c r="G593" s="3">
        <v>111</v>
      </c>
      <c r="H593" s="3">
        <v>0</v>
      </c>
      <c r="I593" s="3">
        <v>0</v>
      </c>
      <c r="R593" s="6"/>
    </row>
    <row r="594" spans="1:19" s="2" customFormat="1" x14ac:dyDescent="0.2">
      <c r="A594" s="2">
        <v>602</v>
      </c>
      <c r="B594" s="2">
        <v>9020325</v>
      </c>
      <c r="C594" s="2" t="s">
        <v>144</v>
      </c>
      <c r="D594" s="2">
        <v>2.2469999999999999</v>
      </c>
      <c r="E594" s="2">
        <v>0.18</v>
      </c>
      <c r="F594" s="2">
        <v>5</v>
      </c>
      <c r="G594" s="2">
        <v>0</v>
      </c>
      <c r="H594" s="2">
        <v>1</v>
      </c>
      <c r="I594" s="2">
        <v>0</v>
      </c>
      <c r="J594" s="2">
        <v>0</v>
      </c>
      <c r="K594" s="2">
        <v>0.5</v>
      </c>
      <c r="L594" s="2">
        <v>1</v>
      </c>
      <c r="M594" s="2">
        <v>7</v>
      </c>
      <c r="N594" s="2">
        <f>D594+0.017</f>
        <v>2.2639999999999998</v>
      </c>
      <c r="O594" s="2">
        <f>D594-0.017</f>
        <v>2.23</v>
      </c>
      <c r="P594" s="2">
        <f>E594+0.03</f>
        <v>0.21</v>
      </c>
      <c r="Q594" s="2">
        <f>E594-0.03</f>
        <v>0.15</v>
      </c>
      <c r="R594" s="9">
        <v>-1</v>
      </c>
      <c r="S594" s="2" t="s">
        <v>784</v>
      </c>
    </row>
    <row r="595" spans="1:19" s="3" customFormat="1" x14ac:dyDescent="0.2">
      <c r="A595" s="3">
        <v>603</v>
      </c>
      <c r="B595" s="3">
        <v>9020325</v>
      </c>
      <c r="C595" s="3">
        <v>2</v>
      </c>
      <c r="D595" s="3">
        <v>0.96</v>
      </c>
      <c r="E595" s="3">
        <v>9000323</v>
      </c>
      <c r="F595" s="3">
        <v>22</v>
      </c>
      <c r="G595" s="3">
        <v>0</v>
      </c>
      <c r="H595" s="3">
        <v>0</v>
      </c>
      <c r="I595" s="3">
        <v>0</v>
      </c>
      <c r="R595" s="6"/>
    </row>
    <row r="596" spans="1:19" s="3" customFormat="1" x14ac:dyDescent="0.2">
      <c r="A596" s="3">
        <v>604</v>
      </c>
      <c r="B596" s="3">
        <v>9020325</v>
      </c>
      <c r="C596" s="3">
        <v>2</v>
      </c>
      <c r="D596" s="3">
        <v>0.01</v>
      </c>
      <c r="E596" s="3">
        <v>-3122</v>
      </c>
      <c r="F596" s="3">
        <v>2212</v>
      </c>
      <c r="G596" s="3">
        <v>0</v>
      </c>
      <c r="H596" s="3">
        <v>0</v>
      </c>
      <c r="I596" s="3">
        <v>0</v>
      </c>
      <c r="R596" s="6"/>
    </row>
    <row r="597" spans="1:19" s="3" customFormat="1" x14ac:dyDescent="0.2">
      <c r="A597" s="3">
        <v>605</v>
      </c>
      <c r="B597" s="3">
        <v>9020325</v>
      </c>
      <c r="C597" s="3">
        <v>2</v>
      </c>
      <c r="D597" s="3">
        <v>0.01</v>
      </c>
      <c r="E597" s="3">
        <v>225</v>
      </c>
      <c r="F597" s="3">
        <v>321</v>
      </c>
      <c r="G597" s="3">
        <v>0</v>
      </c>
      <c r="H597" s="3">
        <v>0</v>
      </c>
      <c r="I597" s="3">
        <v>0</v>
      </c>
      <c r="R597" s="6"/>
    </row>
    <row r="598" spans="1:19" s="3" customFormat="1" x14ac:dyDescent="0.2">
      <c r="A598" s="3">
        <v>606</v>
      </c>
      <c r="B598" s="3">
        <v>9020325</v>
      </c>
      <c r="C598" s="3">
        <v>2</v>
      </c>
      <c r="D598" s="3">
        <v>0.01</v>
      </c>
      <c r="E598" s="3">
        <v>9010221</v>
      </c>
      <c r="F598" s="3">
        <v>323</v>
      </c>
      <c r="G598" s="3">
        <v>0</v>
      </c>
      <c r="H598" s="3">
        <v>0</v>
      </c>
      <c r="I598" s="3">
        <v>0</v>
      </c>
      <c r="R598" s="6"/>
    </row>
    <row r="599" spans="1:19" s="3" customFormat="1" x14ac:dyDescent="0.2">
      <c r="A599" s="3">
        <v>607</v>
      </c>
      <c r="B599" s="3">
        <v>9020325</v>
      </c>
      <c r="C599" s="3">
        <v>3</v>
      </c>
      <c r="D599" s="3">
        <v>3.3999999999999998E-3</v>
      </c>
      <c r="E599" s="3">
        <v>321</v>
      </c>
      <c r="F599" s="3">
        <v>111</v>
      </c>
      <c r="G599" s="3">
        <v>111</v>
      </c>
      <c r="H599" s="3">
        <v>0</v>
      </c>
      <c r="I599" s="3">
        <v>0</v>
      </c>
      <c r="R599" s="6"/>
    </row>
    <row r="600" spans="1:19" s="3" customFormat="1" x14ac:dyDescent="0.2">
      <c r="A600" s="3">
        <v>608</v>
      </c>
      <c r="B600" s="3">
        <v>9020325</v>
      </c>
      <c r="C600" s="3">
        <v>3</v>
      </c>
      <c r="D600" s="3">
        <v>3.3E-3</v>
      </c>
      <c r="E600" s="3">
        <v>311</v>
      </c>
      <c r="F600" s="3">
        <v>211</v>
      </c>
      <c r="G600" s="3">
        <v>111</v>
      </c>
      <c r="H600" s="3">
        <v>0</v>
      </c>
      <c r="I600" s="3">
        <v>0</v>
      </c>
      <c r="R600" s="6"/>
    </row>
    <row r="601" spans="1:19" s="3" customFormat="1" x14ac:dyDescent="0.2">
      <c r="A601" s="3">
        <v>609</v>
      </c>
      <c r="B601" s="3">
        <v>9020325</v>
      </c>
      <c r="C601" s="3">
        <v>3</v>
      </c>
      <c r="D601" s="3">
        <v>3.3E-3</v>
      </c>
      <c r="E601" s="3">
        <v>321</v>
      </c>
      <c r="F601" s="3">
        <v>-211</v>
      </c>
      <c r="G601" s="3">
        <v>211</v>
      </c>
      <c r="H601" s="3">
        <v>0</v>
      </c>
      <c r="I601" s="3">
        <v>0</v>
      </c>
      <c r="R601" s="6"/>
    </row>
    <row r="602" spans="1:19" s="2" customFormat="1" x14ac:dyDescent="0.2">
      <c r="A602" s="2">
        <v>610</v>
      </c>
      <c r="B602" s="2">
        <v>-9020325</v>
      </c>
      <c r="C602" s="2" t="s">
        <v>145</v>
      </c>
      <c r="D602" s="2">
        <v>2.2469999999999999</v>
      </c>
      <c r="E602" s="2">
        <v>0.18</v>
      </c>
      <c r="F602" s="2">
        <v>5</v>
      </c>
      <c r="G602" s="2">
        <v>0</v>
      </c>
      <c r="H602" s="2">
        <v>-1</v>
      </c>
      <c r="I602" s="2">
        <v>0</v>
      </c>
      <c r="J602" s="2">
        <v>0</v>
      </c>
      <c r="K602" s="2">
        <v>0.5</v>
      </c>
      <c r="L602" s="2">
        <v>-1</v>
      </c>
      <c r="M602" s="2">
        <v>7</v>
      </c>
      <c r="N602" s="2">
        <f>D602+0.017</f>
        <v>2.2639999999999998</v>
      </c>
      <c r="O602" s="2">
        <f>D602-0.017</f>
        <v>2.23</v>
      </c>
      <c r="P602" s="2">
        <f>E602+0.03</f>
        <v>0.21</v>
      </c>
      <c r="Q602" s="2">
        <f>E602-0.03</f>
        <v>0.15</v>
      </c>
      <c r="R602" s="9">
        <v>-1</v>
      </c>
      <c r="S602" s="2" t="s">
        <v>784</v>
      </c>
    </row>
    <row r="603" spans="1:19" s="3" customFormat="1" x14ac:dyDescent="0.2">
      <c r="A603" s="3">
        <v>611</v>
      </c>
      <c r="B603" s="3">
        <v>-9020325</v>
      </c>
      <c r="C603" s="3">
        <v>2</v>
      </c>
      <c r="D603" s="3">
        <v>0.96</v>
      </c>
      <c r="E603" s="3">
        <v>-9000323</v>
      </c>
      <c r="F603" s="3">
        <v>22</v>
      </c>
      <c r="G603" s="3">
        <v>0</v>
      </c>
      <c r="H603" s="3">
        <v>0</v>
      </c>
      <c r="I603" s="3">
        <v>0</v>
      </c>
      <c r="R603" s="6"/>
    </row>
    <row r="604" spans="1:19" s="3" customFormat="1" x14ac:dyDescent="0.2">
      <c r="A604" s="3">
        <v>612</v>
      </c>
      <c r="B604" s="3">
        <v>-9020325</v>
      </c>
      <c r="C604" s="3">
        <v>2</v>
      </c>
      <c r="D604" s="3">
        <v>0.01</v>
      </c>
      <c r="E604" s="3">
        <v>225</v>
      </c>
      <c r="F604" s="3">
        <v>-321</v>
      </c>
      <c r="G604" s="3">
        <v>0</v>
      </c>
      <c r="H604" s="3">
        <v>0</v>
      </c>
      <c r="I604" s="3">
        <v>0</v>
      </c>
      <c r="R604" s="6"/>
    </row>
    <row r="605" spans="1:19" s="3" customFormat="1" x14ac:dyDescent="0.2">
      <c r="A605" s="3">
        <v>613</v>
      </c>
      <c r="B605" s="3">
        <v>-9020325</v>
      </c>
      <c r="C605" s="3">
        <v>2</v>
      </c>
      <c r="D605" s="3">
        <v>0.01</v>
      </c>
      <c r="E605" s="3">
        <v>3122</v>
      </c>
      <c r="F605" s="3">
        <v>-2212</v>
      </c>
      <c r="G605" s="3">
        <v>0</v>
      </c>
      <c r="H605" s="3">
        <v>0</v>
      </c>
      <c r="I605" s="3">
        <v>0</v>
      </c>
      <c r="R605" s="6"/>
    </row>
    <row r="606" spans="1:19" s="3" customFormat="1" x14ac:dyDescent="0.2">
      <c r="A606" s="3">
        <v>614</v>
      </c>
      <c r="B606" s="3">
        <v>-9020325</v>
      </c>
      <c r="C606" s="3">
        <v>2</v>
      </c>
      <c r="D606" s="3">
        <v>0.01</v>
      </c>
      <c r="E606" s="3">
        <v>9010221</v>
      </c>
      <c r="F606" s="3">
        <v>-323</v>
      </c>
      <c r="G606" s="3">
        <v>0</v>
      </c>
      <c r="H606" s="3">
        <v>0</v>
      </c>
      <c r="I606" s="3">
        <v>0</v>
      </c>
      <c r="R606" s="6"/>
    </row>
    <row r="607" spans="1:19" s="3" customFormat="1" x14ac:dyDescent="0.2">
      <c r="A607" s="3">
        <v>615</v>
      </c>
      <c r="B607" s="3">
        <v>-9020325</v>
      </c>
      <c r="C607" s="3">
        <v>3</v>
      </c>
      <c r="D607" s="3">
        <v>3.3999999999999998E-3</v>
      </c>
      <c r="E607" s="3">
        <v>-321</v>
      </c>
      <c r="F607" s="3">
        <v>111</v>
      </c>
      <c r="G607" s="3">
        <v>111</v>
      </c>
      <c r="H607" s="3">
        <v>0</v>
      </c>
      <c r="I607" s="3">
        <v>0</v>
      </c>
      <c r="R607" s="6"/>
    </row>
    <row r="608" spans="1:19" s="3" customFormat="1" x14ac:dyDescent="0.2">
      <c r="A608" s="3">
        <v>616</v>
      </c>
      <c r="B608" s="3">
        <v>-9020325</v>
      </c>
      <c r="C608" s="3">
        <v>3</v>
      </c>
      <c r="D608" s="3">
        <v>3.3E-3</v>
      </c>
      <c r="E608" s="3">
        <v>-321</v>
      </c>
      <c r="F608" s="3">
        <v>-211</v>
      </c>
      <c r="G608" s="3">
        <v>211</v>
      </c>
      <c r="H608" s="3">
        <v>0</v>
      </c>
      <c r="I608" s="3">
        <v>0</v>
      </c>
      <c r="R608" s="6"/>
    </row>
    <row r="609" spans="1:19" s="3" customFormat="1" x14ac:dyDescent="0.2">
      <c r="A609" s="3">
        <v>617</v>
      </c>
      <c r="B609" s="3">
        <v>-9020325</v>
      </c>
      <c r="C609" s="3">
        <v>3</v>
      </c>
      <c r="D609" s="3">
        <v>3.3E-3</v>
      </c>
      <c r="E609" s="3">
        <v>-311</v>
      </c>
      <c r="F609" s="3">
        <v>-211</v>
      </c>
      <c r="G609" s="3">
        <v>111</v>
      </c>
      <c r="H609" s="3">
        <v>0</v>
      </c>
      <c r="I609" s="3">
        <v>0</v>
      </c>
      <c r="R609" s="6"/>
    </row>
    <row r="610" spans="1:19" s="2" customFormat="1" x14ac:dyDescent="0.2">
      <c r="A610" s="2">
        <v>618</v>
      </c>
      <c r="B610" s="2">
        <v>-9020315</v>
      </c>
      <c r="C610" s="2" t="s">
        <v>146</v>
      </c>
      <c r="D610" s="2">
        <v>2.2469999999999999</v>
      </c>
      <c r="E610" s="2">
        <v>0.18</v>
      </c>
      <c r="F610" s="2">
        <v>5</v>
      </c>
      <c r="G610" s="2">
        <v>0</v>
      </c>
      <c r="H610" s="2">
        <v>-1</v>
      </c>
      <c r="I610" s="2">
        <v>0</v>
      </c>
      <c r="J610" s="2">
        <v>0</v>
      </c>
      <c r="K610" s="2">
        <v>0.5</v>
      </c>
      <c r="L610" s="2">
        <v>0</v>
      </c>
      <c r="M610" s="2">
        <v>7</v>
      </c>
      <c r="N610" s="2">
        <f>D610+0.017</f>
        <v>2.2639999999999998</v>
      </c>
      <c r="O610" s="2">
        <f>D610-0.017</f>
        <v>2.23</v>
      </c>
      <c r="P610" s="2">
        <f>E610+0.03</f>
        <v>0.21</v>
      </c>
      <c r="Q610" s="2">
        <f>E610-0.03</f>
        <v>0.15</v>
      </c>
      <c r="R610" s="9">
        <v>-1</v>
      </c>
      <c r="S610" s="2" t="s">
        <v>784</v>
      </c>
    </row>
    <row r="611" spans="1:19" s="3" customFormat="1" x14ac:dyDescent="0.2">
      <c r="A611" s="3">
        <v>619</v>
      </c>
      <c r="B611" s="3">
        <v>-9020315</v>
      </c>
      <c r="C611" s="3">
        <v>2</v>
      </c>
      <c r="D611" s="3">
        <v>0.96</v>
      </c>
      <c r="E611" s="3">
        <v>-9000313</v>
      </c>
      <c r="F611" s="3">
        <v>22</v>
      </c>
      <c r="G611" s="3">
        <v>0</v>
      </c>
      <c r="H611" s="3">
        <v>0</v>
      </c>
      <c r="I611" s="3">
        <v>0</v>
      </c>
      <c r="R611" s="6"/>
    </row>
    <row r="612" spans="1:19" s="3" customFormat="1" x14ac:dyDescent="0.2">
      <c r="A612" s="3">
        <v>620</v>
      </c>
      <c r="B612" s="3">
        <v>-9020315</v>
      </c>
      <c r="C612" s="3">
        <v>2</v>
      </c>
      <c r="D612" s="3">
        <v>0.01</v>
      </c>
      <c r="E612" s="3">
        <v>225</v>
      </c>
      <c r="F612" s="3">
        <v>-311</v>
      </c>
      <c r="G612" s="3">
        <v>0</v>
      </c>
      <c r="H612" s="3">
        <v>0</v>
      </c>
      <c r="I612" s="3">
        <v>0</v>
      </c>
      <c r="R612" s="6"/>
    </row>
    <row r="613" spans="1:19" s="3" customFormat="1" x14ac:dyDescent="0.2">
      <c r="A613" s="3">
        <v>621</v>
      </c>
      <c r="B613" s="3">
        <v>-9020315</v>
      </c>
      <c r="C613" s="3">
        <v>2</v>
      </c>
      <c r="D613" s="3">
        <v>0.01</v>
      </c>
      <c r="E613" s="3">
        <v>3122</v>
      </c>
      <c r="F613" s="3">
        <v>-2112</v>
      </c>
      <c r="G613" s="3">
        <v>0</v>
      </c>
      <c r="H613" s="3">
        <v>0</v>
      </c>
      <c r="I613" s="3">
        <v>0</v>
      </c>
      <c r="R613" s="6"/>
    </row>
    <row r="614" spans="1:19" s="3" customFormat="1" x14ac:dyDescent="0.2">
      <c r="A614" s="3">
        <v>622</v>
      </c>
      <c r="B614" s="3">
        <v>-9020315</v>
      </c>
      <c r="C614" s="3">
        <v>2</v>
      </c>
      <c r="D614" s="3">
        <v>0.01</v>
      </c>
      <c r="E614" s="3">
        <v>9010221</v>
      </c>
      <c r="F614" s="3">
        <v>-313</v>
      </c>
      <c r="G614" s="3">
        <v>0</v>
      </c>
      <c r="H614" s="3">
        <v>0</v>
      </c>
      <c r="I614" s="3">
        <v>0</v>
      </c>
      <c r="R614" s="6"/>
    </row>
    <row r="615" spans="1:19" s="3" customFormat="1" x14ac:dyDescent="0.2">
      <c r="A615" s="3">
        <v>623</v>
      </c>
      <c r="B615" s="3">
        <v>-9020315</v>
      </c>
      <c r="C615" s="3">
        <v>3</v>
      </c>
      <c r="D615" s="3">
        <v>3.3999999999999998E-3</v>
      </c>
      <c r="E615" s="3">
        <v>-311</v>
      </c>
      <c r="F615" s="3">
        <v>111</v>
      </c>
      <c r="G615" s="3">
        <v>111</v>
      </c>
      <c r="H615" s="3">
        <v>0</v>
      </c>
      <c r="I615" s="3">
        <v>0</v>
      </c>
      <c r="R615" s="6"/>
    </row>
    <row r="616" spans="1:19" s="3" customFormat="1" x14ac:dyDescent="0.2">
      <c r="A616" s="3">
        <v>624</v>
      </c>
      <c r="B616" s="3">
        <v>-9020315</v>
      </c>
      <c r="C616" s="3">
        <v>3</v>
      </c>
      <c r="D616" s="3">
        <v>3.3E-3</v>
      </c>
      <c r="E616" s="3">
        <v>-321</v>
      </c>
      <c r="F616" s="3">
        <v>211</v>
      </c>
      <c r="G616" s="3">
        <v>111</v>
      </c>
      <c r="H616" s="3">
        <v>0</v>
      </c>
      <c r="I616" s="3">
        <v>0</v>
      </c>
      <c r="R616" s="6"/>
    </row>
    <row r="617" spans="1:19" s="3" customFormat="1" x14ac:dyDescent="0.2">
      <c r="A617" s="3">
        <v>625</v>
      </c>
      <c r="B617" s="3">
        <v>-9020315</v>
      </c>
      <c r="C617" s="3">
        <v>3</v>
      </c>
      <c r="D617" s="3">
        <v>3.3E-3</v>
      </c>
      <c r="E617" s="3">
        <v>-311</v>
      </c>
      <c r="F617" s="3">
        <v>-211</v>
      </c>
      <c r="G617" s="3">
        <v>211</v>
      </c>
      <c r="H617" s="3">
        <v>0</v>
      </c>
      <c r="I617" s="3">
        <v>0</v>
      </c>
      <c r="R617" s="6"/>
    </row>
    <row r="618" spans="1:19" s="2" customFormat="1" x14ac:dyDescent="0.2">
      <c r="A618" s="2">
        <v>626</v>
      </c>
      <c r="B618" s="2">
        <v>9000229</v>
      </c>
      <c r="C618" s="2" t="s">
        <v>731</v>
      </c>
      <c r="D618" s="2">
        <v>2.2311000000000001</v>
      </c>
      <c r="E618" s="2">
        <v>2.3E-2</v>
      </c>
      <c r="F618" s="2">
        <v>5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5</v>
      </c>
      <c r="N618" s="2">
        <f>D618+0.0035</f>
        <v>2.2345999999999999</v>
      </c>
      <c r="O618" s="2">
        <f>D618-0.0035</f>
        <v>2.2276000000000002</v>
      </c>
      <c r="P618" s="2">
        <f>E618+0.008</f>
        <v>3.1E-2</v>
      </c>
      <c r="Q618" s="2">
        <f>E618-0.007</f>
        <v>1.6E-2</v>
      </c>
      <c r="R618" s="9">
        <v>-1</v>
      </c>
      <c r="S618" s="2" t="s">
        <v>732</v>
      </c>
    </row>
    <row r="619" spans="1:19" s="3" customFormat="1" x14ac:dyDescent="0.2">
      <c r="A619" s="3">
        <v>627</v>
      </c>
      <c r="B619" s="3">
        <v>9000229</v>
      </c>
      <c r="C619" s="3">
        <v>2</v>
      </c>
      <c r="D619" s="3">
        <v>0.8</v>
      </c>
      <c r="E619" s="3">
        <v>337</v>
      </c>
      <c r="F619" s="3">
        <v>22</v>
      </c>
      <c r="G619" s="3">
        <v>0</v>
      </c>
      <c r="H619" s="3">
        <v>0</v>
      </c>
      <c r="I619" s="3">
        <v>0</v>
      </c>
      <c r="R619" s="6"/>
      <c r="S619" s="3" t="s">
        <v>784</v>
      </c>
    </row>
    <row r="620" spans="1:19" s="3" customFormat="1" x14ac:dyDescent="0.2">
      <c r="A620" s="3">
        <v>628</v>
      </c>
      <c r="B620" s="3">
        <v>9000229</v>
      </c>
      <c r="C620" s="3">
        <v>2</v>
      </c>
      <c r="D620" s="3">
        <v>6.6000000000000003E-2</v>
      </c>
      <c r="E620" s="3">
        <v>-211</v>
      </c>
      <c r="F620" s="3">
        <v>211</v>
      </c>
      <c r="G620" s="3">
        <v>0</v>
      </c>
      <c r="H620" s="3">
        <v>0</v>
      </c>
      <c r="I620" s="3">
        <v>0</v>
      </c>
      <c r="R620" s="6"/>
    </row>
    <row r="621" spans="1:19" s="3" customFormat="1" x14ac:dyDescent="0.2">
      <c r="A621" s="3">
        <v>629</v>
      </c>
      <c r="B621" s="3">
        <v>9000229</v>
      </c>
      <c r="C621" s="3">
        <v>2</v>
      </c>
      <c r="D621" s="3">
        <v>0.05</v>
      </c>
      <c r="E621" s="3">
        <v>-321</v>
      </c>
      <c r="F621" s="3">
        <v>321</v>
      </c>
      <c r="G621" s="3">
        <v>0</v>
      </c>
      <c r="H621" s="3">
        <v>0</v>
      </c>
      <c r="I621" s="3">
        <v>0</v>
      </c>
      <c r="R621" s="6"/>
    </row>
    <row r="622" spans="1:19" s="3" customFormat="1" x14ac:dyDescent="0.2">
      <c r="A622" s="3">
        <v>630</v>
      </c>
      <c r="B622" s="3">
        <v>9000229</v>
      </c>
      <c r="C622" s="3">
        <v>2</v>
      </c>
      <c r="D622" s="3">
        <v>0.05</v>
      </c>
      <c r="E622" s="3">
        <v>-311</v>
      </c>
      <c r="F622" s="3">
        <v>311</v>
      </c>
      <c r="G622" s="3">
        <v>0</v>
      </c>
      <c r="H622" s="3">
        <v>0</v>
      </c>
      <c r="I622" s="3">
        <v>0</v>
      </c>
      <c r="R622" s="6"/>
    </row>
    <row r="623" spans="1:19" s="3" customFormat="1" x14ac:dyDescent="0.2">
      <c r="A623" s="3">
        <v>631</v>
      </c>
      <c r="B623" s="3">
        <v>9000229</v>
      </c>
      <c r="C623" s="3">
        <v>2</v>
      </c>
      <c r="D623" s="3">
        <v>3.4000000000000002E-2</v>
      </c>
      <c r="E623" s="3">
        <v>111</v>
      </c>
      <c r="F623" s="3">
        <v>111</v>
      </c>
      <c r="G623" s="3">
        <v>0</v>
      </c>
      <c r="H623" s="3">
        <v>0</v>
      </c>
      <c r="I623" s="3">
        <v>0</v>
      </c>
      <c r="R623" s="6"/>
    </row>
    <row r="624" spans="1:19" s="2" customFormat="1" x14ac:dyDescent="0.2">
      <c r="A624" s="2">
        <v>632</v>
      </c>
      <c r="B624" s="2">
        <v>9080221</v>
      </c>
      <c r="C624" s="2" t="s">
        <v>147</v>
      </c>
      <c r="D624" s="2">
        <v>2.2210000000000001</v>
      </c>
      <c r="E624" s="2">
        <v>0.185</v>
      </c>
      <c r="F624" s="2">
        <v>1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1</v>
      </c>
      <c r="N624" s="2">
        <f>D624+0.013</f>
        <v>2.234</v>
      </c>
      <c r="O624" s="2">
        <f>D624-0.01</f>
        <v>2.2110000000000003</v>
      </c>
      <c r="P624" s="2">
        <f>E624+0.04</f>
        <v>0.22500000000000001</v>
      </c>
      <c r="Q624" s="2">
        <f>E624-0.02</f>
        <v>0.16500000000000001</v>
      </c>
      <c r="R624" s="9">
        <v>-1</v>
      </c>
      <c r="S624" s="2" t="s">
        <v>784</v>
      </c>
    </row>
    <row r="625" spans="1:19" s="3" customFormat="1" x14ac:dyDescent="0.2">
      <c r="A625" s="3">
        <v>633</v>
      </c>
      <c r="B625" s="3">
        <v>9080221</v>
      </c>
      <c r="C625" s="3">
        <v>2</v>
      </c>
      <c r="D625" s="3">
        <v>1</v>
      </c>
      <c r="E625" s="3">
        <v>7200333</v>
      </c>
      <c r="F625" s="3">
        <v>22</v>
      </c>
      <c r="G625" s="3">
        <v>0</v>
      </c>
      <c r="H625" s="3">
        <v>0</v>
      </c>
      <c r="I625" s="3">
        <v>0</v>
      </c>
      <c r="R625" s="6"/>
    </row>
    <row r="626" spans="1:19" s="2" customFormat="1" x14ac:dyDescent="0.2">
      <c r="A626" s="2">
        <v>634</v>
      </c>
      <c r="B626" s="2">
        <v>9070221</v>
      </c>
      <c r="C626" s="2" t="s">
        <v>148</v>
      </c>
      <c r="D626" s="2">
        <v>2.1869999999999998</v>
      </c>
      <c r="E626" s="2">
        <v>0.20699999999999999</v>
      </c>
      <c r="F626" s="2">
        <v>1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1</v>
      </c>
      <c r="N626" s="2">
        <f>D626+0.014</f>
        <v>2.2009999999999996</v>
      </c>
      <c r="O626" s="2">
        <f>D626-0.014</f>
        <v>2.173</v>
      </c>
      <c r="P626" s="2">
        <f>E626+0.04</f>
        <v>0.247</v>
      </c>
      <c r="Q626" s="2">
        <f>E626-0.04</f>
        <v>0.16699999999999998</v>
      </c>
      <c r="R626" s="9">
        <v>-1</v>
      </c>
      <c r="S626" s="2" t="s">
        <v>784</v>
      </c>
    </row>
    <row r="627" spans="1:19" s="3" customFormat="1" x14ac:dyDescent="0.2">
      <c r="A627" s="3">
        <v>635</v>
      </c>
      <c r="B627" s="3">
        <v>9070221</v>
      </c>
      <c r="C627" s="3">
        <v>2</v>
      </c>
      <c r="D627" s="3">
        <v>1</v>
      </c>
      <c r="E627" s="3">
        <v>7200333</v>
      </c>
      <c r="F627" s="3">
        <v>22</v>
      </c>
      <c r="G627" s="3">
        <v>0</v>
      </c>
      <c r="H627" s="3">
        <v>0</v>
      </c>
      <c r="I627" s="3">
        <v>0</v>
      </c>
      <c r="R627" s="6"/>
    </row>
    <row r="628" spans="1:19" s="2" customFormat="1" x14ac:dyDescent="0.2">
      <c r="A628" s="2">
        <v>636</v>
      </c>
      <c r="B628" s="2">
        <v>9811118</v>
      </c>
      <c r="C628" s="2" t="s">
        <v>149</v>
      </c>
      <c r="D628" s="2">
        <v>2.2000000000000002</v>
      </c>
      <c r="E628" s="2">
        <v>0.35</v>
      </c>
      <c r="F628" s="2">
        <v>8</v>
      </c>
      <c r="G628" s="2">
        <v>1</v>
      </c>
      <c r="H628" s="2">
        <v>0</v>
      </c>
      <c r="I628" s="2">
        <v>0</v>
      </c>
      <c r="J628" s="2">
        <v>0</v>
      </c>
      <c r="K628" s="2">
        <v>1.5</v>
      </c>
      <c r="L628" s="2">
        <v>-1</v>
      </c>
      <c r="M628" s="2">
        <v>3</v>
      </c>
      <c r="N628" s="2">
        <v>2.25</v>
      </c>
      <c r="O628" s="2">
        <v>2.15</v>
      </c>
      <c r="P628" s="2">
        <v>0.5</v>
      </c>
      <c r="Q628" s="2">
        <v>0.2</v>
      </c>
      <c r="R628" s="9">
        <v>3</v>
      </c>
      <c r="S628" s="2" t="s">
        <v>784</v>
      </c>
    </row>
    <row r="629" spans="1:19" s="5" customFormat="1" x14ac:dyDescent="0.2">
      <c r="A629" s="3">
        <v>638</v>
      </c>
      <c r="B629" s="3">
        <v>9811118</v>
      </c>
      <c r="C629" s="3">
        <v>2</v>
      </c>
      <c r="D629" s="3">
        <v>0.05</v>
      </c>
      <c r="E629" s="3">
        <v>2112</v>
      </c>
      <c r="F629" s="3">
        <v>-211</v>
      </c>
      <c r="G629" s="3">
        <v>0</v>
      </c>
      <c r="H629" s="3">
        <v>0</v>
      </c>
      <c r="I629" s="3">
        <v>0</v>
      </c>
      <c r="R629" s="7"/>
      <c r="S629" s="3" t="s">
        <v>794</v>
      </c>
    </row>
    <row r="630" spans="1:19" s="5" customFormat="1" x14ac:dyDescent="0.2">
      <c r="A630" s="3">
        <v>0</v>
      </c>
      <c r="B630" s="3">
        <v>9811118</v>
      </c>
      <c r="C630" s="3">
        <v>2</v>
      </c>
      <c r="D630" s="3">
        <v>0.04</v>
      </c>
      <c r="E630" s="3">
        <v>3112</v>
      </c>
      <c r="F630" s="3">
        <v>311</v>
      </c>
      <c r="G630" s="3">
        <v>0</v>
      </c>
      <c r="H630" s="3">
        <v>0</v>
      </c>
      <c r="I630" s="3">
        <v>0</v>
      </c>
      <c r="R630" s="7"/>
    </row>
    <row r="631" spans="1:19" s="3" customFormat="1" x14ac:dyDescent="0.2">
      <c r="A631" s="3">
        <v>0</v>
      </c>
      <c r="B631" s="3">
        <v>9811118</v>
      </c>
      <c r="C631" s="3">
        <v>2</v>
      </c>
      <c r="D631" s="3">
        <v>0.42499999999999999</v>
      </c>
      <c r="E631" s="3">
        <v>1114</v>
      </c>
      <c r="F631" s="3">
        <v>111</v>
      </c>
      <c r="G631" s="3">
        <v>0</v>
      </c>
      <c r="H631" s="3">
        <v>0</v>
      </c>
      <c r="I631" s="3">
        <v>0</v>
      </c>
      <c r="R631" s="6"/>
    </row>
    <row r="632" spans="1:19" s="3" customFormat="1" x14ac:dyDescent="0.2">
      <c r="A632" s="3">
        <v>0</v>
      </c>
      <c r="B632" s="3">
        <v>9811118</v>
      </c>
      <c r="C632" s="3">
        <v>2</v>
      </c>
      <c r="D632" s="3">
        <v>0.42499999999999999</v>
      </c>
      <c r="E632" s="3">
        <v>2114</v>
      </c>
      <c r="F632" s="3">
        <v>-211</v>
      </c>
      <c r="G632" s="3">
        <v>0</v>
      </c>
      <c r="H632" s="3">
        <v>0</v>
      </c>
      <c r="I632" s="3">
        <v>0</v>
      </c>
      <c r="R632" s="6"/>
    </row>
    <row r="633" spans="1:19" s="3" customFormat="1" x14ac:dyDescent="0.2">
      <c r="A633" s="3">
        <v>637</v>
      </c>
      <c r="B633" s="3">
        <v>9811118</v>
      </c>
      <c r="C633" s="3">
        <v>2</v>
      </c>
      <c r="D633" s="3">
        <v>0.06</v>
      </c>
      <c r="E633" s="3">
        <v>9821116</v>
      </c>
      <c r="F633" s="3">
        <v>22</v>
      </c>
      <c r="G633" s="3">
        <v>0</v>
      </c>
      <c r="H633" s="3">
        <v>0</v>
      </c>
      <c r="I633" s="3">
        <v>0</v>
      </c>
      <c r="R633" s="6"/>
    </row>
    <row r="634" spans="1:19" s="2" customFormat="1" x14ac:dyDescent="0.2">
      <c r="A634" s="2">
        <v>639</v>
      </c>
      <c r="B634" s="2">
        <v>9812218</v>
      </c>
      <c r="C634" s="2" t="s">
        <v>150</v>
      </c>
      <c r="D634" s="2">
        <v>2.2000000000000002</v>
      </c>
      <c r="E634" s="2">
        <v>0.35</v>
      </c>
      <c r="F634" s="2">
        <v>8</v>
      </c>
      <c r="G634" s="2">
        <v>1</v>
      </c>
      <c r="H634" s="2">
        <v>0</v>
      </c>
      <c r="I634" s="2">
        <v>0</v>
      </c>
      <c r="J634" s="2">
        <v>0</v>
      </c>
      <c r="K634" s="2">
        <v>1.5</v>
      </c>
      <c r="L634" s="2">
        <v>1</v>
      </c>
      <c r="M634" s="2">
        <v>5</v>
      </c>
      <c r="N634" s="2">
        <v>2.25</v>
      </c>
      <c r="O634" s="2">
        <v>2.15</v>
      </c>
      <c r="P634" s="2">
        <v>0.5</v>
      </c>
      <c r="Q634" s="2">
        <v>0.2</v>
      </c>
      <c r="R634" s="9">
        <v>3</v>
      </c>
      <c r="S634" s="2" t="s">
        <v>784</v>
      </c>
    </row>
    <row r="635" spans="1:19" s="5" customFormat="1" x14ac:dyDescent="0.2">
      <c r="A635" s="3">
        <v>642</v>
      </c>
      <c r="B635" s="3">
        <v>9812218</v>
      </c>
      <c r="C635" s="3">
        <v>2</v>
      </c>
      <c r="D635" s="3">
        <v>2.5000000000000001E-2</v>
      </c>
      <c r="E635" s="3">
        <v>2212</v>
      </c>
      <c r="F635" s="3">
        <v>111</v>
      </c>
      <c r="G635" s="3">
        <v>0</v>
      </c>
      <c r="H635" s="3">
        <v>0</v>
      </c>
      <c r="I635" s="3">
        <v>0</v>
      </c>
      <c r="R635" s="7"/>
      <c r="S635" s="3" t="s">
        <v>794</v>
      </c>
    </row>
    <row r="636" spans="1:19" s="5" customFormat="1" x14ac:dyDescent="0.2">
      <c r="A636" s="3">
        <v>641</v>
      </c>
      <c r="B636" s="3">
        <v>9812218</v>
      </c>
      <c r="C636" s="3">
        <v>2</v>
      </c>
      <c r="D636" s="3">
        <v>2.5000000000000001E-2</v>
      </c>
      <c r="E636" s="3">
        <v>2112</v>
      </c>
      <c r="F636" s="3">
        <v>211</v>
      </c>
      <c r="G636" s="3">
        <v>0</v>
      </c>
      <c r="H636" s="3">
        <v>0</v>
      </c>
      <c r="I636" s="3">
        <v>0</v>
      </c>
      <c r="R636" s="7"/>
    </row>
    <row r="637" spans="1:19" s="3" customFormat="1" x14ac:dyDescent="0.2">
      <c r="A637" s="3">
        <v>0</v>
      </c>
      <c r="B637" s="3">
        <v>9812218</v>
      </c>
      <c r="C637" s="3">
        <v>2</v>
      </c>
      <c r="D637" s="3">
        <v>0.02</v>
      </c>
      <c r="E637" s="3">
        <v>3222</v>
      </c>
      <c r="F637" s="3">
        <v>311</v>
      </c>
      <c r="G637" s="3">
        <v>0</v>
      </c>
      <c r="H637" s="3">
        <v>0</v>
      </c>
      <c r="I637" s="3">
        <v>0</v>
      </c>
      <c r="R637" s="6"/>
    </row>
    <row r="638" spans="1:19" s="3" customFormat="1" x14ac:dyDescent="0.2">
      <c r="A638" s="3">
        <v>0</v>
      </c>
      <c r="B638" s="3">
        <v>9812218</v>
      </c>
      <c r="C638" s="3">
        <v>2</v>
      </c>
      <c r="D638" s="3">
        <v>0.02</v>
      </c>
      <c r="E638" s="3">
        <v>3212</v>
      </c>
      <c r="F638" s="3">
        <v>321</v>
      </c>
      <c r="G638" s="3">
        <v>0</v>
      </c>
      <c r="H638" s="3">
        <v>0</v>
      </c>
      <c r="I638" s="3">
        <v>0</v>
      </c>
      <c r="R638" s="6"/>
    </row>
    <row r="639" spans="1:19" s="3" customFormat="1" x14ac:dyDescent="0.2">
      <c r="A639" s="3">
        <v>0</v>
      </c>
      <c r="B639" s="3">
        <v>9812218</v>
      </c>
      <c r="C639" s="3">
        <v>2</v>
      </c>
      <c r="D639" s="3">
        <v>0.28299999999999997</v>
      </c>
      <c r="E639" s="3">
        <v>2224</v>
      </c>
      <c r="F639" s="3">
        <v>-211</v>
      </c>
      <c r="G639" s="3">
        <v>0</v>
      </c>
      <c r="H639" s="3">
        <v>0</v>
      </c>
      <c r="I639" s="3">
        <v>0</v>
      </c>
      <c r="R639" s="6"/>
    </row>
    <row r="640" spans="1:19" s="3" customFormat="1" x14ac:dyDescent="0.2">
      <c r="A640" s="3">
        <v>0</v>
      </c>
      <c r="B640" s="3">
        <v>9812218</v>
      </c>
      <c r="C640" s="3">
        <v>2</v>
      </c>
      <c r="D640" s="3">
        <v>0.28299999999999997</v>
      </c>
      <c r="E640" s="3">
        <v>2214</v>
      </c>
      <c r="F640" s="3">
        <v>111</v>
      </c>
      <c r="G640" s="3">
        <v>0</v>
      </c>
      <c r="H640" s="3">
        <v>0</v>
      </c>
      <c r="I640" s="3">
        <v>0</v>
      </c>
      <c r="R640" s="6"/>
    </row>
    <row r="641" spans="1:19" s="3" customFormat="1" x14ac:dyDescent="0.2">
      <c r="A641" s="3">
        <v>0</v>
      </c>
      <c r="B641" s="3">
        <v>9812218</v>
      </c>
      <c r="C641" s="3">
        <v>2</v>
      </c>
      <c r="D641" s="3">
        <v>0.28299999999999997</v>
      </c>
      <c r="E641" s="3">
        <v>2114</v>
      </c>
      <c r="F641" s="3">
        <v>211</v>
      </c>
      <c r="G641" s="3">
        <v>0</v>
      </c>
      <c r="H641" s="3">
        <v>0</v>
      </c>
      <c r="I641" s="3">
        <v>0</v>
      </c>
      <c r="R641" s="6"/>
    </row>
    <row r="642" spans="1:19" s="3" customFormat="1" x14ac:dyDescent="0.2">
      <c r="A642" s="3">
        <v>640</v>
      </c>
      <c r="B642" s="3">
        <v>9812218</v>
      </c>
      <c r="C642" s="3">
        <v>2</v>
      </c>
      <c r="D642" s="3">
        <v>6.0999999999999999E-2</v>
      </c>
      <c r="E642" s="3">
        <v>9822126</v>
      </c>
      <c r="F642" s="3">
        <v>22</v>
      </c>
      <c r="G642" s="3">
        <v>0</v>
      </c>
      <c r="H642" s="3">
        <v>0</v>
      </c>
      <c r="I642" s="3">
        <v>0</v>
      </c>
      <c r="R642" s="6"/>
    </row>
    <row r="643" spans="1:19" s="2" customFormat="1" x14ac:dyDescent="0.2">
      <c r="A643" s="2">
        <v>643</v>
      </c>
      <c r="B643" s="2">
        <v>9812228</v>
      </c>
      <c r="C643" s="2" t="s">
        <v>151</v>
      </c>
      <c r="D643" s="2">
        <v>2.2000000000000002</v>
      </c>
      <c r="E643" s="2">
        <v>0.35</v>
      </c>
      <c r="F643" s="2">
        <v>8</v>
      </c>
      <c r="G643" s="2">
        <v>1</v>
      </c>
      <c r="H643" s="2">
        <v>0</v>
      </c>
      <c r="I643" s="2">
        <v>0</v>
      </c>
      <c r="J643" s="2">
        <v>0</v>
      </c>
      <c r="K643" s="2">
        <v>1.5</v>
      </c>
      <c r="L643" s="2">
        <v>2</v>
      </c>
      <c r="M643" s="2">
        <v>3</v>
      </c>
      <c r="N643" s="2">
        <v>2.25</v>
      </c>
      <c r="O643" s="2">
        <v>2.15</v>
      </c>
      <c r="P643" s="2">
        <v>0.5</v>
      </c>
      <c r="Q643" s="2">
        <v>0.2</v>
      </c>
      <c r="R643" s="9">
        <v>3</v>
      </c>
      <c r="S643" s="2" t="s">
        <v>784</v>
      </c>
    </row>
    <row r="644" spans="1:19" s="5" customFormat="1" x14ac:dyDescent="0.2">
      <c r="A644" s="3">
        <v>645</v>
      </c>
      <c r="B644" s="3">
        <v>9812228</v>
      </c>
      <c r="C644" s="3">
        <v>2</v>
      </c>
      <c r="D644" s="3">
        <v>0.05</v>
      </c>
      <c r="E644" s="3">
        <v>2212</v>
      </c>
      <c r="F644" s="3">
        <v>211</v>
      </c>
      <c r="G644" s="3">
        <v>0</v>
      </c>
      <c r="H644" s="3">
        <v>0</v>
      </c>
      <c r="I644" s="3">
        <v>0</v>
      </c>
      <c r="R644" s="7"/>
      <c r="S644" s="3" t="s">
        <v>794</v>
      </c>
    </row>
    <row r="645" spans="1:19" s="5" customFormat="1" x14ac:dyDescent="0.2">
      <c r="A645" s="3">
        <v>0</v>
      </c>
      <c r="B645" s="3">
        <v>9812228</v>
      </c>
      <c r="C645" s="3">
        <v>2</v>
      </c>
      <c r="D645" s="3">
        <v>0.04</v>
      </c>
      <c r="E645" s="3">
        <v>3222</v>
      </c>
      <c r="F645" s="3">
        <v>321</v>
      </c>
      <c r="G645" s="3">
        <v>0</v>
      </c>
      <c r="H645" s="3">
        <v>0</v>
      </c>
      <c r="I645" s="3">
        <v>0</v>
      </c>
      <c r="R645" s="7"/>
    </row>
    <row r="646" spans="1:19" s="3" customFormat="1" x14ac:dyDescent="0.2">
      <c r="A646" s="3">
        <v>0</v>
      </c>
      <c r="B646" s="3">
        <v>9812228</v>
      </c>
      <c r="C646" s="3">
        <v>2</v>
      </c>
      <c r="D646" s="3">
        <v>0.42499999999999999</v>
      </c>
      <c r="E646" s="3">
        <v>2224</v>
      </c>
      <c r="F646" s="3">
        <v>111</v>
      </c>
      <c r="G646" s="3">
        <v>0</v>
      </c>
      <c r="H646" s="3">
        <v>0</v>
      </c>
      <c r="I646" s="3">
        <v>0</v>
      </c>
      <c r="R646" s="6"/>
    </row>
    <row r="647" spans="1:19" s="3" customFormat="1" x14ac:dyDescent="0.2">
      <c r="A647" s="3">
        <v>0</v>
      </c>
      <c r="B647" s="3">
        <v>9812228</v>
      </c>
      <c r="C647" s="3">
        <v>2</v>
      </c>
      <c r="D647" s="3">
        <v>0.42499999999999999</v>
      </c>
      <c r="E647" s="3">
        <v>2214</v>
      </c>
      <c r="F647" s="3">
        <v>211</v>
      </c>
      <c r="G647" s="3">
        <v>0</v>
      </c>
      <c r="H647" s="3">
        <v>0</v>
      </c>
      <c r="I647" s="3">
        <v>0</v>
      </c>
      <c r="R647" s="6"/>
    </row>
    <row r="648" spans="1:19" s="3" customFormat="1" x14ac:dyDescent="0.2">
      <c r="A648" s="3">
        <v>644</v>
      </c>
      <c r="B648" s="3">
        <v>9812228</v>
      </c>
      <c r="C648" s="3">
        <v>2</v>
      </c>
      <c r="D648" s="3">
        <v>0.06</v>
      </c>
      <c r="E648" s="3">
        <v>9822226</v>
      </c>
      <c r="F648" s="3">
        <v>22</v>
      </c>
      <c r="G648" s="3">
        <v>0</v>
      </c>
      <c r="H648" s="3">
        <v>0</v>
      </c>
      <c r="I648" s="3">
        <v>0</v>
      </c>
      <c r="R648" s="6"/>
    </row>
    <row r="649" spans="1:19" s="2" customFormat="1" x14ac:dyDescent="0.2">
      <c r="A649" s="2">
        <v>646</v>
      </c>
      <c r="B649" s="2">
        <v>9812118</v>
      </c>
      <c r="C649" s="2" t="s">
        <v>152</v>
      </c>
      <c r="D649" s="2">
        <v>2.2000000000000002</v>
      </c>
      <c r="E649" s="2">
        <v>0.35</v>
      </c>
      <c r="F649" s="2">
        <v>8</v>
      </c>
      <c r="G649" s="2">
        <v>1</v>
      </c>
      <c r="H649" s="2">
        <v>0</v>
      </c>
      <c r="I649" s="2">
        <v>0</v>
      </c>
      <c r="J649" s="2">
        <v>0</v>
      </c>
      <c r="K649" s="2">
        <v>1.5</v>
      </c>
      <c r="L649" s="2">
        <v>0</v>
      </c>
      <c r="M649" s="2">
        <v>5</v>
      </c>
      <c r="N649" s="2">
        <v>2.25</v>
      </c>
      <c r="O649" s="2">
        <v>2.15</v>
      </c>
      <c r="P649" s="2">
        <v>0.5</v>
      </c>
      <c r="Q649" s="2">
        <v>0.2</v>
      </c>
      <c r="R649" s="9">
        <v>3</v>
      </c>
      <c r="S649" s="2" t="s">
        <v>784</v>
      </c>
    </row>
    <row r="650" spans="1:19" s="5" customFormat="1" x14ac:dyDescent="0.2">
      <c r="A650" s="3">
        <v>649</v>
      </c>
      <c r="B650" s="3">
        <v>9812118</v>
      </c>
      <c r="C650" s="3">
        <v>2</v>
      </c>
      <c r="D650" s="3">
        <v>2.5000000000000001E-2</v>
      </c>
      <c r="E650" s="3">
        <v>2212</v>
      </c>
      <c r="F650" s="3">
        <v>-211</v>
      </c>
      <c r="G650" s="3">
        <v>0</v>
      </c>
      <c r="H650" s="3">
        <v>0</v>
      </c>
      <c r="I650" s="3">
        <v>0</v>
      </c>
      <c r="R650" s="7"/>
      <c r="S650" s="3" t="s">
        <v>794</v>
      </c>
    </row>
    <row r="651" spans="1:19" s="5" customFormat="1" x14ac:dyDescent="0.2">
      <c r="A651" s="3">
        <v>648</v>
      </c>
      <c r="B651" s="3">
        <v>9812118</v>
      </c>
      <c r="C651" s="3">
        <v>2</v>
      </c>
      <c r="D651" s="3">
        <v>2.5000000000000001E-2</v>
      </c>
      <c r="E651" s="3">
        <v>2112</v>
      </c>
      <c r="F651" s="3">
        <v>111</v>
      </c>
      <c r="G651" s="3">
        <v>0</v>
      </c>
      <c r="H651" s="3">
        <v>0</v>
      </c>
      <c r="I651" s="3">
        <v>0</v>
      </c>
      <c r="R651" s="7"/>
    </row>
    <row r="652" spans="1:19" s="5" customFormat="1" x14ac:dyDescent="0.2">
      <c r="A652" s="3">
        <v>0</v>
      </c>
      <c r="B652" s="3">
        <v>9812118</v>
      </c>
      <c r="C652" s="3">
        <v>2</v>
      </c>
      <c r="D652" s="3">
        <v>0.02</v>
      </c>
      <c r="E652" s="3">
        <v>3112</v>
      </c>
      <c r="F652" s="3">
        <v>321</v>
      </c>
      <c r="G652" s="3">
        <v>0</v>
      </c>
      <c r="H652" s="3">
        <v>0</v>
      </c>
      <c r="I652" s="3">
        <v>0</v>
      </c>
      <c r="R652" s="7"/>
    </row>
    <row r="653" spans="1:19" s="3" customFormat="1" x14ac:dyDescent="0.2">
      <c r="A653" s="3">
        <v>0</v>
      </c>
      <c r="B653" s="3">
        <v>9812118</v>
      </c>
      <c r="C653" s="3">
        <v>2</v>
      </c>
      <c r="D653" s="3">
        <v>0.02</v>
      </c>
      <c r="E653" s="3">
        <v>3212</v>
      </c>
      <c r="F653" s="3">
        <v>311</v>
      </c>
      <c r="G653" s="3">
        <v>0</v>
      </c>
      <c r="H653" s="3">
        <v>0</v>
      </c>
      <c r="I653" s="3">
        <v>0</v>
      </c>
      <c r="R653" s="6"/>
    </row>
    <row r="654" spans="1:19" s="3" customFormat="1" x14ac:dyDescent="0.2">
      <c r="A654" s="3">
        <v>0</v>
      </c>
      <c r="B654" s="3">
        <v>9812118</v>
      </c>
      <c r="C654" s="3">
        <v>2</v>
      </c>
      <c r="D654" s="3">
        <v>0.28299999999999997</v>
      </c>
      <c r="E654" s="3">
        <v>1114</v>
      </c>
      <c r="F654" s="3">
        <v>211</v>
      </c>
      <c r="G654" s="3">
        <v>0</v>
      </c>
      <c r="H654" s="3">
        <v>0</v>
      </c>
      <c r="I654" s="3">
        <v>0</v>
      </c>
      <c r="R654" s="6"/>
    </row>
    <row r="655" spans="1:19" s="3" customFormat="1" x14ac:dyDescent="0.2">
      <c r="A655" s="3">
        <v>0</v>
      </c>
      <c r="B655" s="3">
        <v>9812118</v>
      </c>
      <c r="C655" s="3">
        <v>2</v>
      </c>
      <c r="D655" s="3">
        <v>0.28299999999999997</v>
      </c>
      <c r="E655" s="3">
        <v>2114</v>
      </c>
      <c r="F655" s="3">
        <v>111</v>
      </c>
      <c r="G655" s="3">
        <v>0</v>
      </c>
      <c r="H655" s="3">
        <v>0</v>
      </c>
      <c r="I655" s="3">
        <v>0</v>
      </c>
      <c r="R655" s="6"/>
    </row>
    <row r="656" spans="1:19" s="3" customFormat="1" x14ac:dyDescent="0.2">
      <c r="A656" s="3">
        <v>0</v>
      </c>
      <c r="B656" s="3">
        <v>9812118</v>
      </c>
      <c r="C656" s="3">
        <v>2</v>
      </c>
      <c r="D656" s="3">
        <v>0.28299999999999997</v>
      </c>
      <c r="E656" s="3">
        <v>2214</v>
      </c>
      <c r="F656" s="3">
        <v>-211</v>
      </c>
      <c r="G656" s="3">
        <v>0</v>
      </c>
      <c r="H656" s="3">
        <v>0</v>
      </c>
      <c r="I656" s="3">
        <v>0</v>
      </c>
      <c r="R656" s="6"/>
    </row>
    <row r="657" spans="1:19" s="3" customFormat="1" x14ac:dyDescent="0.2">
      <c r="A657" s="3">
        <v>647</v>
      </c>
      <c r="B657" s="3">
        <v>9812118</v>
      </c>
      <c r="C657" s="3">
        <v>2</v>
      </c>
      <c r="D657" s="3">
        <v>6.0999999999999999E-2</v>
      </c>
      <c r="E657" s="3">
        <v>9821216</v>
      </c>
      <c r="F657" s="3">
        <v>22</v>
      </c>
      <c r="G657" s="3">
        <v>0</v>
      </c>
      <c r="H657" s="3">
        <v>0</v>
      </c>
      <c r="I657" s="3">
        <v>0</v>
      </c>
      <c r="R657" s="6"/>
    </row>
    <row r="658" spans="1:19" s="2" customFormat="1" x14ac:dyDescent="0.2">
      <c r="A658" s="2">
        <v>650</v>
      </c>
      <c r="B658" s="2">
        <v>-9812118</v>
      </c>
      <c r="C658" s="2" t="s">
        <v>153</v>
      </c>
      <c r="D658" s="2">
        <v>2.2000000000000002</v>
      </c>
      <c r="E658" s="2">
        <v>0.35</v>
      </c>
      <c r="F658" s="2">
        <v>8</v>
      </c>
      <c r="G658" s="2">
        <v>-1</v>
      </c>
      <c r="H658" s="2">
        <v>0</v>
      </c>
      <c r="I658" s="2">
        <v>0</v>
      </c>
      <c r="J658" s="2">
        <v>0</v>
      </c>
      <c r="K658" s="2">
        <v>1.5</v>
      </c>
      <c r="L658" s="2">
        <v>0</v>
      </c>
      <c r="M658" s="2">
        <v>5</v>
      </c>
      <c r="N658" s="2">
        <v>2.25</v>
      </c>
      <c r="O658" s="2">
        <v>2.15</v>
      </c>
      <c r="P658" s="2">
        <v>0.5</v>
      </c>
      <c r="Q658" s="2">
        <v>0.2</v>
      </c>
      <c r="R658" s="9">
        <v>3</v>
      </c>
      <c r="S658" s="2" t="s">
        <v>784</v>
      </c>
    </row>
    <row r="659" spans="1:19" s="5" customFormat="1" x14ac:dyDescent="0.2">
      <c r="A659" s="3">
        <v>652</v>
      </c>
      <c r="B659" s="3">
        <v>-9812118</v>
      </c>
      <c r="C659" s="3">
        <v>2</v>
      </c>
      <c r="D659" s="3">
        <v>2.5000000000000001E-2</v>
      </c>
      <c r="E659" s="3">
        <v>-2212</v>
      </c>
      <c r="F659" s="3">
        <v>211</v>
      </c>
      <c r="G659" s="3">
        <v>0</v>
      </c>
      <c r="H659" s="3">
        <v>0</v>
      </c>
      <c r="I659" s="3">
        <v>0</v>
      </c>
      <c r="R659" s="7"/>
      <c r="S659" s="3" t="s">
        <v>794</v>
      </c>
    </row>
    <row r="660" spans="1:19" s="5" customFormat="1" x14ac:dyDescent="0.2">
      <c r="A660" s="3">
        <v>653</v>
      </c>
      <c r="B660" s="3">
        <v>-9812118</v>
      </c>
      <c r="C660" s="3">
        <v>2</v>
      </c>
      <c r="D660" s="3">
        <v>2.5000000000000001E-2</v>
      </c>
      <c r="E660" s="3">
        <v>-2112</v>
      </c>
      <c r="F660" s="3">
        <v>111</v>
      </c>
      <c r="G660" s="3">
        <v>0</v>
      </c>
      <c r="H660" s="3">
        <v>0</v>
      </c>
      <c r="I660" s="3">
        <v>0</v>
      </c>
      <c r="R660" s="7"/>
    </row>
    <row r="661" spans="1:19" s="5" customFormat="1" x14ac:dyDescent="0.2">
      <c r="A661" s="3">
        <v>0</v>
      </c>
      <c r="B661" s="3">
        <v>-9812118</v>
      </c>
      <c r="C661" s="3">
        <v>2</v>
      </c>
      <c r="D661" s="3">
        <v>0.02</v>
      </c>
      <c r="E661" s="3">
        <v>-3112</v>
      </c>
      <c r="F661" s="3">
        <v>-321</v>
      </c>
      <c r="G661" s="3">
        <v>0</v>
      </c>
      <c r="H661" s="3">
        <v>0</v>
      </c>
      <c r="I661" s="3">
        <v>0</v>
      </c>
      <c r="R661" s="7"/>
    </row>
    <row r="662" spans="1:19" s="5" customFormat="1" x14ac:dyDescent="0.2">
      <c r="A662" s="3">
        <v>0</v>
      </c>
      <c r="B662" s="3">
        <v>-9812118</v>
      </c>
      <c r="C662" s="3">
        <v>2</v>
      </c>
      <c r="D662" s="3">
        <v>0.02</v>
      </c>
      <c r="E662" s="3">
        <v>-3212</v>
      </c>
      <c r="F662" s="3">
        <v>-311</v>
      </c>
      <c r="G662" s="3">
        <v>0</v>
      </c>
      <c r="H662" s="3">
        <v>0</v>
      </c>
      <c r="I662" s="3">
        <v>0</v>
      </c>
      <c r="R662" s="7"/>
    </row>
    <row r="663" spans="1:19" s="3" customFormat="1" x14ac:dyDescent="0.2">
      <c r="A663" s="3">
        <v>0</v>
      </c>
      <c r="B663" s="3">
        <v>-9812118</v>
      </c>
      <c r="C663" s="3">
        <v>2</v>
      </c>
      <c r="D663" s="3">
        <v>0.28299999999999997</v>
      </c>
      <c r="E663" s="3">
        <v>-1114</v>
      </c>
      <c r="F663" s="3">
        <v>-211</v>
      </c>
      <c r="G663" s="3">
        <v>0</v>
      </c>
      <c r="H663" s="3">
        <v>0</v>
      </c>
      <c r="I663" s="3">
        <v>0</v>
      </c>
      <c r="R663" s="6"/>
    </row>
    <row r="664" spans="1:19" s="3" customFormat="1" x14ac:dyDescent="0.2">
      <c r="A664" s="3">
        <v>0</v>
      </c>
      <c r="B664" s="3">
        <v>-9812118</v>
      </c>
      <c r="C664" s="3">
        <v>2</v>
      </c>
      <c r="D664" s="3">
        <v>0.28299999999999997</v>
      </c>
      <c r="E664" s="3">
        <v>-2114</v>
      </c>
      <c r="F664" s="3">
        <v>111</v>
      </c>
      <c r="G664" s="3">
        <v>0</v>
      </c>
      <c r="H664" s="3">
        <v>0</v>
      </c>
      <c r="I664" s="3">
        <v>0</v>
      </c>
      <c r="R664" s="6"/>
    </row>
    <row r="665" spans="1:19" s="3" customFormat="1" x14ac:dyDescent="0.2">
      <c r="A665" s="3">
        <v>0</v>
      </c>
      <c r="B665" s="3">
        <v>-9812118</v>
      </c>
      <c r="C665" s="3">
        <v>2</v>
      </c>
      <c r="D665" s="3">
        <v>0.28299999999999997</v>
      </c>
      <c r="E665" s="3">
        <v>-2214</v>
      </c>
      <c r="F665" s="3">
        <v>211</v>
      </c>
      <c r="G665" s="3">
        <v>0</v>
      </c>
      <c r="H665" s="3">
        <v>0</v>
      </c>
      <c r="I665" s="3">
        <v>0</v>
      </c>
      <c r="R665" s="6"/>
    </row>
    <row r="666" spans="1:19" s="3" customFormat="1" x14ac:dyDescent="0.2">
      <c r="A666" s="3">
        <v>651</v>
      </c>
      <c r="B666" s="3">
        <v>-9812118</v>
      </c>
      <c r="C666" s="3">
        <v>2</v>
      </c>
      <c r="D666" s="3">
        <v>6.0999999999999999E-2</v>
      </c>
      <c r="E666" s="3">
        <v>-9821216</v>
      </c>
      <c r="F666" s="3">
        <v>22</v>
      </c>
      <c r="G666" s="3">
        <v>0</v>
      </c>
      <c r="H666" s="3">
        <v>0</v>
      </c>
      <c r="I666" s="3">
        <v>0</v>
      </c>
      <c r="R666" s="6"/>
    </row>
    <row r="667" spans="1:19" s="2" customFormat="1" x14ac:dyDescent="0.2">
      <c r="A667" s="2">
        <v>654</v>
      </c>
      <c r="B667" s="2">
        <v>-9812228</v>
      </c>
      <c r="C667" s="2" t="s">
        <v>154</v>
      </c>
      <c r="D667" s="2">
        <v>2.2000000000000002</v>
      </c>
      <c r="E667" s="2">
        <v>0.35</v>
      </c>
      <c r="F667" s="2">
        <v>8</v>
      </c>
      <c r="G667" s="2">
        <v>-1</v>
      </c>
      <c r="H667" s="2">
        <v>0</v>
      </c>
      <c r="I667" s="2">
        <v>0</v>
      </c>
      <c r="J667" s="2">
        <v>0</v>
      </c>
      <c r="K667" s="2">
        <v>1.5</v>
      </c>
      <c r="L667" s="2">
        <v>-2</v>
      </c>
      <c r="M667" s="2">
        <v>3</v>
      </c>
      <c r="N667" s="2">
        <v>2.25</v>
      </c>
      <c r="O667" s="2">
        <v>2.15</v>
      </c>
      <c r="P667" s="2">
        <v>0.5</v>
      </c>
      <c r="Q667" s="2">
        <v>0.2</v>
      </c>
      <c r="R667" s="9">
        <v>3</v>
      </c>
      <c r="S667" s="2" t="s">
        <v>784</v>
      </c>
    </row>
    <row r="668" spans="1:19" s="5" customFormat="1" x14ac:dyDescent="0.2">
      <c r="A668" s="3">
        <v>656</v>
      </c>
      <c r="B668" s="3">
        <v>-9812228</v>
      </c>
      <c r="C668" s="3">
        <v>2</v>
      </c>
      <c r="D668" s="3">
        <v>0.05</v>
      </c>
      <c r="E668" s="3">
        <v>-2212</v>
      </c>
      <c r="F668" s="3">
        <v>-211</v>
      </c>
      <c r="G668" s="3">
        <v>0</v>
      </c>
      <c r="H668" s="3">
        <v>0</v>
      </c>
      <c r="I668" s="3">
        <v>0</v>
      </c>
      <c r="R668" s="7"/>
      <c r="S668" s="3" t="s">
        <v>794</v>
      </c>
    </row>
    <row r="669" spans="1:19" s="5" customFormat="1" x14ac:dyDescent="0.2">
      <c r="A669" s="3">
        <v>0</v>
      </c>
      <c r="B669" s="3">
        <v>-9812228</v>
      </c>
      <c r="C669" s="3">
        <v>2</v>
      </c>
      <c r="D669" s="3">
        <v>0.04</v>
      </c>
      <c r="E669" s="3">
        <v>-3222</v>
      </c>
      <c r="F669" s="3">
        <v>-321</v>
      </c>
      <c r="G669" s="3">
        <v>0</v>
      </c>
      <c r="H669" s="3">
        <v>0</v>
      </c>
      <c r="I669" s="3">
        <v>0</v>
      </c>
      <c r="R669" s="7"/>
    </row>
    <row r="670" spans="1:19" s="3" customFormat="1" x14ac:dyDescent="0.2">
      <c r="A670" s="3">
        <v>0</v>
      </c>
      <c r="B670" s="3">
        <v>-9812228</v>
      </c>
      <c r="C670" s="3">
        <v>2</v>
      </c>
      <c r="D670" s="3">
        <v>0.42499999999999999</v>
      </c>
      <c r="E670" s="3">
        <v>-2224</v>
      </c>
      <c r="F670" s="3">
        <v>111</v>
      </c>
      <c r="G670" s="3">
        <v>0</v>
      </c>
      <c r="H670" s="3">
        <v>0</v>
      </c>
      <c r="I670" s="3">
        <v>0</v>
      </c>
      <c r="R670" s="6"/>
    </row>
    <row r="671" spans="1:19" s="3" customFormat="1" x14ac:dyDescent="0.2">
      <c r="A671" s="3">
        <v>0</v>
      </c>
      <c r="B671" s="3">
        <v>-9812228</v>
      </c>
      <c r="C671" s="3">
        <v>2</v>
      </c>
      <c r="D671" s="3">
        <v>0.42499999999999999</v>
      </c>
      <c r="E671" s="3">
        <v>-2214</v>
      </c>
      <c r="F671" s="3">
        <v>-211</v>
      </c>
      <c r="G671" s="3">
        <v>0</v>
      </c>
      <c r="H671" s="3">
        <v>0</v>
      </c>
      <c r="I671" s="3">
        <v>0</v>
      </c>
      <c r="R671" s="6"/>
    </row>
    <row r="672" spans="1:19" s="3" customFormat="1" x14ac:dyDescent="0.2">
      <c r="A672" s="3">
        <v>655</v>
      </c>
      <c r="B672" s="3">
        <v>-9812228</v>
      </c>
      <c r="C672" s="3">
        <v>2</v>
      </c>
      <c r="D672" s="3">
        <v>0.06</v>
      </c>
      <c r="E672" s="3">
        <v>-9822226</v>
      </c>
      <c r="F672" s="3">
        <v>22</v>
      </c>
      <c r="G672" s="3">
        <v>0</v>
      </c>
      <c r="H672" s="3">
        <v>0</v>
      </c>
      <c r="I672" s="3">
        <v>0</v>
      </c>
      <c r="R672" s="6"/>
    </row>
    <row r="673" spans="1:19" s="2" customFormat="1" x14ac:dyDescent="0.2">
      <c r="A673" s="2">
        <v>657</v>
      </c>
      <c r="B673" s="2">
        <v>-9812218</v>
      </c>
      <c r="C673" s="2" t="s">
        <v>155</v>
      </c>
      <c r="D673" s="2">
        <v>2.2000000000000002</v>
      </c>
      <c r="E673" s="2">
        <v>0.35</v>
      </c>
      <c r="F673" s="2">
        <v>8</v>
      </c>
      <c r="G673" s="2">
        <v>-1</v>
      </c>
      <c r="H673" s="2">
        <v>0</v>
      </c>
      <c r="I673" s="2">
        <v>0</v>
      </c>
      <c r="J673" s="2">
        <v>0</v>
      </c>
      <c r="K673" s="2">
        <v>1.5</v>
      </c>
      <c r="L673" s="2">
        <v>-1</v>
      </c>
      <c r="M673" s="2">
        <v>5</v>
      </c>
      <c r="N673" s="2">
        <v>2.25</v>
      </c>
      <c r="O673" s="2">
        <v>2.15</v>
      </c>
      <c r="P673" s="2">
        <v>0.5</v>
      </c>
      <c r="Q673" s="2">
        <v>0.2</v>
      </c>
      <c r="R673" s="9">
        <v>3</v>
      </c>
      <c r="S673" s="2" t="s">
        <v>784</v>
      </c>
    </row>
    <row r="674" spans="1:19" s="5" customFormat="1" x14ac:dyDescent="0.2">
      <c r="A674" s="3">
        <v>659</v>
      </c>
      <c r="B674" s="3">
        <v>-9812218</v>
      </c>
      <c r="C674" s="3">
        <v>2</v>
      </c>
      <c r="D674" s="3">
        <v>2.5000000000000001E-2</v>
      </c>
      <c r="E674" s="3">
        <v>-2212</v>
      </c>
      <c r="F674" s="3">
        <v>111</v>
      </c>
      <c r="G674" s="3">
        <v>0</v>
      </c>
      <c r="H674" s="3">
        <v>0</v>
      </c>
      <c r="I674" s="3">
        <v>0</v>
      </c>
      <c r="R674" s="7"/>
      <c r="S674" s="3" t="s">
        <v>794</v>
      </c>
    </row>
    <row r="675" spans="1:19" s="5" customFormat="1" x14ac:dyDescent="0.2">
      <c r="A675" s="3">
        <v>660</v>
      </c>
      <c r="B675" s="3">
        <v>-9812218</v>
      </c>
      <c r="C675" s="3">
        <v>2</v>
      </c>
      <c r="D675" s="3">
        <v>2.5000000000000001E-2</v>
      </c>
      <c r="E675" s="3">
        <v>-2112</v>
      </c>
      <c r="F675" s="3">
        <v>-211</v>
      </c>
      <c r="G675" s="3">
        <v>0</v>
      </c>
      <c r="H675" s="3">
        <v>0</v>
      </c>
      <c r="I675" s="3">
        <v>0</v>
      </c>
      <c r="R675" s="7"/>
    </row>
    <row r="676" spans="1:19" s="5" customFormat="1" x14ac:dyDescent="0.2">
      <c r="A676" s="3">
        <v>0</v>
      </c>
      <c r="B676" s="3">
        <v>-9812218</v>
      </c>
      <c r="C676" s="3">
        <v>2</v>
      </c>
      <c r="D676" s="3">
        <v>0.02</v>
      </c>
      <c r="E676" s="3">
        <v>-3222</v>
      </c>
      <c r="F676" s="3">
        <v>-311</v>
      </c>
      <c r="G676" s="3">
        <v>0</v>
      </c>
      <c r="H676" s="3">
        <v>0</v>
      </c>
      <c r="I676" s="3">
        <v>0</v>
      </c>
      <c r="R676" s="7"/>
    </row>
    <row r="677" spans="1:19" s="3" customFormat="1" x14ac:dyDescent="0.2">
      <c r="A677" s="3">
        <v>0</v>
      </c>
      <c r="B677" s="3">
        <v>-9812218</v>
      </c>
      <c r="C677" s="3">
        <v>2</v>
      </c>
      <c r="D677" s="3">
        <v>0.02</v>
      </c>
      <c r="E677" s="3">
        <v>-3212</v>
      </c>
      <c r="F677" s="3">
        <v>-321</v>
      </c>
      <c r="G677" s="3">
        <v>0</v>
      </c>
      <c r="H677" s="3">
        <v>0</v>
      </c>
      <c r="I677" s="3">
        <v>0</v>
      </c>
      <c r="R677" s="6"/>
    </row>
    <row r="678" spans="1:19" s="3" customFormat="1" x14ac:dyDescent="0.2">
      <c r="A678" s="3">
        <v>0</v>
      </c>
      <c r="B678" s="3">
        <v>-9812218</v>
      </c>
      <c r="C678" s="3">
        <v>2</v>
      </c>
      <c r="D678" s="3">
        <v>0.28299999999999997</v>
      </c>
      <c r="E678" s="3">
        <v>-2224</v>
      </c>
      <c r="F678" s="3">
        <v>211</v>
      </c>
      <c r="G678" s="3">
        <v>0</v>
      </c>
      <c r="H678" s="3">
        <v>0</v>
      </c>
      <c r="I678" s="3">
        <v>0</v>
      </c>
      <c r="R678" s="6"/>
    </row>
    <row r="679" spans="1:19" s="3" customFormat="1" x14ac:dyDescent="0.2">
      <c r="A679" s="3">
        <v>0</v>
      </c>
      <c r="B679" s="3">
        <v>-9812218</v>
      </c>
      <c r="C679" s="3">
        <v>2</v>
      </c>
      <c r="D679" s="3">
        <v>0.28299999999999997</v>
      </c>
      <c r="E679" s="3">
        <v>-2214</v>
      </c>
      <c r="F679" s="3">
        <v>111</v>
      </c>
      <c r="G679" s="3">
        <v>0</v>
      </c>
      <c r="H679" s="3">
        <v>0</v>
      </c>
      <c r="I679" s="3">
        <v>0</v>
      </c>
      <c r="R679" s="6"/>
    </row>
    <row r="680" spans="1:19" s="3" customFormat="1" x14ac:dyDescent="0.2">
      <c r="A680" s="3">
        <v>0</v>
      </c>
      <c r="B680" s="3">
        <v>-9812218</v>
      </c>
      <c r="C680" s="3">
        <v>2</v>
      </c>
      <c r="D680" s="3">
        <v>0.28299999999999997</v>
      </c>
      <c r="E680" s="3">
        <v>-2114</v>
      </c>
      <c r="F680" s="3">
        <v>-211</v>
      </c>
      <c r="G680" s="3">
        <v>0</v>
      </c>
      <c r="H680" s="3">
        <v>0</v>
      </c>
      <c r="I680" s="3">
        <v>0</v>
      </c>
      <c r="R680" s="6"/>
    </row>
    <row r="681" spans="1:19" s="3" customFormat="1" x14ac:dyDescent="0.2">
      <c r="A681" s="3">
        <v>658</v>
      </c>
      <c r="B681" s="3">
        <v>-9812218</v>
      </c>
      <c r="C681" s="3">
        <v>2</v>
      </c>
      <c r="D681" s="3">
        <v>0.94499999999999995</v>
      </c>
      <c r="E681" s="3">
        <v>-9822126</v>
      </c>
      <c r="F681" s="3">
        <v>22</v>
      </c>
      <c r="G681" s="3">
        <v>0</v>
      </c>
      <c r="H681" s="3">
        <v>0</v>
      </c>
      <c r="I681" s="3">
        <v>0</v>
      </c>
      <c r="R681" s="6"/>
    </row>
    <row r="682" spans="1:19" s="2" customFormat="1" x14ac:dyDescent="0.2">
      <c r="A682" s="2">
        <v>661</v>
      </c>
      <c r="B682" s="2">
        <v>-9811118</v>
      </c>
      <c r="C682" s="2" t="s">
        <v>156</v>
      </c>
      <c r="D682" s="2">
        <v>2.2000000000000002</v>
      </c>
      <c r="E682" s="2">
        <v>0.35</v>
      </c>
      <c r="F682" s="2">
        <v>8</v>
      </c>
      <c r="G682" s="2">
        <v>-1</v>
      </c>
      <c r="H682" s="2">
        <v>0</v>
      </c>
      <c r="I682" s="2">
        <v>0</v>
      </c>
      <c r="J682" s="2">
        <v>0</v>
      </c>
      <c r="K682" s="2">
        <v>1.5</v>
      </c>
      <c r="L682" s="2">
        <v>1</v>
      </c>
      <c r="M682" s="2">
        <v>3</v>
      </c>
      <c r="N682" s="2">
        <v>2.25</v>
      </c>
      <c r="O682" s="2">
        <v>2.15</v>
      </c>
      <c r="P682" s="2">
        <v>0.5</v>
      </c>
      <c r="Q682" s="2">
        <v>0.2</v>
      </c>
      <c r="R682" s="9">
        <v>3</v>
      </c>
      <c r="S682" s="2" t="s">
        <v>784</v>
      </c>
    </row>
    <row r="683" spans="1:19" s="5" customFormat="1" x14ac:dyDescent="0.2">
      <c r="A683" s="3">
        <v>663</v>
      </c>
      <c r="B683" s="3">
        <v>-9811118</v>
      </c>
      <c r="C683" s="3">
        <v>2</v>
      </c>
      <c r="D683" s="3">
        <v>0.05</v>
      </c>
      <c r="E683" s="3">
        <v>-2112</v>
      </c>
      <c r="F683" s="3">
        <v>211</v>
      </c>
      <c r="G683" s="3">
        <v>0</v>
      </c>
      <c r="H683" s="3">
        <v>0</v>
      </c>
      <c r="I683" s="3">
        <v>0</v>
      </c>
      <c r="R683" s="7"/>
      <c r="S683" s="3" t="s">
        <v>794</v>
      </c>
    </row>
    <row r="684" spans="1:19" s="5" customFormat="1" x14ac:dyDescent="0.2">
      <c r="A684" s="3">
        <v>0</v>
      </c>
      <c r="B684" s="3">
        <v>-9811118</v>
      </c>
      <c r="C684" s="3">
        <v>2</v>
      </c>
      <c r="D684" s="3">
        <v>0.04</v>
      </c>
      <c r="E684" s="3">
        <v>-3112</v>
      </c>
      <c r="F684" s="3">
        <v>-311</v>
      </c>
      <c r="G684" s="3">
        <v>0</v>
      </c>
      <c r="H684" s="3">
        <v>0</v>
      </c>
      <c r="I684" s="3">
        <v>0</v>
      </c>
      <c r="R684" s="7"/>
    </row>
    <row r="685" spans="1:19" s="3" customFormat="1" x14ac:dyDescent="0.2">
      <c r="A685" s="3">
        <v>0</v>
      </c>
      <c r="B685" s="3">
        <v>-9811118</v>
      </c>
      <c r="C685" s="3">
        <v>2</v>
      </c>
      <c r="D685" s="3">
        <v>0.42499999999999999</v>
      </c>
      <c r="E685" s="3">
        <v>-1114</v>
      </c>
      <c r="F685" s="3">
        <v>111</v>
      </c>
      <c r="G685" s="3">
        <v>0</v>
      </c>
      <c r="H685" s="3">
        <v>0</v>
      </c>
      <c r="I685" s="3">
        <v>0</v>
      </c>
      <c r="R685" s="6"/>
    </row>
    <row r="686" spans="1:19" s="3" customFormat="1" x14ac:dyDescent="0.2">
      <c r="A686" s="3">
        <v>0</v>
      </c>
      <c r="B686" s="3">
        <v>-9811118</v>
      </c>
      <c r="C686" s="3">
        <v>2</v>
      </c>
      <c r="D686" s="3">
        <v>0.42499999999999999</v>
      </c>
      <c r="E686" s="3">
        <v>-2114</v>
      </c>
      <c r="F686" s="3">
        <v>211</v>
      </c>
      <c r="G686" s="3">
        <v>0</v>
      </c>
      <c r="H686" s="3">
        <v>0</v>
      </c>
      <c r="I686" s="3">
        <v>0</v>
      </c>
      <c r="R686" s="6"/>
    </row>
    <row r="687" spans="1:19" s="3" customFormat="1" x14ac:dyDescent="0.2">
      <c r="A687" s="3">
        <v>662</v>
      </c>
      <c r="B687" s="3">
        <v>-9811118</v>
      </c>
      <c r="C687" s="3">
        <v>2</v>
      </c>
      <c r="D687" s="3">
        <v>0.06</v>
      </c>
      <c r="E687" s="3">
        <v>-9821116</v>
      </c>
      <c r="F687" s="3">
        <v>22</v>
      </c>
      <c r="G687" s="3">
        <v>0</v>
      </c>
      <c r="H687" s="3">
        <v>0</v>
      </c>
      <c r="I687" s="3">
        <v>0</v>
      </c>
      <c r="R687" s="6"/>
    </row>
    <row r="688" spans="1:19" s="2" customFormat="1" x14ac:dyDescent="0.2">
      <c r="A688" s="2">
        <v>664</v>
      </c>
      <c r="B688" s="2">
        <v>2128</v>
      </c>
      <c r="C688" s="2" t="s">
        <v>157</v>
      </c>
      <c r="D688" s="2">
        <v>2.1800000000000002</v>
      </c>
      <c r="E688" s="2">
        <v>0.4</v>
      </c>
      <c r="F688" s="2">
        <v>8</v>
      </c>
      <c r="G688" s="2">
        <v>1</v>
      </c>
      <c r="H688" s="2">
        <v>0</v>
      </c>
      <c r="I688" s="2">
        <v>0</v>
      </c>
      <c r="J688" s="2">
        <v>0</v>
      </c>
      <c r="K688" s="2">
        <v>0.5</v>
      </c>
      <c r="L688" s="2">
        <v>1</v>
      </c>
      <c r="M688" s="2">
        <v>8</v>
      </c>
      <c r="N688" s="2">
        <v>2.2200000000000002</v>
      </c>
      <c r="O688" s="2">
        <v>2.14</v>
      </c>
      <c r="P688" s="2">
        <v>0.5</v>
      </c>
      <c r="Q688" s="2">
        <v>0.3</v>
      </c>
      <c r="R688" s="9">
        <v>4</v>
      </c>
      <c r="S688" s="2" t="s">
        <v>784</v>
      </c>
    </row>
    <row r="689" spans="1:19" s="3" customFormat="1" x14ac:dyDescent="0.2">
      <c r="A689" s="3">
        <v>665</v>
      </c>
      <c r="B689" s="3">
        <v>2128</v>
      </c>
      <c r="C689" s="3">
        <v>2</v>
      </c>
      <c r="D689" s="3">
        <v>0.39600000000000002</v>
      </c>
      <c r="E689" s="3">
        <v>9862124</v>
      </c>
      <c r="F689" s="3">
        <v>22</v>
      </c>
      <c r="G689" s="3">
        <v>0</v>
      </c>
      <c r="H689" s="3">
        <v>0</v>
      </c>
      <c r="I689" s="3">
        <v>0</v>
      </c>
      <c r="R689" s="6"/>
      <c r="S689" s="3" t="s">
        <v>789</v>
      </c>
    </row>
    <row r="690" spans="1:19" s="3" customFormat="1" x14ac:dyDescent="0.2">
      <c r="A690" s="3">
        <v>0</v>
      </c>
      <c r="B690" s="3">
        <v>2128</v>
      </c>
      <c r="C690" s="3">
        <v>2</v>
      </c>
      <c r="D690" s="3">
        <v>8.6999999999999994E-2</v>
      </c>
      <c r="E690" s="3">
        <v>2224</v>
      </c>
      <c r="F690" s="3">
        <v>-211</v>
      </c>
      <c r="G690" s="3">
        <v>0</v>
      </c>
      <c r="H690" s="3">
        <v>0</v>
      </c>
      <c r="I690" s="3">
        <v>0</v>
      </c>
      <c r="R690" s="6"/>
      <c r="S690" s="3" t="s">
        <v>794</v>
      </c>
    </row>
    <row r="691" spans="1:19" s="3" customFormat="1" x14ac:dyDescent="0.2">
      <c r="A691" s="3">
        <v>0</v>
      </c>
      <c r="B691" s="3">
        <v>2128</v>
      </c>
      <c r="C691" s="3">
        <v>2</v>
      </c>
      <c r="D691" s="3">
        <v>8.6999999999999994E-2</v>
      </c>
      <c r="E691" s="3">
        <v>2214</v>
      </c>
      <c r="F691" s="3">
        <v>111</v>
      </c>
      <c r="G691" s="3">
        <v>0</v>
      </c>
      <c r="H691" s="3">
        <v>0</v>
      </c>
      <c r="I691" s="3">
        <v>0</v>
      </c>
      <c r="R691" s="6"/>
      <c r="S691" s="3" t="s">
        <v>714</v>
      </c>
    </row>
    <row r="692" spans="1:19" s="3" customFormat="1" x14ac:dyDescent="0.2">
      <c r="A692" s="3">
        <v>0</v>
      </c>
      <c r="B692" s="3">
        <v>2128</v>
      </c>
      <c r="C692" s="3">
        <v>2</v>
      </c>
      <c r="D692" s="3">
        <v>8.6999999999999994E-2</v>
      </c>
      <c r="E692" s="3">
        <v>2114</v>
      </c>
      <c r="F692" s="3">
        <v>211</v>
      </c>
      <c r="G692" s="3">
        <v>0</v>
      </c>
      <c r="H692" s="3">
        <v>0</v>
      </c>
      <c r="I692" s="3">
        <v>0</v>
      </c>
      <c r="R692" s="6"/>
    </row>
    <row r="693" spans="1:19" s="3" customFormat="1" x14ac:dyDescent="0.2">
      <c r="A693" s="3">
        <v>0</v>
      </c>
      <c r="B693" s="3">
        <v>2128</v>
      </c>
      <c r="C693" s="3">
        <v>2</v>
      </c>
      <c r="D693" s="3">
        <v>0.14599999999999999</v>
      </c>
      <c r="E693" s="3">
        <v>2212</v>
      </c>
      <c r="F693" s="3">
        <v>223</v>
      </c>
      <c r="G693" s="3">
        <v>0</v>
      </c>
      <c r="H693" s="3">
        <v>0</v>
      </c>
      <c r="I693" s="3">
        <v>0</v>
      </c>
      <c r="R693" s="6"/>
    </row>
    <row r="694" spans="1:19" s="3" customFormat="1" x14ac:dyDescent="0.2">
      <c r="A694" s="3">
        <v>669</v>
      </c>
      <c r="B694" s="3">
        <v>2128</v>
      </c>
      <c r="C694" s="3">
        <v>2</v>
      </c>
      <c r="D694" s="3">
        <v>7.8E-2</v>
      </c>
      <c r="E694" s="3">
        <v>2112</v>
      </c>
      <c r="F694" s="3">
        <v>211</v>
      </c>
      <c r="G694" s="3">
        <v>0</v>
      </c>
      <c r="H694" s="3">
        <v>0</v>
      </c>
      <c r="I694" s="3">
        <v>0</v>
      </c>
      <c r="R694" s="6"/>
    </row>
    <row r="695" spans="1:19" s="3" customFormat="1" x14ac:dyDescent="0.2">
      <c r="A695" s="3">
        <v>670</v>
      </c>
      <c r="B695" s="3">
        <v>2128</v>
      </c>
      <c r="C695" s="3">
        <v>2</v>
      </c>
      <c r="D695" s="3">
        <v>7.8E-2</v>
      </c>
      <c r="E695" s="3">
        <v>2212</v>
      </c>
      <c r="F695" s="3">
        <v>111</v>
      </c>
      <c r="G695" s="3">
        <v>0</v>
      </c>
      <c r="H695" s="3">
        <v>0</v>
      </c>
      <c r="I695" s="3">
        <v>0</v>
      </c>
      <c r="R695" s="6"/>
    </row>
    <row r="696" spans="1:19" s="3" customFormat="1" x14ac:dyDescent="0.2">
      <c r="A696" s="3">
        <v>671</v>
      </c>
      <c r="B696" s="3">
        <v>2128</v>
      </c>
      <c r="C696" s="3">
        <v>2</v>
      </c>
      <c r="D696" s="3">
        <v>5.0000000000000001E-3</v>
      </c>
      <c r="E696" s="3">
        <v>3122</v>
      </c>
      <c r="F696" s="3">
        <v>321</v>
      </c>
      <c r="G696" s="3">
        <v>0</v>
      </c>
      <c r="H696" s="3">
        <v>0</v>
      </c>
      <c r="I696" s="3">
        <v>0</v>
      </c>
      <c r="R696" s="6"/>
    </row>
    <row r="697" spans="1:19" s="3" customFormat="1" x14ac:dyDescent="0.2">
      <c r="A697" s="3">
        <v>672</v>
      </c>
      <c r="B697" s="3">
        <v>2128</v>
      </c>
      <c r="C697" s="3">
        <v>2</v>
      </c>
      <c r="D697" s="3">
        <v>3.5999999999999997E-2</v>
      </c>
      <c r="E697" s="3">
        <v>2212</v>
      </c>
      <c r="F697" s="3">
        <v>221</v>
      </c>
      <c r="G697" s="3">
        <v>0</v>
      </c>
      <c r="H697" s="3">
        <v>0</v>
      </c>
      <c r="I697" s="3">
        <v>0</v>
      </c>
      <c r="R697" s="6"/>
    </row>
    <row r="698" spans="1:19" s="2" customFormat="1" x14ac:dyDescent="0.2">
      <c r="A698" s="2">
        <v>673</v>
      </c>
      <c r="B698" s="2">
        <v>1218</v>
      </c>
      <c r="C698" s="2" t="s">
        <v>158</v>
      </c>
      <c r="D698" s="2">
        <v>2.1800000000000002</v>
      </c>
      <c r="E698" s="2">
        <v>0.4</v>
      </c>
      <c r="F698" s="2">
        <v>8</v>
      </c>
      <c r="G698" s="2">
        <v>1</v>
      </c>
      <c r="H698" s="2">
        <v>0</v>
      </c>
      <c r="I698" s="2">
        <v>0</v>
      </c>
      <c r="J698" s="2">
        <v>0</v>
      </c>
      <c r="K698" s="2">
        <v>0.5</v>
      </c>
      <c r="L698" s="2">
        <v>0</v>
      </c>
      <c r="M698" s="2">
        <v>8</v>
      </c>
      <c r="N698" s="2">
        <v>2.2200000000000002</v>
      </c>
      <c r="O698" s="2">
        <v>2.14</v>
      </c>
      <c r="P698" s="2">
        <v>0.5</v>
      </c>
      <c r="Q698" s="2">
        <v>0.3</v>
      </c>
      <c r="R698" s="9">
        <v>4</v>
      </c>
      <c r="S698" s="2" t="s">
        <v>784</v>
      </c>
    </row>
    <row r="699" spans="1:19" s="3" customFormat="1" x14ac:dyDescent="0.2">
      <c r="A699" s="3">
        <v>674</v>
      </c>
      <c r="B699" s="3">
        <v>1218</v>
      </c>
      <c r="C699" s="3">
        <v>2</v>
      </c>
      <c r="D699" s="3">
        <v>0.39600000000000002</v>
      </c>
      <c r="E699" s="3">
        <v>9861214</v>
      </c>
      <c r="F699" s="3">
        <v>22</v>
      </c>
      <c r="G699" s="3">
        <v>0</v>
      </c>
      <c r="H699" s="3">
        <v>0</v>
      </c>
      <c r="I699" s="3">
        <v>0</v>
      </c>
      <c r="R699" s="6"/>
      <c r="S699" s="3" t="s">
        <v>789</v>
      </c>
    </row>
    <row r="700" spans="1:19" s="3" customFormat="1" x14ac:dyDescent="0.2">
      <c r="A700" s="3">
        <v>0</v>
      </c>
      <c r="B700" s="3">
        <v>1218</v>
      </c>
      <c r="C700" s="3">
        <v>2</v>
      </c>
      <c r="D700" s="3">
        <v>8.6999999999999994E-2</v>
      </c>
      <c r="E700" s="3">
        <v>2214</v>
      </c>
      <c r="F700" s="3">
        <v>-211</v>
      </c>
      <c r="G700" s="3">
        <v>0</v>
      </c>
      <c r="H700" s="3">
        <v>0</v>
      </c>
      <c r="I700" s="3">
        <v>0</v>
      </c>
      <c r="R700" s="6"/>
    </row>
    <row r="701" spans="1:19" s="3" customFormat="1" x14ac:dyDescent="0.2">
      <c r="A701" s="3">
        <v>0</v>
      </c>
      <c r="B701" s="3">
        <v>1218</v>
      </c>
      <c r="C701" s="3">
        <v>2</v>
      </c>
      <c r="D701" s="3">
        <v>8.6999999999999994E-2</v>
      </c>
      <c r="E701" s="3">
        <v>2114</v>
      </c>
      <c r="F701" s="3">
        <v>111</v>
      </c>
      <c r="G701" s="3">
        <v>0</v>
      </c>
      <c r="H701" s="3">
        <v>0</v>
      </c>
      <c r="I701" s="3">
        <v>0</v>
      </c>
      <c r="R701" s="6"/>
    </row>
    <row r="702" spans="1:19" s="3" customFormat="1" x14ac:dyDescent="0.2">
      <c r="A702" s="3">
        <v>0</v>
      </c>
      <c r="B702" s="3">
        <v>1218</v>
      </c>
      <c r="C702" s="3">
        <v>2</v>
      </c>
      <c r="D702" s="3">
        <v>8.6999999999999994E-2</v>
      </c>
      <c r="E702" s="3">
        <v>1114</v>
      </c>
      <c r="F702" s="3">
        <v>211</v>
      </c>
      <c r="G702" s="3">
        <v>0</v>
      </c>
      <c r="H702" s="3">
        <v>0</v>
      </c>
      <c r="I702" s="3">
        <v>0</v>
      </c>
      <c r="R702" s="6"/>
    </row>
    <row r="703" spans="1:19" s="3" customFormat="1" x14ac:dyDescent="0.2">
      <c r="A703" s="3">
        <v>0</v>
      </c>
      <c r="B703" s="3">
        <v>1218</v>
      </c>
      <c r="C703" s="3">
        <v>2</v>
      </c>
      <c r="D703" s="3">
        <v>0.14599999999999999</v>
      </c>
      <c r="E703" s="3">
        <v>2112</v>
      </c>
      <c r="F703" s="3">
        <v>223</v>
      </c>
      <c r="G703" s="3">
        <v>0</v>
      </c>
      <c r="H703" s="3">
        <v>0</v>
      </c>
      <c r="I703" s="3">
        <v>0</v>
      </c>
      <c r="R703" s="6"/>
    </row>
    <row r="704" spans="1:19" s="3" customFormat="1" x14ac:dyDescent="0.2">
      <c r="A704" s="3">
        <v>678</v>
      </c>
      <c r="B704" s="3">
        <v>1218</v>
      </c>
      <c r="C704" s="3">
        <v>2</v>
      </c>
      <c r="D704" s="3">
        <v>7.8E-2</v>
      </c>
      <c r="E704" s="3">
        <v>2112</v>
      </c>
      <c r="F704" s="3">
        <v>111</v>
      </c>
      <c r="G704" s="3">
        <v>0</v>
      </c>
      <c r="H704" s="3">
        <v>0</v>
      </c>
      <c r="I704" s="3">
        <v>0</v>
      </c>
      <c r="R704" s="6"/>
    </row>
    <row r="705" spans="1:19" s="3" customFormat="1" x14ac:dyDescent="0.2">
      <c r="A705" s="3">
        <v>679</v>
      </c>
      <c r="B705" s="3">
        <v>1218</v>
      </c>
      <c r="C705" s="3">
        <v>2</v>
      </c>
      <c r="D705" s="3">
        <v>7.8E-2</v>
      </c>
      <c r="E705" s="3">
        <v>2212</v>
      </c>
      <c r="F705" s="3">
        <v>-211</v>
      </c>
      <c r="G705" s="3">
        <v>0</v>
      </c>
      <c r="H705" s="3">
        <v>0</v>
      </c>
      <c r="I705" s="3">
        <v>0</v>
      </c>
      <c r="R705" s="6"/>
    </row>
    <row r="706" spans="1:19" s="3" customFormat="1" x14ac:dyDescent="0.2">
      <c r="A706" s="3">
        <v>680</v>
      </c>
      <c r="B706" s="3">
        <v>1218</v>
      </c>
      <c r="C706" s="3">
        <v>2</v>
      </c>
      <c r="D706" s="3">
        <v>5.0000000000000001E-3</v>
      </c>
      <c r="E706" s="3">
        <v>3122</v>
      </c>
      <c r="F706" s="3">
        <v>311</v>
      </c>
      <c r="G706" s="3">
        <v>0</v>
      </c>
      <c r="H706" s="3">
        <v>0</v>
      </c>
      <c r="I706" s="3">
        <v>0</v>
      </c>
      <c r="R706" s="6"/>
    </row>
    <row r="707" spans="1:19" s="3" customFormat="1" x14ac:dyDescent="0.2">
      <c r="A707" s="3">
        <v>681</v>
      </c>
      <c r="B707" s="3">
        <v>1218</v>
      </c>
      <c r="C707" s="3">
        <v>2</v>
      </c>
      <c r="D707" s="3">
        <v>3.5999999999999997E-2</v>
      </c>
      <c r="E707" s="3">
        <v>2112</v>
      </c>
      <c r="F707" s="3">
        <v>221</v>
      </c>
      <c r="G707" s="3">
        <v>0</v>
      </c>
      <c r="H707" s="3">
        <v>0</v>
      </c>
      <c r="I707" s="3">
        <v>0</v>
      </c>
      <c r="R707" s="6"/>
    </row>
    <row r="708" spans="1:19" s="2" customFormat="1" x14ac:dyDescent="0.2">
      <c r="A708" s="2">
        <v>682</v>
      </c>
      <c r="B708" s="2">
        <v>-1218</v>
      </c>
      <c r="C708" s="2" t="s">
        <v>159</v>
      </c>
      <c r="D708" s="2">
        <v>2.1800000000000002</v>
      </c>
      <c r="E708" s="2">
        <v>0.4</v>
      </c>
      <c r="F708" s="2">
        <v>8</v>
      </c>
      <c r="G708" s="2">
        <v>-1</v>
      </c>
      <c r="H708" s="2">
        <v>0</v>
      </c>
      <c r="I708" s="2">
        <v>0</v>
      </c>
      <c r="J708" s="2">
        <v>0</v>
      </c>
      <c r="K708" s="2">
        <v>0.5</v>
      </c>
      <c r="L708" s="2">
        <v>0</v>
      </c>
      <c r="M708" s="2">
        <v>8</v>
      </c>
      <c r="N708" s="2">
        <v>2.2200000000000002</v>
      </c>
      <c r="O708" s="2">
        <v>2.14</v>
      </c>
      <c r="P708" s="2">
        <v>0.5</v>
      </c>
      <c r="Q708" s="2">
        <v>0.3</v>
      </c>
      <c r="R708" s="9">
        <v>4</v>
      </c>
      <c r="S708" s="2" t="s">
        <v>784</v>
      </c>
    </row>
    <row r="709" spans="1:19" s="3" customFormat="1" x14ac:dyDescent="0.2">
      <c r="A709" s="3">
        <v>683</v>
      </c>
      <c r="B709" s="3">
        <v>-1218</v>
      </c>
      <c r="C709" s="3">
        <v>2</v>
      </c>
      <c r="D709" s="3">
        <v>0.39600000000000002</v>
      </c>
      <c r="E709" s="3">
        <v>-9861214</v>
      </c>
      <c r="F709" s="3">
        <v>22</v>
      </c>
      <c r="G709" s="3">
        <v>0</v>
      </c>
      <c r="H709" s="3">
        <v>0</v>
      </c>
      <c r="I709" s="3">
        <v>0</v>
      </c>
      <c r="R709" s="6"/>
      <c r="S709" s="3" t="s">
        <v>789</v>
      </c>
    </row>
    <row r="710" spans="1:19" s="3" customFormat="1" x14ac:dyDescent="0.2">
      <c r="A710" s="3">
        <v>0</v>
      </c>
      <c r="B710" s="3">
        <v>-1218</v>
      </c>
      <c r="C710" s="3">
        <v>2</v>
      </c>
      <c r="D710" s="3">
        <v>8.6999999999999994E-2</v>
      </c>
      <c r="E710" s="3">
        <v>-2214</v>
      </c>
      <c r="F710" s="3">
        <v>211</v>
      </c>
      <c r="G710" s="3">
        <v>0</v>
      </c>
      <c r="H710" s="3">
        <v>0</v>
      </c>
      <c r="I710" s="3">
        <v>0</v>
      </c>
      <c r="R710" s="6"/>
    </row>
    <row r="711" spans="1:19" s="3" customFormat="1" x14ac:dyDescent="0.2">
      <c r="A711" s="3">
        <v>0</v>
      </c>
      <c r="B711" s="3">
        <v>-1218</v>
      </c>
      <c r="C711" s="3">
        <v>2</v>
      </c>
      <c r="D711" s="3">
        <v>8.6999999999999994E-2</v>
      </c>
      <c r="E711" s="3">
        <v>-2114</v>
      </c>
      <c r="F711" s="3">
        <v>111</v>
      </c>
      <c r="G711" s="3">
        <v>0</v>
      </c>
      <c r="H711" s="3">
        <v>0</v>
      </c>
      <c r="I711" s="3">
        <v>0</v>
      </c>
      <c r="R711" s="6"/>
    </row>
    <row r="712" spans="1:19" s="3" customFormat="1" x14ac:dyDescent="0.2">
      <c r="A712" s="3">
        <v>0</v>
      </c>
      <c r="B712" s="3">
        <v>-1218</v>
      </c>
      <c r="C712" s="3">
        <v>2</v>
      </c>
      <c r="D712" s="3">
        <v>8.6999999999999994E-2</v>
      </c>
      <c r="E712" s="3">
        <v>-1114</v>
      </c>
      <c r="F712" s="3">
        <v>-211</v>
      </c>
      <c r="G712" s="3">
        <v>0</v>
      </c>
      <c r="H712" s="3">
        <v>0</v>
      </c>
      <c r="I712" s="3">
        <v>0</v>
      </c>
      <c r="R712" s="6"/>
    </row>
    <row r="713" spans="1:19" s="3" customFormat="1" x14ac:dyDescent="0.2">
      <c r="A713" s="3">
        <v>0</v>
      </c>
      <c r="B713" s="3">
        <v>-1218</v>
      </c>
      <c r="C713" s="3">
        <v>2</v>
      </c>
      <c r="D713" s="3">
        <v>0.14599999999999999</v>
      </c>
      <c r="E713" s="3">
        <v>-2112</v>
      </c>
      <c r="F713" s="3">
        <v>223</v>
      </c>
      <c r="G713" s="3">
        <v>0</v>
      </c>
      <c r="H713" s="3">
        <v>0</v>
      </c>
      <c r="I713" s="3">
        <v>0</v>
      </c>
      <c r="R713" s="6"/>
    </row>
    <row r="714" spans="1:19" s="3" customFormat="1" x14ac:dyDescent="0.2">
      <c r="A714" s="3">
        <v>687</v>
      </c>
      <c r="B714" s="3">
        <v>-1218</v>
      </c>
      <c r="C714" s="3">
        <v>2</v>
      </c>
      <c r="D714" s="3">
        <v>7.8E-2</v>
      </c>
      <c r="E714" s="3">
        <v>-2212</v>
      </c>
      <c r="F714" s="3">
        <v>211</v>
      </c>
      <c r="G714" s="3">
        <v>0</v>
      </c>
      <c r="H714" s="3">
        <v>0</v>
      </c>
      <c r="I714" s="3">
        <v>0</v>
      </c>
      <c r="R714" s="6"/>
    </row>
    <row r="715" spans="1:19" s="3" customFormat="1" x14ac:dyDescent="0.2">
      <c r="A715" s="3">
        <v>688</v>
      </c>
      <c r="B715" s="3">
        <v>-1218</v>
      </c>
      <c r="C715" s="3">
        <v>2</v>
      </c>
      <c r="D715" s="3">
        <v>7.8E-2</v>
      </c>
      <c r="E715" s="3">
        <v>-2112</v>
      </c>
      <c r="F715" s="3">
        <v>111</v>
      </c>
      <c r="G715" s="3">
        <v>0</v>
      </c>
      <c r="H715" s="3">
        <v>0</v>
      </c>
      <c r="I715" s="3">
        <v>0</v>
      </c>
      <c r="R715" s="6"/>
    </row>
    <row r="716" spans="1:19" s="3" customFormat="1" x14ac:dyDescent="0.2">
      <c r="A716" s="3">
        <v>689</v>
      </c>
      <c r="B716" s="3">
        <v>-1218</v>
      </c>
      <c r="C716" s="3">
        <v>2</v>
      </c>
      <c r="D716" s="3">
        <v>5.0000000000000001E-3</v>
      </c>
      <c r="E716" s="3">
        <v>-3122</v>
      </c>
      <c r="F716" s="3">
        <v>-311</v>
      </c>
      <c r="G716" s="3">
        <v>0</v>
      </c>
      <c r="H716" s="3">
        <v>0</v>
      </c>
      <c r="I716" s="3">
        <v>0</v>
      </c>
      <c r="R716" s="6"/>
    </row>
    <row r="717" spans="1:19" s="3" customFormat="1" x14ac:dyDescent="0.2">
      <c r="A717" s="3">
        <v>690</v>
      </c>
      <c r="B717" s="3">
        <v>-1218</v>
      </c>
      <c r="C717" s="3">
        <v>2</v>
      </c>
      <c r="D717" s="3">
        <v>3.5999999999999997E-2</v>
      </c>
      <c r="E717" s="3">
        <v>-2112</v>
      </c>
      <c r="F717" s="3">
        <v>221</v>
      </c>
      <c r="G717" s="3">
        <v>0</v>
      </c>
      <c r="H717" s="3">
        <v>0</v>
      </c>
      <c r="I717" s="3">
        <v>0</v>
      </c>
      <c r="R717" s="6"/>
    </row>
    <row r="718" spans="1:19" s="2" customFormat="1" x14ac:dyDescent="0.2">
      <c r="A718" s="2">
        <v>691</v>
      </c>
      <c r="B718" s="2">
        <v>-2128</v>
      </c>
      <c r="C718" s="2" t="s">
        <v>160</v>
      </c>
      <c r="D718" s="2">
        <v>2.1800000000000002</v>
      </c>
      <c r="E718" s="2">
        <v>0.4</v>
      </c>
      <c r="F718" s="2">
        <v>8</v>
      </c>
      <c r="G718" s="2">
        <v>-1</v>
      </c>
      <c r="H718" s="2">
        <v>0</v>
      </c>
      <c r="I718" s="2">
        <v>0</v>
      </c>
      <c r="J718" s="2">
        <v>0</v>
      </c>
      <c r="K718" s="2">
        <v>0.5</v>
      </c>
      <c r="L718" s="2">
        <v>-1</v>
      </c>
      <c r="M718" s="2">
        <v>8</v>
      </c>
      <c r="N718" s="2">
        <v>2.2200000000000002</v>
      </c>
      <c r="O718" s="2">
        <v>2.14</v>
      </c>
      <c r="P718" s="2">
        <v>0.5</v>
      </c>
      <c r="Q718" s="2">
        <v>0.3</v>
      </c>
      <c r="R718" s="9">
        <v>4</v>
      </c>
      <c r="S718" s="2" t="s">
        <v>784</v>
      </c>
    </row>
    <row r="719" spans="1:19" s="3" customFormat="1" x14ac:dyDescent="0.2">
      <c r="A719" s="3">
        <v>692</v>
      </c>
      <c r="B719" s="3">
        <v>-2128</v>
      </c>
      <c r="C719" s="3">
        <v>2</v>
      </c>
      <c r="D719" s="3">
        <v>0.39600000000000002</v>
      </c>
      <c r="E719" s="3">
        <v>-9862124</v>
      </c>
      <c r="F719" s="3">
        <v>22</v>
      </c>
      <c r="G719" s="3">
        <v>0</v>
      </c>
      <c r="H719" s="3">
        <v>0</v>
      </c>
      <c r="I719" s="3">
        <v>0</v>
      </c>
      <c r="R719" s="6"/>
      <c r="S719" s="3" t="s">
        <v>789</v>
      </c>
    </row>
    <row r="720" spans="1:19" s="3" customFormat="1" x14ac:dyDescent="0.2">
      <c r="A720" s="3">
        <v>0</v>
      </c>
      <c r="B720" s="3">
        <v>-2128</v>
      </c>
      <c r="C720" s="3">
        <v>2</v>
      </c>
      <c r="D720" s="3">
        <v>8.6999999999999994E-2</v>
      </c>
      <c r="E720" s="3">
        <v>-2224</v>
      </c>
      <c r="F720" s="3">
        <v>211</v>
      </c>
      <c r="G720" s="3">
        <v>0</v>
      </c>
      <c r="H720" s="3">
        <v>0</v>
      </c>
      <c r="I720" s="3">
        <v>0</v>
      </c>
      <c r="R720" s="6"/>
    </row>
    <row r="721" spans="1:19" s="3" customFormat="1" x14ac:dyDescent="0.2">
      <c r="A721" s="3">
        <v>0</v>
      </c>
      <c r="B721" s="3">
        <v>-2128</v>
      </c>
      <c r="C721" s="3">
        <v>2</v>
      </c>
      <c r="D721" s="3">
        <v>8.6999999999999994E-2</v>
      </c>
      <c r="E721" s="3">
        <v>-2214</v>
      </c>
      <c r="F721" s="3">
        <v>111</v>
      </c>
      <c r="G721" s="3">
        <v>0</v>
      </c>
      <c r="H721" s="3">
        <v>0</v>
      </c>
      <c r="I721" s="3">
        <v>0</v>
      </c>
      <c r="R721" s="6"/>
    </row>
    <row r="722" spans="1:19" s="3" customFormat="1" x14ac:dyDescent="0.2">
      <c r="A722" s="3">
        <v>0</v>
      </c>
      <c r="B722" s="3">
        <v>-2128</v>
      </c>
      <c r="C722" s="3">
        <v>2</v>
      </c>
      <c r="D722" s="3">
        <v>8.6999999999999994E-2</v>
      </c>
      <c r="E722" s="3">
        <v>-2114</v>
      </c>
      <c r="F722" s="3">
        <v>-211</v>
      </c>
      <c r="G722" s="3">
        <v>0</v>
      </c>
      <c r="H722" s="3">
        <v>0</v>
      </c>
      <c r="I722" s="3">
        <v>0</v>
      </c>
      <c r="R722" s="6"/>
    </row>
    <row r="723" spans="1:19" s="3" customFormat="1" x14ac:dyDescent="0.2">
      <c r="A723" s="3">
        <v>0</v>
      </c>
      <c r="B723" s="3">
        <v>-2128</v>
      </c>
      <c r="C723" s="3">
        <v>2</v>
      </c>
      <c r="D723" s="3">
        <v>0.14599999999999999</v>
      </c>
      <c r="E723" s="3">
        <v>-2212</v>
      </c>
      <c r="F723" s="3">
        <v>223</v>
      </c>
      <c r="G723" s="3">
        <v>0</v>
      </c>
      <c r="H723" s="3">
        <v>0</v>
      </c>
      <c r="I723" s="3">
        <v>0</v>
      </c>
      <c r="R723" s="6"/>
    </row>
    <row r="724" spans="1:19" s="3" customFormat="1" x14ac:dyDescent="0.2">
      <c r="A724" s="3">
        <v>696</v>
      </c>
      <c r="B724" s="3">
        <v>-2128</v>
      </c>
      <c r="C724" s="3">
        <v>2</v>
      </c>
      <c r="D724" s="3">
        <v>7.8E-2</v>
      </c>
      <c r="E724" s="3">
        <v>-2212</v>
      </c>
      <c r="F724" s="3">
        <v>111</v>
      </c>
      <c r="G724" s="3">
        <v>0</v>
      </c>
      <c r="H724" s="3">
        <v>0</v>
      </c>
      <c r="I724" s="3">
        <v>0</v>
      </c>
      <c r="R724" s="6"/>
    </row>
    <row r="725" spans="1:19" s="3" customFormat="1" x14ac:dyDescent="0.2">
      <c r="A725" s="3">
        <v>697</v>
      </c>
      <c r="B725" s="3">
        <v>-2128</v>
      </c>
      <c r="C725" s="3">
        <v>2</v>
      </c>
      <c r="D725" s="3">
        <v>7.8E-2</v>
      </c>
      <c r="E725" s="3">
        <v>-2112</v>
      </c>
      <c r="F725" s="3">
        <v>-211</v>
      </c>
      <c r="G725" s="3">
        <v>0</v>
      </c>
      <c r="H725" s="3">
        <v>0</v>
      </c>
      <c r="I725" s="3">
        <v>0</v>
      </c>
      <c r="R725" s="6"/>
    </row>
    <row r="726" spans="1:19" s="3" customFormat="1" x14ac:dyDescent="0.2">
      <c r="A726" s="3">
        <v>698</v>
      </c>
      <c r="B726" s="3">
        <v>-2128</v>
      </c>
      <c r="C726" s="3">
        <v>2</v>
      </c>
      <c r="D726" s="3">
        <v>5.0000000000000001E-3</v>
      </c>
      <c r="E726" s="3">
        <v>-3122</v>
      </c>
      <c r="F726" s="3">
        <v>-321</v>
      </c>
      <c r="G726" s="3">
        <v>0</v>
      </c>
      <c r="H726" s="3">
        <v>0</v>
      </c>
      <c r="I726" s="3">
        <v>0</v>
      </c>
      <c r="R726" s="6"/>
    </row>
    <row r="727" spans="1:19" s="3" customFormat="1" x14ac:dyDescent="0.2">
      <c r="A727" s="3">
        <v>699</v>
      </c>
      <c r="B727" s="3">
        <v>-2128</v>
      </c>
      <c r="C727" s="3">
        <v>2</v>
      </c>
      <c r="D727" s="3">
        <v>3.5999999999999997E-2</v>
      </c>
      <c r="E727" s="3">
        <v>-2212</v>
      </c>
      <c r="F727" s="3">
        <v>221</v>
      </c>
      <c r="G727" s="3">
        <v>0</v>
      </c>
      <c r="H727" s="3">
        <v>0</v>
      </c>
      <c r="I727" s="3">
        <v>0</v>
      </c>
      <c r="R727" s="6"/>
    </row>
    <row r="728" spans="1:19" s="2" customFormat="1" x14ac:dyDescent="0.2">
      <c r="A728" s="2">
        <v>700</v>
      </c>
      <c r="B728" s="2">
        <v>7200333</v>
      </c>
      <c r="C728" s="2" t="s">
        <v>161</v>
      </c>
      <c r="D728" s="2">
        <v>2.1589999999999998</v>
      </c>
      <c r="E728" s="2">
        <v>0.13700000000000001</v>
      </c>
      <c r="F728" s="2">
        <v>3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7</v>
      </c>
      <c r="N728" s="2">
        <f>D728+0.017</f>
        <v>2.1759999999999997</v>
      </c>
      <c r="O728" s="2">
        <f>D728-0.017</f>
        <v>2.1419999999999999</v>
      </c>
      <c r="P728" s="2">
        <f>E728+0.016</f>
        <v>0.15300000000000002</v>
      </c>
      <c r="Q728" s="2">
        <f>E728-0.016</f>
        <v>0.12100000000000001</v>
      </c>
      <c r="R728" s="9">
        <v>-4</v>
      </c>
      <c r="S728" s="2" t="s">
        <v>784</v>
      </c>
    </row>
    <row r="729" spans="1:19" s="3" customFormat="1" x14ac:dyDescent="0.2">
      <c r="A729" s="3">
        <v>701</v>
      </c>
      <c r="B729" s="3">
        <v>7200333</v>
      </c>
      <c r="C729" s="3">
        <v>2</v>
      </c>
      <c r="D729" s="3">
        <v>0.8</v>
      </c>
      <c r="E729" s="3">
        <v>9060221</v>
      </c>
      <c r="F729" s="3">
        <v>22</v>
      </c>
      <c r="G729" s="3">
        <v>0</v>
      </c>
      <c r="H729" s="3">
        <v>0</v>
      </c>
      <c r="I729" s="3">
        <v>0</v>
      </c>
      <c r="R729" s="6"/>
    </row>
    <row r="730" spans="1:19" s="3" customFormat="1" x14ac:dyDescent="0.2">
      <c r="A730" s="3">
        <v>702</v>
      </c>
      <c r="B730" s="3">
        <v>7200333</v>
      </c>
      <c r="C730" s="3">
        <v>2</v>
      </c>
      <c r="D730" s="3">
        <v>0.05</v>
      </c>
      <c r="E730" s="3">
        <v>333</v>
      </c>
      <c r="F730" s="3">
        <v>221</v>
      </c>
      <c r="G730" s="3">
        <v>0</v>
      </c>
      <c r="H730" s="3">
        <v>0</v>
      </c>
      <c r="I730" s="3">
        <v>0</v>
      </c>
      <c r="R730" s="6"/>
    </row>
    <row r="731" spans="1:19" s="3" customFormat="1" x14ac:dyDescent="0.2">
      <c r="A731" s="3">
        <v>703</v>
      </c>
      <c r="B731" s="3">
        <v>7200333</v>
      </c>
      <c r="C731" s="3">
        <v>2</v>
      </c>
      <c r="D731" s="3">
        <v>0.05</v>
      </c>
      <c r="E731" s="3">
        <v>333</v>
      </c>
      <c r="F731" s="3">
        <v>9010221</v>
      </c>
      <c r="G731" s="3">
        <v>0</v>
      </c>
      <c r="H731" s="3">
        <v>0</v>
      </c>
      <c r="I731" s="3">
        <v>0</v>
      </c>
      <c r="R731" s="6"/>
    </row>
    <row r="732" spans="1:19" s="3" customFormat="1" x14ac:dyDescent="0.2">
      <c r="A732" s="3">
        <v>704</v>
      </c>
      <c r="B732" s="3">
        <v>7200333</v>
      </c>
      <c r="C732" s="3">
        <v>3</v>
      </c>
      <c r="D732" s="3">
        <v>3.3399999999999999E-2</v>
      </c>
      <c r="E732" s="3">
        <v>333</v>
      </c>
      <c r="F732" s="3">
        <v>-211</v>
      </c>
      <c r="G732" s="3">
        <v>211</v>
      </c>
      <c r="H732" s="3">
        <v>0</v>
      </c>
      <c r="I732" s="3">
        <v>0</v>
      </c>
      <c r="R732" s="6"/>
    </row>
    <row r="733" spans="1:19" s="3" customFormat="1" x14ac:dyDescent="0.2">
      <c r="A733" s="3">
        <v>705</v>
      </c>
      <c r="B733" s="3">
        <v>7200333</v>
      </c>
      <c r="C733" s="3">
        <v>4</v>
      </c>
      <c r="D733" s="3">
        <v>3.3399999999999999E-2</v>
      </c>
      <c r="E733" s="3">
        <v>-321</v>
      </c>
      <c r="F733" s="3">
        <v>321</v>
      </c>
      <c r="G733" s="3">
        <v>-211</v>
      </c>
      <c r="H733" s="3">
        <v>211</v>
      </c>
      <c r="I733" s="3">
        <v>0</v>
      </c>
      <c r="R733" s="6"/>
    </row>
    <row r="734" spans="1:19" s="3" customFormat="1" x14ac:dyDescent="0.2">
      <c r="A734" s="3">
        <v>706</v>
      </c>
      <c r="B734" s="3">
        <v>7200333</v>
      </c>
      <c r="C734" s="3">
        <v>3</v>
      </c>
      <c r="D734" s="3">
        <v>1.66E-2</v>
      </c>
      <c r="E734" s="3">
        <v>333</v>
      </c>
      <c r="F734" s="3">
        <v>111</v>
      </c>
      <c r="G734" s="3">
        <v>111</v>
      </c>
      <c r="H734" s="3">
        <v>0</v>
      </c>
      <c r="I734" s="3">
        <v>0</v>
      </c>
      <c r="R734" s="6"/>
    </row>
    <row r="735" spans="1:19" s="3" customFormat="1" x14ac:dyDescent="0.2">
      <c r="A735" s="3">
        <v>707</v>
      </c>
      <c r="B735" s="3">
        <v>7200333</v>
      </c>
      <c r="C735" s="3">
        <v>4</v>
      </c>
      <c r="D735" s="3">
        <v>1.66E-2</v>
      </c>
      <c r="E735" s="3">
        <v>-321</v>
      </c>
      <c r="F735" s="3">
        <v>321</v>
      </c>
      <c r="G735" s="3">
        <v>111</v>
      </c>
      <c r="H735" s="3">
        <v>111</v>
      </c>
      <c r="I735" s="3">
        <v>0</v>
      </c>
      <c r="R735" s="6"/>
    </row>
    <row r="736" spans="1:19" s="2" customFormat="1" x14ac:dyDescent="0.2">
      <c r="A736" s="2">
        <v>708</v>
      </c>
      <c r="B736" s="2">
        <v>9070225</v>
      </c>
      <c r="C736" s="2" t="s">
        <v>162</v>
      </c>
      <c r="D736" s="2">
        <v>2.157</v>
      </c>
      <c r="E736" s="2">
        <v>0.152</v>
      </c>
      <c r="F736" s="2">
        <v>5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11</v>
      </c>
      <c r="N736" s="2">
        <f>D736+0.012</f>
        <v>2.169</v>
      </c>
      <c r="O736" s="2">
        <f>D736-0.012</f>
        <v>2.145</v>
      </c>
      <c r="P736" s="2">
        <f>E736+0.03</f>
        <v>0.182</v>
      </c>
      <c r="Q736" s="2">
        <f>E736-0.03</f>
        <v>0.122</v>
      </c>
      <c r="R736" s="9">
        <v>-1</v>
      </c>
      <c r="S736" s="2" t="s">
        <v>784</v>
      </c>
    </row>
    <row r="737" spans="1:19" s="3" customFormat="1" x14ac:dyDescent="0.2">
      <c r="A737" s="3">
        <v>709</v>
      </c>
      <c r="B737" s="3">
        <v>9070225</v>
      </c>
      <c r="C737" s="3">
        <v>2</v>
      </c>
      <c r="D737" s="3">
        <v>0.8</v>
      </c>
      <c r="E737" s="3">
        <v>337</v>
      </c>
      <c r="F737" s="3">
        <v>22</v>
      </c>
      <c r="G737" s="3">
        <v>0</v>
      </c>
      <c r="H737" s="3">
        <v>0</v>
      </c>
      <c r="I737" s="3">
        <v>0</v>
      </c>
      <c r="R737" s="6"/>
    </row>
    <row r="738" spans="1:19" s="3" customFormat="1" x14ac:dyDescent="0.2">
      <c r="A738" s="3">
        <v>710</v>
      </c>
      <c r="B738" s="3">
        <v>9070225</v>
      </c>
      <c r="C738" s="3">
        <v>2</v>
      </c>
      <c r="D738" s="3">
        <v>0.05</v>
      </c>
      <c r="E738" s="3">
        <v>221</v>
      </c>
      <c r="F738" s="3">
        <v>221</v>
      </c>
      <c r="G738" s="3">
        <v>0</v>
      </c>
      <c r="H738" s="3">
        <v>0</v>
      </c>
      <c r="I738" s="3">
        <v>0</v>
      </c>
      <c r="R738" s="6"/>
    </row>
    <row r="739" spans="1:19" s="3" customFormat="1" x14ac:dyDescent="0.2">
      <c r="A739" s="3">
        <v>711</v>
      </c>
      <c r="B739" s="3">
        <v>9070225</v>
      </c>
      <c r="C739" s="3">
        <v>2</v>
      </c>
      <c r="D739" s="3">
        <v>0.03</v>
      </c>
      <c r="E739" s="3">
        <v>-321</v>
      </c>
      <c r="F739" s="3">
        <v>321</v>
      </c>
      <c r="G739" s="3">
        <v>0</v>
      </c>
      <c r="H739" s="3">
        <v>0</v>
      </c>
      <c r="I739" s="3">
        <v>0</v>
      </c>
      <c r="R739" s="6"/>
    </row>
    <row r="740" spans="1:19" s="3" customFormat="1" x14ac:dyDescent="0.2">
      <c r="A740" s="3">
        <v>712</v>
      </c>
      <c r="B740" s="3">
        <v>9070225</v>
      </c>
      <c r="C740" s="3">
        <v>2</v>
      </c>
      <c r="D740" s="3">
        <v>0.03</v>
      </c>
      <c r="E740" s="3">
        <v>-311</v>
      </c>
      <c r="F740" s="3">
        <v>311</v>
      </c>
      <c r="G740" s="3">
        <v>0</v>
      </c>
      <c r="H740" s="3">
        <v>0</v>
      </c>
      <c r="I740" s="3">
        <v>0</v>
      </c>
      <c r="R740" s="6"/>
    </row>
    <row r="741" spans="1:19" s="3" customFormat="1" x14ac:dyDescent="0.2">
      <c r="A741" s="3">
        <v>713</v>
      </c>
      <c r="B741" s="3">
        <v>9070225</v>
      </c>
      <c r="C741" s="3">
        <v>2</v>
      </c>
      <c r="D741" s="3">
        <v>0.02</v>
      </c>
      <c r="E741" s="3">
        <v>-2212</v>
      </c>
      <c r="F741" s="3">
        <v>2212</v>
      </c>
      <c r="G741" s="3">
        <v>0</v>
      </c>
      <c r="H741" s="3">
        <v>0</v>
      </c>
      <c r="I741" s="3">
        <v>0</v>
      </c>
      <c r="R741" s="6"/>
    </row>
    <row r="742" spans="1:19" s="3" customFormat="1" x14ac:dyDescent="0.2">
      <c r="A742" s="3">
        <v>714</v>
      </c>
      <c r="B742" s="3">
        <v>9070225</v>
      </c>
      <c r="C742" s="3">
        <v>2</v>
      </c>
      <c r="D742" s="3">
        <v>0.02</v>
      </c>
      <c r="E742" s="3">
        <v>225</v>
      </c>
      <c r="F742" s="3">
        <v>221</v>
      </c>
      <c r="G742" s="3">
        <v>0</v>
      </c>
      <c r="H742" s="3">
        <v>0</v>
      </c>
      <c r="I742" s="3">
        <v>0</v>
      </c>
      <c r="R742" s="6"/>
    </row>
    <row r="743" spans="1:19" s="3" customFormat="1" x14ac:dyDescent="0.2">
      <c r="A743" s="3">
        <v>715</v>
      </c>
      <c r="B743" s="3">
        <v>9070225</v>
      </c>
      <c r="C743" s="3">
        <v>2</v>
      </c>
      <c r="D743" s="3">
        <v>1.4999999999999999E-2</v>
      </c>
      <c r="E743" s="3">
        <v>-211</v>
      </c>
      <c r="F743" s="3">
        <v>211</v>
      </c>
      <c r="G743" s="3">
        <v>0</v>
      </c>
      <c r="H743" s="3">
        <v>0</v>
      </c>
      <c r="I743" s="3">
        <v>0</v>
      </c>
      <c r="R743" s="6"/>
    </row>
    <row r="744" spans="1:19" s="3" customFormat="1" x14ac:dyDescent="0.2">
      <c r="A744" s="3">
        <v>716</v>
      </c>
      <c r="B744" s="3">
        <v>9070225</v>
      </c>
      <c r="C744" s="3">
        <v>2</v>
      </c>
      <c r="D744" s="3">
        <v>0.01</v>
      </c>
      <c r="E744" s="3">
        <v>-215</v>
      </c>
      <c r="F744" s="3">
        <v>211</v>
      </c>
      <c r="G744" s="3">
        <v>0</v>
      </c>
      <c r="H744" s="3">
        <v>0</v>
      </c>
      <c r="I744" s="3">
        <v>0</v>
      </c>
      <c r="R744" s="6"/>
    </row>
    <row r="745" spans="1:19" s="3" customFormat="1" x14ac:dyDescent="0.2">
      <c r="A745" s="3">
        <v>717</v>
      </c>
      <c r="B745" s="3">
        <v>9070225</v>
      </c>
      <c r="C745" s="3">
        <v>2</v>
      </c>
      <c r="D745" s="3">
        <v>0.01</v>
      </c>
      <c r="E745" s="3">
        <v>115</v>
      </c>
      <c r="F745" s="3">
        <v>111</v>
      </c>
      <c r="G745" s="3">
        <v>0</v>
      </c>
      <c r="H745" s="3">
        <v>0</v>
      </c>
      <c r="I745" s="3">
        <v>0</v>
      </c>
      <c r="R745" s="6"/>
    </row>
    <row r="746" spans="1:19" s="3" customFormat="1" x14ac:dyDescent="0.2">
      <c r="A746" s="3">
        <v>718</v>
      </c>
      <c r="B746" s="3">
        <v>9070225</v>
      </c>
      <c r="C746" s="3">
        <v>2</v>
      </c>
      <c r="D746" s="3">
        <v>0.01</v>
      </c>
      <c r="E746" s="3">
        <v>215</v>
      </c>
      <c r="F746" s="3">
        <v>-211</v>
      </c>
      <c r="G746" s="3">
        <v>0</v>
      </c>
      <c r="H746" s="3">
        <v>0</v>
      </c>
      <c r="I746" s="3">
        <v>0</v>
      </c>
      <c r="R746" s="6"/>
    </row>
    <row r="747" spans="1:19" s="3" customFormat="1" x14ac:dyDescent="0.2">
      <c r="A747" s="3">
        <v>719</v>
      </c>
      <c r="B747" s="3">
        <v>9070225</v>
      </c>
      <c r="C747" s="3">
        <v>2</v>
      </c>
      <c r="D747" s="3">
        <v>5.0000000000000001E-3</v>
      </c>
      <c r="E747" s="3">
        <v>111</v>
      </c>
      <c r="F747" s="3">
        <v>111</v>
      </c>
      <c r="G747" s="3">
        <v>0</v>
      </c>
      <c r="H747" s="3">
        <v>0</v>
      </c>
      <c r="I747" s="3">
        <v>0</v>
      </c>
      <c r="R747" s="6"/>
    </row>
    <row r="748" spans="1:19" s="2" customFormat="1" x14ac:dyDescent="0.2">
      <c r="A748" s="2">
        <v>720</v>
      </c>
      <c r="B748" s="2">
        <v>9040113</v>
      </c>
      <c r="C748" s="2" t="s">
        <v>163</v>
      </c>
      <c r="D748" s="2">
        <v>2.15</v>
      </c>
      <c r="E748" s="2">
        <v>0.254</v>
      </c>
      <c r="F748" s="2">
        <v>3</v>
      </c>
      <c r="G748" s="2">
        <v>0</v>
      </c>
      <c r="H748" s="2">
        <v>0</v>
      </c>
      <c r="I748" s="2">
        <v>0</v>
      </c>
      <c r="J748" s="2">
        <v>0</v>
      </c>
      <c r="K748" s="2">
        <v>1</v>
      </c>
      <c r="L748" s="2">
        <v>0</v>
      </c>
      <c r="M748" s="2">
        <v>8</v>
      </c>
      <c r="N748" s="2">
        <v>2.2549999999999999</v>
      </c>
      <c r="O748" s="2">
        <v>1.99</v>
      </c>
      <c r="P748" s="2">
        <v>0.46</v>
      </c>
      <c r="Q748" s="2">
        <v>7.0000000000000007E-2</v>
      </c>
      <c r="R748" s="9">
        <v>-1</v>
      </c>
      <c r="S748" s="2" t="s">
        <v>784</v>
      </c>
    </row>
    <row r="749" spans="1:19" s="3" customFormat="1" x14ac:dyDescent="0.2">
      <c r="A749" s="3">
        <v>721</v>
      </c>
      <c r="B749" s="3">
        <v>9040113</v>
      </c>
      <c r="C749" s="3">
        <v>2</v>
      </c>
      <c r="D749" s="3">
        <v>0.8</v>
      </c>
      <c r="E749" s="3">
        <v>9010115</v>
      </c>
      <c r="F749" s="3">
        <v>22</v>
      </c>
      <c r="G749" s="3">
        <v>0</v>
      </c>
      <c r="H749" s="3">
        <v>0</v>
      </c>
      <c r="I749" s="3">
        <v>0</v>
      </c>
      <c r="R749" s="6"/>
    </row>
    <row r="750" spans="1:19" s="3" customFormat="1" x14ac:dyDescent="0.2">
      <c r="A750" s="3">
        <v>722</v>
      </c>
      <c r="B750" s="3">
        <v>9040113</v>
      </c>
      <c r="C750" s="3">
        <v>2</v>
      </c>
      <c r="D750" s="3">
        <v>0.03</v>
      </c>
      <c r="E750" s="3">
        <v>-321</v>
      </c>
      <c r="F750" s="3">
        <v>321</v>
      </c>
      <c r="G750" s="3">
        <v>0</v>
      </c>
      <c r="H750" s="3">
        <v>0</v>
      </c>
      <c r="I750" s="3">
        <v>0</v>
      </c>
      <c r="R750" s="6"/>
    </row>
    <row r="751" spans="1:19" s="3" customFormat="1" x14ac:dyDescent="0.2">
      <c r="A751" s="3">
        <v>723</v>
      </c>
      <c r="B751" s="3">
        <v>9040113</v>
      </c>
      <c r="C751" s="3">
        <v>2</v>
      </c>
      <c r="D751" s="3">
        <v>0.03</v>
      </c>
      <c r="E751" s="3">
        <v>-211</v>
      </c>
      <c r="F751" s="3">
        <v>211</v>
      </c>
      <c r="G751" s="3">
        <v>0</v>
      </c>
      <c r="H751" s="3">
        <v>0</v>
      </c>
      <c r="I751" s="3">
        <v>0</v>
      </c>
      <c r="R751" s="6"/>
    </row>
    <row r="752" spans="1:19" s="3" customFormat="1" x14ac:dyDescent="0.2">
      <c r="A752" s="3">
        <v>724</v>
      </c>
      <c r="B752" s="3">
        <v>9040113</v>
      </c>
      <c r="C752" s="3">
        <v>2</v>
      </c>
      <c r="D752" s="3">
        <v>2.8000000000000001E-2</v>
      </c>
      <c r="E752" s="3">
        <v>-2212</v>
      </c>
      <c r="F752" s="3">
        <v>2212</v>
      </c>
      <c r="G752" s="3">
        <v>0</v>
      </c>
      <c r="H752" s="3">
        <v>0</v>
      </c>
      <c r="I752" s="3">
        <v>0</v>
      </c>
      <c r="R752" s="6"/>
    </row>
    <row r="753" spans="1:19" s="3" customFormat="1" x14ac:dyDescent="0.2">
      <c r="A753" s="3">
        <v>725</v>
      </c>
      <c r="B753" s="3">
        <v>9040113</v>
      </c>
      <c r="C753" s="3">
        <v>2</v>
      </c>
      <c r="D753" s="3">
        <v>2.8000000000000001E-2</v>
      </c>
      <c r="E753" s="3">
        <v>223</v>
      </c>
      <c r="F753" s="3">
        <v>111</v>
      </c>
      <c r="G753" s="3">
        <v>0</v>
      </c>
      <c r="H753" s="3">
        <v>0</v>
      </c>
      <c r="I753" s="3">
        <v>0</v>
      </c>
      <c r="R753" s="6"/>
    </row>
    <row r="754" spans="1:19" s="3" customFormat="1" x14ac:dyDescent="0.2">
      <c r="A754" s="3">
        <v>726</v>
      </c>
      <c r="B754" s="3">
        <v>9040113</v>
      </c>
      <c r="C754" s="3">
        <v>3</v>
      </c>
      <c r="D754" s="3">
        <v>2.8000000000000001E-2</v>
      </c>
      <c r="E754" s="3">
        <v>223</v>
      </c>
      <c r="F754" s="3">
        <v>221</v>
      </c>
      <c r="G754" s="3">
        <v>111</v>
      </c>
      <c r="H754" s="3">
        <v>0</v>
      </c>
      <c r="I754" s="3">
        <v>0</v>
      </c>
      <c r="R754" s="6"/>
    </row>
    <row r="755" spans="1:19" s="3" customFormat="1" x14ac:dyDescent="0.2">
      <c r="A755" s="3">
        <v>727</v>
      </c>
      <c r="B755" s="3">
        <v>9040113</v>
      </c>
      <c r="C755" s="3">
        <v>3</v>
      </c>
      <c r="D755" s="3">
        <v>2.8000000000000001E-2</v>
      </c>
      <c r="E755" s="3">
        <v>331</v>
      </c>
      <c r="F755" s="3">
        <v>-211</v>
      </c>
      <c r="G755" s="3">
        <v>211</v>
      </c>
      <c r="H755" s="3">
        <v>0</v>
      </c>
      <c r="I755" s="3">
        <v>0</v>
      </c>
      <c r="R755" s="6"/>
    </row>
    <row r="756" spans="1:19" s="3" customFormat="1" x14ac:dyDescent="0.2">
      <c r="A756" s="3">
        <v>728</v>
      </c>
      <c r="B756" s="3">
        <v>9040113</v>
      </c>
      <c r="C756" s="3">
        <v>3</v>
      </c>
      <c r="D756" s="3">
        <v>2.8000000000000001E-2</v>
      </c>
      <c r="E756" s="3">
        <v>20223</v>
      </c>
      <c r="F756" s="3">
        <v>-211</v>
      </c>
      <c r="G756" s="3">
        <v>211</v>
      </c>
      <c r="H756" s="3">
        <v>0</v>
      </c>
      <c r="I756" s="3">
        <v>0</v>
      </c>
      <c r="R756" s="6"/>
    </row>
    <row r="757" spans="1:19" s="2" customFormat="1" x14ac:dyDescent="0.2">
      <c r="A757" s="2">
        <v>729</v>
      </c>
      <c r="B757" s="2">
        <v>9040213</v>
      </c>
      <c r="C757" s="2" t="s">
        <v>164</v>
      </c>
      <c r="D757" s="2">
        <v>2.15</v>
      </c>
      <c r="E757" s="2">
        <v>0.254</v>
      </c>
      <c r="F757" s="2">
        <v>3</v>
      </c>
      <c r="G757" s="2">
        <v>0</v>
      </c>
      <c r="H757" s="2">
        <v>0</v>
      </c>
      <c r="I757" s="2">
        <v>0</v>
      </c>
      <c r="J757" s="2">
        <v>0</v>
      </c>
      <c r="K757" s="2">
        <v>1</v>
      </c>
      <c r="L757" s="2">
        <v>1</v>
      </c>
      <c r="M757" s="2">
        <v>8</v>
      </c>
      <c r="N757" s="2">
        <v>2.2549999999999999</v>
      </c>
      <c r="O757" s="2">
        <v>1.99</v>
      </c>
      <c r="P757" s="2">
        <v>0.46</v>
      </c>
      <c r="Q757" s="2">
        <v>7.0000000000000007E-2</v>
      </c>
      <c r="R757" s="9">
        <v>-1</v>
      </c>
      <c r="S757" s="2" t="s">
        <v>784</v>
      </c>
    </row>
    <row r="758" spans="1:19" s="3" customFormat="1" x14ac:dyDescent="0.2">
      <c r="A758" s="3">
        <v>730</v>
      </c>
      <c r="B758" s="3">
        <v>9040213</v>
      </c>
      <c r="C758" s="3">
        <v>2</v>
      </c>
      <c r="D758" s="3">
        <v>0.8</v>
      </c>
      <c r="E758" s="3">
        <v>9010215</v>
      </c>
      <c r="F758" s="3">
        <v>22</v>
      </c>
      <c r="G758" s="3">
        <v>0</v>
      </c>
      <c r="H758" s="3">
        <v>0</v>
      </c>
      <c r="I758" s="3">
        <v>0</v>
      </c>
      <c r="R758" s="6"/>
    </row>
    <row r="759" spans="1:19" s="3" customFormat="1" x14ac:dyDescent="0.2">
      <c r="A759" s="3">
        <v>731</v>
      </c>
      <c r="B759" s="3">
        <v>9040213</v>
      </c>
      <c r="C759" s="3">
        <v>2</v>
      </c>
      <c r="D759" s="3">
        <v>0.03</v>
      </c>
      <c r="E759" s="3">
        <v>-311</v>
      </c>
      <c r="F759" s="3">
        <v>321</v>
      </c>
      <c r="G759" s="3">
        <v>0</v>
      </c>
      <c r="H759" s="3">
        <v>0</v>
      </c>
      <c r="I759" s="3">
        <v>0</v>
      </c>
      <c r="R759" s="6"/>
    </row>
    <row r="760" spans="1:19" s="3" customFormat="1" x14ac:dyDescent="0.2">
      <c r="A760" s="3">
        <v>732</v>
      </c>
      <c r="B760" s="3">
        <v>9040213</v>
      </c>
      <c r="C760" s="3">
        <v>2</v>
      </c>
      <c r="D760" s="3">
        <v>0.03</v>
      </c>
      <c r="E760" s="3">
        <v>211</v>
      </c>
      <c r="F760" s="3">
        <v>111</v>
      </c>
      <c r="G760" s="3">
        <v>0</v>
      </c>
      <c r="H760" s="3">
        <v>0</v>
      </c>
      <c r="I760" s="3">
        <v>0</v>
      </c>
      <c r="R760" s="6"/>
    </row>
    <row r="761" spans="1:19" s="3" customFormat="1" x14ac:dyDescent="0.2">
      <c r="A761" s="3">
        <v>733</v>
      </c>
      <c r="B761" s="3">
        <v>9040213</v>
      </c>
      <c r="C761" s="3">
        <v>2</v>
      </c>
      <c r="D761" s="3">
        <v>2.8000000000000001E-2</v>
      </c>
      <c r="E761" s="3">
        <v>-2112</v>
      </c>
      <c r="F761" s="3">
        <v>2212</v>
      </c>
      <c r="G761" s="3">
        <v>0</v>
      </c>
      <c r="H761" s="3">
        <v>0</v>
      </c>
      <c r="I761" s="3">
        <v>0</v>
      </c>
      <c r="R761" s="6"/>
    </row>
    <row r="762" spans="1:19" s="3" customFormat="1" x14ac:dyDescent="0.2">
      <c r="A762" s="3">
        <v>734</v>
      </c>
      <c r="B762" s="3">
        <v>9040213</v>
      </c>
      <c r="C762" s="3">
        <v>2</v>
      </c>
      <c r="D762" s="3">
        <v>2.8000000000000001E-2</v>
      </c>
      <c r="E762" s="3">
        <v>223</v>
      </c>
      <c r="F762" s="3">
        <v>211</v>
      </c>
      <c r="G762" s="3">
        <v>0</v>
      </c>
      <c r="H762" s="3">
        <v>0</v>
      </c>
      <c r="I762" s="3">
        <v>0</v>
      </c>
      <c r="R762" s="6"/>
    </row>
    <row r="763" spans="1:19" s="3" customFormat="1" x14ac:dyDescent="0.2">
      <c r="A763" s="3">
        <v>735</v>
      </c>
      <c r="B763" s="3">
        <v>9040213</v>
      </c>
      <c r="C763" s="3">
        <v>3</v>
      </c>
      <c r="D763" s="3">
        <v>2.8000000000000001E-2</v>
      </c>
      <c r="E763" s="3">
        <v>223</v>
      </c>
      <c r="F763" s="3">
        <v>221</v>
      </c>
      <c r="G763" s="3">
        <v>211</v>
      </c>
      <c r="H763" s="3">
        <v>0</v>
      </c>
      <c r="I763" s="3">
        <v>0</v>
      </c>
      <c r="R763" s="6"/>
    </row>
    <row r="764" spans="1:19" s="3" customFormat="1" x14ac:dyDescent="0.2">
      <c r="A764" s="3">
        <v>736</v>
      </c>
      <c r="B764" s="3">
        <v>9040213</v>
      </c>
      <c r="C764" s="3">
        <v>3</v>
      </c>
      <c r="D764" s="3">
        <v>2.8000000000000001E-2</v>
      </c>
      <c r="E764" s="3">
        <v>331</v>
      </c>
      <c r="F764" s="3">
        <v>211</v>
      </c>
      <c r="G764" s="3">
        <v>111</v>
      </c>
      <c r="H764" s="3">
        <v>0</v>
      </c>
      <c r="I764" s="3">
        <v>0</v>
      </c>
      <c r="R764" s="6"/>
    </row>
    <row r="765" spans="1:19" s="3" customFormat="1" x14ac:dyDescent="0.2">
      <c r="A765" s="3">
        <v>737</v>
      </c>
      <c r="B765" s="3">
        <v>9040213</v>
      </c>
      <c r="C765" s="3">
        <v>3</v>
      </c>
      <c r="D765" s="3">
        <v>2.8000000000000001E-2</v>
      </c>
      <c r="E765" s="3">
        <v>20223</v>
      </c>
      <c r="F765" s="3">
        <v>211</v>
      </c>
      <c r="G765" s="3">
        <v>111</v>
      </c>
      <c r="H765" s="3">
        <v>0</v>
      </c>
      <c r="I765" s="3">
        <v>0</v>
      </c>
      <c r="R765" s="6"/>
    </row>
    <row r="766" spans="1:19" s="2" customFormat="1" x14ac:dyDescent="0.2">
      <c r="A766" s="2">
        <v>738</v>
      </c>
      <c r="B766" s="2">
        <v>-9040213</v>
      </c>
      <c r="C766" s="2" t="s">
        <v>165</v>
      </c>
      <c r="D766" s="2">
        <v>2.15</v>
      </c>
      <c r="E766" s="2">
        <v>0.254</v>
      </c>
      <c r="F766" s="2">
        <v>3</v>
      </c>
      <c r="G766" s="2">
        <v>0</v>
      </c>
      <c r="H766" s="2">
        <v>0</v>
      </c>
      <c r="I766" s="2">
        <v>0</v>
      </c>
      <c r="J766" s="2">
        <v>0</v>
      </c>
      <c r="K766" s="2">
        <v>1</v>
      </c>
      <c r="L766" s="2">
        <v>-1</v>
      </c>
      <c r="M766" s="2">
        <v>8</v>
      </c>
      <c r="N766" s="2">
        <v>2.2549999999999999</v>
      </c>
      <c r="O766" s="2">
        <v>1.99</v>
      </c>
      <c r="P766" s="2">
        <v>0.46</v>
      </c>
      <c r="Q766" s="2">
        <v>7.0000000000000007E-2</v>
      </c>
      <c r="R766" s="9">
        <v>-1</v>
      </c>
      <c r="S766" s="2" t="s">
        <v>784</v>
      </c>
    </row>
    <row r="767" spans="1:19" s="3" customFormat="1" x14ac:dyDescent="0.2">
      <c r="A767" s="3">
        <v>739</v>
      </c>
      <c r="B767" s="3">
        <v>-9040213</v>
      </c>
      <c r="C767" s="3">
        <v>2</v>
      </c>
      <c r="D767" s="3">
        <v>0.8</v>
      </c>
      <c r="E767" s="3">
        <v>-9010215</v>
      </c>
      <c r="F767" s="3">
        <v>22</v>
      </c>
      <c r="G767" s="3">
        <v>0</v>
      </c>
      <c r="H767" s="3">
        <v>0</v>
      </c>
      <c r="I767" s="3">
        <v>0</v>
      </c>
      <c r="R767" s="6"/>
    </row>
    <row r="768" spans="1:19" s="3" customFormat="1" x14ac:dyDescent="0.2">
      <c r="A768" s="3">
        <v>740</v>
      </c>
      <c r="B768" s="3">
        <v>-9040213</v>
      </c>
      <c r="C768" s="3">
        <v>2</v>
      </c>
      <c r="D768" s="3">
        <v>0.03</v>
      </c>
      <c r="E768" s="3">
        <v>-211</v>
      </c>
      <c r="F768" s="3">
        <v>111</v>
      </c>
      <c r="G768" s="3">
        <v>0</v>
      </c>
      <c r="H768" s="3">
        <v>0</v>
      </c>
      <c r="I768" s="3">
        <v>0</v>
      </c>
      <c r="R768" s="6"/>
    </row>
    <row r="769" spans="1:19" s="3" customFormat="1" x14ac:dyDescent="0.2">
      <c r="A769" s="3">
        <v>741</v>
      </c>
      <c r="B769" s="3">
        <v>-9040213</v>
      </c>
      <c r="C769" s="3">
        <v>2</v>
      </c>
      <c r="D769" s="3">
        <v>0.03</v>
      </c>
      <c r="E769" s="3">
        <v>311</v>
      </c>
      <c r="F769" s="3">
        <v>-321</v>
      </c>
      <c r="G769" s="3">
        <v>0</v>
      </c>
      <c r="H769" s="3">
        <v>0</v>
      </c>
      <c r="I769" s="3">
        <v>0</v>
      </c>
      <c r="R769" s="6"/>
    </row>
    <row r="770" spans="1:19" s="3" customFormat="1" x14ac:dyDescent="0.2">
      <c r="A770" s="3">
        <v>742</v>
      </c>
      <c r="B770" s="3">
        <v>-9040213</v>
      </c>
      <c r="C770" s="3">
        <v>2</v>
      </c>
      <c r="D770" s="3">
        <v>2.8000000000000001E-2</v>
      </c>
      <c r="E770" s="3">
        <v>223</v>
      </c>
      <c r="F770" s="3">
        <v>-211</v>
      </c>
      <c r="G770" s="3">
        <v>0</v>
      </c>
      <c r="H770" s="3">
        <v>0</v>
      </c>
      <c r="I770" s="3">
        <v>0</v>
      </c>
      <c r="R770" s="6"/>
    </row>
    <row r="771" spans="1:19" s="3" customFormat="1" x14ac:dyDescent="0.2">
      <c r="A771" s="3">
        <v>743</v>
      </c>
      <c r="B771" s="3">
        <v>-9040213</v>
      </c>
      <c r="C771" s="3">
        <v>2</v>
      </c>
      <c r="D771" s="3">
        <v>2.8000000000000001E-2</v>
      </c>
      <c r="E771" s="3">
        <v>2112</v>
      </c>
      <c r="F771" s="3">
        <v>-2212</v>
      </c>
      <c r="G771" s="3">
        <v>0</v>
      </c>
      <c r="H771" s="3">
        <v>0</v>
      </c>
      <c r="I771" s="3">
        <v>0</v>
      </c>
      <c r="R771" s="6"/>
    </row>
    <row r="772" spans="1:19" s="3" customFormat="1" x14ac:dyDescent="0.2">
      <c r="A772" s="3">
        <v>744</v>
      </c>
      <c r="B772" s="3">
        <v>-9040213</v>
      </c>
      <c r="C772" s="3">
        <v>3</v>
      </c>
      <c r="D772" s="3">
        <v>2.8000000000000001E-2</v>
      </c>
      <c r="E772" s="3">
        <v>223</v>
      </c>
      <c r="F772" s="3">
        <v>221</v>
      </c>
      <c r="G772" s="3">
        <v>-211</v>
      </c>
      <c r="H772" s="3">
        <v>0</v>
      </c>
      <c r="I772" s="3">
        <v>0</v>
      </c>
      <c r="R772" s="6"/>
    </row>
    <row r="773" spans="1:19" s="3" customFormat="1" x14ac:dyDescent="0.2">
      <c r="A773" s="3">
        <v>745</v>
      </c>
      <c r="B773" s="3">
        <v>-9040213</v>
      </c>
      <c r="C773" s="3">
        <v>3</v>
      </c>
      <c r="D773" s="3">
        <v>2.8000000000000001E-2</v>
      </c>
      <c r="E773" s="3">
        <v>331</v>
      </c>
      <c r="F773" s="3">
        <v>-211</v>
      </c>
      <c r="G773" s="3">
        <v>111</v>
      </c>
      <c r="H773" s="3">
        <v>0</v>
      </c>
      <c r="I773" s="3">
        <v>0</v>
      </c>
      <c r="R773" s="6"/>
    </row>
    <row r="774" spans="1:19" s="3" customFormat="1" x14ac:dyDescent="0.2">
      <c r="A774" s="3">
        <v>746</v>
      </c>
      <c r="B774" s="3">
        <v>-9040213</v>
      </c>
      <c r="C774" s="3">
        <v>3</v>
      </c>
      <c r="D774" s="3">
        <v>2.8000000000000001E-2</v>
      </c>
      <c r="E774" s="3">
        <v>20223</v>
      </c>
      <c r="F774" s="3">
        <v>-211</v>
      </c>
      <c r="G774" s="3">
        <v>111</v>
      </c>
      <c r="H774" s="3">
        <v>0</v>
      </c>
      <c r="I774" s="3">
        <v>0</v>
      </c>
      <c r="R774" s="6"/>
    </row>
    <row r="775" spans="1:19" s="2" customFormat="1" x14ac:dyDescent="0.2">
      <c r="A775" s="2">
        <v>747</v>
      </c>
      <c r="B775" s="2">
        <v>9841112</v>
      </c>
      <c r="C775" s="2" t="s">
        <v>166</v>
      </c>
      <c r="D775" s="2">
        <v>2.15</v>
      </c>
      <c r="E775" s="2">
        <v>0.2</v>
      </c>
      <c r="F775" s="2">
        <v>2</v>
      </c>
      <c r="G775" s="2">
        <v>1</v>
      </c>
      <c r="H775" s="2">
        <v>0</v>
      </c>
      <c r="I775" s="2">
        <v>0</v>
      </c>
      <c r="J775" s="2">
        <v>0</v>
      </c>
      <c r="K775" s="2">
        <v>1.5</v>
      </c>
      <c r="L775" s="2">
        <v>-1</v>
      </c>
      <c r="M775" s="2">
        <v>2</v>
      </c>
      <c r="N775" s="2">
        <v>2.25</v>
      </c>
      <c r="O775" s="2">
        <v>2.0499999999999998</v>
      </c>
      <c r="P775" s="2">
        <v>0.3</v>
      </c>
      <c r="Q775" s="2">
        <v>0.1</v>
      </c>
      <c r="R775" s="9">
        <v>1</v>
      </c>
      <c r="S775" s="2" t="s">
        <v>784</v>
      </c>
    </row>
    <row r="776" spans="1:19" s="3" customFormat="1" x14ac:dyDescent="0.2">
      <c r="A776" s="3">
        <v>748</v>
      </c>
      <c r="B776" s="3">
        <v>9841112</v>
      </c>
      <c r="C776" s="3">
        <v>2</v>
      </c>
      <c r="D776" s="3">
        <v>0.92</v>
      </c>
      <c r="E776" s="3">
        <v>9821116</v>
      </c>
      <c r="F776" s="3">
        <v>22</v>
      </c>
      <c r="G776" s="3">
        <v>0</v>
      </c>
      <c r="H776" s="3">
        <v>0</v>
      </c>
      <c r="I776" s="3">
        <v>0</v>
      </c>
      <c r="R776" s="6"/>
      <c r="S776" s="3" t="s">
        <v>789</v>
      </c>
    </row>
    <row r="777" spans="1:19" s="3" customFormat="1" x14ac:dyDescent="0.2">
      <c r="A777" s="3">
        <v>749</v>
      </c>
      <c r="B777" s="3">
        <v>9841112</v>
      </c>
      <c r="C777" s="3">
        <v>2</v>
      </c>
      <c r="D777" s="3">
        <v>0.08</v>
      </c>
      <c r="E777" s="3">
        <v>2112</v>
      </c>
      <c r="F777" s="3">
        <v>-211</v>
      </c>
      <c r="G777" s="3">
        <v>0</v>
      </c>
      <c r="H777" s="3">
        <v>0</v>
      </c>
      <c r="I777" s="3">
        <v>0</v>
      </c>
      <c r="R777" s="6"/>
    </row>
    <row r="778" spans="1:19" s="2" customFormat="1" x14ac:dyDescent="0.2">
      <c r="A778" s="2">
        <v>750</v>
      </c>
      <c r="B778" s="2">
        <v>9842122</v>
      </c>
      <c r="C778" s="2" t="s">
        <v>167</v>
      </c>
      <c r="D778" s="2">
        <v>2.15</v>
      </c>
      <c r="E778" s="2">
        <v>0.2</v>
      </c>
      <c r="F778" s="2">
        <v>2</v>
      </c>
      <c r="G778" s="2">
        <v>1</v>
      </c>
      <c r="H778" s="2">
        <v>0</v>
      </c>
      <c r="I778" s="2">
        <v>0</v>
      </c>
      <c r="J778" s="2">
        <v>0</v>
      </c>
      <c r="K778" s="2">
        <v>1.5</v>
      </c>
      <c r="L778" s="2">
        <v>1</v>
      </c>
      <c r="M778" s="2">
        <v>3</v>
      </c>
      <c r="N778" s="2">
        <v>2.25</v>
      </c>
      <c r="O778" s="2">
        <v>2.0499999999999998</v>
      </c>
      <c r="P778" s="2">
        <v>0.3</v>
      </c>
      <c r="Q778" s="2">
        <v>0.1</v>
      </c>
      <c r="R778" s="9">
        <v>1</v>
      </c>
      <c r="S778" s="2" t="s">
        <v>784</v>
      </c>
    </row>
    <row r="779" spans="1:19" s="3" customFormat="1" x14ac:dyDescent="0.2">
      <c r="A779" s="3">
        <v>751</v>
      </c>
      <c r="B779" s="3">
        <v>9842122</v>
      </c>
      <c r="C779" s="3">
        <v>2</v>
      </c>
      <c r="D779" s="3">
        <v>0.92</v>
      </c>
      <c r="E779" s="3">
        <v>9822126</v>
      </c>
      <c r="F779" s="3">
        <v>22</v>
      </c>
      <c r="G779" s="3">
        <v>0</v>
      </c>
      <c r="H779" s="3">
        <v>0</v>
      </c>
      <c r="I779" s="3">
        <v>0</v>
      </c>
      <c r="R779" s="6"/>
      <c r="S779" s="3" t="s">
        <v>789</v>
      </c>
    </row>
    <row r="780" spans="1:19" s="3" customFormat="1" x14ac:dyDescent="0.2">
      <c r="A780" s="3">
        <v>752</v>
      </c>
      <c r="B780" s="3">
        <v>9842122</v>
      </c>
      <c r="C780" s="3">
        <v>2</v>
      </c>
      <c r="D780" s="3">
        <v>0.04</v>
      </c>
      <c r="E780" s="3">
        <v>2112</v>
      </c>
      <c r="F780" s="3">
        <v>211</v>
      </c>
      <c r="G780" s="3">
        <v>0</v>
      </c>
      <c r="H780" s="3">
        <v>0</v>
      </c>
      <c r="I780" s="3">
        <v>0</v>
      </c>
      <c r="R780" s="6"/>
    </row>
    <row r="781" spans="1:19" s="3" customFormat="1" x14ac:dyDescent="0.2">
      <c r="A781" s="3">
        <v>753</v>
      </c>
      <c r="B781" s="3">
        <v>9842122</v>
      </c>
      <c r="C781" s="3">
        <v>2</v>
      </c>
      <c r="D781" s="3">
        <v>0.04</v>
      </c>
      <c r="E781" s="3">
        <v>2212</v>
      </c>
      <c r="F781" s="3">
        <v>111</v>
      </c>
      <c r="G781" s="3">
        <v>0</v>
      </c>
      <c r="H781" s="3">
        <v>0</v>
      </c>
      <c r="I781" s="3">
        <v>0</v>
      </c>
      <c r="R781" s="6"/>
    </row>
    <row r="782" spans="1:19" s="2" customFormat="1" x14ac:dyDescent="0.2">
      <c r="A782" s="2">
        <v>754</v>
      </c>
      <c r="B782" s="2">
        <v>9842222</v>
      </c>
      <c r="C782" s="2" t="s">
        <v>168</v>
      </c>
      <c r="D782" s="2">
        <v>2.15</v>
      </c>
      <c r="E782" s="2">
        <v>0.2</v>
      </c>
      <c r="F782" s="2">
        <v>2</v>
      </c>
      <c r="G782" s="2">
        <v>1</v>
      </c>
      <c r="H782" s="2">
        <v>0</v>
      </c>
      <c r="I782" s="2">
        <v>0</v>
      </c>
      <c r="J782" s="2">
        <v>0</v>
      </c>
      <c r="K782" s="2">
        <v>1.5</v>
      </c>
      <c r="L782" s="2">
        <v>2</v>
      </c>
      <c r="M782" s="2">
        <v>2</v>
      </c>
      <c r="N782" s="2">
        <v>2.25</v>
      </c>
      <c r="O782" s="2">
        <v>2.0499999999999998</v>
      </c>
      <c r="P782" s="2">
        <v>0.3</v>
      </c>
      <c r="Q782" s="2">
        <v>0.1</v>
      </c>
      <c r="R782" s="9">
        <v>1</v>
      </c>
      <c r="S782" s="2" t="s">
        <v>784</v>
      </c>
    </row>
    <row r="783" spans="1:19" s="3" customFormat="1" x14ac:dyDescent="0.2">
      <c r="A783" s="3">
        <v>755</v>
      </c>
      <c r="B783" s="3">
        <v>9842222</v>
      </c>
      <c r="C783" s="3">
        <v>2</v>
      </c>
      <c r="D783" s="3">
        <v>0.92</v>
      </c>
      <c r="E783" s="3">
        <v>9822226</v>
      </c>
      <c r="F783" s="3">
        <v>22</v>
      </c>
      <c r="G783" s="3">
        <v>0</v>
      </c>
      <c r="H783" s="3">
        <v>0</v>
      </c>
      <c r="I783" s="3">
        <v>0</v>
      </c>
      <c r="R783" s="6"/>
      <c r="S783" s="3" t="s">
        <v>789</v>
      </c>
    </row>
    <row r="784" spans="1:19" s="3" customFormat="1" x14ac:dyDescent="0.2">
      <c r="A784" s="3">
        <v>756</v>
      </c>
      <c r="B784" s="3">
        <v>9842222</v>
      </c>
      <c r="C784" s="3">
        <v>2</v>
      </c>
      <c r="D784" s="3">
        <v>0.08</v>
      </c>
      <c r="E784" s="3">
        <v>2212</v>
      </c>
      <c r="F784" s="3">
        <v>211</v>
      </c>
      <c r="G784" s="3">
        <v>0</v>
      </c>
      <c r="H784" s="3">
        <v>0</v>
      </c>
      <c r="I784" s="3">
        <v>0</v>
      </c>
      <c r="R784" s="6"/>
    </row>
    <row r="785" spans="1:19" s="2" customFormat="1" x14ac:dyDescent="0.2">
      <c r="A785" s="2">
        <v>757</v>
      </c>
      <c r="B785" s="2">
        <v>9841212</v>
      </c>
      <c r="C785" s="2" t="s">
        <v>169</v>
      </c>
      <c r="D785" s="2">
        <v>2.15</v>
      </c>
      <c r="E785" s="2">
        <v>0.2</v>
      </c>
      <c r="F785" s="2">
        <v>2</v>
      </c>
      <c r="G785" s="2">
        <v>1</v>
      </c>
      <c r="H785" s="2">
        <v>0</v>
      </c>
      <c r="I785" s="2">
        <v>0</v>
      </c>
      <c r="J785" s="2">
        <v>0</v>
      </c>
      <c r="K785" s="2">
        <v>1.5</v>
      </c>
      <c r="L785" s="2">
        <v>0</v>
      </c>
      <c r="M785" s="2">
        <v>3</v>
      </c>
      <c r="N785" s="2">
        <v>2.25</v>
      </c>
      <c r="O785" s="2">
        <v>2.0499999999999998</v>
      </c>
      <c r="P785" s="2">
        <v>0.3</v>
      </c>
      <c r="Q785" s="2">
        <v>0.1</v>
      </c>
      <c r="R785" s="9">
        <v>1</v>
      </c>
      <c r="S785" s="2" t="s">
        <v>784</v>
      </c>
    </row>
    <row r="786" spans="1:19" s="3" customFormat="1" x14ac:dyDescent="0.2">
      <c r="A786" s="3">
        <v>758</v>
      </c>
      <c r="B786" s="3">
        <v>9841212</v>
      </c>
      <c r="C786" s="3">
        <v>2</v>
      </c>
      <c r="D786" s="3">
        <v>0.92</v>
      </c>
      <c r="E786" s="3">
        <v>9821216</v>
      </c>
      <c r="F786" s="3">
        <v>22</v>
      </c>
      <c r="G786" s="3">
        <v>0</v>
      </c>
      <c r="H786" s="3">
        <v>0</v>
      </c>
      <c r="I786" s="3">
        <v>0</v>
      </c>
      <c r="R786" s="6"/>
      <c r="S786" s="3" t="s">
        <v>789</v>
      </c>
    </row>
    <row r="787" spans="1:19" s="3" customFormat="1" x14ac:dyDescent="0.2">
      <c r="A787" s="3">
        <v>759</v>
      </c>
      <c r="B787" s="3">
        <v>9841212</v>
      </c>
      <c r="C787" s="3">
        <v>2</v>
      </c>
      <c r="D787" s="3">
        <v>0.04</v>
      </c>
      <c r="E787" s="3">
        <v>2112</v>
      </c>
      <c r="F787" s="3">
        <v>111</v>
      </c>
      <c r="G787" s="3">
        <v>0</v>
      </c>
      <c r="H787" s="3">
        <v>0</v>
      </c>
      <c r="I787" s="3">
        <v>0</v>
      </c>
      <c r="R787" s="6"/>
    </row>
    <row r="788" spans="1:19" s="3" customFormat="1" x14ac:dyDescent="0.2">
      <c r="A788" s="3">
        <v>760</v>
      </c>
      <c r="B788" s="3">
        <v>9841212</v>
      </c>
      <c r="C788" s="3">
        <v>2</v>
      </c>
      <c r="D788" s="3">
        <v>0.04</v>
      </c>
      <c r="E788" s="3">
        <v>2212</v>
      </c>
      <c r="F788" s="3">
        <v>-211</v>
      </c>
      <c r="G788" s="3">
        <v>0</v>
      </c>
      <c r="H788" s="3">
        <v>0</v>
      </c>
      <c r="I788" s="3">
        <v>0</v>
      </c>
      <c r="R788" s="6"/>
    </row>
    <row r="789" spans="1:19" s="2" customFormat="1" x14ac:dyDescent="0.2">
      <c r="A789" s="2">
        <v>761</v>
      </c>
      <c r="B789" s="2">
        <v>-9841212</v>
      </c>
      <c r="C789" s="2" t="s">
        <v>170</v>
      </c>
      <c r="D789" s="2">
        <v>2.15</v>
      </c>
      <c r="E789" s="2">
        <v>0.2</v>
      </c>
      <c r="F789" s="2">
        <v>2</v>
      </c>
      <c r="G789" s="2">
        <v>-1</v>
      </c>
      <c r="H789" s="2">
        <v>0</v>
      </c>
      <c r="I789" s="2">
        <v>0</v>
      </c>
      <c r="J789" s="2">
        <v>0</v>
      </c>
      <c r="K789" s="2">
        <v>1.5</v>
      </c>
      <c r="L789" s="2">
        <v>0</v>
      </c>
      <c r="M789" s="2">
        <v>3</v>
      </c>
      <c r="N789" s="2">
        <v>2.25</v>
      </c>
      <c r="O789" s="2">
        <v>2.0499999999999998</v>
      </c>
      <c r="P789" s="2">
        <v>0.3</v>
      </c>
      <c r="Q789" s="2">
        <v>0.1</v>
      </c>
      <c r="R789" s="9">
        <v>1</v>
      </c>
      <c r="S789" s="2" t="s">
        <v>784</v>
      </c>
    </row>
    <row r="790" spans="1:19" s="3" customFormat="1" x14ac:dyDescent="0.2">
      <c r="A790" s="3">
        <v>762</v>
      </c>
      <c r="B790" s="3">
        <v>-9841212</v>
      </c>
      <c r="C790" s="3">
        <v>2</v>
      </c>
      <c r="D790" s="3">
        <v>0.92</v>
      </c>
      <c r="E790" s="3">
        <v>-9821216</v>
      </c>
      <c r="F790" s="3">
        <v>22</v>
      </c>
      <c r="G790" s="3">
        <v>0</v>
      </c>
      <c r="H790" s="3">
        <v>0</v>
      </c>
      <c r="I790" s="3">
        <v>0</v>
      </c>
      <c r="R790" s="6"/>
      <c r="S790" s="3" t="s">
        <v>789</v>
      </c>
    </row>
    <row r="791" spans="1:19" s="3" customFormat="1" x14ac:dyDescent="0.2">
      <c r="A791" s="3">
        <v>763</v>
      </c>
      <c r="B791" s="3">
        <v>-9841212</v>
      </c>
      <c r="C791" s="3">
        <v>2</v>
      </c>
      <c r="D791" s="3">
        <v>0.04</v>
      </c>
      <c r="E791" s="3">
        <v>-2212</v>
      </c>
      <c r="F791" s="3">
        <v>211</v>
      </c>
      <c r="G791" s="3">
        <v>0</v>
      </c>
      <c r="H791" s="3">
        <v>0</v>
      </c>
      <c r="I791" s="3">
        <v>0</v>
      </c>
      <c r="R791" s="6"/>
    </row>
    <row r="792" spans="1:19" s="3" customFormat="1" x14ac:dyDescent="0.2">
      <c r="A792" s="3">
        <v>764</v>
      </c>
      <c r="B792" s="3">
        <v>-9841212</v>
      </c>
      <c r="C792" s="3">
        <v>2</v>
      </c>
      <c r="D792" s="3">
        <v>0.04</v>
      </c>
      <c r="E792" s="3">
        <v>-2112</v>
      </c>
      <c r="F792" s="3">
        <v>111</v>
      </c>
      <c r="G792" s="3">
        <v>0</v>
      </c>
      <c r="H792" s="3">
        <v>0</v>
      </c>
      <c r="I792" s="3">
        <v>0</v>
      </c>
      <c r="R792" s="6"/>
    </row>
    <row r="793" spans="1:19" s="2" customFormat="1" x14ac:dyDescent="0.2">
      <c r="A793" s="2">
        <v>765</v>
      </c>
      <c r="B793" s="2">
        <v>-9842222</v>
      </c>
      <c r="C793" s="2" t="s">
        <v>171</v>
      </c>
      <c r="D793" s="2">
        <v>2.15</v>
      </c>
      <c r="E793" s="2">
        <v>0.2</v>
      </c>
      <c r="F793" s="2">
        <v>2</v>
      </c>
      <c r="G793" s="2">
        <v>-1</v>
      </c>
      <c r="H793" s="2">
        <v>0</v>
      </c>
      <c r="I793" s="2">
        <v>0</v>
      </c>
      <c r="J793" s="2">
        <v>0</v>
      </c>
      <c r="K793" s="2">
        <v>1.5</v>
      </c>
      <c r="L793" s="2">
        <v>-2</v>
      </c>
      <c r="M793" s="2">
        <v>2</v>
      </c>
      <c r="N793" s="2">
        <v>2.25</v>
      </c>
      <c r="O793" s="2">
        <v>2.0499999999999998</v>
      </c>
      <c r="P793" s="2">
        <v>0.3</v>
      </c>
      <c r="Q793" s="2">
        <v>0.1</v>
      </c>
      <c r="R793" s="9">
        <v>1</v>
      </c>
      <c r="S793" s="2" t="s">
        <v>784</v>
      </c>
    </row>
    <row r="794" spans="1:19" s="3" customFormat="1" x14ac:dyDescent="0.2">
      <c r="A794" s="3">
        <v>766</v>
      </c>
      <c r="B794" s="3">
        <v>-9842222</v>
      </c>
      <c r="C794" s="3">
        <v>2</v>
      </c>
      <c r="D794" s="3">
        <v>0.92</v>
      </c>
      <c r="E794" s="3">
        <v>-9822226</v>
      </c>
      <c r="F794" s="3">
        <v>22</v>
      </c>
      <c r="G794" s="3">
        <v>0</v>
      </c>
      <c r="H794" s="3">
        <v>0</v>
      </c>
      <c r="I794" s="3">
        <v>0</v>
      </c>
      <c r="R794" s="6"/>
      <c r="S794" s="3" t="s">
        <v>789</v>
      </c>
    </row>
    <row r="795" spans="1:19" s="3" customFormat="1" x14ac:dyDescent="0.2">
      <c r="A795" s="3">
        <v>767</v>
      </c>
      <c r="B795" s="3">
        <v>-9842222</v>
      </c>
      <c r="C795" s="3">
        <v>2</v>
      </c>
      <c r="D795" s="3">
        <v>0.08</v>
      </c>
      <c r="E795" s="3">
        <v>-2212</v>
      </c>
      <c r="F795" s="3">
        <v>-211</v>
      </c>
      <c r="G795" s="3">
        <v>0</v>
      </c>
      <c r="H795" s="3">
        <v>0</v>
      </c>
      <c r="I795" s="3">
        <v>0</v>
      </c>
      <c r="R795" s="6"/>
    </row>
    <row r="796" spans="1:19" s="2" customFormat="1" x14ac:dyDescent="0.2">
      <c r="A796" s="2">
        <v>768</v>
      </c>
      <c r="B796" s="2">
        <v>-9842122</v>
      </c>
      <c r="C796" s="2" t="s">
        <v>172</v>
      </c>
      <c r="D796" s="2">
        <v>2.15</v>
      </c>
      <c r="E796" s="2">
        <v>0.2</v>
      </c>
      <c r="F796" s="2">
        <v>2</v>
      </c>
      <c r="G796" s="2">
        <v>-1</v>
      </c>
      <c r="H796" s="2">
        <v>0</v>
      </c>
      <c r="I796" s="2">
        <v>0</v>
      </c>
      <c r="J796" s="2">
        <v>0</v>
      </c>
      <c r="K796" s="2">
        <v>1.5</v>
      </c>
      <c r="L796" s="2">
        <v>-1</v>
      </c>
      <c r="M796" s="2">
        <v>3</v>
      </c>
      <c r="N796" s="2">
        <v>2.25</v>
      </c>
      <c r="O796" s="2">
        <v>2.0499999999999998</v>
      </c>
      <c r="P796" s="2">
        <v>0.3</v>
      </c>
      <c r="Q796" s="2">
        <v>0.1</v>
      </c>
      <c r="R796" s="9">
        <v>1</v>
      </c>
      <c r="S796" s="2" t="s">
        <v>784</v>
      </c>
    </row>
    <row r="797" spans="1:19" s="3" customFormat="1" x14ac:dyDescent="0.2">
      <c r="A797" s="3">
        <v>769</v>
      </c>
      <c r="B797" s="3">
        <v>-9842122</v>
      </c>
      <c r="C797" s="3">
        <v>2</v>
      </c>
      <c r="D797" s="3">
        <v>0.92</v>
      </c>
      <c r="E797" s="3">
        <v>-9822126</v>
      </c>
      <c r="F797" s="3">
        <v>22</v>
      </c>
      <c r="G797" s="3">
        <v>0</v>
      </c>
      <c r="H797" s="3">
        <v>0</v>
      </c>
      <c r="I797" s="3">
        <v>0</v>
      </c>
      <c r="R797" s="6"/>
      <c r="S797" s="3" t="s">
        <v>789</v>
      </c>
    </row>
    <row r="798" spans="1:19" s="3" customFormat="1" x14ac:dyDescent="0.2">
      <c r="A798" s="3">
        <v>770</v>
      </c>
      <c r="B798" s="3">
        <v>-9842122</v>
      </c>
      <c r="C798" s="3">
        <v>2</v>
      </c>
      <c r="D798" s="3">
        <v>0.04</v>
      </c>
      <c r="E798" s="3">
        <v>-2212</v>
      </c>
      <c r="F798" s="3">
        <v>111</v>
      </c>
      <c r="G798" s="3">
        <v>0</v>
      </c>
      <c r="H798" s="3">
        <v>0</v>
      </c>
      <c r="I798" s="3">
        <v>0</v>
      </c>
      <c r="R798" s="6"/>
    </row>
    <row r="799" spans="1:19" s="3" customFormat="1" x14ac:dyDescent="0.2">
      <c r="A799" s="3">
        <v>771</v>
      </c>
      <c r="B799" s="3">
        <v>-9842122</v>
      </c>
      <c r="C799" s="3">
        <v>2</v>
      </c>
      <c r="D799" s="3">
        <v>0.04</v>
      </c>
      <c r="E799" s="3">
        <v>-2112</v>
      </c>
      <c r="F799" s="3">
        <v>-211</v>
      </c>
      <c r="G799" s="3">
        <v>0</v>
      </c>
      <c r="H799" s="3">
        <v>0</v>
      </c>
      <c r="I799" s="3">
        <v>0</v>
      </c>
      <c r="R799" s="6"/>
    </row>
    <row r="800" spans="1:19" s="2" customFormat="1" x14ac:dyDescent="0.2">
      <c r="A800" s="2">
        <v>772</v>
      </c>
      <c r="B800" s="2">
        <v>-9841112</v>
      </c>
      <c r="C800" s="2" t="s">
        <v>173</v>
      </c>
      <c r="D800" s="2">
        <v>2.15</v>
      </c>
      <c r="E800" s="2">
        <v>0.2</v>
      </c>
      <c r="F800" s="2">
        <v>2</v>
      </c>
      <c r="G800" s="2">
        <v>-1</v>
      </c>
      <c r="H800" s="2">
        <v>0</v>
      </c>
      <c r="I800" s="2">
        <v>0</v>
      </c>
      <c r="J800" s="2">
        <v>0</v>
      </c>
      <c r="K800" s="2">
        <v>1.5</v>
      </c>
      <c r="L800" s="2">
        <v>1</v>
      </c>
      <c r="M800" s="2">
        <v>2</v>
      </c>
      <c r="N800" s="2">
        <v>2.25</v>
      </c>
      <c r="O800" s="2">
        <v>2.0499999999999998</v>
      </c>
      <c r="P800" s="2">
        <v>0.3</v>
      </c>
      <c r="Q800" s="2">
        <v>0.1</v>
      </c>
      <c r="R800" s="9">
        <v>1</v>
      </c>
      <c r="S800" s="2" t="s">
        <v>784</v>
      </c>
    </row>
    <row r="801" spans="1:19" s="3" customFormat="1" x14ac:dyDescent="0.2">
      <c r="A801" s="3">
        <v>773</v>
      </c>
      <c r="B801" s="3">
        <v>-9841112</v>
      </c>
      <c r="C801" s="3">
        <v>2</v>
      </c>
      <c r="D801" s="3">
        <v>0.92</v>
      </c>
      <c r="E801" s="3">
        <v>-9821116</v>
      </c>
      <c r="F801" s="3">
        <v>22</v>
      </c>
      <c r="G801" s="3">
        <v>0</v>
      </c>
      <c r="H801" s="3">
        <v>0</v>
      </c>
      <c r="I801" s="3">
        <v>0</v>
      </c>
      <c r="R801" s="6"/>
      <c r="S801" s="3" t="s">
        <v>789</v>
      </c>
    </row>
    <row r="802" spans="1:19" s="3" customFormat="1" x14ac:dyDescent="0.2">
      <c r="A802" s="3">
        <v>774</v>
      </c>
      <c r="B802" s="3">
        <v>-9841112</v>
      </c>
      <c r="C802" s="3">
        <v>2</v>
      </c>
      <c r="D802" s="3">
        <v>0.08</v>
      </c>
      <c r="E802" s="3">
        <v>-2112</v>
      </c>
      <c r="F802" s="3">
        <v>211</v>
      </c>
      <c r="G802" s="3">
        <v>0</v>
      </c>
      <c r="H802" s="3">
        <v>0</v>
      </c>
      <c r="I802" s="3">
        <v>0</v>
      </c>
      <c r="R802" s="6"/>
    </row>
    <row r="803" spans="1:19" s="2" customFormat="1" x14ac:dyDescent="0.2">
      <c r="A803" s="2">
        <v>775</v>
      </c>
      <c r="B803" s="2">
        <v>9803328</v>
      </c>
      <c r="C803" s="2" t="s">
        <v>174</v>
      </c>
      <c r="D803" s="2">
        <v>2.12</v>
      </c>
      <c r="E803" s="2">
        <v>0.02</v>
      </c>
      <c r="F803" s="12">
        <v>8</v>
      </c>
      <c r="G803" s="2">
        <v>1</v>
      </c>
      <c r="H803" s="2">
        <v>-2</v>
      </c>
      <c r="I803" s="2">
        <v>0</v>
      </c>
      <c r="J803" s="2">
        <v>0</v>
      </c>
      <c r="K803" s="2">
        <v>0.5</v>
      </c>
      <c r="L803" s="2">
        <v>0</v>
      </c>
      <c r="M803" s="2">
        <v>2</v>
      </c>
      <c r="N803" s="2">
        <v>2.141</v>
      </c>
      <c r="O803" s="2">
        <v>2.1160000000000001</v>
      </c>
      <c r="P803" s="2">
        <v>3.6999999999999998E-2</v>
      </c>
      <c r="Q803" s="2">
        <v>1.2999999999999999E-2</v>
      </c>
      <c r="R803" s="9">
        <v>1</v>
      </c>
      <c r="S803" s="2" t="s">
        <v>784</v>
      </c>
    </row>
    <row r="804" spans="1:19" s="3" customFormat="1" x14ac:dyDescent="0.2">
      <c r="A804" s="3">
        <v>776</v>
      </c>
      <c r="B804" s="3">
        <v>9803328</v>
      </c>
      <c r="C804" s="3">
        <v>2</v>
      </c>
      <c r="D804" s="3">
        <v>0.8</v>
      </c>
      <c r="E804" s="3">
        <v>203326</v>
      </c>
      <c r="F804" s="3">
        <v>22</v>
      </c>
      <c r="G804" s="3">
        <v>0</v>
      </c>
      <c r="H804" s="3">
        <v>0</v>
      </c>
      <c r="I804" s="3">
        <v>0</v>
      </c>
      <c r="R804" s="6"/>
    </row>
    <row r="805" spans="1:19" s="3" customFormat="1" x14ac:dyDescent="0.2">
      <c r="A805" s="3">
        <v>777</v>
      </c>
      <c r="B805" s="3">
        <v>9803328</v>
      </c>
      <c r="C805" s="3">
        <v>2</v>
      </c>
      <c r="D805" s="3">
        <v>0.2</v>
      </c>
      <c r="E805" s="3">
        <v>3122</v>
      </c>
      <c r="F805" s="3">
        <v>-311</v>
      </c>
      <c r="G805" s="3">
        <v>0</v>
      </c>
      <c r="H805" s="3">
        <v>0</v>
      </c>
      <c r="I805" s="3">
        <v>0</v>
      </c>
      <c r="R805" s="6"/>
    </row>
    <row r="806" spans="1:19" s="2" customFormat="1" x14ac:dyDescent="0.2">
      <c r="A806" s="2">
        <v>778</v>
      </c>
      <c r="B806" s="2">
        <v>9803318</v>
      </c>
      <c r="C806" s="2" t="s">
        <v>175</v>
      </c>
      <c r="D806" s="2">
        <v>2.12</v>
      </c>
      <c r="E806" s="2">
        <v>0.02</v>
      </c>
      <c r="F806" s="12">
        <v>8</v>
      </c>
      <c r="G806" s="2">
        <v>1</v>
      </c>
      <c r="H806" s="2">
        <v>-2</v>
      </c>
      <c r="I806" s="2">
        <v>0</v>
      </c>
      <c r="J806" s="2">
        <v>0</v>
      </c>
      <c r="K806" s="2">
        <v>0.5</v>
      </c>
      <c r="L806" s="2">
        <v>-1</v>
      </c>
      <c r="M806" s="2">
        <v>2</v>
      </c>
      <c r="N806" s="2">
        <v>2.141</v>
      </c>
      <c r="O806" s="2">
        <v>2.1160000000000001</v>
      </c>
      <c r="P806" s="2">
        <v>3.6999999999999998E-2</v>
      </c>
      <c r="Q806" s="2">
        <v>1.2999999999999999E-2</v>
      </c>
      <c r="R806" s="9">
        <v>1</v>
      </c>
      <c r="S806" s="2" t="s">
        <v>784</v>
      </c>
    </row>
    <row r="807" spans="1:19" s="3" customFormat="1" x14ac:dyDescent="0.2">
      <c r="A807" s="3">
        <v>779</v>
      </c>
      <c r="B807" s="3">
        <v>9803318</v>
      </c>
      <c r="C807" s="3">
        <v>2</v>
      </c>
      <c r="D807" s="3">
        <v>0.8</v>
      </c>
      <c r="E807" s="3">
        <v>203316</v>
      </c>
      <c r="F807" s="3">
        <v>22</v>
      </c>
      <c r="G807" s="3">
        <v>0</v>
      </c>
      <c r="H807" s="3">
        <v>0</v>
      </c>
      <c r="I807" s="3">
        <v>0</v>
      </c>
      <c r="R807" s="6"/>
    </row>
    <row r="808" spans="1:19" s="3" customFormat="1" x14ac:dyDescent="0.2">
      <c r="A808" s="3">
        <v>780</v>
      </c>
      <c r="B808" s="3">
        <v>9803318</v>
      </c>
      <c r="C808" s="3">
        <v>2</v>
      </c>
      <c r="D808" s="3">
        <v>0.2</v>
      </c>
      <c r="E808" s="3">
        <v>3122</v>
      </c>
      <c r="F808" s="3">
        <v>-321</v>
      </c>
      <c r="G808" s="3">
        <v>0</v>
      </c>
      <c r="H808" s="3">
        <v>0</v>
      </c>
      <c r="I808" s="3">
        <v>0</v>
      </c>
      <c r="R808" s="6"/>
    </row>
    <row r="809" spans="1:19" s="2" customFormat="1" x14ac:dyDescent="0.2">
      <c r="A809" s="2">
        <v>781</v>
      </c>
      <c r="B809" s="2">
        <v>9861214</v>
      </c>
      <c r="C809" s="2" t="s">
        <v>176</v>
      </c>
      <c r="D809" s="2">
        <v>2.12</v>
      </c>
      <c r="E809" s="2">
        <v>0.3</v>
      </c>
      <c r="F809" s="2">
        <v>4</v>
      </c>
      <c r="G809" s="2">
        <v>1</v>
      </c>
      <c r="H809" s="2">
        <v>0</v>
      </c>
      <c r="I809" s="2">
        <v>0</v>
      </c>
      <c r="J809" s="2">
        <v>0</v>
      </c>
      <c r="K809" s="2">
        <v>0.5</v>
      </c>
      <c r="L809" s="2">
        <v>0</v>
      </c>
      <c r="M809" s="2">
        <v>8</v>
      </c>
      <c r="N809" s="2">
        <v>2.16</v>
      </c>
      <c r="O809" s="2">
        <v>2.06</v>
      </c>
      <c r="P809" s="2">
        <v>0.36</v>
      </c>
      <c r="Q809" s="2">
        <v>0.26</v>
      </c>
      <c r="R809" s="9">
        <v>3</v>
      </c>
      <c r="S809" s="2" t="s">
        <v>730</v>
      </c>
    </row>
    <row r="810" spans="1:19" s="5" customFormat="1" x14ac:dyDescent="0.2">
      <c r="A810" s="3">
        <v>787</v>
      </c>
      <c r="B810" s="3">
        <v>9861214</v>
      </c>
      <c r="C810" s="3">
        <v>2</v>
      </c>
      <c r="D810" s="3">
        <v>4.9000000000000002E-2</v>
      </c>
      <c r="E810" s="3">
        <v>2112</v>
      </c>
      <c r="F810" s="3">
        <v>111</v>
      </c>
      <c r="G810" s="3">
        <v>0</v>
      </c>
      <c r="H810" s="3">
        <v>0</v>
      </c>
      <c r="I810" s="3">
        <v>0</v>
      </c>
      <c r="J810" s="3"/>
      <c r="R810" s="7"/>
      <c r="S810" s="3" t="s">
        <v>794</v>
      </c>
    </row>
    <row r="811" spans="1:19" s="5" customFormat="1" x14ac:dyDescent="0.2">
      <c r="A811" s="3">
        <v>788</v>
      </c>
      <c r="B811" s="3">
        <v>9861214</v>
      </c>
      <c r="C811" s="3">
        <v>2</v>
      </c>
      <c r="D811" s="3">
        <v>4.9000000000000002E-2</v>
      </c>
      <c r="E811" s="3">
        <v>2212</v>
      </c>
      <c r="F811" s="3">
        <v>-211</v>
      </c>
      <c r="G811" s="3">
        <v>0</v>
      </c>
      <c r="H811" s="3">
        <v>0</v>
      </c>
      <c r="I811" s="3">
        <v>0</v>
      </c>
      <c r="J811" s="3"/>
      <c r="R811" s="7"/>
    </row>
    <row r="812" spans="1:19" s="5" customFormat="1" x14ac:dyDescent="0.2">
      <c r="A812" s="3">
        <v>0</v>
      </c>
      <c r="B812" s="3">
        <v>9861214</v>
      </c>
      <c r="C812" s="3">
        <v>2</v>
      </c>
      <c r="D812" s="3">
        <v>2.9000000000000001E-2</v>
      </c>
      <c r="E812" s="3">
        <v>2112</v>
      </c>
      <c r="F812" s="3">
        <v>221</v>
      </c>
      <c r="G812" s="3">
        <v>0</v>
      </c>
      <c r="H812" s="3">
        <v>0</v>
      </c>
      <c r="I812" s="3">
        <v>0</v>
      </c>
      <c r="J812" s="3"/>
      <c r="R812" s="7"/>
    </row>
    <row r="813" spans="1:19" s="5" customFormat="1" x14ac:dyDescent="0.2">
      <c r="A813" s="3">
        <v>0</v>
      </c>
      <c r="B813" s="3">
        <v>9861214</v>
      </c>
      <c r="C813" s="3">
        <v>2</v>
      </c>
      <c r="D813" s="3">
        <v>3.9E-2</v>
      </c>
      <c r="E813" s="3">
        <v>2112</v>
      </c>
      <c r="F813" s="3">
        <v>331</v>
      </c>
      <c r="G813" s="3">
        <v>0</v>
      </c>
      <c r="H813" s="3">
        <v>0</v>
      </c>
      <c r="I813" s="3">
        <v>0</v>
      </c>
      <c r="J813" s="3"/>
      <c r="R813" s="7"/>
    </row>
    <row r="814" spans="1:19" s="5" customFormat="1" x14ac:dyDescent="0.2">
      <c r="A814" s="3">
        <v>0</v>
      </c>
      <c r="B814" s="3">
        <v>9861214</v>
      </c>
      <c r="C814" s="3">
        <v>2</v>
      </c>
      <c r="D814" s="3">
        <v>0.11700000000000001</v>
      </c>
      <c r="E814" s="3">
        <v>2112</v>
      </c>
      <c r="F814" s="3">
        <v>223</v>
      </c>
      <c r="G814" s="3">
        <v>0</v>
      </c>
      <c r="H814" s="3">
        <v>0</v>
      </c>
      <c r="I814" s="3">
        <v>0</v>
      </c>
      <c r="J814" s="3"/>
      <c r="R814" s="7"/>
    </row>
    <row r="815" spans="1:19" s="5" customFormat="1" x14ac:dyDescent="0.2">
      <c r="A815" s="3">
        <v>0</v>
      </c>
      <c r="B815" s="3">
        <v>9861214</v>
      </c>
      <c r="C815" s="3">
        <v>2</v>
      </c>
      <c r="D815" s="3">
        <v>8.7999999999999995E-2</v>
      </c>
      <c r="E815" s="3">
        <v>3122</v>
      </c>
      <c r="F815" s="3">
        <v>311</v>
      </c>
      <c r="G815" s="3">
        <v>0</v>
      </c>
      <c r="H815" s="3">
        <v>0</v>
      </c>
      <c r="I815" s="3">
        <v>0</v>
      </c>
      <c r="J815" s="3"/>
      <c r="R815" s="7"/>
    </row>
    <row r="816" spans="1:19" s="3" customFormat="1" x14ac:dyDescent="0.2">
      <c r="A816" s="3">
        <v>0</v>
      </c>
      <c r="B816" s="3">
        <v>9861214</v>
      </c>
      <c r="C816" s="3">
        <v>2</v>
      </c>
      <c r="D816" s="3">
        <v>0.122</v>
      </c>
      <c r="E816" s="3">
        <v>2214</v>
      </c>
      <c r="F816" s="3">
        <v>-211</v>
      </c>
      <c r="G816" s="3">
        <v>0</v>
      </c>
      <c r="H816" s="3">
        <v>0</v>
      </c>
      <c r="I816" s="3">
        <v>0</v>
      </c>
      <c r="R816" s="6"/>
    </row>
    <row r="817" spans="1:19" s="3" customFormat="1" x14ac:dyDescent="0.2">
      <c r="A817" s="3">
        <v>0</v>
      </c>
      <c r="B817" s="3">
        <v>9861214</v>
      </c>
      <c r="C817" s="3">
        <v>2</v>
      </c>
      <c r="D817" s="3">
        <v>0.122</v>
      </c>
      <c r="E817" s="3">
        <v>2114</v>
      </c>
      <c r="F817" s="3">
        <v>111</v>
      </c>
      <c r="G817" s="3">
        <v>0</v>
      </c>
      <c r="H817" s="3">
        <v>0</v>
      </c>
      <c r="I817" s="3">
        <v>0</v>
      </c>
      <c r="R817" s="6"/>
    </row>
    <row r="818" spans="1:19" s="3" customFormat="1" x14ac:dyDescent="0.2">
      <c r="A818" s="3">
        <v>0</v>
      </c>
      <c r="B818" s="3">
        <v>9861214</v>
      </c>
      <c r="C818" s="3">
        <v>2</v>
      </c>
      <c r="D818" s="3">
        <v>0.122</v>
      </c>
      <c r="E818" s="3">
        <v>1114</v>
      </c>
      <c r="F818" s="3">
        <v>211</v>
      </c>
      <c r="G818" s="3">
        <v>0</v>
      </c>
      <c r="H818" s="3">
        <v>0</v>
      </c>
      <c r="I818" s="3">
        <v>0</v>
      </c>
      <c r="R818" s="6"/>
    </row>
    <row r="819" spans="1:19" s="3" customFormat="1" x14ac:dyDescent="0.2">
      <c r="A819" s="3">
        <v>785</v>
      </c>
      <c r="B819" s="3">
        <v>9861214</v>
      </c>
      <c r="C819" s="3">
        <v>2</v>
      </c>
      <c r="D819" s="3">
        <v>0.13200000000000001</v>
      </c>
      <c r="E819" s="3">
        <v>22112</v>
      </c>
      <c r="F819" s="3">
        <v>111</v>
      </c>
      <c r="G819" s="3">
        <v>0</v>
      </c>
      <c r="H819" s="3">
        <v>0</v>
      </c>
      <c r="I819" s="3">
        <v>0</v>
      </c>
      <c r="R819" s="6"/>
    </row>
    <row r="820" spans="1:19" s="3" customFormat="1" x14ac:dyDescent="0.2">
      <c r="A820" s="3">
        <v>786</v>
      </c>
      <c r="B820" s="3">
        <v>9861214</v>
      </c>
      <c r="C820" s="3">
        <v>2</v>
      </c>
      <c r="D820" s="3">
        <v>0.13100000000000001</v>
      </c>
      <c r="E820" s="3">
        <v>22212</v>
      </c>
      <c r="F820" s="3">
        <v>-211</v>
      </c>
      <c r="G820" s="3">
        <v>0</v>
      </c>
      <c r="H820" s="3">
        <v>0</v>
      </c>
      <c r="I820" s="3">
        <v>0</v>
      </c>
      <c r="R820" s="6"/>
    </row>
    <row r="821" spans="1:19" s="2" customFormat="1" x14ac:dyDescent="0.2">
      <c r="A821" s="2">
        <v>790</v>
      </c>
      <c r="B821" s="2">
        <v>9862124</v>
      </c>
      <c r="C821" s="2" t="s">
        <v>177</v>
      </c>
      <c r="D821" s="2">
        <v>2.12</v>
      </c>
      <c r="E821" s="2">
        <v>0.3</v>
      </c>
      <c r="F821" s="2">
        <v>4</v>
      </c>
      <c r="G821" s="2">
        <v>1</v>
      </c>
      <c r="H821" s="2">
        <v>0</v>
      </c>
      <c r="I821" s="2">
        <v>0</v>
      </c>
      <c r="J821" s="2">
        <v>0</v>
      </c>
      <c r="K821" s="2">
        <v>0.5</v>
      </c>
      <c r="L821" s="2">
        <v>1</v>
      </c>
      <c r="M821" s="2">
        <v>8</v>
      </c>
      <c r="N821" s="2">
        <v>2.16</v>
      </c>
      <c r="O821" s="2">
        <v>2.06</v>
      </c>
      <c r="P821" s="2">
        <v>0.36</v>
      </c>
      <c r="Q821" s="2">
        <v>0.26</v>
      </c>
      <c r="R821" s="9">
        <v>3</v>
      </c>
      <c r="S821" s="2" t="s">
        <v>730</v>
      </c>
    </row>
    <row r="822" spans="1:19" s="5" customFormat="1" x14ac:dyDescent="0.2">
      <c r="A822" s="3">
        <v>796</v>
      </c>
      <c r="B822" s="3">
        <v>9862124</v>
      </c>
      <c r="C822" s="3">
        <v>2</v>
      </c>
      <c r="D822" s="3">
        <v>4.9000000000000002E-2</v>
      </c>
      <c r="E822" s="3">
        <v>2112</v>
      </c>
      <c r="F822" s="3">
        <v>211</v>
      </c>
      <c r="G822" s="3">
        <v>0</v>
      </c>
      <c r="H822" s="3">
        <v>0</v>
      </c>
      <c r="I822" s="3">
        <v>0</v>
      </c>
      <c r="R822" s="7"/>
      <c r="S822" s="3" t="s">
        <v>794</v>
      </c>
    </row>
    <row r="823" spans="1:19" s="5" customFormat="1" x14ac:dyDescent="0.2">
      <c r="A823" s="3">
        <v>797</v>
      </c>
      <c r="B823" s="3">
        <v>9862124</v>
      </c>
      <c r="C823" s="3">
        <v>2</v>
      </c>
      <c r="D823" s="3">
        <v>4.9000000000000002E-2</v>
      </c>
      <c r="E823" s="3">
        <v>2212</v>
      </c>
      <c r="F823" s="3">
        <v>111</v>
      </c>
      <c r="G823" s="3">
        <v>0</v>
      </c>
      <c r="H823" s="3">
        <v>0</v>
      </c>
      <c r="I823" s="3">
        <v>0</v>
      </c>
      <c r="R823" s="7"/>
    </row>
    <row r="824" spans="1:19" s="5" customFormat="1" x14ac:dyDescent="0.2">
      <c r="A824" s="3">
        <v>0</v>
      </c>
      <c r="B824" s="3">
        <v>9862124</v>
      </c>
      <c r="C824" s="3">
        <v>2</v>
      </c>
      <c r="D824" s="3">
        <v>2.9000000000000001E-2</v>
      </c>
      <c r="E824" s="3">
        <v>2212</v>
      </c>
      <c r="F824" s="3">
        <v>221</v>
      </c>
      <c r="G824" s="3">
        <v>0</v>
      </c>
      <c r="H824" s="3">
        <v>0</v>
      </c>
      <c r="I824" s="3">
        <v>0</v>
      </c>
      <c r="R824" s="7"/>
    </row>
    <row r="825" spans="1:19" s="5" customFormat="1" x14ac:dyDescent="0.2">
      <c r="A825" s="3">
        <v>0</v>
      </c>
      <c r="B825" s="3">
        <v>9862124</v>
      </c>
      <c r="C825" s="3">
        <v>2</v>
      </c>
      <c r="D825" s="3">
        <v>3.9E-2</v>
      </c>
      <c r="E825" s="3">
        <v>2212</v>
      </c>
      <c r="F825" s="3">
        <v>331</v>
      </c>
      <c r="G825" s="3">
        <v>0</v>
      </c>
      <c r="H825" s="3">
        <v>0</v>
      </c>
      <c r="I825" s="3">
        <v>0</v>
      </c>
      <c r="R825" s="7"/>
    </row>
    <row r="826" spans="1:19" s="5" customFormat="1" x14ac:dyDescent="0.2">
      <c r="A826" s="3">
        <v>0</v>
      </c>
      <c r="B826" s="3">
        <v>9862124</v>
      </c>
      <c r="C826" s="3">
        <v>2</v>
      </c>
      <c r="D826" s="3">
        <v>0.11700000000000001</v>
      </c>
      <c r="E826" s="3">
        <v>2212</v>
      </c>
      <c r="F826" s="3">
        <v>223</v>
      </c>
      <c r="G826" s="3">
        <v>0</v>
      </c>
      <c r="H826" s="3">
        <v>0</v>
      </c>
      <c r="I826" s="3">
        <v>0</v>
      </c>
      <c r="R826" s="7"/>
    </row>
    <row r="827" spans="1:19" s="5" customFormat="1" x14ac:dyDescent="0.2">
      <c r="A827" s="3">
        <v>0</v>
      </c>
      <c r="B827" s="3">
        <v>9862124</v>
      </c>
      <c r="C827" s="3">
        <v>2</v>
      </c>
      <c r="D827" s="3">
        <v>8.7999999999999995E-2</v>
      </c>
      <c r="E827" s="3">
        <v>3122</v>
      </c>
      <c r="F827" s="3">
        <v>321</v>
      </c>
      <c r="G827" s="3">
        <v>0</v>
      </c>
      <c r="H827" s="3">
        <v>0</v>
      </c>
      <c r="I827" s="3">
        <v>0</v>
      </c>
      <c r="R827" s="7"/>
    </row>
    <row r="828" spans="1:19" s="3" customFormat="1" x14ac:dyDescent="0.2">
      <c r="A828" s="3">
        <v>0</v>
      </c>
      <c r="B828" s="3">
        <v>9862124</v>
      </c>
      <c r="C828" s="3">
        <v>2</v>
      </c>
      <c r="D828" s="3">
        <v>0.122</v>
      </c>
      <c r="E828" s="3">
        <v>2224</v>
      </c>
      <c r="F828" s="3">
        <v>-211</v>
      </c>
      <c r="G828" s="3">
        <v>0</v>
      </c>
      <c r="H828" s="3">
        <v>0</v>
      </c>
      <c r="I828" s="3">
        <v>0</v>
      </c>
      <c r="R828" s="6"/>
    </row>
    <row r="829" spans="1:19" s="3" customFormat="1" x14ac:dyDescent="0.2">
      <c r="A829" s="3">
        <v>0</v>
      </c>
      <c r="B829" s="3">
        <v>9862124</v>
      </c>
      <c r="C829" s="3">
        <v>2</v>
      </c>
      <c r="D829" s="3">
        <v>0.122</v>
      </c>
      <c r="E829" s="3">
        <v>2214</v>
      </c>
      <c r="F829" s="3">
        <v>111</v>
      </c>
      <c r="G829" s="3">
        <v>0</v>
      </c>
      <c r="H829" s="3">
        <v>0</v>
      </c>
      <c r="I829" s="3">
        <v>0</v>
      </c>
      <c r="R829" s="6"/>
    </row>
    <row r="830" spans="1:19" s="3" customFormat="1" x14ac:dyDescent="0.2">
      <c r="A830" s="3">
        <v>0</v>
      </c>
      <c r="B830" s="3">
        <v>9862124</v>
      </c>
      <c r="C830" s="3">
        <v>2</v>
      </c>
      <c r="D830" s="3">
        <v>0.122</v>
      </c>
      <c r="E830" s="3">
        <v>2114</v>
      </c>
      <c r="F830" s="3">
        <v>211</v>
      </c>
      <c r="G830" s="3">
        <v>0</v>
      </c>
      <c r="H830" s="3">
        <v>0</v>
      </c>
      <c r="I830" s="3">
        <v>0</v>
      </c>
      <c r="R830" s="6"/>
    </row>
    <row r="831" spans="1:19" s="3" customFormat="1" x14ac:dyDescent="0.2">
      <c r="A831" s="3">
        <v>794</v>
      </c>
      <c r="B831" s="3">
        <v>9862124</v>
      </c>
      <c r="C831" s="3">
        <v>2</v>
      </c>
      <c r="D831" s="3">
        <v>0.13200000000000001</v>
      </c>
      <c r="E831" s="3">
        <v>22112</v>
      </c>
      <c r="F831" s="3">
        <v>211</v>
      </c>
      <c r="G831" s="3">
        <v>0</v>
      </c>
      <c r="H831" s="3">
        <v>0</v>
      </c>
      <c r="I831" s="3">
        <v>0</v>
      </c>
      <c r="R831" s="6"/>
    </row>
    <row r="832" spans="1:19" s="3" customFormat="1" x14ac:dyDescent="0.2">
      <c r="A832" s="3">
        <v>795</v>
      </c>
      <c r="B832" s="3">
        <v>9862124</v>
      </c>
      <c r="C832" s="3">
        <v>2</v>
      </c>
      <c r="D832" s="3">
        <v>0.13100000000000001</v>
      </c>
      <c r="E832" s="3">
        <v>22212</v>
      </c>
      <c r="F832" s="3">
        <v>111</v>
      </c>
      <c r="G832" s="3">
        <v>0</v>
      </c>
      <c r="H832" s="3">
        <v>0</v>
      </c>
      <c r="I832" s="3">
        <v>0</v>
      </c>
      <c r="R832" s="6"/>
    </row>
    <row r="833" spans="1:19" s="2" customFormat="1" x14ac:dyDescent="0.2">
      <c r="A833" s="2">
        <v>799</v>
      </c>
      <c r="B833" s="2">
        <v>-9862124</v>
      </c>
      <c r="C833" s="2" t="s">
        <v>178</v>
      </c>
      <c r="D833" s="2">
        <v>2.12</v>
      </c>
      <c r="E833" s="2">
        <v>0.3</v>
      </c>
      <c r="F833" s="2">
        <v>4</v>
      </c>
      <c r="G833" s="2">
        <v>-1</v>
      </c>
      <c r="H833" s="2">
        <v>0</v>
      </c>
      <c r="I833" s="2">
        <v>0</v>
      </c>
      <c r="J833" s="2">
        <v>0</v>
      </c>
      <c r="K833" s="2">
        <v>0.5</v>
      </c>
      <c r="L833" s="2">
        <v>-1</v>
      </c>
      <c r="M833" s="2">
        <v>8</v>
      </c>
      <c r="N833" s="2">
        <v>2.16</v>
      </c>
      <c r="O833" s="2">
        <v>2.06</v>
      </c>
      <c r="P833" s="2">
        <v>0.36</v>
      </c>
      <c r="Q833" s="2">
        <v>0.26</v>
      </c>
      <c r="R833" s="9">
        <v>3</v>
      </c>
      <c r="S833" s="2" t="s">
        <v>730</v>
      </c>
    </row>
    <row r="834" spans="1:19" s="3" customFormat="1" x14ac:dyDescent="0.2">
      <c r="A834" s="3">
        <v>805</v>
      </c>
      <c r="B834" s="3">
        <v>-9862124</v>
      </c>
      <c r="C834" s="3">
        <v>2</v>
      </c>
      <c r="D834" s="3">
        <v>4.9000000000000002E-2</v>
      </c>
      <c r="E834" s="3">
        <v>-2212</v>
      </c>
      <c r="F834" s="3">
        <v>111</v>
      </c>
      <c r="G834" s="3">
        <v>0</v>
      </c>
      <c r="H834" s="3">
        <v>0</v>
      </c>
      <c r="I834" s="3">
        <v>0</v>
      </c>
      <c r="R834" s="6"/>
      <c r="S834" s="3" t="s">
        <v>794</v>
      </c>
    </row>
    <row r="835" spans="1:19" s="3" customFormat="1" x14ac:dyDescent="0.2">
      <c r="A835" s="3">
        <v>806</v>
      </c>
      <c r="B835" s="3">
        <v>-9862124</v>
      </c>
      <c r="C835" s="3">
        <v>2</v>
      </c>
      <c r="D835" s="3">
        <v>4.9000000000000002E-2</v>
      </c>
      <c r="E835" s="3">
        <v>-2112</v>
      </c>
      <c r="F835" s="3">
        <v>-211</v>
      </c>
      <c r="G835" s="3">
        <v>0</v>
      </c>
      <c r="H835" s="3">
        <v>0</v>
      </c>
      <c r="I835" s="3">
        <v>0</v>
      </c>
      <c r="R835" s="6"/>
    </row>
    <row r="836" spans="1:19" s="3" customFormat="1" x14ac:dyDescent="0.2">
      <c r="A836" s="3">
        <v>0</v>
      </c>
      <c r="B836" s="3">
        <v>-9862124</v>
      </c>
      <c r="C836" s="3">
        <v>2</v>
      </c>
      <c r="D836" s="3">
        <v>2.9000000000000001E-2</v>
      </c>
      <c r="E836" s="3">
        <v>-2212</v>
      </c>
      <c r="F836" s="3">
        <v>221</v>
      </c>
      <c r="G836" s="3">
        <v>0</v>
      </c>
      <c r="H836" s="3">
        <v>0</v>
      </c>
      <c r="I836" s="3">
        <v>0</v>
      </c>
      <c r="R836" s="6"/>
    </row>
    <row r="837" spans="1:19" s="3" customFormat="1" x14ac:dyDescent="0.2">
      <c r="A837" s="3">
        <v>0</v>
      </c>
      <c r="B837" s="3">
        <v>-9862124</v>
      </c>
      <c r="C837" s="3">
        <v>2</v>
      </c>
      <c r="D837" s="3">
        <v>3.9E-2</v>
      </c>
      <c r="E837" s="3">
        <v>-2212</v>
      </c>
      <c r="F837" s="3">
        <v>331</v>
      </c>
      <c r="G837" s="3">
        <v>0</v>
      </c>
      <c r="H837" s="3">
        <v>0</v>
      </c>
      <c r="I837" s="3">
        <v>0</v>
      </c>
      <c r="R837" s="6"/>
    </row>
    <row r="838" spans="1:19" s="3" customFormat="1" x14ac:dyDescent="0.2">
      <c r="A838" s="3">
        <v>0</v>
      </c>
      <c r="B838" s="3">
        <v>-9862124</v>
      </c>
      <c r="C838" s="3">
        <v>2</v>
      </c>
      <c r="D838" s="3">
        <v>0.11700000000000001</v>
      </c>
      <c r="E838" s="3">
        <v>-2212</v>
      </c>
      <c r="F838" s="3">
        <v>223</v>
      </c>
      <c r="G838" s="3">
        <v>0</v>
      </c>
      <c r="H838" s="3">
        <v>0</v>
      </c>
      <c r="I838" s="3">
        <v>0</v>
      </c>
      <c r="R838" s="6"/>
    </row>
    <row r="839" spans="1:19" s="3" customFormat="1" x14ac:dyDescent="0.2">
      <c r="A839" s="3">
        <v>0</v>
      </c>
      <c r="B839" s="3">
        <v>-9862124</v>
      </c>
      <c r="C839" s="3">
        <v>2</v>
      </c>
      <c r="D839" s="3">
        <v>8.7999999999999995E-2</v>
      </c>
      <c r="E839" s="3">
        <v>-3122</v>
      </c>
      <c r="F839" s="3">
        <v>-321</v>
      </c>
      <c r="G839" s="3">
        <v>0</v>
      </c>
      <c r="H839" s="3">
        <v>0</v>
      </c>
      <c r="I839" s="3">
        <v>0</v>
      </c>
      <c r="R839" s="6"/>
    </row>
    <row r="840" spans="1:19" s="3" customFormat="1" x14ac:dyDescent="0.2">
      <c r="A840" s="3">
        <v>0</v>
      </c>
      <c r="B840" s="3">
        <v>-9862124</v>
      </c>
      <c r="C840" s="3">
        <v>2</v>
      </c>
      <c r="D840" s="3">
        <v>0.122</v>
      </c>
      <c r="E840" s="3">
        <v>-2224</v>
      </c>
      <c r="F840" s="3">
        <v>211</v>
      </c>
      <c r="G840" s="3">
        <v>0</v>
      </c>
      <c r="H840" s="3">
        <v>0</v>
      </c>
      <c r="I840" s="3">
        <v>0</v>
      </c>
      <c r="R840" s="6"/>
    </row>
    <row r="841" spans="1:19" s="3" customFormat="1" x14ac:dyDescent="0.2">
      <c r="A841" s="3">
        <v>0</v>
      </c>
      <c r="B841" s="3">
        <v>-9862124</v>
      </c>
      <c r="C841" s="3">
        <v>2</v>
      </c>
      <c r="D841" s="3">
        <v>0.122</v>
      </c>
      <c r="E841" s="3">
        <v>-2214</v>
      </c>
      <c r="F841" s="3">
        <v>111</v>
      </c>
      <c r="G841" s="3">
        <v>0</v>
      </c>
      <c r="H841" s="3">
        <v>0</v>
      </c>
      <c r="I841" s="3">
        <v>0</v>
      </c>
      <c r="R841" s="6"/>
    </row>
    <row r="842" spans="1:19" s="3" customFormat="1" x14ac:dyDescent="0.2">
      <c r="A842" s="3">
        <v>0</v>
      </c>
      <c r="B842" s="3">
        <v>-9862124</v>
      </c>
      <c r="C842" s="3">
        <v>2</v>
      </c>
      <c r="D842" s="3">
        <v>0.122</v>
      </c>
      <c r="E842" s="3">
        <v>-2114</v>
      </c>
      <c r="F842" s="3">
        <v>-211</v>
      </c>
      <c r="G842" s="3">
        <v>0</v>
      </c>
      <c r="H842" s="3">
        <v>0</v>
      </c>
      <c r="I842" s="3">
        <v>0</v>
      </c>
      <c r="R842" s="6"/>
    </row>
    <row r="843" spans="1:19" s="3" customFormat="1" x14ac:dyDescent="0.2">
      <c r="A843" s="3">
        <v>803</v>
      </c>
      <c r="B843" s="3">
        <v>-9862124</v>
      </c>
      <c r="C843" s="3">
        <v>2</v>
      </c>
      <c r="D843" s="3">
        <v>0.13200000000000001</v>
      </c>
      <c r="E843" s="3">
        <v>-22212</v>
      </c>
      <c r="F843" s="3">
        <v>111</v>
      </c>
      <c r="G843" s="3">
        <v>0</v>
      </c>
      <c r="H843" s="3">
        <v>0</v>
      </c>
      <c r="I843" s="3">
        <v>0</v>
      </c>
      <c r="R843" s="6"/>
    </row>
    <row r="844" spans="1:19" s="3" customFormat="1" x14ac:dyDescent="0.2">
      <c r="A844" s="3">
        <v>804</v>
      </c>
      <c r="B844" s="3">
        <v>-9862124</v>
      </c>
      <c r="C844" s="3">
        <v>2</v>
      </c>
      <c r="D844" s="3">
        <v>0.13100000000000001</v>
      </c>
      <c r="E844" s="3">
        <v>-22112</v>
      </c>
      <c r="F844" s="3">
        <v>-211</v>
      </c>
      <c r="G844" s="3">
        <v>0</v>
      </c>
      <c r="H844" s="3">
        <v>0</v>
      </c>
      <c r="I844" s="3">
        <v>0</v>
      </c>
      <c r="R844" s="6"/>
    </row>
    <row r="845" spans="1:19" s="2" customFormat="1" x14ac:dyDescent="0.2">
      <c r="A845" s="2">
        <v>808</v>
      </c>
      <c r="B845" s="2">
        <v>-9861214</v>
      </c>
      <c r="C845" s="2" t="s">
        <v>179</v>
      </c>
      <c r="D845" s="2">
        <v>2.12</v>
      </c>
      <c r="E845" s="2">
        <v>0.3</v>
      </c>
      <c r="F845" s="2">
        <v>4</v>
      </c>
      <c r="G845" s="2">
        <v>-1</v>
      </c>
      <c r="H845" s="2">
        <v>0</v>
      </c>
      <c r="I845" s="2">
        <v>0</v>
      </c>
      <c r="J845" s="2">
        <v>0</v>
      </c>
      <c r="K845" s="2">
        <v>0.5</v>
      </c>
      <c r="L845" s="2">
        <v>0</v>
      </c>
      <c r="M845" s="2">
        <v>8</v>
      </c>
      <c r="N845" s="2">
        <v>2.16</v>
      </c>
      <c r="O845" s="2">
        <v>2.06</v>
      </c>
      <c r="P845" s="2">
        <v>0.36</v>
      </c>
      <c r="Q845" s="2">
        <v>0.26</v>
      </c>
      <c r="R845" s="9">
        <v>3</v>
      </c>
      <c r="S845" s="2" t="s">
        <v>730</v>
      </c>
    </row>
    <row r="846" spans="1:19" s="5" customFormat="1" x14ac:dyDescent="0.2">
      <c r="A846" s="3">
        <v>814</v>
      </c>
      <c r="B846" s="3">
        <v>-9861214</v>
      </c>
      <c r="C846" s="3">
        <v>2</v>
      </c>
      <c r="D846" s="3">
        <v>4.9000000000000002E-2</v>
      </c>
      <c r="E846" s="3">
        <v>-2212</v>
      </c>
      <c r="F846" s="3">
        <v>211</v>
      </c>
      <c r="G846" s="3">
        <v>0</v>
      </c>
      <c r="H846" s="3">
        <v>0</v>
      </c>
      <c r="I846" s="3">
        <v>0</v>
      </c>
      <c r="R846" s="7"/>
      <c r="S846" s="3" t="s">
        <v>794</v>
      </c>
    </row>
    <row r="847" spans="1:19" s="5" customFormat="1" x14ac:dyDescent="0.2">
      <c r="A847" s="3">
        <v>815</v>
      </c>
      <c r="B847" s="3">
        <v>-9861214</v>
      </c>
      <c r="C847" s="3">
        <v>2</v>
      </c>
      <c r="D847" s="3">
        <v>4.9000000000000002E-2</v>
      </c>
      <c r="E847" s="3">
        <v>-2112</v>
      </c>
      <c r="F847" s="3">
        <v>111</v>
      </c>
      <c r="G847" s="3">
        <v>0</v>
      </c>
      <c r="H847" s="3">
        <v>0</v>
      </c>
      <c r="I847" s="3">
        <v>0</v>
      </c>
      <c r="R847" s="7"/>
    </row>
    <row r="848" spans="1:19" s="5" customFormat="1" x14ac:dyDescent="0.2">
      <c r="A848" s="3">
        <v>0</v>
      </c>
      <c r="B848" s="3">
        <v>-9861214</v>
      </c>
      <c r="C848" s="3">
        <v>2</v>
      </c>
      <c r="D848" s="3">
        <v>2.9000000000000001E-2</v>
      </c>
      <c r="E848" s="3">
        <v>-2112</v>
      </c>
      <c r="F848" s="3">
        <v>221</v>
      </c>
      <c r="G848" s="3">
        <v>0</v>
      </c>
      <c r="H848" s="3">
        <v>0</v>
      </c>
      <c r="I848" s="3">
        <v>0</v>
      </c>
      <c r="R848" s="7"/>
    </row>
    <row r="849" spans="1:19" s="3" customFormat="1" x14ac:dyDescent="0.2">
      <c r="A849" s="3">
        <v>0</v>
      </c>
      <c r="B849" s="3">
        <v>-9861214</v>
      </c>
      <c r="C849" s="3">
        <v>2</v>
      </c>
      <c r="D849" s="3">
        <v>3.9E-2</v>
      </c>
      <c r="E849" s="3">
        <v>-2112</v>
      </c>
      <c r="F849" s="3">
        <v>331</v>
      </c>
      <c r="G849" s="3">
        <v>0</v>
      </c>
      <c r="H849" s="3">
        <v>0</v>
      </c>
      <c r="I849" s="3">
        <v>0</v>
      </c>
      <c r="R849" s="6"/>
    </row>
    <row r="850" spans="1:19" s="3" customFormat="1" x14ac:dyDescent="0.2">
      <c r="A850" s="3">
        <v>0</v>
      </c>
      <c r="B850" s="3">
        <v>-9861214</v>
      </c>
      <c r="C850" s="3">
        <v>2</v>
      </c>
      <c r="D850" s="3">
        <v>0.11700000000000001</v>
      </c>
      <c r="E850" s="3">
        <v>-2112</v>
      </c>
      <c r="F850" s="3">
        <v>223</v>
      </c>
      <c r="G850" s="3">
        <v>0</v>
      </c>
      <c r="H850" s="3">
        <v>0</v>
      </c>
      <c r="I850" s="3">
        <v>0</v>
      </c>
      <c r="R850" s="6"/>
    </row>
    <row r="851" spans="1:19" s="3" customFormat="1" x14ac:dyDescent="0.2">
      <c r="A851" s="3">
        <v>0</v>
      </c>
      <c r="B851" s="3">
        <v>-9861214</v>
      </c>
      <c r="C851" s="3">
        <v>2</v>
      </c>
      <c r="D851" s="3">
        <v>8.7999999999999995E-2</v>
      </c>
      <c r="E851" s="3">
        <v>-3122</v>
      </c>
      <c r="F851" s="3">
        <v>-311</v>
      </c>
      <c r="G851" s="3">
        <v>0</v>
      </c>
      <c r="H851" s="3">
        <v>0</v>
      </c>
      <c r="I851" s="3">
        <v>0</v>
      </c>
      <c r="R851" s="6"/>
    </row>
    <row r="852" spans="1:19" s="3" customFormat="1" x14ac:dyDescent="0.2">
      <c r="A852" s="3">
        <v>0</v>
      </c>
      <c r="B852" s="3">
        <v>-9861214</v>
      </c>
      <c r="C852" s="3">
        <v>2</v>
      </c>
      <c r="D852" s="3">
        <v>0.122</v>
      </c>
      <c r="E852" s="3">
        <v>-2214</v>
      </c>
      <c r="F852" s="3">
        <v>211</v>
      </c>
      <c r="G852" s="3">
        <v>0</v>
      </c>
      <c r="H852" s="3">
        <v>0</v>
      </c>
      <c r="I852" s="3">
        <v>0</v>
      </c>
      <c r="R852" s="6"/>
    </row>
    <row r="853" spans="1:19" s="3" customFormat="1" x14ac:dyDescent="0.2">
      <c r="A853" s="3">
        <v>0</v>
      </c>
      <c r="B853" s="3">
        <v>-9861214</v>
      </c>
      <c r="C853" s="3">
        <v>2</v>
      </c>
      <c r="D853" s="3">
        <v>0.122</v>
      </c>
      <c r="E853" s="3">
        <v>-2114</v>
      </c>
      <c r="F853" s="3">
        <v>111</v>
      </c>
      <c r="G853" s="3">
        <v>0</v>
      </c>
      <c r="H853" s="3">
        <v>0</v>
      </c>
      <c r="I853" s="3">
        <v>0</v>
      </c>
      <c r="R853" s="6"/>
    </row>
    <row r="854" spans="1:19" s="3" customFormat="1" x14ac:dyDescent="0.2">
      <c r="A854" s="3">
        <v>0</v>
      </c>
      <c r="B854" s="3">
        <v>-9861214</v>
      </c>
      <c r="C854" s="3">
        <v>2</v>
      </c>
      <c r="D854" s="3">
        <v>0.122</v>
      </c>
      <c r="E854" s="3">
        <v>-1114</v>
      </c>
      <c r="F854" s="3">
        <v>-211</v>
      </c>
      <c r="G854" s="3">
        <v>0</v>
      </c>
      <c r="H854" s="3">
        <v>0</v>
      </c>
      <c r="I854" s="3">
        <v>0</v>
      </c>
      <c r="R854" s="6"/>
    </row>
    <row r="855" spans="1:19" s="3" customFormat="1" x14ac:dyDescent="0.2">
      <c r="A855" s="3">
        <v>812</v>
      </c>
      <c r="B855" s="3">
        <v>-9861214</v>
      </c>
      <c r="C855" s="3">
        <v>2</v>
      </c>
      <c r="D855" s="3">
        <v>0.13200000000000001</v>
      </c>
      <c r="E855" s="3">
        <v>-22212</v>
      </c>
      <c r="F855" s="3">
        <v>211</v>
      </c>
      <c r="G855" s="3">
        <v>0</v>
      </c>
      <c r="H855" s="3">
        <v>0</v>
      </c>
      <c r="I855" s="3">
        <v>0</v>
      </c>
      <c r="R855" s="6"/>
    </row>
    <row r="856" spans="1:19" s="3" customFormat="1" x14ac:dyDescent="0.2">
      <c r="A856" s="3">
        <v>813</v>
      </c>
      <c r="B856" s="3">
        <v>-9861214</v>
      </c>
      <c r="C856" s="3">
        <v>2</v>
      </c>
      <c r="D856" s="3">
        <v>0.13100000000000001</v>
      </c>
      <c r="E856" s="3">
        <v>-22112</v>
      </c>
      <c r="F856" s="3">
        <v>111</v>
      </c>
      <c r="G856" s="3">
        <v>0</v>
      </c>
      <c r="H856" s="3">
        <v>0</v>
      </c>
      <c r="I856" s="3">
        <v>0</v>
      </c>
      <c r="R856" s="6"/>
    </row>
    <row r="857" spans="1:19" s="2" customFormat="1" x14ac:dyDescent="0.2">
      <c r="A857" s="2">
        <v>817</v>
      </c>
      <c r="B857" s="2">
        <v>-9803318</v>
      </c>
      <c r="C857" s="2" t="s">
        <v>180</v>
      </c>
      <c r="D857" s="2">
        <v>2.12</v>
      </c>
      <c r="E857" s="2">
        <v>0.02</v>
      </c>
      <c r="F857" s="12">
        <v>8</v>
      </c>
      <c r="G857" s="2">
        <v>-1</v>
      </c>
      <c r="H857" s="2">
        <v>2</v>
      </c>
      <c r="I857" s="2">
        <v>0</v>
      </c>
      <c r="J857" s="2">
        <v>0</v>
      </c>
      <c r="K857" s="2">
        <v>0.5</v>
      </c>
      <c r="L857" s="2">
        <v>1</v>
      </c>
      <c r="M857" s="2">
        <v>2</v>
      </c>
      <c r="N857" s="2">
        <v>2.141</v>
      </c>
      <c r="O857" s="2">
        <v>2.1160000000000001</v>
      </c>
      <c r="P857" s="2">
        <v>3.6999999999999998E-2</v>
      </c>
      <c r="Q857" s="2">
        <v>1.2999999999999999E-2</v>
      </c>
      <c r="R857" s="9">
        <v>1</v>
      </c>
      <c r="S857" s="2" t="s">
        <v>784</v>
      </c>
    </row>
    <row r="858" spans="1:19" s="3" customFormat="1" x14ac:dyDescent="0.2">
      <c r="A858" s="3">
        <v>818</v>
      </c>
      <c r="B858" s="3">
        <v>-9803318</v>
      </c>
      <c r="C858" s="3">
        <v>2</v>
      </c>
      <c r="D858" s="3">
        <v>0.8</v>
      </c>
      <c r="E858" s="3">
        <v>-203316</v>
      </c>
      <c r="F858" s="3">
        <v>22</v>
      </c>
      <c r="G858" s="3">
        <v>0</v>
      </c>
      <c r="H858" s="3">
        <v>0</v>
      </c>
      <c r="I858" s="3">
        <v>0</v>
      </c>
      <c r="R858" s="6"/>
    </row>
    <row r="859" spans="1:19" s="3" customFormat="1" x14ac:dyDescent="0.2">
      <c r="A859" s="3">
        <v>819</v>
      </c>
      <c r="B859" s="3">
        <v>-9803318</v>
      </c>
      <c r="C859" s="3">
        <v>2</v>
      </c>
      <c r="D859" s="3">
        <v>0.2</v>
      </c>
      <c r="E859" s="3">
        <v>-3122</v>
      </c>
      <c r="F859" s="3">
        <v>321</v>
      </c>
      <c r="G859" s="3">
        <v>0</v>
      </c>
      <c r="H859" s="3">
        <v>0</v>
      </c>
      <c r="I859" s="3">
        <v>0</v>
      </c>
      <c r="R859" s="6"/>
    </row>
    <row r="860" spans="1:19" s="2" customFormat="1" x14ac:dyDescent="0.2">
      <c r="A860" s="2">
        <v>820</v>
      </c>
      <c r="B860" s="2">
        <v>-9803328</v>
      </c>
      <c r="C860" s="2" t="s">
        <v>181</v>
      </c>
      <c r="D860" s="2">
        <v>2.12</v>
      </c>
      <c r="E860" s="2">
        <v>0.02</v>
      </c>
      <c r="F860" s="12">
        <v>8</v>
      </c>
      <c r="G860" s="2">
        <v>-1</v>
      </c>
      <c r="H860" s="2">
        <v>2</v>
      </c>
      <c r="I860" s="2">
        <v>0</v>
      </c>
      <c r="J860" s="2">
        <v>0</v>
      </c>
      <c r="K860" s="2">
        <v>0.5</v>
      </c>
      <c r="L860" s="2">
        <v>0</v>
      </c>
      <c r="M860" s="2">
        <v>2</v>
      </c>
      <c r="N860" s="2">
        <v>2.141</v>
      </c>
      <c r="O860" s="2">
        <v>2.1160000000000001</v>
      </c>
      <c r="P860" s="2">
        <v>3.6999999999999998E-2</v>
      </c>
      <c r="Q860" s="2">
        <v>1.2999999999999999E-2</v>
      </c>
      <c r="R860" s="9">
        <v>1</v>
      </c>
      <c r="S860" s="2" t="s">
        <v>784</v>
      </c>
    </row>
    <row r="861" spans="1:19" s="3" customFormat="1" x14ac:dyDescent="0.2">
      <c r="A861" s="3">
        <v>821</v>
      </c>
      <c r="B861" s="3">
        <v>-9803328</v>
      </c>
      <c r="C861" s="3">
        <v>2</v>
      </c>
      <c r="D861" s="3">
        <v>0.8</v>
      </c>
      <c r="E861" s="3">
        <v>-203326</v>
      </c>
      <c r="F861" s="3">
        <v>22</v>
      </c>
      <c r="G861" s="3">
        <v>0</v>
      </c>
      <c r="H861" s="3">
        <v>0</v>
      </c>
      <c r="I861" s="3">
        <v>0</v>
      </c>
      <c r="R861" s="6"/>
    </row>
    <row r="862" spans="1:19" s="3" customFormat="1" x14ac:dyDescent="0.2">
      <c r="A862" s="3">
        <v>822</v>
      </c>
      <c r="B862" s="3">
        <v>-9803328</v>
      </c>
      <c r="C862" s="3">
        <v>2</v>
      </c>
      <c r="D862" s="3">
        <v>0.2</v>
      </c>
      <c r="E862" s="3">
        <v>-3122</v>
      </c>
      <c r="F862" s="3">
        <v>311</v>
      </c>
      <c r="G862" s="3">
        <v>0</v>
      </c>
      <c r="H862" s="3">
        <v>0</v>
      </c>
      <c r="I862" s="3">
        <v>0</v>
      </c>
      <c r="R862" s="6"/>
    </row>
    <row r="863" spans="1:19" s="2" customFormat="1" x14ac:dyDescent="0.2">
      <c r="A863" s="2">
        <v>823</v>
      </c>
      <c r="B863" s="2">
        <v>23126</v>
      </c>
      <c r="C863" s="2" t="s">
        <v>182</v>
      </c>
      <c r="D863" s="2">
        <v>2.09</v>
      </c>
      <c r="E863" s="2">
        <v>0.25</v>
      </c>
      <c r="F863" s="2">
        <v>6</v>
      </c>
      <c r="G863" s="2">
        <v>1</v>
      </c>
      <c r="H863" s="2">
        <v>-1</v>
      </c>
      <c r="I863" s="2">
        <v>0</v>
      </c>
      <c r="J863" s="2">
        <v>0</v>
      </c>
      <c r="K863" s="2">
        <v>0</v>
      </c>
      <c r="L863" s="2">
        <v>0</v>
      </c>
      <c r="M863" s="2">
        <v>12</v>
      </c>
      <c r="N863" s="2">
        <v>2.13</v>
      </c>
      <c r="O863" s="2">
        <v>2.0499999999999998</v>
      </c>
      <c r="P863" s="2">
        <v>0.3</v>
      </c>
      <c r="Q863" s="2">
        <v>0.2</v>
      </c>
      <c r="R863" s="9">
        <v>3</v>
      </c>
      <c r="S863" s="2" t="s">
        <v>784</v>
      </c>
    </row>
    <row r="864" spans="1:19" s="3" customFormat="1" x14ac:dyDescent="0.2">
      <c r="A864" s="3">
        <v>824</v>
      </c>
      <c r="B864" s="3">
        <v>23126</v>
      </c>
      <c r="C864" s="3">
        <v>2</v>
      </c>
      <c r="D864" s="3">
        <v>0.2</v>
      </c>
      <c r="E864" s="3">
        <v>3128</v>
      </c>
      <c r="F864" s="3">
        <v>22</v>
      </c>
      <c r="G864" s="3">
        <v>0</v>
      </c>
      <c r="H864" s="3">
        <v>0</v>
      </c>
      <c r="I864" s="3">
        <v>0</v>
      </c>
      <c r="R864" s="6"/>
    </row>
    <row r="865" spans="1:19" s="3" customFormat="1" x14ac:dyDescent="0.2">
      <c r="A865" s="3">
        <v>825</v>
      </c>
      <c r="B865" s="3">
        <v>23126</v>
      </c>
      <c r="C865" s="3">
        <v>2</v>
      </c>
      <c r="D865" s="3">
        <v>0.15</v>
      </c>
      <c r="E865" s="3">
        <v>2112</v>
      </c>
      <c r="F865" s="3">
        <v>-313</v>
      </c>
      <c r="G865" s="3">
        <v>0</v>
      </c>
      <c r="H865" s="3">
        <v>0</v>
      </c>
      <c r="I865" s="3">
        <v>0</v>
      </c>
      <c r="R865" s="6"/>
    </row>
    <row r="866" spans="1:19" s="3" customFormat="1" x14ac:dyDescent="0.2">
      <c r="A866" s="3">
        <v>826</v>
      </c>
      <c r="B866" s="3">
        <v>23126</v>
      </c>
      <c r="C866" s="3">
        <v>2</v>
      </c>
      <c r="D866" s="3">
        <v>0.15</v>
      </c>
      <c r="E866" s="3">
        <v>2212</v>
      </c>
      <c r="F866" s="3">
        <v>-323</v>
      </c>
      <c r="G866" s="3">
        <v>0</v>
      </c>
      <c r="H866" s="3">
        <v>0</v>
      </c>
      <c r="I866" s="3">
        <v>0</v>
      </c>
      <c r="R866" s="6"/>
    </row>
    <row r="867" spans="1:19" s="3" customFormat="1" x14ac:dyDescent="0.2">
      <c r="A867" s="3">
        <v>827</v>
      </c>
      <c r="B867" s="3">
        <v>23126</v>
      </c>
      <c r="C867" s="3">
        <v>2</v>
      </c>
      <c r="D867" s="3">
        <v>8.3400000000000002E-2</v>
      </c>
      <c r="E867" s="3">
        <v>3212</v>
      </c>
      <c r="F867" s="3">
        <v>111</v>
      </c>
      <c r="G867" s="3">
        <v>0</v>
      </c>
      <c r="H867" s="3">
        <v>0</v>
      </c>
      <c r="I867" s="3">
        <v>0</v>
      </c>
      <c r="R867" s="6"/>
    </row>
    <row r="868" spans="1:19" s="3" customFormat="1" x14ac:dyDescent="0.2">
      <c r="A868" s="3">
        <v>828</v>
      </c>
      <c r="B868" s="3">
        <v>23126</v>
      </c>
      <c r="C868" s="3">
        <v>2</v>
      </c>
      <c r="D868" s="3">
        <v>8.3299999999999999E-2</v>
      </c>
      <c r="E868" s="3">
        <v>3112</v>
      </c>
      <c r="F868" s="3">
        <v>211</v>
      </c>
      <c r="G868" s="3">
        <v>0</v>
      </c>
      <c r="H868" s="3">
        <v>0</v>
      </c>
      <c r="I868" s="3">
        <v>0</v>
      </c>
      <c r="R868" s="6"/>
    </row>
    <row r="869" spans="1:19" s="3" customFormat="1" x14ac:dyDescent="0.2">
      <c r="A869" s="3">
        <v>829</v>
      </c>
      <c r="B869" s="3">
        <v>23126</v>
      </c>
      <c r="C869" s="3">
        <v>2</v>
      </c>
      <c r="D869" s="3">
        <v>8.3299999999999999E-2</v>
      </c>
      <c r="E869" s="3">
        <v>3222</v>
      </c>
      <c r="F869" s="3">
        <v>-211</v>
      </c>
      <c r="G869" s="3">
        <v>0</v>
      </c>
      <c r="H869" s="3">
        <v>0</v>
      </c>
      <c r="I869" s="3">
        <v>0</v>
      </c>
      <c r="R869" s="6"/>
    </row>
    <row r="870" spans="1:19" s="3" customFormat="1" x14ac:dyDescent="0.2">
      <c r="A870" s="3">
        <v>830</v>
      </c>
      <c r="B870" s="3">
        <v>23126</v>
      </c>
      <c r="C870" s="3">
        <v>2</v>
      </c>
      <c r="D870" s="3">
        <v>7.4999999999999997E-2</v>
      </c>
      <c r="E870" s="3">
        <v>2112</v>
      </c>
      <c r="F870" s="3">
        <v>-311</v>
      </c>
      <c r="G870" s="3">
        <v>0</v>
      </c>
      <c r="H870" s="3">
        <v>0</v>
      </c>
      <c r="I870" s="3">
        <v>0</v>
      </c>
      <c r="R870" s="6"/>
    </row>
    <row r="871" spans="1:19" s="3" customFormat="1" x14ac:dyDescent="0.2">
      <c r="A871" s="3">
        <v>831</v>
      </c>
      <c r="B871" s="3">
        <v>23126</v>
      </c>
      <c r="C871" s="3">
        <v>2</v>
      </c>
      <c r="D871" s="3">
        <v>7.4999999999999997E-2</v>
      </c>
      <c r="E871" s="3">
        <v>2212</v>
      </c>
      <c r="F871" s="3">
        <v>-321</v>
      </c>
      <c r="G871" s="3">
        <v>0</v>
      </c>
      <c r="H871" s="3">
        <v>0</v>
      </c>
      <c r="I871" s="3">
        <v>0</v>
      </c>
      <c r="R871" s="6"/>
    </row>
    <row r="872" spans="1:19" s="3" customFormat="1" x14ac:dyDescent="0.2">
      <c r="A872" s="3">
        <v>832</v>
      </c>
      <c r="B872" s="3">
        <v>23126</v>
      </c>
      <c r="C872" s="3">
        <v>2</v>
      </c>
      <c r="D872" s="3">
        <v>0.05</v>
      </c>
      <c r="E872" s="3">
        <v>3122</v>
      </c>
      <c r="F872" s="3">
        <v>223</v>
      </c>
      <c r="G872" s="3">
        <v>0</v>
      </c>
      <c r="H872" s="3">
        <v>0</v>
      </c>
      <c r="I872" s="3">
        <v>0</v>
      </c>
      <c r="R872" s="6"/>
    </row>
    <row r="873" spans="1:19" s="3" customFormat="1" x14ac:dyDescent="0.2">
      <c r="A873" s="3">
        <v>833</v>
      </c>
      <c r="B873" s="3">
        <v>23126</v>
      </c>
      <c r="C873" s="3">
        <v>2</v>
      </c>
      <c r="D873" s="3">
        <v>1.6799999999999999E-2</v>
      </c>
      <c r="E873" s="3">
        <v>3214</v>
      </c>
      <c r="F873" s="3">
        <v>111</v>
      </c>
      <c r="G873" s="3">
        <v>0</v>
      </c>
      <c r="H873" s="3">
        <v>0</v>
      </c>
      <c r="I873" s="3">
        <v>0</v>
      </c>
      <c r="R873" s="6"/>
    </row>
    <row r="874" spans="1:19" s="3" customFormat="1" x14ac:dyDescent="0.2">
      <c r="A874" s="3">
        <v>834</v>
      </c>
      <c r="B874" s="3">
        <v>23126</v>
      </c>
      <c r="C874" s="3">
        <v>2</v>
      </c>
      <c r="D874" s="3">
        <v>1.66E-2</v>
      </c>
      <c r="E874" s="3">
        <v>3114</v>
      </c>
      <c r="F874" s="3">
        <v>211</v>
      </c>
      <c r="G874" s="3">
        <v>0</v>
      </c>
      <c r="H874" s="3">
        <v>0</v>
      </c>
      <c r="I874" s="3">
        <v>0</v>
      </c>
      <c r="R874" s="6"/>
    </row>
    <row r="875" spans="1:19" s="3" customFormat="1" x14ac:dyDescent="0.2">
      <c r="A875" s="3">
        <v>835</v>
      </c>
      <c r="B875" s="3">
        <v>23126</v>
      </c>
      <c r="C875" s="3">
        <v>2</v>
      </c>
      <c r="D875" s="3">
        <v>1.66E-2</v>
      </c>
      <c r="E875" s="3">
        <v>3224</v>
      </c>
      <c r="F875" s="3">
        <v>-211</v>
      </c>
      <c r="G875" s="3">
        <v>0</v>
      </c>
      <c r="H875" s="3">
        <v>0</v>
      </c>
      <c r="I875" s="3">
        <v>0</v>
      </c>
      <c r="R875" s="6"/>
    </row>
    <row r="876" spans="1:19" s="2" customFormat="1" x14ac:dyDescent="0.2">
      <c r="A876" s="2">
        <v>836</v>
      </c>
      <c r="B876" s="2">
        <v>-23126</v>
      </c>
      <c r="C876" s="2" t="s">
        <v>183</v>
      </c>
      <c r="D876" s="2">
        <v>2.09</v>
      </c>
      <c r="E876" s="2">
        <v>0.25</v>
      </c>
      <c r="F876" s="2">
        <v>6</v>
      </c>
      <c r="G876" s="2">
        <v>-1</v>
      </c>
      <c r="H876" s="2">
        <v>1</v>
      </c>
      <c r="I876" s="2">
        <v>0</v>
      </c>
      <c r="J876" s="2">
        <v>0</v>
      </c>
      <c r="K876" s="2">
        <v>0</v>
      </c>
      <c r="L876" s="2">
        <v>0</v>
      </c>
      <c r="M876" s="2">
        <v>12</v>
      </c>
      <c r="N876" s="2">
        <v>2.13</v>
      </c>
      <c r="O876" s="2">
        <v>2.0499999999999998</v>
      </c>
      <c r="P876" s="2">
        <v>0.3</v>
      </c>
      <c r="Q876" s="2">
        <v>0.2</v>
      </c>
      <c r="R876" s="9">
        <v>3</v>
      </c>
      <c r="S876" s="2" t="s">
        <v>784</v>
      </c>
    </row>
    <row r="877" spans="1:19" s="3" customFormat="1" x14ac:dyDescent="0.2">
      <c r="A877" s="3">
        <v>837</v>
      </c>
      <c r="B877" s="3">
        <v>-23126</v>
      </c>
      <c r="C877" s="3">
        <v>2</v>
      </c>
      <c r="D877" s="3">
        <v>0.2</v>
      </c>
      <c r="E877" s="3">
        <v>-3128</v>
      </c>
      <c r="F877" s="3">
        <v>22</v>
      </c>
      <c r="G877" s="3">
        <v>0</v>
      </c>
      <c r="H877" s="3">
        <v>0</v>
      </c>
      <c r="I877" s="3">
        <v>0</v>
      </c>
      <c r="R877" s="6"/>
    </row>
    <row r="878" spans="1:19" s="3" customFormat="1" x14ac:dyDescent="0.2">
      <c r="A878" s="3">
        <v>838</v>
      </c>
      <c r="B878" s="3">
        <v>-23126</v>
      </c>
      <c r="C878" s="3">
        <v>2</v>
      </c>
      <c r="D878" s="3">
        <v>0.15</v>
      </c>
      <c r="E878" s="3">
        <v>-2212</v>
      </c>
      <c r="F878" s="3">
        <v>323</v>
      </c>
      <c r="G878" s="3">
        <v>0</v>
      </c>
      <c r="H878" s="3">
        <v>0</v>
      </c>
      <c r="I878" s="3">
        <v>0</v>
      </c>
      <c r="R878" s="6"/>
    </row>
    <row r="879" spans="1:19" s="3" customFormat="1" x14ac:dyDescent="0.2">
      <c r="A879" s="3">
        <v>839</v>
      </c>
      <c r="B879" s="3">
        <v>-23126</v>
      </c>
      <c r="C879" s="3">
        <v>2</v>
      </c>
      <c r="D879" s="3">
        <v>0.15</v>
      </c>
      <c r="E879" s="3">
        <v>-2112</v>
      </c>
      <c r="F879" s="3">
        <v>313</v>
      </c>
      <c r="G879" s="3">
        <v>0</v>
      </c>
      <c r="H879" s="3">
        <v>0</v>
      </c>
      <c r="I879" s="3">
        <v>0</v>
      </c>
      <c r="R879" s="6"/>
    </row>
    <row r="880" spans="1:19" s="3" customFormat="1" x14ac:dyDescent="0.2">
      <c r="A880" s="3">
        <v>840</v>
      </c>
      <c r="B880" s="3">
        <v>-23126</v>
      </c>
      <c r="C880" s="3">
        <v>2</v>
      </c>
      <c r="D880" s="3">
        <v>8.3400000000000002E-2</v>
      </c>
      <c r="E880" s="3">
        <v>-3212</v>
      </c>
      <c r="F880" s="3">
        <v>111</v>
      </c>
      <c r="G880" s="3">
        <v>0</v>
      </c>
      <c r="H880" s="3">
        <v>0</v>
      </c>
      <c r="I880" s="3">
        <v>0</v>
      </c>
      <c r="R880" s="6"/>
    </row>
    <row r="881" spans="1:19" s="3" customFormat="1" x14ac:dyDescent="0.2">
      <c r="A881" s="3">
        <v>841</v>
      </c>
      <c r="B881" s="3">
        <v>-23126</v>
      </c>
      <c r="C881" s="3">
        <v>2</v>
      </c>
      <c r="D881" s="3">
        <v>8.3299999999999999E-2</v>
      </c>
      <c r="E881" s="3">
        <v>-3222</v>
      </c>
      <c r="F881" s="3">
        <v>211</v>
      </c>
      <c r="G881" s="3">
        <v>0</v>
      </c>
      <c r="H881" s="3">
        <v>0</v>
      </c>
      <c r="I881" s="3">
        <v>0</v>
      </c>
      <c r="R881" s="6"/>
    </row>
    <row r="882" spans="1:19" s="3" customFormat="1" x14ac:dyDescent="0.2">
      <c r="A882" s="3">
        <v>842</v>
      </c>
      <c r="B882" s="3">
        <v>-23126</v>
      </c>
      <c r="C882" s="3">
        <v>2</v>
      </c>
      <c r="D882" s="3">
        <v>8.3299999999999999E-2</v>
      </c>
      <c r="E882" s="3">
        <v>-3112</v>
      </c>
      <c r="F882" s="3">
        <v>-211</v>
      </c>
      <c r="G882" s="3">
        <v>0</v>
      </c>
      <c r="H882" s="3">
        <v>0</v>
      </c>
      <c r="I882" s="3">
        <v>0</v>
      </c>
      <c r="R882" s="6"/>
    </row>
    <row r="883" spans="1:19" s="3" customFormat="1" x14ac:dyDescent="0.2">
      <c r="A883" s="3">
        <v>843</v>
      </c>
      <c r="B883" s="3">
        <v>-23126</v>
      </c>
      <c r="C883" s="3">
        <v>2</v>
      </c>
      <c r="D883" s="3">
        <v>7.4999999999999997E-2</v>
      </c>
      <c r="E883" s="3">
        <v>-2212</v>
      </c>
      <c r="F883" s="3">
        <v>321</v>
      </c>
      <c r="G883" s="3">
        <v>0</v>
      </c>
      <c r="H883" s="3">
        <v>0</v>
      </c>
      <c r="I883" s="3">
        <v>0</v>
      </c>
      <c r="R883" s="6"/>
    </row>
    <row r="884" spans="1:19" s="3" customFormat="1" x14ac:dyDescent="0.2">
      <c r="A884" s="3">
        <v>844</v>
      </c>
      <c r="B884" s="3">
        <v>-23126</v>
      </c>
      <c r="C884" s="3">
        <v>2</v>
      </c>
      <c r="D884" s="3">
        <v>7.4999999999999997E-2</v>
      </c>
      <c r="E884" s="3">
        <v>-2112</v>
      </c>
      <c r="F884" s="3">
        <v>311</v>
      </c>
      <c r="G884" s="3">
        <v>0</v>
      </c>
      <c r="H884" s="3">
        <v>0</v>
      </c>
      <c r="I884" s="3">
        <v>0</v>
      </c>
      <c r="R884" s="6"/>
    </row>
    <row r="885" spans="1:19" s="3" customFormat="1" x14ac:dyDescent="0.2">
      <c r="A885" s="3">
        <v>845</v>
      </c>
      <c r="B885" s="3">
        <v>-23126</v>
      </c>
      <c r="C885" s="3">
        <v>2</v>
      </c>
      <c r="D885" s="3">
        <v>0.05</v>
      </c>
      <c r="E885" s="3">
        <v>-3122</v>
      </c>
      <c r="F885" s="3">
        <v>223</v>
      </c>
      <c r="G885" s="3">
        <v>0</v>
      </c>
      <c r="H885" s="3">
        <v>0</v>
      </c>
      <c r="I885" s="3">
        <v>0</v>
      </c>
      <c r="R885" s="6"/>
    </row>
    <row r="886" spans="1:19" s="3" customFormat="1" x14ac:dyDescent="0.2">
      <c r="A886" s="3">
        <v>846</v>
      </c>
      <c r="B886" s="3">
        <v>-23126</v>
      </c>
      <c r="C886" s="3">
        <v>2</v>
      </c>
      <c r="D886" s="3">
        <v>1.6799999999999999E-2</v>
      </c>
      <c r="E886" s="3">
        <v>-3214</v>
      </c>
      <c r="F886" s="3">
        <v>111</v>
      </c>
      <c r="G886" s="3">
        <v>0</v>
      </c>
      <c r="H886" s="3">
        <v>0</v>
      </c>
      <c r="I886" s="3">
        <v>0</v>
      </c>
      <c r="R886" s="6"/>
    </row>
    <row r="887" spans="1:19" s="3" customFormat="1" x14ac:dyDescent="0.2">
      <c r="A887" s="3">
        <v>847</v>
      </c>
      <c r="B887" s="3">
        <v>-23126</v>
      </c>
      <c r="C887" s="3">
        <v>2</v>
      </c>
      <c r="D887" s="3">
        <v>1.66E-2</v>
      </c>
      <c r="E887" s="3">
        <v>-3224</v>
      </c>
      <c r="F887" s="3">
        <v>211</v>
      </c>
      <c r="G887" s="3">
        <v>0</v>
      </c>
      <c r="H887" s="3">
        <v>0</v>
      </c>
      <c r="I887" s="3">
        <v>0</v>
      </c>
      <c r="R887" s="6"/>
    </row>
    <row r="888" spans="1:19" s="3" customFormat="1" x14ac:dyDescent="0.2">
      <c r="A888" s="3">
        <v>848</v>
      </c>
      <c r="B888" s="3">
        <v>-23126</v>
      </c>
      <c r="C888" s="3">
        <v>2</v>
      </c>
      <c r="D888" s="3">
        <v>1.66E-2</v>
      </c>
      <c r="E888" s="3">
        <v>-3114</v>
      </c>
      <c r="F888" s="3">
        <v>-211</v>
      </c>
      <c r="G888" s="3">
        <v>0</v>
      </c>
      <c r="H888" s="3">
        <v>0</v>
      </c>
      <c r="I888" s="3">
        <v>0</v>
      </c>
      <c r="R888" s="6"/>
    </row>
    <row r="889" spans="1:19" s="2" customFormat="1" x14ac:dyDescent="0.2">
      <c r="A889" s="2">
        <v>849</v>
      </c>
      <c r="B889" s="2">
        <v>9872212</v>
      </c>
      <c r="C889" s="2" t="s">
        <v>184</v>
      </c>
      <c r="D889" s="2">
        <v>2.1</v>
      </c>
      <c r="E889" s="2">
        <v>0.26</v>
      </c>
      <c r="F889" s="2">
        <v>2</v>
      </c>
      <c r="G889" s="2">
        <v>1</v>
      </c>
      <c r="H889" s="2">
        <v>0</v>
      </c>
      <c r="I889" s="2">
        <v>0</v>
      </c>
      <c r="J889" s="2">
        <v>0</v>
      </c>
      <c r="K889" s="2">
        <v>0.5</v>
      </c>
      <c r="L889" s="2">
        <v>1</v>
      </c>
      <c r="M889" s="2">
        <v>10</v>
      </c>
      <c r="N889" s="2">
        <v>2.15</v>
      </c>
      <c r="O889" s="2">
        <v>2.0499999999999998</v>
      </c>
      <c r="P889" s="2">
        <v>0.32</v>
      </c>
      <c r="Q889" s="2">
        <v>0.2</v>
      </c>
      <c r="R889" s="9">
        <v>3</v>
      </c>
      <c r="S889" s="2" t="s">
        <v>784</v>
      </c>
    </row>
    <row r="890" spans="1:19" s="3" customFormat="1" x14ac:dyDescent="0.2">
      <c r="A890" s="3">
        <v>850</v>
      </c>
      <c r="B890" s="3">
        <v>9872212</v>
      </c>
      <c r="C890" s="3">
        <v>2</v>
      </c>
      <c r="D890" s="3">
        <v>0.25</v>
      </c>
      <c r="E890" s="3">
        <v>9862212</v>
      </c>
      <c r="F890" s="3">
        <v>22</v>
      </c>
      <c r="G890" s="3">
        <v>0</v>
      </c>
      <c r="H890" s="3">
        <v>0</v>
      </c>
      <c r="I890" s="3">
        <v>0</v>
      </c>
      <c r="R890" s="6"/>
    </row>
    <row r="891" spans="1:19" s="3" customFormat="1" x14ac:dyDescent="0.2">
      <c r="A891" s="3">
        <v>851</v>
      </c>
      <c r="B891" s="3">
        <v>9872212</v>
      </c>
      <c r="C891" s="3">
        <v>2</v>
      </c>
      <c r="D891" s="3">
        <v>0.15</v>
      </c>
      <c r="E891" s="3">
        <v>22112</v>
      </c>
      <c r="F891" s="3">
        <v>211</v>
      </c>
      <c r="G891" s="3">
        <v>0</v>
      </c>
      <c r="H891" s="3">
        <v>0</v>
      </c>
      <c r="I891" s="3">
        <v>0</v>
      </c>
      <c r="R891" s="6"/>
    </row>
    <row r="892" spans="1:19" s="3" customFormat="1" x14ac:dyDescent="0.2">
      <c r="A892" s="3">
        <v>852</v>
      </c>
      <c r="B892" s="3">
        <v>9872212</v>
      </c>
      <c r="C892" s="3">
        <v>2</v>
      </c>
      <c r="D892" s="3">
        <v>0.15</v>
      </c>
      <c r="E892" s="3">
        <v>22212</v>
      </c>
      <c r="F892" s="3">
        <v>111</v>
      </c>
      <c r="G892" s="3">
        <v>0</v>
      </c>
      <c r="H892" s="3">
        <v>0</v>
      </c>
      <c r="I892" s="3">
        <v>0</v>
      </c>
      <c r="R892" s="6"/>
    </row>
    <row r="893" spans="1:19" s="3" customFormat="1" x14ac:dyDescent="0.2">
      <c r="A893" s="3">
        <v>853</v>
      </c>
      <c r="B893" s="3">
        <v>9872212</v>
      </c>
      <c r="C893" s="3">
        <v>3</v>
      </c>
      <c r="D893" s="3">
        <v>0.1</v>
      </c>
      <c r="E893" s="3">
        <v>2112</v>
      </c>
      <c r="F893" s="3">
        <v>211</v>
      </c>
      <c r="G893" s="3">
        <v>111</v>
      </c>
      <c r="H893" s="3">
        <v>0</v>
      </c>
      <c r="I893" s="3">
        <v>0</v>
      </c>
      <c r="R893" s="6"/>
    </row>
    <row r="894" spans="1:19" s="3" customFormat="1" x14ac:dyDescent="0.2">
      <c r="A894" s="3">
        <v>854</v>
      </c>
      <c r="B894" s="3">
        <v>9872212</v>
      </c>
      <c r="C894" s="3">
        <v>3</v>
      </c>
      <c r="D894" s="3">
        <v>0.1</v>
      </c>
      <c r="E894" s="3">
        <v>2212</v>
      </c>
      <c r="F894" s="3">
        <v>-211</v>
      </c>
      <c r="G894" s="3">
        <v>211</v>
      </c>
      <c r="H894" s="3">
        <v>0</v>
      </c>
      <c r="I894" s="3">
        <v>0</v>
      </c>
      <c r="R894" s="6"/>
    </row>
    <row r="895" spans="1:19" s="3" customFormat="1" x14ac:dyDescent="0.2">
      <c r="A895" s="3">
        <v>855</v>
      </c>
      <c r="B895" s="3">
        <v>9872212</v>
      </c>
      <c r="C895" s="3">
        <v>3</v>
      </c>
      <c r="D895" s="3">
        <v>0.1</v>
      </c>
      <c r="E895" s="3">
        <v>2212</v>
      </c>
      <c r="F895" s="3">
        <v>111</v>
      </c>
      <c r="G895" s="3">
        <v>111</v>
      </c>
      <c r="H895" s="3">
        <v>0</v>
      </c>
      <c r="I895" s="3">
        <v>0</v>
      </c>
      <c r="R895" s="6"/>
    </row>
    <row r="896" spans="1:19" s="3" customFormat="1" x14ac:dyDescent="0.2">
      <c r="A896" s="3">
        <v>856</v>
      </c>
      <c r="B896" s="3">
        <v>9872212</v>
      </c>
      <c r="C896" s="3">
        <v>2</v>
      </c>
      <c r="D896" s="3">
        <v>6.5000000000000002E-2</v>
      </c>
      <c r="E896" s="3">
        <v>2112</v>
      </c>
      <c r="F896" s="3">
        <v>211</v>
      </c>
      <c r="G896" s="3">
        <v>0</v>
      </c>
      <c r="H896" s="3">
        <v>0</v>
      </c>
      <c r="I896" s="3">
        <v>0</v>
      </c>
      <c r="R896" s="6"/>
    </row>
    <row r="897" spans="1:19" s="3" customFormat="1" x14ac:dyDescent="0.2">
      <c r="A897" s="3">
        <v>857</v>
      </c>
      <c r="B897" s="3">
        <v>9872212</v>
      </c>
      <c r="C897" s="3">
        <v>2</v>
      </c>
      <c r="D897" s="3">
        <v>6.5000000000000002E-2</v>
      </c>
      <c r="E897" s="3">
        <v>2212</v>
      </c>
      <c r="F897" s="3">
        <v>111</v>
      </c>
      <c r="G897" s="3">
        <v>0</v>
      </c>
      <c r="H897" s="3">
        <v>0</v>
      </c>
      <c r="I897" s="3">
        <v>0</v>
      </c>
      <c r="R897" s="6"/>
    </row>
    <row r="898" spans="1:19" s="3" customFormat="1" x14ac:dyDescent="0.2">
      <c r="A898" s="3">
        <v>858</v>
      </c>
      <c r="B898" s="3">
        <v>9872212</v>
      </c>
      <c r="C898" s="3">
        <v>2</v>
      </c>
      <c r="D898" s="3">
        <v>0.01</v>
      </c>
      <c r="E898" s="3">
        <v>2212</v>
      </c>
      <c r="F898" s="3">
        <v>221</v>
      </c>
      <c r="G898" s="3">
        <v>0</v>
      </c>
      <c r="H898" s="3">
        <v>0</v>
      </c>
      <c r="I898" s="3">
        <v>0</v>
      </c>
      <c r="R898" s="6"/>
    </row>
    <row r="899" spans="1:19" s="3" customFormat="1" x14ac:dyDescent="0.2">
      <c r="A899" s="3">
        <v>859</v>
      </c>
      <c r="B899" s="3">
        <v>9872212</v>
      </c>
      <c r="C899" s="3">
        <v>2</v>
      </c>
      <c r="D899" s="3">
        <v>0.01</v>
      </c>
      <c r="E899" s="3">
        <v>3122</v>
      </c>
      <c r="F899" s="3">
        <v>321</v>
      </c>
      <c r="G899" s="3">
        <v>0</v>
      </c>
      <c r="H899" s="3">
        <v>0</v>
      </c>
      <c r="I899" s="3">
        <v>0</v>
      </c>
      <c r="R899" s="6"/>
    </row>
    <row r="900" spans="1:19" s="2" customFormat="1" x14ac:dyDescent="0.2">
      <c r="A900" s="2">
        <v>860</v>
      </c>
      <c r="B900" s="2">
        <v>9872112</v>
      </c>
      <c r="C900" s="2" t="s">
        <v>185</v>
      </c>
      <c r="D900" s="2">
        <v>2.1</v>
      </c>
      <c r="E900" s="2">
        <v>0.26</v>
      </c>
      <c r="F900" s="2">
        <v>2</v>
      </c>
      <c r="G900" s="2">
        <v>1</v>
      </c>
      <c r="H900" s="2">
        <v>0</v>
      </c>
      <c r="I900" s="2">
        <v>0</v>
      </c>
      <c r="J900" s="2">
        <v>0</v>
      </c>
      <c r="K900" s="2">
        <v>0.5</v>
      </c>
      <c r="L900" s="2">
        <v>0</v>
      </c>
      <c r="M900" s="2">
        <v>10</v>
      </c>
      <c r="N900" s="2">
        <v>2.15</v>
      </c>
      <c r="O900" s="2">
        <v>2.0499999999999998</v>
      </c>
      <c r="P900" s="2">
        <v>0.32</v>
      </c>
      <c r="Q900" s="2">
        <v>0.2</v>
      </c>
      <c r="R900" s="9">
        <v>3</v>
      </c>
      <c r="S900" s="2" t="s">
        <v>784</v>
      </c>
    </row>
    <row r="901" spans="1:19" s="3" customFormat="1" x14ac:dyDescent="0.2">
      <c r="A901" s="3">
        <v>861</v>
      </c>
      <c r="B901" s="3">
        <v>9872112</v>
      </c>
      <c r="C901" s="3">
        <v>2</v>
      </c>
      <c r="D901" s="3">
        <v>0.25</v>
      </c>
      <c r="E901" s="3">
        <v>9862112</v>
      </c>
      <c r="F901" s="3">
        <v>22</v>
      </c>
      <c r="G901" s="3">
        <v>0</v>
      </c>
      <c r="H901" s="3">
        <v>0</v>
      </c>
      <c r="I901" s="3">
        <v>0</v>
      </c>
      <c r="R901" s="6"/>
    </row>
    <row r="902" spans="1:19" s="3" customFormat="1" x14ac:dyDescent="0.2">
      <c r="A902" s="3">
        <v>862</v>
      </c>
      <c r="B902" s="3">
        <v>9872112</v>
      </c>
      <c r="C902" s="3">
        <v>2</v>
      </c>
      <c r="D902" s="3">
        <v>0.15</v>
      </c>
      <c r="E902" s="3">
        <v>22112</v>
      </c>
      <c r="F902" s="3">
        <v>111</v>
      </c>
      <c r="G902" s="3">
        <v>0</v>
      </c>
      <c r="H902" s="3">
        <v>0</v>
      </c>
      <c r="I902" s="3">
        <v>0</v>
      </c>
      <c r="R902" s="6"/>
    </row>
    <row r="903" spans="1:19" s="3" customFormat="1" x14ac:dyDescent="0.2">
      <c r="A903" s="3">
        <v>863</v>
      </c>
      <c r="B903" s="3">
        <v>9872112</v>
      </c>
      <c r="C903" s="3">
        <v>2</v>
      </c>
      <c r="D903" s="3">
        <v>0.15</v>
      </c>
      <c r="E903" s="3">
        <v>22212</v>
      </c>
      <c r="F903" s="3">
        <v>-211</v>
      </c>
      <c r="G903" s="3">
        <v>0</v>
      </c>
      <c r="H903" s="3">
        <v>0</v>
      </c>
      <c r="I903" s="3">
        <v>0</v>
      </c>
      <c r="R903" s="6"/>
    </row>
    <row r="904" spans="1:19" s="3" customFormat="1" x14ac:dyDescent="0.2">
      <c r="A904" s="3">
        <v>864</v>
      </c>
      <c r="B904" s="3">
        <v>9872112</v>
      </c>
      <c r="C904" s="3">
        <v>3</v>
      </c>
      <c r="D904" s="3">
        <v>0.1</v>
      </c>
      <c r="E904" s="3">
        <v>2112</v>
      </c>
      <c r="F904" s="3">
        <v>-211</v>
      </c>
      <c r="G904" s="3">
        <v>211</v>
      </c>
      <c r="H904" s="3">
        <v>0</v>
      </c>
      <c r="I904" s="3">
        <v>0</v>
      </c>
      <c r="R904" s="6"/>
    </row>
    <row r="905" spans="1:19" s="3" customFormat="1" x14ac:dyDescent="0.2">
      <c r="A905" s="3">
        <v>865</v>
      </c>
      <c r="B905" s="3">
        <v>9872112</v>
      </c>
      <c r="C905" s="3">
        <v>3</v>
      </c>
      <c r="D905" s="3">
        <v>0.1</v>
      </c>
      <c r="E905" s="3">
        <v>2112</v>
      </c>
      <c r="F905" s="3">
        <v>111</v>
      </c>
      <c r="G905" s="3">
        <v>111</v>
      </c>
      <c r="H905" s="3">
        <v>0</v>
      </c>
      <c r="I905" s="3">
        <v>0</v>
      </c>
      <c r="R905" s="6"/>
    </row>
    <row r="906" spans="1:19" s="3" customFormat="1" x14ac:dyDescent="0.2">
      <c r="A906" s="3">
        <v>866</v>
      </c>
      <c r="B906" s="3">
        <v>9872112</v>
      </c>
      <c r="C906" s="3">
        <v>3</v>
      </c>
      <c r="D906" s="3">
        <v>0.1</v>
      </c>
      <c r="E906" s="3">
        <v>2212</v>
      </c>
      <c r="F906" s="3">
        <v>-211</v>
      </c>
      <c r="G906" s="3">
        <v>111</v>
      </c>
      <c r="H906" s="3">
        <v>0</v>
      </c>
      <c r="I906" s="3">
        <v>0</v>
      </c>
      <c r="R906" s="6"/>
    </row>
    <row r="907" spans="1:19" s="3" customFormat="1" x14ac:dyDescent="0.2">
      <c r="A907" s="3">
        <v>867</v>
      </c>
      <c r="B907" s="3">
        <v>9872112</v>
      </c>
      <c r="C907" s="3">
        <v>2</v>
      </c>
      <c r="D907" s="3">
        <v>6.5000000000000002E-2</v>
      </c>
      <c r="E907" s="3">
        <v>2112</v>
      </c>
      <c r="F907" s="3">
        <v>111</v>
      </c>
      <c r="G907" s="3">
        <v>0</v>
      </c>
      <c r="H907" s="3">
        <v>0</v>
      </c>
      <c r="I907" s="3">
        <v>0</v>
      </c>
      <c r="R907" s="6"/>
    </row>
    <row r="908" spans="1:19" s="3" customFormat="1" x14ac:dyDescent="0.2">
      <c r="A908" s="3">
        <v>868</v>
      </c>
      <c r="B908" s="3">
        <v>9872112</v>
      </c>
      <c r="C908" s="3">
        <v>2</v>
      </c>
      <c r="D908" s="3">
        <v>6.5000000000000002E-2</v>
      </c>
      <c r="E908" s="3">
        <v>2212</v>
      </c>
      <c r="F908" s="3">
        <v>-211</v>
      </c>
      <c r="G908" s="3">
        <v>0</v>
      </c>
      <c r="H908" s="3">
        <v>0</v>
      </c>
      <c r="I908" s="3">
        <v>0</v>
      </c>
      <c r="R908" s="6"/>
    </row>
    <row r="909" spans="1:19" s="3" customFormat="1" x14ac:dyDescent="0.2">
      <c r="A909" s="3">
        <v>869</v>
      </c>
      <c r="B909" s="3">
        <v>9872112</v>
      </c>
      <c r="C909" s="3">
        <v>2</v>
      </c>
      <c r="D909" s="3">
        <v>0.01</v>
      </c>
      <c r="E909" s="3">
        <v>2112</v>
      </c>
      <c r="F909" s="3">
        <v>221</v>
      </c>
      <c r="G909" s="3">
        <v>0</v>
      </c>
      <c r="H909" s="3">
        <v>0</v>
      </c>
      <c r="I909" s="3">
        <v>0</v>
      </c>
      <c r="R909" s="6"/>
    </row>
    <row r="910" spans="1:19" s="3" customFormat="1" x14ac:dyDescent="0.2">
      <c r="A910" s="3">
        <v>870</v>
      </c>
      <c r="B910" s="3">
        <v>9872112</v>
      </c>
      <c r="C910" s="3">
        <v>2</v>
      </c>
      <c r="D910" s="3">
        <v>0.01</v>
      </c>
      <c r="E910" s="3">
        <v>3122</v>
      </c>
      <c r="F910" s="3">
        <v>311</v>
      </c>
      <c r="G910" s="3">
        <v>0</v>
      </c>
      <c r="H910" s="3">
        <v>0</v>
      </c>
      <c r="I910" s="3">
        <v>0</v>
      </c>
      <c r="R910" s="6"/>
    </row>
    <row r="911" spans="1:19" s="2" customFormat="1" x14ac:dyDescent="0.2">
      <c r="A911" s="2">
        <v>871</v>
      </c>
      <c r="B911" s="2">
        <v>9813118</v>
      </c>
      <c r="C911" s="2" t="s">
        <v>186</v>
      </c>
      <c r="D911" s="2">
        <v>2.1</v>
      </c>
      <c r="E911" s="2">
        <v>0.23200000000000001</v>
      </c>
      <c r="F911" s="2">
        <v>8</v>
      </c>
      <c r="G911" s="2">
        <v>1</v>
      </c>
      <c r="H911" s="2">
        <v>-1</v>
      </c>
      <c r="I911" s="2">
        <v>0</v>
      </c>
      <c r="J911" s="2">
        <v>0</v>
      </c>
      <c r="K911" s="2">
        <v>1</v>
      </c>
      <c r="L911" s="2">
        <v>-1</v>
      </c>
      <c r="M911" s="2">
        <v>5</v>
      </c>
      <c r="N911" s="2">
        <v>2.1459999999999999</v>
      </c>
      <c r="O911" s="2">
        <v>2.06</v>
      </c>
      <c r="P911" s="2">
        <v>0.26</v>
      </c>
      <c r="Q911" s="2">
        <v>7.0000000000000007E-2</v>
      </c>
      <c r="R911" s="9">
        <v>1</v>
      </c>
      <c r="S911" s="2" t="s">
        <v>784</v>
      </c>
    </row>
    <row r="912" spans="1:19" s="3" customFormat="1" x14ac:dyDescent="0.2">
      <c r="A912" s="3">
        <v>872</v>
      </c>
      <c r="B912" s="3">
        <v>9813118</v>
      </c>
      <c r="C912" s="3">
        <v>2</v>
      </c>
      <c r="D912" s="3">
        <v>0.9</v>
      </c>
      <c r="E912" s="3">
        <v>9823116</v>
      </c>
      <c r="F912" s="3">
        <v>22</v>
      </c>
      <c r="G912" s="3">
        <v>0</v>
      </c>
      <c r="H912" s="3">
        <v>0</v>
      </c>
      <c r="I912" s="3">
        <v>0</v>
      </c>
      <c r="R912" s="6"/>
    </row>
    <row r="913" spans="1:19" s="3" customFormat="1" x14ac:dyDescent="0.2">
      <c r="A913" s="3">
        <v>873</v>
      </c>
      <c r="B913" s="3">
        <v>9813118</v>
      </c>
      <c r="C913" s="3">
        <v>2</v>
      </c>
      <c r="D913" s="3">
        <v>3.4000000000000002E-2</v>
      </c>
      <c r="E913" s="3">
        <v>2112</v>
      </c>
      <c r="F913" s="3">
        <v>-321</v>
      </c>
      <c r="G913" s="3">
        <v>0</v>
      </c>
      <c r="H913" s="3">
        <v>0</v>
      </c>
      <c r="I913" s="3">
        <v>0</v>
      </c>
      <c r="R913" s="6"/>
    </row>
    <row r="914" spans="1:19" s="3" customFormat="1" x14ac:dyDescent="0.2">
      <c r="A914" s="3">
        <v>874</v>
      </c>
      <c r="B914" s="3">
        <v>9813118</v>
      </c>
      <c r="C914" s="3">
        <v>2</v>
      </c>
      <c r="D914" s="3">
        <v>3.3000000000000002E-2</v>
      </c>
      <c r="E914" s="3">
        <v>3122</v>
      </c>
      <c r="F914" s="3">
        <v>-211</v>
      </c>
      <c r="G914" s="3">
        <v>0</v>
      </c>
      <c r="H914" s="3">
        <v>0</v>
      </c>
      <c r="I914" s="3">
        <v>0</v>
      </c>
      <c r="R914" s="6"/>
    </row>
    <row r="915" spans="1:19" s="3" customFormat="1" x14ac:dyDescent="0.2">
      <c r="A915" s="3">
        <v>875</v>
      </c>
      <c r="B915" s="3">
        <v>9813118</v>
      </c>
      <c r="C915" s="3">
        <v>2</v>
      </c>
      <c r="D915" s="3">
        <v>1.6500000000000001E-2</v>
      </c>
      <c r="E915" s="3">
        <v>3112</v>
      </c>
      <c r="F915" s="3">
        <v>111</v>
      </c>
      <c r="G915" s="3">
        <v>0</v>
      </c>
      <c r="H915" s="3">
        <v>0</v>
      </c>
      <c r="I915" s="3">
        <v>0</v>
      </c>
      <c r="R915" s="6"/>
    </row>
    <row r="916" spans="1:19" s="3" customFormat="1" x14ac:dyDescent="0.2">
      <c r="A916" s="3">
        <v>876</v>
      </c>
      <c r="B916" s="3">
        <v>9813118</v>
      </c>
      <c r="C916" s="3">
        <v>2</v>
      </c>
      <c r="D916" s="3">
        <v>1.6500000000000001E-2</v>
      </c>
      <c r="E916" s="3">
        <v>3212</v>
      </c>
      <c r="F916" s="3">
        <v>-211</v>
      </c>
      <c r="G916" s="3">
        <v>0</v>
      </c>
      <c r="H916" s="3">
        <v>0</v>
      </c>
      <c r="I916" s="3">
        <v>0</v>
      </c>
      <c r="R916" s="6"/>
    </row>
    <row r="917" spans="1:19" s="2" customFormat="1" x14ac:dyDescent="0.2">
      <c r="A917" s="2">
        <v>877</v>
      </c>
      <c r="B917" s="2">
        <v>9813218</v>
      </c>
      <c r="C917" s="2" t="s">
        <v>187</v>
      </c>
      <c r="D917" s="2">
        <v>2.1</v>
      </c>
      <c r="E917" s="2">
        <v>0.23200000000000001</v>
      </c>
      <c r="F917" s="2">
        <v>8</v>
      </c>
      <c r="G917" s="2">
        <v>1</v>
      </c>
      <c r="H917" s="2">
        <v>-1</v>
      </c>
      <c r="I917" s="2">
        <v>0</v>
      </c>
      <c r="J917" s="2">
        <v>0</v>
      </c>
      <c r="K917" s="2">
        <v>1</v>
      </c>
      <c r="L917" s="2">
        <v>0</v>
      </c>
      <c r="M917" s="2">
        <v>7</v>
      </c>
      <c r="N917" s="2">
        <v>2.1459999999999999</v>
      </c>
      <c r="O917" s="2">
        <v>2.06</v>
      </c>
      <c r="P917" s="2">
        <v>0.26</v>
      </c>
      <c r="Q917" s="2">
        <v>7.0000000000000007E-2</v>
      </c>
      <c r="R917" s="9">
        <v>1</v>
      </c>
      <c r="S917" s="2" t="s">
        <v>784</v>
      </c>
    </row>
    <row r="918" spans="1:19" s="3" customFormat="1" x14ac:dyDescent="0.2">
      <c r="A918" s="3">
        <v>878</v>
      </c>
      <c r="B918" s="3">
        <v>9813218</v>
      </c>
      <c r="C918" s="3">
        <v>2</v>
      </c>
      <c r="D918" s="3">
        <v>0.9</v>
      </c>
      <c r="E918" s="3">
        <v>9823216</v>
      </c>
      <c r="F918" s="3">
        <v>22</v>
      </c>
      <c r="G918" s="3">
        <v>0</v>
      </c>
      <c r="H918" s="3">
        <v>0</v>
      </c>
      <c r="I918" s="3">
        <v>0</v>
      </c>
      <c r="R918" s="6"/>
    </row>
    <row r="919" spans="1:19" s="3" customFormat="1" x14ac:dyDescent="0.2">
      <c r="A919" s="3">
        <v>879</v>
      </c>
      <c r="B919" s="3">
        <v>9813218</v>
      </c>
      <c r="C919" s="3">
        <v>2</v>
      </c>
      <c r="D919" s="3">
        <v>3.4000000000000002E-2</v>
      </c>
      <c r="E919" s="3">
        <v>3122</v>
      </c>
      <c r="F919" s="3">
        <v>111</v>
      </c>
      <c r="G919" s="3">
        <v>0</v>
      </c>
      <c r="H919" s="3">
        <v>0</v>
      </c>
      <c r="I919" s="3">
        <v>0</v>
      </c>
      <c r="R919" s="6"/>
    </row>
    <row r="920" spans="1:19" s="3" customFormat="1" x14ac:dyDescent="0.2">
      <c r="A920" s="3">
        <v>880</v>
      </c>
      <c r="B920" s="3">
        <v>9813218</v>
      </c>
      <c r="C920" s="3">
        <v>2</v>
      </c>
      <c r="D920" s="3">
        <v>1.6500000000000001E-2</v>
      </c>
      <c r="E920" s="3">
        <v>2112</v>
      </c>
      <c r="F920" s="3">
        <v>-311</v>
      </c>
      <c r="G920" s="3">
        <v>0</v>
      </c>
      <c r="H920" s="3">
        <v>0</v>
      </c>
      <c r="I920" s="3">
        <v>0</v>
      </c>
      <c r="R920" s="6"/>
    </row>
    <row r="921" spans="1:19" s="3" customFormat="1" x14ac:dyDescent="0.2">
      <c r="A921" s="3">
        <v>881</v>
      </c>
      <c r="B921" s="3">
        <v>9813218</v>
      </c>
      <c r="C921" s="3">
        <v>2</v>
      </c>
      <c r="D921" s="3">
        <v>1.6500000000000001E-2</v>
      </c>
      <c r="E921" s="3">
        <v>2212</v>
      </c>
      <c r="F921" s="3">
        <v>-321</v>
      </c>
      <c r="G921" s="3">
        <v>0</v>
      </c>
      <c r="H921" s="3">
        <v>0</v>
      </c>
      <c r="I921" s="3">
        <v>0</v>
      </c>
      <c r="R921" s="6"/>
    </row>
    <row r="922" spans="1:19" s="3" customFormat="1" x14ac:dyDescent="0.2">
      <c r="A922" s="3">
        <v>882</v>
      </c>
      <c r="B922" s="3">
        <v>9813218</v>
      </c>
      <c r="C922" s="3">
        <v>2</v>
      </c>
      <c r="D922" s="3">
        <v>1.0999999999999999E-2</v>
      </c>
      <c r="E922" s="3">
        <v>3112</v>
      </c>
      <c r="F922" s="3">
        <v>211</v>
      </c>
      <c r="G922" s="3">
        <v>0</v>
      </c>
      <c r="H922" s="3">
        <v>0</v>
      </c>
      <c r="I922" s="3">
        <v>0</v>
      </c>
      <c r="R922" s="6"/>
    </row>
    <row r="923" spans="1:19" s="3" customFormat="1" x14ac:dyDescent="0.2">
      <c r="A923" s="3">
        <v>883</v>
      </c>
      <c r="B923" s="3">
        <v>9813218</v>
      </c>
      <c r="C923" s="3">
        <v>2</v>
      </c>
      <c r="D923" s="3">
        <v>1.0999999999999999E-2</v>
      </c>
      <c r="E923" s="3">
        <v>3212</v>
      </c>
      <c r="F923" s="3">
        <v>111</v>
      </c>
      <c r="G923" s="3">
        <v>0</v>
      </c>
      <c r="H923" s="3">
        <v>0</v>
      </c>
      <c r="I923" s="3">
        <v>0</v>
      </c>
      <c r="R923" s="6"/>
    </row>
    <row r="924" spans="1:19" s="3" customFormat="1" x14ac:dyDescent="0.2">
      <c r="A924" s="3">
        <v>884</v>
      </c>
      <c r="B924" s="3">
        <v>9813218</v>
      </c>
      <c r="C924" s="3">
        <v>2</v>
      </c>
      <c r="D924" s="3">
        <v>1.0999999999999999E-2</v>
      </c>
      <c r="E924" s="3">
        <v>3222</v>
      </c>
      <c r="F924" s="3">
        <v>-211</v>
      </c>
      <c r="G924" s="3">
        <v>0</v>
      </c>
      <c r="H924" s="3">
        <v>0</v>
      </c>
      <c r="I924" s="3">
        <v>0</v>
      </c>
      <c r="R924" s="6"/>
    </row>
    <row r="925" spans="1:19" s="2" customFormat="1" x14ac:dyDescent="0.2">
      <c r="A925" s="2">
        <v>885</v>
      </c>
      <c r="B925" s="2">
        <v>9813228</v>
      </c>
      <c r="C925" s="2" t="s">
        <v>188</v>
      </c>
      <c r="D925" s="2">
        <v>2.1</v>
      </c>
      <c r="E925" s="2">
        <v>0.23200000000000001</v>
      </c>
      <c r="F925" s="2">
        <v>8</v>
      </c>
      <c r="G925" s="2">
        <v>1</v>
      </c>
      <c r="H925" s="2">
        <v>-1</v>
      </c>
      <c r="I925" s="2">
        <v>0</v>
      </c>
      <c r="J925" s="2">
        <v>0</v>
      </c>
      <c r="K925" s="2">
        <v>1</v>
      </c>
      <c r="L925" s="2">
        <v>1</v>
      </c>
      <c r="M925" s="2">
        <v>5</v>
      </c>
      <c r="N925" s="2">
        <v>2.1459999999999999</v>
      </c>
      <c r="O925" s="2">
        <v>2.06</v>
      </c>
      <c r="P925" s="2">
        <v>0.26</v>
      </c>
      <c r="Q925" s="2">
        <v>7.0000000000000007E-2</v>
      </c>
      <c r="R925" s="9">
        <v>1</v>
      </c>
      <c r="S925" s="2" t="s">
        <v>784</v>
      </c>
    </row>
    <row r="926" spans="1:19" s="3" customFormat="1" x14ac:dyDescent="0.2">
      <c r="A926" s="3">
        <v>886</v>
      </c>
      <c r="B926" s="3">
        <v>9813228</v>
      </c>
      <c r="C926" s="3">
        <v>2</v>
      </c>
      <c r="D926" s="3">
        <v>0.9</v>
      </c>
      <c r="E926" s="3">
        <v>9823226</v>
      </c>
      <c r="F926" s="3">
        <v>22</v>
      </c>
      <c r="G926" s="3">
        <v>0</v>
      </c>
      <c r="H926" s="3">
        <v>0</v>
      </c>
      <c r="I926" s="3">
        <v>0</v>
      </c>
      <c r="R926" s="6"/>
    </row>
    <row r="927" spans="1:19" s="3" customFormat="1" x14ac:dyDescent="0.2">
      <c r="A927" s="3">
        <v>887</v>
      </c>
      <c r="B927" s="3">
        <v>9813228</v>
      </c>
      <c r="C927" s="3">
        <v>2</v>
      </c>
      <c r="D927" s="3">
        <v>3.4000000000000002E-2</v>
      </c>
      <c r="E927" s="3">
        <v>2212</v>
      </c>
      <c r="F927" s="3">
        <v>-311</v>
      </c>
      <c r="G927" s="3">
        <v>0</v>
      </c>
      <c r="H927" s="3">
        <v>0</v>
      </c>
      <c r="I927" s="3">
        <v>0</v>
      </c>
      <c r="R927" s="6"/>
    </row>
    <row r="928" spans="1:19" s="3" customFormat="1" x14ac:dyDescent="0.2">
      <c r="A928" s="3">
        <v>888</v>
      </c>
      <c r="B928" s="3">
        <v>9813228</v>
      </c>
      <c r="C928" s="3">
        <v>2</v>
      </c>
      <c r="D928" s="3">
        <v>3.3000000000000002E-2</v>
      </c>
      <c r="E928" s="3">
        <v>3122</v>
      </c>
      <c r="F928" s="3">
        <v>211</v>
      </c>
      <c r="G928" s="3">
        <v>0</v>
      </c>
      <c r="H928" s="3">
        <v>0</v>
      </c>
      <c r="I928" s="3">
        <v>0</v>
      </c>
      <c r="R928" s="6"/>
    </row>
    <row r="929" spans="1:19" s="3" customFormat="1" x14ac:dyDescent="0.2">
      <c r="A929" s="3">
        <v>889</v>
      </c>
      <c r="B929" s="3">
        <v>9813228</v>
      </c>
      <c r="C929" s="3">
        <v>2</v>
      </c>
      <c r="D929" s="3">
        <v>1.6500000000000001E-2</v>
      </c>
      <c r="E929" s="3">
        <v>3212</v>
      </c>
      <c r="F929" s="3">
        <v>211</v>
      </c>
      <c r="G929" s="3">
        <v>0</v>
      </c>
      <c r="H929" s="3">
        <v>0</v>
      </c>
      <c r="I929" s="3">
        <v>0</v>
      </c>
      <c r="R929" s="6"/>
    </row>
    <row r="930" spans="1:19" s="3" customFormat="1" x14ac:dyDescent="0.2">
      <c r="A930" s="3">
        <v>890</v>
      </c>
      <c r="B930" s="3">
        <v>9813228</v>
      </c>
      <c r="C930" s="3">
        <v>2</v>
      </c>
      <c r="D930" s="3">
        <v>1.6500000000000001E-2</v>
      </c>
      <c r="E930" s="3">
        <v>3222</v>
      </c>
      <c r="F930" s="3">
        <v>111</v>
      </c>
      <c r="G930" s="3">
        <v>0</v>
      </c>
      <c r="H930" s="3">
        <v>0</v>
      </c>
      <c r="I930" s="3">
        <v>0</v>
      </c>
      <c r="R930" s="6"/>
    </row>
    <row r="931" spans="1:19" s="2" customFormat="1" x14ac:dyDescent="0.2">
      <c r="A931" s="2">
        <v>891</v>
      </c>
      <c r="B931" s="2">
        <v>9060221</v>
      </c>
      <c r="C931" s="2" t="s">
        <v>189</v>
      </c>
      <c r="D931" s="2">
        <v>2.0859999999999999</v>
      </c>
      <c r="E931" s="2">
        <v>0.28399999999999997</v>
      </c>
      <c r="F931" s="2">
        <v>1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1</v>
      </c>
      <c r="N931" s="2">
        <f>D931+0.02</f>
        <v>2.1059999999999999</v>
      </c>
      <c r="O931" s="2">
        <f>D931-0.024</f>
        <v>2.0619999999999998</v>
      </c>
      <c r="P931" s="2">
        <f>E931+0.06</f>
        <v>0.34399999999999997</v>
      </c>
      <c r="Q931" s="2">
        <f>E931-0.032</f>
        <v>0.252</v>
      </c>
      <c r="R931" s="9">
        <v>-1</v>
      </c>
      <c r="S931" s="2" t="s">
        <v>784</v>
      </c>
    </row>
    <row r="932" spans="1:19" s="3" customFormat="1" x14ac:dyDescent="0.2">
      <c r="A932" s="3">
        <v>892</v>
      </c>
      <c r="B932" s="3">
        <v>9060221</v>
      </c>
      <c r="C932" s="3">
        <v>2</v>
      </c>
      <c r="D932" s="3">
        <v>1</v>
      </c>
      <c r="E932" s="3">
        <v>100333</v>
      </c>
      <c r="F932" s="3">
        <v>22</v>
      </c>
      <c r="G932" s="3">
        <v>0</v>
      </c>
      <c r="H932" s="3">
        <v>0</v>
      </c>
      <c r="I932" s="3">
        <v>0</v>
      </c>
      <c r="R932" s="6"/>
    </row>
    <row r="933" spans="1:19" s="2" customFormat="1" x14ac:dyDescent="0.2">
      <c r="A933" s="2">
        <v>893</v>
      </c>
      <c r="B933" s="2">
        <v>3128</v>
      </c>
      <c r="C933" s="2" t="s">
        <v>190</v>
      </c>
      <c r="D933" s="2">
        <v>2.1</v>
      </c>
      <c r="E933" s="2">
        <v>0.2</v>
      </c>
      <c r="F933" s="2">
        <v>8</v>
      </c>
      <c r="G933" s="2">
        <v>1</v>
      </c>
      <c r="H933" s="2">
        <v>-1</v>
      </c>
      <c r="I933" s="2">
        <v>0</v>
      </c>
      <c r="J933" s="2">
        <v>0</v>
      </c>
      <c r="K933" s="2">
        <v>0</v>
      </c>
      <c r="L933" s="2">
        <v>0</v>
      </c>
      <c r="M933" s="2">
        <v>12</v>
      </c>
      <c r="N933" s="2">
        <v>2.11</v>
      </c>
      <c r="O933" s="2">
        <v>2.09</v>
      </c>
      <c r="P933" s="2">
        <v>0.25</v>
      </c>
      <c r="Q933" s="2">
        <v>0.1</v>
      </c>
      <c r="R933" s="9">
        <v>4</v>
      </c>
      <c r="S933" s="2" t="s">
        <v>784</v>
      </c>
    </row>
    <row r="934" spans="1:19" s="3" customFormat="1" x14ac:dyDescent="0.2">
      <c r="A934" s="3">
        <v>894</v>
      </c>
      <c r="B934" s="3">
        <v>3128</v>
      </c>
      <c r="C934" s="3">
        <v>2</v>
      </c>
      <c r="D934" s="3">
        <v>0.36</v>
      </c>
      <c r="E934" s="3">
        <v>9813128</v>
      </c>
      <c r="F934" s="3">
        <v>22</v>
      </c>
      <c r="G934" s="3">
        <v>0</v>
      </c>
      <c r="H934" s="3">
        <v>0</v>
      </c>
      <c r="I934" s="3">
        <v>0</v>
      </c>
      <c r="R934" s="6"/>
    </row>
    <row r="935" spans="1:19" s="3" customFormat="1" x14ac:dyDescent="0.2">
      <c r="A935" s="3">
        <v>895</v>
      </c>
      <c r="B935" s="3">
        <v>3128</v>
      </c>
      <c r="C935" s="3">
        <v>2</v>
      </c>
      <c r="D935" s="3">
        <v>0.15</v>
      </c>
      <c r="E935" s="3">
        <v>2112</v>
      </c>
      <c r="F935" s="3">
        <v>-311</v>
      </c>
      <c r="G935" s="3">
        <v>0</v>
      </c>
      <c r="H935" s="3">
        <v>0</v>
      </c>
      <c r="I935" s="3">
        <v>0</v>
      </c>
      <c r="R935" s="6"/>
    </row>
    <row r="936" spans="1:19" s="3" customFormat="1" x14ac:dyDescent="0.2">
      <c r="A936" s="3">
        <v>896</v>
      </c>
      <c r="B936" s="3">
        <v>3128</v>
      </c>
      <c r="C936" s="3">
        <v>2</v>
      </c>
      <c r="D936" s="3">
        <v>0.15</v>
      </c>
      <c r="E936" s="3">
        <v>2212</v>
      </c>
      <c r="F936" s="3">
        <v>-321</v>
      </c>
      <c r="G936" s="3">
        <v>0</v>
      </c>
      <c r="H936" s="3">
        <v>0</v>
      </c>
      <c r="I936" s="3">
        <v>0</v>
      </c>
      <c r="R936" s="6"/>
    </row>
    <row r="937" spans="1:19" s="3" customFormat="1" x14ac:dyDescent="0.2">
      <c r="A937" s="3">
        <v>897</v>
      </c>
      <c r="B937" s="3">
        <v>3128</v>
      </c>
      <c r="C937" s="3">
        <v>2</v>
      </c>
      <c r="D937" s="3">
        <v>0.08</v>
      </c>
      <c r="E937" s="3">
        <v>3122</v>
      </c>
      <c r="F937" s="3">
        <v>223</v>
      </c>
      <c r="G937" s="3">
        <v>0</v>
      </c>
      <c r="H937" s="3">
        <v>0</v>
      </c>
      <c r="I937" s="3">
        <v>0</v>
      </c>
      <c r="R937" s="6"/>
    </row>
    <row r="938" spans="1:19" s="3" customFormat="1" x14ac:dyDescent="0.2">
      <c r="A938" s="3">
        <v>898</v>
      </c>
      <c r="B938" s="3">
        <v>3128</v>
      </c>
      <c r="C938" s="3">
        <v>2</v>
      </c>
      <c r="D938" s="3">
        <v>7.4999999999999997E-2</v>
      </c>
      <c r="E938" s="3">
        <v>2112</v>
      </c>
      <c r="F938" s="3">
        <v>-313</v>
      </c>
      <c r="G938" s="3">
        <v>0</v>
      </c>
      <c r="H938" s="3">
        <v>0</v>
      </c>
      <c r="I938" s="3">
        <v>0</v>
      </c>
      <c r="R938" s="6"/>
    </row>
    <row r="939" spans="1:19" s="3" customFormat="1" x14ac:dyDescent="0.2">
      <c r="A939" s="3">
        <v>899</v>
      </c>
      <c r="B939" s="3">
        <v>3128</v>
      </c>
      <c r="C939" s="3">
        <v>2</v>
      </c>
      <c r="D939" s="3">
        <v>7.4999999999999997E-2</v>
      </c>
      <c r="E939" s="3">
        <v>2212</v>
      </c>
      <c r="F939" s="3">
        <v>-323</v>
      </c>
      <c r="G939" s="3">
        <v>0</v>
      </c>
      <c r="H939" s="3">
        <v>0</v>
      </c>
      <c r="I939" s="3">
        <v>0</v>
      </c>
      <c r="R939" s="6"/>
    </row>
    <row r="940" spans="1:19" s="3" customFormat="1" x14ac:dyDescent="0.2">
      <c r="A940" s="3">
        <v>900</v>
      </c>
      <c r="B940" s="3">
        <v>3128</v>
      </c>
      <c r="C940" s="3">
        <v>2</v>
      </c>
      <c r="D940" s="3">
        <v>0.03</v>
      </c>
      <c r="E940" s="3">
        <v>3122</v>
      </c>
      <c r="F940" s="3">
        <v>221</v>
      </c>
      <c r="G940" s="3">
        <v>0</v>
      </c>
      <c r="H940" s="3">
        <v>0</v>
      </c>
      <c r="I940" s="3">
        <v>0</v>
      </c>
      <c r="R940" s="6"/>
    </row>
    <row r="941" spans="1:19" s="3" customFormat="1" x14ac:dyDescent="0.2">
      <c r="A941" s="3">
        <v>901</v>
      </c>
      <c r="B941" s="3">
        <v>3128</v>
      </c>
      <c r="C941" s="3">
        <v>2</v>
      </c>
      <c r="D941" s="3">
        <v>1.6799999999999999E-2</v>
      </c>
      <c r="E941" s="3">
        <v>3212</v>
      </c>
      <c r="F941" s="3">
        <v>111</v>
      </c>
      <c r="G941" s="3">
        <v>0</v>
      </c>
      <c r="H941" s="3">
        <v>0</v>
      </c>
      <c r="I941" s="3">
        <v>0</v>
      </c>
      <c r="R941" s="6"/>
    </row>
    <row r="942" spans="1:19" s="3" customFormat="1" x14ac:dyDescent="0.2">
      <c r="A942" s="3">
        <v>902</v>
      </c>
      <c r="B942" s="3">
        <v>3128</v>
      </c>
      <c r="C942" s="3">
        <v>2</v>
      </c>
      <c r="D942" s="3">
        <v>1.66E-2</v>
      </c>
      <c r="E942" s="3">
        <v>3112</v>
      </c>
      <c r="F942" s="3">
        <v>211</v>
      </c>
      <c r="G942" s="3">
        <v>0</v>
      </c>
      <c r="H942" s="3">
        <v>0</v>
      </c>
      <c r="I942" s="3">
        <v>0</v>
      </c>
      <c r="R942" s="6"/>
    </row>
    <row r="943" spans="1:19" s="3" customFormat="1" x14ac:dyDescent="0.2">
      <c r="A943" s="3">
        <v>903</v>
      </c>
      <c r="B943" s="3">
        <v>3128</v>
      </c>
      <c r="C943" s="3">
        <v>2</v>
      </c>
      <c r="D943" s="3">
        <v>1.66E-2</v>
      </c>
      <c r="E943" s="3">
        <v>3222</v>
      </c>
      <c r="F943" s="3">
        <v>-211</v>
      </c>
      <c r="G943" s="3">
        <v>0</v>
      </c>
      <c r="H943" s="3">
        <v>0</v>
      </c>
      <c r="I943" s="3">
        <v>0</v>
      </c>
      <c r="R943" s="6"/>
    </row>
    <row r="944" spans="1:19" s="3" customFormat="1" x14ac:dyDescent="0.2">
      <c r="A944" s="3">
        <v>904</v>
      </c>
      <c r="B944" s="3">
        <v>3128</v>
      </c>
      <c r="C944" s="3">
        <v>2</v>
      </c>
      <c r="D944" s="3">
        <v>1.4999999999999999E-2</v>
      </c>
      <c r="E944" s="3">
        <v>3312</v>
      </c>
      <c r="F944" s="3">
        <v>321</v>
      </c>
      <c r="G944" s="3">
        <v>0</v>
      </c>
      <c r="H944" s="3">
        <v>0</v>
      </c>
      <c r="I944" s="3">
        <v>0</v>
      </c>
      <c r="R944" s="6"/>
    </row>
    <row r="945" spans="1:19" s="3" customFormat="1" x14ac:dyDescent="0.2">
      <c r="A945" s="3">
        <v>905</v>
      </c>
      <c r="B945" s="3">
        <v>3128</v>
      </c>
      <c r="C945" s="3">
        <v>2</v>
      </c>
      <c r="D945" s="3">
        <v>1.4999999999999999E-2</v>
      </c>
      <c r="E945" s="3">
        <v>3322</v>
      </c>
      <c r="F945" s="3">
        <v>311</v>
      </c>
      <c r="G945" s="3">
        <v>0</v>
      </c>
      <c r="H945" s="3">
        <v>0</v>
      </c>
      <c r="I945" s="3">
        <v>0</v>
      </c>
      <c r="R945" s="6"/>
    </row>
    <row r="946" spans="1:19" s="2" customFormat="1" x14ac:dyDescent="0.2">
      <c r="A946" s="2">
        <v>906</v>
      </c>
      <c r="B946" s="2">
        <v>-3128</v>
      </c>
      <c r="C946" s="2" t="s">
        <v>191</v>
      </c>
      <c r="D946" s="2">
        <v>2.1</v>
      </c>
      <c r="E946" s="2">
        <v>0.2</v>
      </c>
      <c r="F946" s="2">
        <v>8</v>
      </c>
      <c r="G946" s="2">
        <v>-1</v>
      </c>
      <c r="H946" s="2">
        <v>1</v>
      </c>
      <c r="I946" s="2">
        <v>0</v>
      </c>
      <c r="J946" s="2">
        <v>0</v>
      </c>
      <c r="K946" s="2">
        <v>0</v>
      </c>
      <c r="L946" s="2">
        <v>0</v>
      </c>
      <c r="M946" s="2">
        <v>12</v>
      </c>
      <c r="N946" s="2">
        <v>2.11</v>
      </c>
      <c r="O946" s="2">
        <v>2.09</v>
      </c>
      <c r="P946" s="2">
        <v>0.25</v>
      </c>
      <c r="Q946" s="2">
        <v>0.1</v>
      </c>
      <c r="R946" s="9">
        <v>4</v>
      </c>
      <c r="S946" s="2" t="s">
        <v>784</v>
      </c>
    </row>
    <row r="947" spans="1:19" s="3" customFormat="1" x14ac:dyDescent="0.2">
      <c r="A947" s="3">
        <v>907</v>
      </c>
      <c r="B947" s="3">
        <v>-3128</v>
      </c>
      <c r="C947" s="3">
        <v>2</v>
      </c>
      <c r="D947" s="3">
        <v>0.36</v>
      </c>
      <c r="E947" s="3">
        <v>-9813128</v>
      </c>
      <c r="F947" s="3">
        <v>22</v>
      </c>
      <c r="G947" s="3">
        <v>0</v>
      </c>
      <c r="H947" s="3">
        <v>0</v>
      </c>
      <c r="I947" s="3">
        <v>0</v>
      </c>
      <c r="R947" s="6"/>
    </row>
    <row r="948" spans="1:19" s="3" customFormat="1" x14ac:dyDescent="0.2">
      <c r="A948" s="3">
        <v>908</v>
      </c>
      <c r="B948" s="3">
        <v>-3128</v>
      </c>
      <c r="C948" s="3">
        <v>2</v>
      </c>
      <c r="D948" s="3">
        <v>0.15</v>
      </c>
      <c r="E948" s="3">
        <v>-2212</v>
      </c>
      <c r="F948" s="3">
        <v>321</v>
      </c>
      <c r="G948" s="3">
        <v>0</v>
      </c>
      <c r="H948" s="3">
        <v>0</v>
      </c>
      <c r="I948" s="3">
        <v>0</v>
      </c>
      <c r="R948" s="6"/>
    </row>
    <row r="949" spans="1:19" s="3" customFormat="1" x14ac:dyDescent="0.2">
      <c r="A949" s="3">
        <v>909</v>
      </c>
      <c r="B949" s="3">
        <v>-3128</v>
      </c>
      <c r="C949" s="3">
        <v>2</v>
      </c>
      <c r="D949" s="3">
        <v>0.15</v>
      </c>
      <c r="E949" s="3">
        <v>-2112</v>
      </c>
      <c r="F949" s="3">
        <v>311</v>
      </c>
      <c r="G949" s="3">
        <v>0</v>
      </c>
      <c r="H949" s="3">
        <v>0</v>
      </c>
      <c r="I949" s="3">
        <v>0</v>
      </c>
      <c r="R949" s="6"/>
    </row>
    <row r="950" spans="1:19" s="3" customFormat="1" x14ac:dyDescent="0.2">
      <c r="A950" s="3">
        <v>910</v>
      </c>
      <c r="B950" s="3">
        <v>-3128</v>
      </c>
      <c r="C950" s="3">
        <v>2</v>
      </c>
      <c r="D950" s="3">
        <v>0.08</v>
      </c>
      <c r="E950" s="3">
        <v>-3122</v>
      </c>
      <c r="F950" s="3">
        <v>223</v>
      </c>
      <c r="G950" s="3">
        <v>0</v>
      </c>
      <c r="H950" s="3">
        <v>0</v>
      </c>
      <c r="I950" s="3">
        <v>0</v>
      </c>
      <c r="R950" s="6"/>
    </row>
    <row r="951" spans="1:19" s="3" customFormat="1" x14ac:dyDescent="0.2">
      <c r="A951" s="3">
        <v>911</v>
      </c>
      <c r="B951" s="3">
        <v>-3128</v>
      </c>
      <c r="C951" s="3">
        <v>2</v>
      </c>
      <c r="D951" s="3">
        <v>7.4999999999999997E-2</v>
      </c>
      <c r="E951" s="3">
        <v>-2212</v>
      </c>
      <c r="F951" s="3">
        <v>323</v>
      </c>
      <c r="G951" s="3">
        <v>0</v>
      </c>
      <c r="H951" s="3">
        <v>0</v>
      </c>
      <c r="I951" s="3">
        <v>0</v>
      </c>
      <c r="R951" s="6"/>
    </row>
    <row r="952" spans="1:19" s="3" customFormat="1" x14ac:dyDescent="0.2">
      <c r="A952" s="3">
        <v>912</v>
      </c>
      <c r="B952" s="3">
        <v>-3128</v>
      </c>
      <c r="C952" s="3">
        <v>2</v>
      </c>
      <c r="D952" s="3">
        <v>7.4999999999999997E-2</v>
      </c>
      <c r="E952" s="3">
        <v>-2112</v>
      </c>
      <c r="F952" s="3">
        <v>313</v>
      </c>
      <c r="G952" s="3">
        <v>0</v>
      </c>
      <c r="H952" s="3">
        <v>0</v>
      </c>
      <c r="I952" s="3">
        <v>0</v>
      </c>
      <c r="R952" s="6"/>
    </row>
    <row r="953" spans="1:19" s="3" customFormat="1" x14ac:dyDescent="0.2">
      <c r="A953" s="3">
        <v>913</v>
      </c>
      <c r="B953" s="3">
        <v>-3128</v>
      </c>
      <c r="C953" s="3">
        <v>2</v>
      </c>
      <c r="D953" s="3">
        <v>0.03</v>
      </c>
      <c r="E953" s="3">
        <v>-3122</v>
      </c>
      <c r="F953" s="3">
        <v>221</v>
      </c>
      <c r="G953" s="3">
        <v>0</v>
      </c>
      <c r="H953" s="3">
        <v>0</v>
      </c>
      <c r="I953" s="3">
        <v>0</v>
      </c>
      <c r="R953" s="6"/>
    </row>
    <row r="954" spans="1:19" s="3" customFormat="1" x14ac:dyDescent="0.2">
      <c r="A954" s="3">
        <v>914</v>
      </c>
      <c r="B954" s="3">
        <v>-3128</v>
      </c>
      <c r="C954" s="3">
        <v>2</v>
      </c>
      <c r="D954" s="3">
        <v>1.6799999999999999E-2</v>
      </c>
      <c r="E954" s="3">
        <v>-3212</v>
      </c>
      <c r="F954" s="3">
        <v>111</v>
      </c>
      <c r="G954" s="3">
        <v>0</v>
      </c>
      <c r="H954" s="3">
        <v>0</v>
      </c>
      <c r="I954" s="3">
        <v>0</v>
      </c>
      <c r="R954" s="6"/>
    </row>
    <row r="955" spans="1:19" s="3" customFormat="1" x14ac:dyDescent="0.2">
      <c r="A955" s="3">
        <v>915</v>
      </c>
      <c r="B955" s="3">
        <v>-3128</v>
      </c>
      <c r="C955" s="3">
        <v>2</v>
      </c>
      <c r="D955" s="3">
        <v>1.66E-2</v>
      </c>
      <c r="E955" s="3">
        <v>-3222</v>
      </c>
      <c r="F955" s="3">
        <v>211</v>
      </c>
      <c r="G955" s="3">
        <v>0</v>
      </c>
      <c r="H955" s="3">
        <v>0</v>
      </c>
      <c r="I955" s="3">
        <v>0</v>
      </c>
      <c r="R955" s="6"/>
    </row>
    <row r="956" spans="1:19" s="3" customFormat="1" x14ac:dyDescent="0.2">
      <c r="A956" s="3">
        <v>916</v>
      </c>
      <c r="B956" s="3">
        <v>-3128</v>
      </c>
      <c r="C956" s="3">
        <v>2</v>
      </c>
      <c r="D956" s="3">
        <v>1.66E-2</v>
      </c>
      <c r="E956" s="3">
        <v>-3112</v>
      </c>
      <c r="F956" s="3">
        <v>-211</v>
      </c>
      <c r="G956" s="3">
        <v>0</v>
      </c>
      <c r="H956" s="3">
        <v>0</v>
      </c>
      <c r="I956" s="3">
        <v>0</v>
      </c>
      <c r="R956" s="6"/>
    </row>
    <row r="957" spans="1:19" s="3" customFormat="1" x14ac:dyDescent="0.2">
      <c r="A957" s="3">
        <v>917</v>
      </c>
      <c r="B957" s="3">
        <v>-3128</v>
      </c>
      <c r="C957" s="3">
        <v>2</v>
      </c>
      <c r="D957" s="3">
        <v>1.4999999999999999E-2</v>
      </c>
      <c r="E957" s="3">
        <v>-3322</v>
      </c>
      <c r="F957" s="3">
        <v>-311</v>
      </c>
      <c r="G957" s="3">
        <v>0</v>
      </c>
      <c r="H957" s="3">
        <v>0</v>
      </c>
      <c r="I957" s="3">
        <v>0</v>
      </c>
      <c r="R957" s="6"/>
    </row>
    <row r="958" spans="1:19" s="3" customFormat="1" x14ac:dyDescent="0.2">
      <c r="A958" s="3">
        <v>918</v>
      </c>
      <c r="B958" s="3">
        <v>-3128</v>
      </c>
      <c r="C958" s="3">
        <v>2</v>
      </c>
      <c r="D958" s="3">
        <v>1.4999999999999999E-2</v>
      </c>
      <c r="E958" s="3">
        <v>-3312</v>
      </c>
      <c r="F958" s="3">
        <v>-321</v>
      </c>
      <c r="G958" s="3">
        <v>0</v>
      </c>
      <c r="H958" s="3">
        <v>0</v>
      </c>
      <c r="I958" s="3">
        <v>0</v>
      </c>
      <c r="R958" s="6"/>
    </row>
    <row r="959" spans="1:19" s="2" customFormat="1" x14ac:dyDescent="0.2">
      <c r="A959" s="2">
        <v>919</v>
      </c>
      <c r="B959" s="2">
        <v>-9813228</v>
      </c>
      <c r="C959" s="2" t="s">
        <v>192</v>
      </c>
      <c r="D959" s="2">
        <v>2.1</v>
      </c>
      <c r="E959" s="2">
        <v>0.23200000000000001</v>
      </c>
      <c r="F959" s="2">
        <v>8</v>
      </c>
      <c r="G959" s="2">
        <v>-1</v>
      </c>
      <c r="H959" s="2">
        <v>1</v>
      </c>
      <c r="I959" s="2">
        <v>0</v>
      </c>
      <c r="J959" s="2">
        <v>0</v>
      </c>
      <c r="K959" s="2">
        <v>1</v>
      </c>
      <c r="L959" s="2">
        <v>-1</v>
      </c>
      <c r="M959" s="2">
        <v>5</v>
      </c>
      <c r="N959" s="2">
        <v>2.1459999999999999</v>
      </c>
      <c r="O959" s="2">
        <v>2.06</v>
      </c>
      <c r="P959" s="2">
        <v>0.26</v>
      </c>
      <c r="Q959" s="2">
        <v>7.0000000000000007E-2</v>
      </c>
      <c r="R959" s="9">
        <v>1</v>
      </c>
      <c r="S959" s="2" t="s">
        <v>784</v>
      </c>
    </row>
    <row r="960" spans="1:19" s="3" customFormat="1" x14ac:dyDescent="0.2">
      <c r="A960" s="3">
        <v>920</v>
      </c>
      <c r="B960" s="3">
        <v>-9813228</v>
      </c>
      <c r="C960" s="3">
        <v>2</v>
      </c>
      <c r="D960" s="3">
        <v>0.9</v>
      </c>
      <c r="E960" s="3">
        <v>-9823226</v>
      </c>
      <c r="F960" s="3">
        <v>22</v>
      </c>
      <c r="G960" s="3">
        <v>0</v>
      </c>
      <c r="H960" s="3">
        <v>0</v>
      </c>
      <c r="I960" s="3">
        <v>0</v>
      </c>
      <c r="R960" s="6"/>
    </row>
    <row r="961" spans="1:19" s="3" customFormat="1" x14ac:dyDescent="0.2">
      <c r="A961" s="3">
        <v>921</v>
      </c>
      <c r="B961" s="3">
        <v>-9813228</v>
      </c>
      <c r="C961" s="3">
        <v>2</v>
      </c>
      <c r="D961" s="3">
        <v>3.4000000000000002E-2</v>
      </c>
      <c r="E961" s="3">
        <v>-2212</v>
      </c>
      <c r="F961" s="3">
        <v>311</v>
      </c>
      <c r="G961" s="3">
        <v>0</v>
      </c>
      <c r="H961" s="3">
        <v>0</v>
      </c>
      <c r="I961" s="3">
        <v>0</v>
      </c>
      <c r="R961" s="6"/>
    </row>
    <row r="962" spans="1:19" s="3" customFormat="1" x14ac:dyDescent="0.2">
      <c r="A962" s="3">
        <v>922</v>
      </c>
      <c r="B962" s="3">
        <v>-9813228</v>
      </c>
      <c r="C962" s="3">
        <v>2</v>
      </c>
      <c r="D962" s="3">
        <v>3.3000000000000002E-2</v>
      </c>
      <c r="E962" s="3">
        <v>-3122</v>
      </c>
      <c r="F962" s="3">
        <v>-211</v>
      </c>
      <c r="G962" s="3">
        <v>0</v>
      </c>
      <c r="H962" s="3">
        <v>0</v>
      </c>
      <c r="I962" s="3">
        <v>0</v>
      </c>
      <c r="R962" s="6"/>
    </row>
    <row r="963" spans="1:19" s="3" customFormat="1" x14ac:dyDescent="0.2">
      <c r="A963" s="3">
        <v>923</v>
      </c>
      <c r="B963" s="3">
        <v>-9813228</v>
      </c>
      <c r="C963" s="3">
        <v>2</v>
      </c>
      <c r="D963" s="3">
        <v>1.6500000000000001E-2</v>
      </c>
      <c r="E963" s="3">
        <v>-3222</v>
      </c>
      <c r="F963" s="3">
        <v>111</v>
      </c>
      <c r="G963" s="3">
        <v>0</v>
      </c>
      <c r="H963" s="3">
        <v>0</v>
      </c>
      <c r="I963" s="3">
        <v>0</v>
      </c>
      <c r="R963" s="6"/>
    </row>
    <row r="964" spans="1:19" s="3" customFormat="1" x14ac:dyDescent="0.2">
      <c r="A964" s="3">
        <v>924</v>
      </c>
      <c r="B964" s="3">
        <v>-9813228</v>
      </c>
      <c r="C964" s="3">
        <v>2</v>
      </c>
      <c r="D964" s="3">
        <v>1.6500000000000001E-2</v>
      </c>
      <c r="E964" s="3">
        <v>-3212</v>
      </c>
      <c r="F964" s="3">
        <v>-211</v>
      </c>
      <c r="G964" s="3">
        <v>0</v>
      </c>
      <c r="H964" s="3">
        <v>0</v>
      </c>
      <c r="I964" s="3">
        <v>0</v>
      </c>
      <c r="R964" s="6"/>
    </row>
    <row r="965" spans="1:19" s="2" customFormat="1" x14ac:dyDescent="0.2">
      <c r="A965" s="2">
        <v>925</v>
      </c>
      <c r="B965" s="2">
        <v>-9813218</v>
      </c>
      <c r="C965" s="2" t="s">
        <v>193</v>
      </c>
      <c r="D965" s="2">
        <v>2.1</v>
      </c>
      <c r="E965" s="2">
        <v>0.23200000000000001</v>
      </c>
      <c r="F965" s="2">
        <v>8</v>
      </c>
      <c r="G965" s="2">
        <v>-1</v>
      </c>
      <c r="H965" s="2">
        <v>1</v>
      </c>
      <c r="I965" s="2">
        <v>0</v>
      </c>
      <c r="J965" s="2">
        <v>0</v>
      </c>
      <c r="K965" s="2">
        <v>1</v>
      </c>
      <c r="L965" s="2">
        <v>0</v>
      </c>
      <c r="M965" s="2">
        <v>7</v>
      </c>
      <c r="N965" s="2">
        <v>2.1459999999999999</v>
      </c>
      <c r="O965" s="2">
        <v>2.06</v>
      </c>
      <c r="P965" s="2">
        <v>0.26</v>
      </c>
      <c r="Q965" s="2">
        <v>7.0000000000000007E-2</v>
      </c>
      <c r="R965" s="9">
        <v>1</v>
      </c>
      <c r="S965" s="2" t="s">
        <v>784</v>
      </c>
    </row>
    <row r="966" spans="1:19" s="3" customFormat="1" x14ac:dyDescent="0.2">
      <c r="A966" s="3">
        <v>926</v>
      </c>
      <c r="B966" s="3">
        <v>-9813218</v>
      </c>
      <c r="C966" s="3">
        <v>2</v>
      </c>
      <c r="D966" s="3">
        <v>0.9</v>
      </c>
      <c r="E966" s="3">
        <v>-9823216</v>
      </c>
      <c r="F966" s="3">
        <v>22</v>
      </c>
      <c r="G966" s="3">
        <v>0</v>
      </c>
      <c r="H966" s="3">
        <v>0</v>
      </c>
      <c r="I966" s="3">
        <v>0</v>
      </c>
      <c r="R966" s="6"/>
    </row>
    <row r="967" spans="1:19" s="3" customFormat="1" x14ac:dyDescent="0.2">
      <c r="A967" s="3">
        <v>927</v>
      </c>
      <c r="B967" s="3">
        <v>-9813218</v>
      </c>
      <c r="C967" s="3">
        <v>2</v>
      </c>
      <c r="D967" s="3">
        <v>3.4000000000000002E-2</v>
      </c>
      <c r="E967" s="3">
        <v>-3122</v>
      </c>
      <c r="F967" s="3">
        <v>111</v>
      </c>
      <c r="G967" s="3">
        <v>0</v>
      </c>
      <c r="H967" s="3">
        <v>0</v>
      </c>
      <c r="I967" s="3">
        <v>0</v>
      </c>
      <c r="R967" s="6"/>
    </row>
    <row r="968" spans="1:19" s="3" customFormat="1" x14ac:dyDescent="0.2">
      <c r="A968" s="3">
        <v>928</v>
      </c>
      <c r="B968" s="3">
        <v>-9813218</v>
      </c>
      <c r="C968" s="3">
        <v>2</v>
      </c>
      <c r="D968" s="3">
        <v>1.6500000000000001E-2</v>
      </c>
      <c r="E968" s="3">
        <v>-2212</v>
      </c>
      <c r="F968" s="3">
        <v>321</v>
      </c>
      <c r="G968" s="3">
        <v>0</v>
      </c>
      <c r="H968" s="3">
        <v>0</v>
      </c>
      <c r="I968" s="3">
        <v>0</v>
      </c>
      <c r="R968" s="6"/>
    </row>
    <row r="969" spans="1:19" s="3" customFormat="1" x14ac:dyDescent="0.2">
      <c r="A969" s="3">
        <v>929</v>
      </c>
      <c r="B969" s="3">
        <v>-9813218</v>
      </c>
      <c r="C969" s="3">
        <v>2</v>
      </c>
      <c r="D969" s="3">
        <v>1.6500000000000001E-2</v>
      </c>
      <c r="E969" s="3">
        <v>-2112</v>
      </c>
      <c r="F969" s="3">
        <v>311</v>
      </c>
      <c r="G969" s="3">
        <v>0</v>
      </c>
      <c r="H969" s="3">
        <v>0</v>
      </c>
      <c r="I969" s="3">
        <v>0</v>
      </c>
      <c r="R969" s="6"/>
    </row>
    <row r="970" spans="1:19" s="3" customFormat="1" x14ac:dyDescent="0.2">
      <c r="A970" s="3">
        <v>930</v>
      </c>
      <c r="B970" s="3">
        <v>-9813218</v>
      </c>
      <c r="C970" s="3">
        <v>2</v>
      </c>
      <c r="D970" s="3">
        <v>1.0999999999999999E-2</v>
      </c>
      <c r="E970" s="3">
        <v>-3222</v>
      </c>
      <c r="F970" s="3">
        <v>211</v>
      </c>
      <c r="G970" s="3">
        <v>0</v>
      </c>
      <c r="H970" s="3">
        <v>0</v>
      </c>
      <c r="I970" s="3">
        <v>0</v>
      </c>
      <c r="R970" s="6"/>
    </row>
    <row r="971" spans="1:19" s="3" customFormat="1" x14ac:dyDescent="0.2">
      <c r="A971" s="3">
        <v>931</v>
      </c>
      <c r="B971" s="3">
        <v>-9813218</v>
      </c>
      <c r="C971" s="3">
        <v>2</v>
      </c>
      <c r="D971" s="3">
        <v>1.0999999999999999E-2</v>
      </c>
      <c r="E971" s="3">
        <v>-3212</v>
      </c>
      <c r="F971" s="3">
        <v>111</v>
      </c>
      <c r="G971" s="3">
        <v>0</v>
      </c>
      <c r="H971" s="3">
        <v>0</v>
      </c>
      <c r="I971" s="3">
        <v>0</v>
      </c>
      <c r="R971" s="6"/>
    </row>
    <row r="972" spans="1:19" s="3" customFormat="1" x14ac:dyDescent="0.2">
      <c r="A972" s="3">
        <v>932</v>
      </c>
      <c r="B972" s="3">
        <v>-9813218</v>
      </c>
      <c r="C972" s="3">
        <v>2</v>
      </c>
      <c r="D972" s="3">
        <v>1.0999999999999999E-2</v>
      </c>
      <c r="E972" s="3">
        <v>-3112</v>
      </c>
      <c r="F972" s="3">
        <v>-211</v>
      </c>
      <c r="G972" s="3">
        <v>0</v>
      </c>
      <c r="H972" s="3">
        <v>0</v>
      </c>
      <c r="I972" s="3">
        <v>0</v>
      </c>
      <c r="R972" s="6"/>
    </row>
    <row r="973" spans="1:19" s="2" customFormat="1" x14ac:dyDescent="0.2">
      <c r="A973" s="2">
        <v>933</v>
      </c>
      <c r="B973" s="2">
        <v>-9813118</v>
      </c>
      <c r="C973" s="2" t="s">
        <v>194</v>
      </c>
      <c r="D973" s="2">
        <v>2.1</v>
      </c>
      <c r="E973" s="2">
        <v>0.23200000000000001</v>
      </c>
      <c r="F973" s="2">
        <v>8</v>
      </c>
      <c r="G973" s="2">
        <v>-1</v>
      </c>
      <c r="H973" s="2">
        <v>1</v>
      </c>
      <c r="I973" s="2">
        <v>0</v>
      </c>
      <c r="J973" s="2">
        <v>0</v>
      </c>
      <c r="K973" s="2">
        <v>1</v>
      </c>
      <c r="L973" s="2">
        <v>1</v>
      </c>
      <c r="M973" s="2">
        <v>5</v>
      </c>
      <c r="N973" s="2">
        <v>2.1459999999999999</v>
      </c>
      <c r="O973" s="2">
        <v>2.06</v>
      </c>
      <c r="P973" s="2">
        <v>0.26</v>
      </c>
      <c r="Q973" s="2">
        <v>7.0000000000000007E-2</v>
      </c>
      <c r="R973" s="9">
        <v>1</v>
      </c>
      <c r="S973" s="2" t="s">
        <v>784</v>
      </c>
    </row>
    <row r="974" spans="1:19" s="3" customFormat="1" x14ac:dyDescent="0.2">
      <c r="A974" s="3">
        <v>934</v>
      </c>
      <c r="B974" s="3">
        <v>-9813118</v>
      </c>
      <c r="C974" s="3">
        <v>2</v>
      </c>
      <c r="D974" s="3">
        <v>0.9</v>
      </c>
      <c r="E974" s="3">
        <v>-9823116</v>
      </c>
      <c r="F974" s="3">
        <v>22</v>
      </c>
      <c r="G974" s="3">
        <v>0</v>
      </c>
      <c r="H974" s="3">
        <v>0</v>
      </c>
      <c r="I974" s="3">
        <v>0</v>
      </c>
      <c r="R974" s="6"/>
    </row>
    <row r="975" spans="1:19" s="3" customFormat="1" x14ac:dyDescent="0.2">
      <c r="A975" s="3">
        <v>935</v>
      </c>
      <c r="B975" s="3">
        <v>-9813118</v>
      </c>
      <c r="C975" s="3">
        <v>2</v>
      </c>
      <c r="D975" s="3">
        <v>3.4000000000000002E-2</v>
      </c>
      <c r="E975" s="3">
        <v>-2112</v>
      </c>
      <c r="F975" s="3">
        <v>321</v>
      </c>
      <c r="G975" s="3">
        <v>0</v>
      </c>
      <c r="H975" s="3">
        <v>0</v>
      </c>
      <c r="I975" s="3">
        <v>0</v>
      </c>
      <c r="R975" s="6"/>
    </row>
    <row r="976" spans="1:19" s="3" customFormat="1" x14ac:dyDescent="0.2">
      <c r="A976" s="3">
        <v>936</v>
      </c>
      <c r="B976" s="3">
        <v>-9813118</v>
      </c>
      <c r="C976" s="3">
        <v>2</v>
      </c>
      <c r="D976" s="3">
        <v>3.3000000000000002E-2</v>
      </c>
      <c r="E976" s="3">
        <v>-3122</v>
      </c>
      <c r="F976" s="3">
        <v>211</v>
      </c>
      <c r="G976" s="3">
        <v>0</v>
      </c>
      <c r="H976" s="3">
        <v>0</v>
      </c>
      <c r="I976" s="3">
        <v>0</v>
      </c>
      <c r="R976" s="6"/>
    </row>
    <row r="977" spans="1:19" s="3" customFormat="1" x14ac:dyDescent="0.2">
      <c r="A977" s="3">
        <v>937</v>
      </c>
      <c r="B977" s="3">
        <v>-9813118</v>
      </c>
      <c r="C977" s="3">
        <v>2</v>
      </c>
      <c r="D977" s="3">
        <v>1.6500000000000001E-2</v>
      </c>
      <c r="E977" s="3">
        <v>-3212</v>
      </c>
      <c r="F977" s="3">
        <v>211</v>
      </c>
      <c r="G977" s="3">
        <v>0</v>
      </c>
      <c r="H977" s="3">
        <v>0</v>
      </c>
      <c r="I977" s="3">
        <v>0</v>
      </c>
      <c r="R977" s="6"/>
    </row>
    <row r="978" spans="1:19" s="3" customFormat="1" x14ac:dyDescent="0.2">
      <c r="A978" s="3">
        <v>938</v>
      </c>
      <c r="B978" s="3">
        <v>-9813118</v>
      </c>
      <c r="C978" s="3">
        <v>2</v>
      </c>
      <c r="D978" s="3">
        <v>1.6500000000000001E-2</v>
      </c>
      <c r="E978" s="3">
        <v>-3112</v>
      </c>
      <c r="F978" s="3">
        <v>111</v>
      </c>
      <c r="G978" s="3">
        <v>0</v>
      </c>
      <c r="H978" s="3">
        <v>0</v>
      </c>
      <c r="I978" s="3">
        <v>0</v>
      </c>
      <c r="R978" s="6"/>
    </row>
    <row r="979" spans="1:19" s="2" customFormat="1" x14ac:dyDescent="0.2">
      <c r="A979" s="2">
        <v>939</v>
      </c>
      <c r="B979" s="2">
        <v>-9872112</v>
      </c>
      <c r="C979" s="2" t="s">
        <v>195</v>
      </c>
      <c r="D979" s="2">
        <v>2.1</v>
      </c>
      <c r="E979" s="2">
        <v>0.26</v>
      </c>
      <c r="F979" s="2">
        <v>2</v>
      </c>
      <c r="G979" s="2">
        <v>-1</v>
      </c>
      <c r="H979" s="2">
        <v>0</v>
      </c>
      <c r="I979" s="2">
        <v>0</v>
      </c>
      <c r="J979" s="2">
        <v>0</v>
      </c>
      <c r="K979" s="2">
        <v>0.5</v>
      </c>
      <c r="L979" s="2">
        <v>0</v>
      </c>
      <c r="M979" s="2">
        <v>10</v>
      </c>
      <c r="N979" s="2">
        <v>2.15</v>
      </c>
      <c r="O979" s="2">
        <v>2.0499999999999998</v>
      </c>
      <c r="P979" s="2">
        <v>0.32</v>
      </c>
      <c r="Q979" s="2">
        <v>0.2</v>
      </c>
      <c r="R979" s="9">
        <v>3</v>
      </c>
      <c r="S979" s="2" t="s">
        <v>784</v>
      </c>
    </row>
    <row r="980" spans="1:19" s="3" customFormat="1" x14ac:dyDescent="0.2">
      <c r="A980" s="3">
        <v>940</v>
      </c>
      <c r="B980" s="3">
        <v>-9872112</v>
      </c>
      <c r="C980" s="3">
        <v>2</v>
      </c>
      <c r="D980" s="3">
        <v>0.25</v>
      </c>
      <c r="E980" s="3">
        <v>-9862112</v>
      </c>
      <c r="F980" s="3">
        <v>22</v>
      </c>
      <c r="G980" s="3">
        <v>0</v>
      </c>
      <c r="H980" s="3">
        <v>0</v>
      </c>
      <c r="I980" s="3">
        <v>0</v>
      </c>
      <c r="R980" s="6"/>
    </row>
    <row r="981" spans="1:19" s="3" customFormat="1" x14ac:dyDescent="0.2">
      <c r="A981" s="3">
        <v>941</v>
      </c>
      <c r="B981" s="3">
        <v>-9872112</v>
      </c>
      <c r="C981" s="3">
        <v>2</v>
      </c>
      <c r="D981" s="3">
        <v>0.15</v>
      </c>
      <c r="E981" s="3">
        <v>-22212</v>
      </c>
      <c r="F981" s="3">
        <v>211</v>
      </c>
      <c r="G981" s="3">
        <v>0</v>
      </c>
      <c r="H981" s="3">
        <v>0</v>
      </c>
      <c r="I981" s="3">
        <v>0</v>
      </c>
      <c r="R981" s="6"/>
    </row>
    <row r="982" spans="1:19" s="3" customFormat="1" x14ac:dyDescent="0.2">
      <c r="A982" s="3">
        <v>942</v>
      </c>
      <c r="B982" s="3">
        <v>-9872112</v>
      </c>
      <c r="C982" s="3">
        <v>2</v>
      </c>
      <c r="D982" s="3">
        <v>0.15</v>
      </c>
      <c r="E982" s="3">
        <v>-22112</v>
      </c>
      <c r="F982" s="3">
        <v>111</v>
      </c>
      <c r="G982" s="3">
        <v>0</v>
      </c>
      <c r="H982" s="3">
        <v>0</v>
      </c>
      <c r="I982" s="3">
        <v>0</v>
      </c>
      <c r="R982" s="6"/>
    </row>
    <row r="983" spans="1:19" s="3" customFormat="1" x14ac:dyDescent="0.2">
      <c r="A983" s="3">
        <v>943</v>
      </c>
      <c r="B983" s="3">
        <v>-9872112</v>
      </c>
      <c r="C983" s="3">
        <v>3</v>
      </c>
      <c r="D983" s="3">
        <v>0.1</v>
      </c>
      <c r="E983" s="3">
        <v>-2212</v>
      </c>
      <c r="F983" s="3">
        <v>211</v>
      </c>
      <c r="G983" s="3">
        <v>111</v>
      </c>
      <c r="H983" s="3">
        <v>0</v>
      </c>
      <c r="I983" s="3">
        <v>0</v>
      </c>
      <c r="R983" s="6"/>
    </row>
    <row r="984" spans="1:19" s="3" customFormat="1" x14ac:dyDescent="0.2">
      <c r="A984" s="3">
        <v>944</v>
      </c>
      <c r="B984" s="3">
        <v>-9872112</v>
      </c>
      <c r="C984" s="3">
        <v>3</v>
      </c>
      <c r="D984" s="3">
        <v>0.1</v>
      </c>
      <c r="E984" s="3">
        <v>-2112</v>
      </c>
      <c r="F984" s="3">
        <v>-211</v>
      </c>
      <c r="G984" s="3">
        <v>211</v>
      </c>
      <c r="H984" s="3">
        <v>0</v>
      </c>
      <c r="I984" s="3">
        <v>0</v>
      </c>
      <c r="R984" s="6"/>
    </row>
    <row r="985" spans="1:19" s="3" customFormat="1" x14ac:dyDescent="0.2">
      <c r="A985" s="3">
        <v>945</v>
      </c>
      <c r="B985" s="3">
        <v>-9872112</v>
      </c>
      <c r="C985" s="3">
        <v>3</v>
      </c>
      <c r="D985" s="3">
        <v>0.1</v>
      </c>
      <c r="E985" s="3">
        <v>-2112</v>
      </c>
      <c r="F985" s="3">
        <v>111</v>
      </c>
      <c r="G985" s="3">
        <v>111</v>
      </c>
      <c r="H985" s="3">
        <v>0</v>
      </c>
      <c r="I985" s="3">
        <v>0</v>
      </c>
      <c r="R985" s="6"/>
    </row>
    <row r="986" spans="1:19" s="3" customFormat="1" x14ac:dyDescent="0.2">
      <c r="A986" s="3">
        <v>946</v>
      </c>
      <c r="B986" s="3">
        <v>-9872112</v>
      </c>
      <c r="C986" s="3">
        <v>2</v>
      </c>
      <c r="D986" s="3">
        <v>6.5000000000000002E-2</v>
      </c>
      <c r="E986" s="3">
        <v>-2212</v>
      </c>
      <c r="F986" s="3">
        <v>211</v>
      </c>
      <c r="G986" s="3">
        <v>0</v>
      </c>
      <c r="H986" s="3">
        <v>0</v>
      </c>
      <c r="I986" s="3">
        <v>0</v>
      </c>
      <c r="R986" s="6"/>
    </row>
    <row r="987" spans="1:19" s="3" customFormat="1" x14ac:dyDescent="0.2">
      <c r="A987" s="3">
        <v>947</v>
      </c>
      <c r="B987" s="3">
        <v>-9872112</v>
      </c>
      <c r="C987" s="3">
        <v>2</v>
      </c>
      <c r="D987" s="3">
        <v>6.5000000000000002E-2</v>
      </c>
      <c r="E987" s="3">
        <v>-2112</v>
      </c>
      <c r="F987" s="3">
        <v>111</v>
      </c>
      <c r="G987" s="3">
        <v>0</v>
      </c>
      <c r="H987" s="3">
        <v>0</v>
      </c>
      <c r="I987" s="3">
        <v>0</v>
      </c>
      <c r="R987" s="6"/>
    </row>
    <row r="988" spans="1:19" s="3" customFormat="1" x14ac:dyDescent="0.2">
      <c r="A988" s="3">
        <v>948</v>
      </c>
      <c r="B988" s="3">
        <v>-9872112</v>
      </c>
      <c r="C988" s="3">
        <v>2</v>
      </c>
      <c r="D988" s="3">
        <v>0.01</v>
      </c>
      <c r="E988" s="3">
        <v>-3122</v>
      </c>
      <c r="F988" s="3">
        <v>-311</v>
      </c>
      <c r="G988" s="3">
        <v>0</v>
      </c>
      <c r="H988" s="3">
        <v>0</v>
      </c>
      <c r="I988" s="3">
        <v>0</v>
      </c>
      <c r="R988" s="6"/>
    </row>
    <row r="989" spans="1:19" s="3" customFormat="1" x14ac:dyDescent="0.2">
      <c r="A989" s="3">
        <v>949</v>
      </c>
      <c r="B989" s="3">
        <v>-9872112</v>
      </c>
      <c r="C989" s="3">
        <v>2</v>
      </c>
      <c r="D989" s="3">
        <v>0.01</v>
      </c>
      <c r="E989" s="3">
        <v>-2112</v>
      </c>
      <c r="F989" s="3">
        <v>221</v>
      </c>
      <c r="G989" s="3">
        <v>0</v>
      </c>
      <c r="H989" s="3">
        <v>0</v>
      </c>
      <c r="I989" s="3">
        <v>0</v>
      </c>
      <c r="R989" s="6"/>
    </row>
    <row r="990" spans="1:19" s="2" customFormat="1" x14ac:dyDescent="0.2">
      <c r="A990" s="2">
        <v>950</v>
      </c>
      <c r="B990" s="2">
        <v>-9872212</v>
      </c>
      <c r="C990" s="2" t="s">
        <v>196</v>
      </c>
      <c r="D990" s="2">
        <v>2.1</v>
      </c>
      <c r="E990" s="2">
        <v>0.26</v>
      </c>
      <c r="F990" s="2">
        <v>2</v>
      </c>
      <c r="G990" s="2">
        <v>-1</v>
      </c>
      <c r="H990" s="2">
        <v>0</v>
      </c>
      <c r="I990" s="2">
        <v>0</v>
      </c>
      <c r="J990" s="2">
        <v>0</v>
      </c>
      <c r="K990" s="2">
        <v>0.5</v>
      </c>
      <c r="L990" s="2">
        <v>-1</v>
      </c>
      <c r="M990" s="2">
        <v>10</v>
      </c>
      <c r="N990" s="2">
        <v>2.15</v>
      </c>
      <c r="O990" s="2">
        <v>2.0499999999999998</v>
      </c>
      <c r="P990" s="2">
        <v>0.32</v>
      </c>
      <c r="Q990" s="2">
        <v>0.2</v>
      </c>
      <c r="R990" s="9">
        <v>3</v>
      </c>
      <c r="S990" s="2" t="s">
        <v>784</v>
      </c>
    </row>
    <row r="991" spans="1:19" s="3" customFormat="1" x14ac:dyDescent="0.2">
      <c r="A991" s="3">
        <v>951</v>
      </c>
      <c r="B991" s="3">
        <v>-9872212</v>
      </c>
      <c r="C991" s="3">
        <v>2</v>
      </c>
      <c r="D991" s="3">
        <v>0.25</v>
      </c>
      <c r="E991" s="3">
        <v>-9862212</v>
      </c>
      <c r="F991" s="3">
        <v>22</v>
      </c>
      <c r="G991" s="3">
        <v>0</v>
      </c>
      <c r="H991" s="3">
        <v>0</v>
      </c>
      <c r="I991" s="3">
        <v>0</v>
      </c>
      <c r="R991" s="6"/>
    </row>
    <row r="992" spans="1:19" s="3" customFormat="1" x14ac:dyDescent="0.2">
      <c r="A992" s="3">
        <v>952</v>
      </c>
      <c r="B992" s="3">
        <v>-9872212</v>
      </c>
      <c r="C992" s="3">
        <v>2</v>
      </c>
      <c r="D992" s="3">
        <v>0.15</v>
      </c>
      <c r="E992" s="3">
        <v>-22212</v>
      </c>
      <c r="F992" s="3">
        <v>111</v>
      </c>
      <c r="G992" s="3">
        <v>0</v>
      </c>
      <c r="H992" s="3">
        <v>0</v>
      </c>
      <c r="I992" s="3">
        <v>0</v>
      </c>
      <c r="R992" s="6"/>
    </row>
    <row r="993" spans="1:19" s="3" customFormat="1" x14ac:dyDescent="0.2">
      <c r="A993" s="3">
        <v>953</v>
      </c>
      <c r="B993" s="3">
        <v>-9872212</v>
      </c>
      <c r="C993" s="3">
        <v>2</v>
      </c>
      <c r="D993" s="3">
        <v>0.15</v>
      </c>
      <c r="E993" s="3">
        <v>-22112</v>
      </c>
      <c r="F993" s="3">
        <v>-211</v>
      </c>
      <c r="G993" s="3">
        <v>0</v>
      </c>
      <c r="H993" s="3">
        <v>0</v>
      </c>
      <c r="I993" s="3">
        <v>0</v>
      </c>
      <c r="R993" s="6"/>
    </row>
    <row r="994" spans="1:19" s="3" customFormat="1" x14ac:dyDescent="0.2">
      <c r="A994" s="3">
        <v>954</v>
      </c>
      <c r="B994" s="3">
        <v>-9872212</v>
      </c>
      <c r="C994" s="3">
        <v>3</v>
      </c>
      <c r="D994" s="3">
        <v>0.1</v>
      </c>
      <c r="E994" s="3">
        <v>-2212</v>
      </c>
      <c r="F994" s="3">
        <v>-211</v>
      </c>
      <c r="G994" s="3">
        <v>211</v>
      </c>
      <c r="H994" s="3">
        <v>0</v>
      </c>
      <c r="I994" s="3">
        <v>0</v>
      </c>
      <c r="R994" s="6"/>
    </row>
    <row r="995" spans="1:19" s="3" customFormat="1" x14ac:dyDescent="0.2">
      <c r="A995" s="3">
        <v>955</v>
      </c>
      <c r="B995" s="3">
        <v>-9872212</v>
      </c>
      <c r="C995" s="3">
        <v>3</v>
      </c>
      <c r="D995" s="3">
        <v>0.1</v>
      </c>
      <c r="E995" s="3">
        <v>-2212</v>
      </c>
      <c r="F995" s="3">
        <v>111</v>
      </c>
      <c r="G995" s="3">
        <v>111</v>
      </c>
      <c r="H995" s="3">
        <v>0</v>
      </c>
      <c r="I995" s="3">
        <v>0</v>
      </c>
      <c r="R995" s="6"/>
    </row>
    <row r="996" spans="1:19" s="3" customFormat="1" x14ac:dyDescent="0.2">
      <c r="A996" s="3">
        <v>956</v>
      </c>
      <c r="B996" s="3">
        <v>-9872212</v>
      </c>
      <c r="C996" s="3">
        <v>3</v>
      </c>
      <c r="D996" s="3">
        <v>0.1</v>
      </c>
      <c r="E996" s="3">
        <v>-2112</v>
      </c>
      <c r="F996" s="3">
        <v>-211</v>
      </c>
      <c r="G996" s="3">
        <v>111</v>
      </c>
      <c r="H996" s="3">
        <v>0</v>
      </c>
      <c r="I996" s="3">
        <v>0</v>
      </c>
      <c r="R996" s="6"/>
    </row>
    <row r="997" spans="1:19" s="3" customFormat="1" x14ac:dyDescent="0.2">
      <c r="A997" s="3">
        <v>957</v>
      </c>
      <c r="B997" s="3">
        <v>-9872212</v>
      </c>
      <c r="C997" s="3">
        <v>2</v>
      </c>
      <c r="D997" s="3">
        <v>6.5000000000000002E-2</v>
      </c>
      <c r="E997" s="3">
        <v>-2212</v>
      </c>
      <c r="F997" s="3">
        <v>111</v>
      </c>
      <c r="G997" s="3">
        <v>0</v>
      </c>
      <c r="H997" s="3">
        <v>0</v>
      </c>
      <c r="I997" s="3">
        <v>0</v>
      </c>
      <c r="R997" s="6"/>
    </row>
    <row r="998" spans="1:19" s="3" customFormat="1" x14ac:dyDescent="0.2">
      <c r="A998" s="3">
        <v>958</v>
      </c>
      <c r="B998" s="3">
        <v>-9872212</v>
      </c>
      <c r="C998" s="3">
        <v>2</v>
      </c>
      <c r="D998" s="3">
        <v>6.5000000000000002E-2</v>
      </c>
      <c r="E998" s="3">
        <v>-2112</v>
      </c>
      <c r="F998" s="3">
        <v>-211</v>
      </c>
      <c r="G998" s="3">
        <v>0</v>
      </c>
      <c r="H998" s="3">
        <v>0</v>
      </c>
      <c r="I998" s="3">
        <v>0</v>
      </c>
      <c r="R998" s="6"/>
    </row>
    <row r="999" spans="1:19" s="3" customFormat="1" x14ac:dyDescent="0.2">
      <c r="A999" s="3">
        <v>959</v>
      </c>
      <c r="B999" s="3">
        <v>-9872212</v>
      </c>
      <c r="C999" s="3">
        <v>2</v>
      </c>
      <c r="D999" s="3">
        <v>0.01</v>
      </c>
      <c r="E999" s="3">
        <v>-3122</v>
      </c>
      <c r="F999" s="3">
        <v>-321</v>
      </c>
      <c r="G999" s="3">
        <v>0</v>
      </c>
      <c r="H999" s="3">
        <v>0</v>
      </c>
      <c r="I999" s="3">
        <v>0</v>
      </c>
      <c r="R999" s="6"/>
    </row>
    <row r="1000" spans="1:19" s="3" customFormat="1" x14ac:dyDescent="0.2">
      <c r="A1000" s="3">
        <v>960</v>
      </c>
      <c r="B1000" s="3">
        <v>-9872212</v>
      </c>
      <c r="C1000" s="3">
        <v>2</v>
      </c>
      <c r="D1000" s="3">
        <v>0.01</v>
      </c>
      <c r="E1000" s="3">
        <v>-2212</v>
      </c>
      <c r="F1000" s="3">
        <v>221</v>
      </c>
      <c r="G1000" s="3">
        <v>0</v>
      </c>
      <c r="H1000" s="3">
        <v>0</v>
      </c>
      <c r="I1000" s="3">
        <v>0</v>
      </c>
      <c r="R1000" s="6"/>
    </row>
    <row r="1001" spans="1:19" s="2" customFormat="1" x14ac:dyDescent="0.2">
      <c r="A1001" s="2">
        <v>961</v>
      </c>
      <c r="B1001" s="2">
        <v>9010115</v>
      </c>
      <c r="C1001" s="2" t="s">
        <v>197</v>
      </c>
      <c r="D1001" s="2">
        <v>2.09</v>
      </c>
      <c r="E1001" s="2">
        <v>0.625</v>
      </c>
      <c r="F1001" s="2">
        <v>5</v>
      </c>
      <c r="G1001" s="2">
        <v>0</v>
      </c>
      <c r="H1001" s="2">
        <v>0</v>
      </c>
      <c r="I1001" s="2">
        <v>0</v>
      </c>
      <c r="J1001" s="2">
        <v>0</v>
      </c>
      <c r="K1001" s="2">
        <v>1</v>
      </c>
      <c r="L1001" s="2">
        <v>0</v>
      </c>
      <c r="M1001" s="2">
        <v>7</v>
      </c>
      <c r="N1001" s="2">
        <f>D1001+0.029</f>
        <v>2.1189999999999998</v>
      </c>
      <c r="O1001" s="2">
        <f>D1001-0.029</f>
        <v>2.0609999999999999</v>
      </c>
      <c r="P1001" s="2">
        <f>E1001+0.05</f>
        <v>0.67500000000000004</v>
      </c>
      <c r="Q1001" s="2">
        <f>E1001-0.05</f>
        <v>0.57499999999999996</v>
      </c>
      <c r="R1001" s="9">
        <v>-1</v>
      </c>
      <c r="S1001" s="2" t="s">
        <v>784</v>
      </c>
    </row>
    <row r="1002" spans="1:19" s="3" customFormat="1" x14ac:dyDescent="0.2">
      <c r="A1002" s="3">
        <v>962</v>
      </c>
      <c r="B1002" s="3">
        <v>9010115</v>
      </c>
      <c r="C1002" s="3">
        <v>2</v>
      </c>
      <c r="D1002" s="3">
        <v>0.7</v>
      </c>
      <c r="E1002" s="3">
        <v>9000117</v>
      </c>
      <c r="F1002" s="3">
        <v>22</v>
      </c>
      <c r="G1002" s="3">
        <v>0</v>
      </c>
      <c r="H1002" s="3">
        <v>0</v>
      </c>
      <c r="I1002" s="3">
        <v>0</v>
      </c>
      <c r="R1002" s="6"/>
    </row>
    <row r="1003" spans="1:19" s="3" customFormat="1" x14ac:dyDescent="0.2">
      <c r="A1003" s="3">
        <v>963</v>
      </c>
      <c r="B1003" s="3">
        <v>9010115</v>
      </c>
      <c r="C1003" s="3">
        <v>3</v>
      </c>
      <c r="D1003" s="3">
        <v>0.12</v>
      </c>
      <c r="E1003" s="3">
        <v>-211</v>
      </c>
      <c r="F1003" s="3">
        <v>211</v>
      </c>
      <c r="G1003" s="3">
        <v>111</v>
      </c>
      <c r="H1003" s="3">
        <v>0</v>
      </c>
      <c r="I1003" s="3">
        <v>0</v>
      </c>
      <c r="R1003" s="6"/>
    </row>
    <row r="1004" spans="1:19" s="3" customFormat="1" x14ac:dyDescent="0.2">
      <c r="A1004" s="3">
        <v>964</v>
      </c>
      <c r="B1004" s="3">
        <v>9010115</v>
      </c>
      <c r="C1004" s="3">
        <v>2</v>
      </c>
      <c r="D1004" s="3">
        <v>7.4999999999999997E-2</v>
      </c>
      <c r="E1004" s="3">
        <v>225</v>
      </c>
      <c r="F1004" s="3">
        <v>111</v>
      </c>
      <c r="G1004" s="3">
        <v>0</v>
      </c>
      <c r="H1004" s="3">
        <v>0</v>
      </c>
      <c r="I1004" s="3">
        <v>0</v>
      </c>
      <c r="R1004" s="6"/>
    </row>
    <row r="1005" spans="1:19" s="3" customFormat="1" x14ac:dyDescent="0.2">
      <c r="A1005" s="3">
        <v>965</v>
      </c>
      <c r="B1005" s="3">
        <v>9010115</v>
      </c>
      <c r="C1005" s="3">
        <v>3</v>
      </c>
      <c r="D1005" s="3">
        <v>0.06</v>
      </c>
      <c r="E1005" s="3">
        <v>111</v>
      </c>
      <c r="F1005" s="3">
        <v>111</v>
      </c>
      <c r="G1005" s="3">
        <v>111</v>
      </c>
      <c r="H1005" s="3">
        <v>0</v>
      </c>
      <c r="I1005" s="3">
        <v>0</v>
      </c>
      <c r="R1005" s="6"/>
    </row>
    <row r="1006" spans="1:19" s="3" customFormat="1" x14ac:dyDescent="0.2">
      <c r="A1006" s="3">
        <v>966</v>
      </c>
      <c r="B1006" s="3">
        <v>9010115</v>
      </c>
      <c r="C1006" s="3">
        <v>2</v>
      </c>
      <c r="D1006" s="3">
        <v>1.4999999999999999E-2</v>
      </c>
      <c r="E1006" s="3">
        <v>-213</v>
      </c>
      <c r="F1006" s="3">
        <v>211</v>
      </c>
      <c r="G1006" s="3">
        <v>0</v>
      </c>
      <c r="H1006" s="3">
        <v>0</v>
      </c>
      <c r="I1006" s="3">
        <v>0</v>
      </c>
      <c r="R1006" s="6"/>
    </row>
    <row r="1007" spans="1:19" s="3" customFormat="1" x14ac:dyDescent="0.2">
      <c r="A1007" s="3">
        <v>967</v>
      </c>
      <c r="B1007" s="3">
        <v>9010115</v>
      </c>
      <c r="C1007" s="3">
        <v>2</v>
      </c>
      <c r="D1007" s="3">
        <v>1.4999999999999999E-2</v>
      </c>
      <c r="E1007" s="3">
        <v>113</v>
      </c>
      <c r="F1007" s="3">
        <v>111</v>
      </c>
      <c r="G1007" s="3">
        <v>0</v>
      </c>
      <c r="H1007" s="3">
        <v>0</v>
      </c>
      <c r="I1007" s="3">
        <v>0</v>
      </c>
      <c r="R1007" s="6"/>
    </row>
    <row r="1008" spans="1:19" s="3" customFormat="1" x14ac:dyDescent="0.2">
      <c r="A1008" s="3">
        <v>968</v>
      </c>
      <c r="B1008" s="3">
        <v>9010115</v>
      </c>
      <c r="C1008" s="3">
        <v>2</v>
      </c>
      <c r="D1008" s="3">
        <v>1.4999999999999999E-2</v>
      </c>
      <c r="E1008" s="3">
        <v>213</v>
      </c>
      <c r="F1008" s="3">
        <v>-211</v>
      </c>
      <c r="G1008" s="3">
        <v>0</v>
      </c>
      <c r="H1008" s="3">
        <v>0</v>
      </c>
      <c r="I1008" s="3">
        <v>0</v>
      </c>
      <c r="R1008" s="6"/>
    </row>
    <row r="1009" spans="1:19" s="2" customFormat="1" x14ac:dyDescent="0.2">
      <c r="A1009" s="2">
        <v>969</v>
      </c>
      <c r="B1009" s="2">
        <v>9010215</v>
      </c>
      <c r="C1009" s="2" t="s">
        <v>198</v>
      </c>
      <c r="D1009" s="2">
        <v>2.09</v>
      </c>
      <c r="E1009" s="2">
        <v>0.625</v>
      </c>
      <c r="F1009" s="2">
        <v>5</v>
      </c>
      <c r="G1009" s="2">
        <v>0</v>
      </c>
      <c r="H1009" s="2">
        <v>0</v>
      </c>
      <c r="I1009" s="2">
        <v>0</v>
      </c>
      <c r="J1009" s="2">
        <v>0</v>
      </c>
      <c r="K1009" s="2">
        <v>1</v>
      </c>
      <c r="L1009" s="2">
        <v>1</v>
      </c>
      <c r="M1009" s="2">
        <v>6</v>
      </c>
      <c r="N1009" s="2">
        <f>D1009+0.029</f>
        <v>2.1189999999999998</v>
      </c>
      <c r="O1009" s="2">
        <f>D1009-0.029</f>
        <v>2.0609999999999999</v>
      </c>
      <c r="P1009" s="2">
        <f>E1009+0.05</f>
        <v>0.67500000000000004</v>
      </c>
      <c r="Q1009" s="2">
        <f>E1009-0.05</f>
        <v>0.57499999999999996</v>
      </c>
      <c r="R1009" s="9">
        <v>-1</v>
      </c>
      <c r="S1009" s="2" t="s">
        <v>784</v>
      </c>
    </row>
    <row r="1010" spans="1:19" s="3" customFormat="1" x14ac:dyDescent="0.2">
      <c r="A1010" s="3">
        <v>970</v>
      </c>
      <c r="B1010" s="3">
        <v>9010215</v>
      </c>
      <c r="C1010" s="3">
        <v>2</v>
      </c>
      <c r="D1010" s="3">
        <v>0.7</v>
      </c>
      <c r="E1010" s="3">
        <v>9000217</v>
      </c>
      <c r="F1010" s="3">
        <v>22</v>
      </c>
      <c r="G1010" s="3">
        <v>0</v>
      </c>
      <c r="H1010" s="3">
        <v>0</v>
      </c>
      <c r="I1010" s="3">
        <v>0</v>
      </c>
      <c r="R1010" s="6"/>
    </row>
    <row r="1011" spans="1:19" s="3" customFormat="1" x14ac:dyDescent="0.2">
      <c r="A1011" s="3">
        <v>971</v>
      </c>
      <c r="B1011" s="3">
        <v>9010215</v>
      </c>
      <c r="C1011" s="3">
        <v>3</v>
      </c>
      <c r="D1011" s="3">
        <v>0.12</v>
      </c>
      <c r="E1011" s="3">
        <v>-211</v>
      </c>
      <c r="F1011" s="3">
        <v>211</v>
      </c>
      <c r="G1011" s="3">
        <v>211</v>
      </c>
      <c r="H1011" s="3">
        <v>0</v>
      </c>
      <c r="I1011" s="3">
        <v>0</v>
      </c>
      <c r="R1011" s="6"/>
    </row>
    <row r="1012" spans="1:19" s="3" customFormat="1" x14ac:dyDescent="0.2">
      <c r="A1012" s="3">
        <v>972</v>
      </c>
      <c r="B1012" s="3">
        <v>9010215</v>
      </c>
      <c r="C1012" s="3">
        <v>2</v>
      </c>
      <c r="D1012" s="3">
        <v>7.4999999999999997E-2</v>
      </c>
      <c r="E1012" s="3">
        <v>225</v>
      </c>
      <c r="F1012" s="3">
        <v>211</v>
      </c>
      <c r="G1012" s="3">
        <v>0</v>
      </c>
      <c r="H1012" s="3">
        <v>0</v>
      </c>
      <c r="I1012" s="3">
        <v>0</v>
      </c>
      <c r="R1012" s="6"/>
    </row>
    <row r="1013" spans="1:19" s="3" customFormat="1" x14ac:dyDescent="0.2">
      <c r="A1013" s="3">
        <v>973</v>
      </c>
      <c r="B1013" s="3">
        <v>9010215</v>
      </c>
      <c r="C1013" s="3">
        <v>3</v>
      </c>
      <c r="D1013" s="3">
        <v>0.06</v>
      </c>
      <c r="E1013" s="3">
        <v>211</v>
      </c>
      <c r="F1013" s="3">
        <v>111</v>
      </c>
      <c r="G1013" s="3">
        <v>111</v>
      </c>
      <c r="H1013" s="3">
        <v>0</v>
      </c>
      <c r="I1013" s="3">
        <v>0</v>
      </c>
      <c r="R1013" s="6"/>
    </row>
    <row r="1014" spans="1:19" s="3" customFormat="1" x14ac:dyDescent="0.2">
      <c r="A1014" s="3">
        <v>974</v>
      </c>
      <c r="B1014" s="3">
        <v>9010215</v>
      </c>
      <c r="C1014" s="3">
        <v>2</v>
      </c>
      <c r="D1014" s="3">
        <v>2.2499999999999999E-2</v>
      </c>
      <c r="E1014" s="3">
        <v>113</v>
      </c>
      <c r="F1014" s="3">
        <v>211</v>
      </c>
      <c r="G1014" s="3">
        <v>0</v>
      </c>
      <c r="H1014" s="3">
        <v>0</v>
      </c>
      <c r="I1014" s="3">
        <v>0</v>
      </c>
      <c r="R1014" s="6"/>
    </row>
    <row r="1015" spans="1:19" s="3" customFormat="1" x14ac:dyDescent="0.2">
      <c r="A1015" s="3">
        <v>975</v>
      </c>
      <c r="B1015" s="3">
        <v>9010215</v>
      </c>
      <c r="C1015" s="3">
        <v>2</v>
      </c>
      <c r="D1015" s="3">
        <v>2.2499999999999999E-2</v>
      </c>
      <c r="E1015" s="3">
        <v>213</v>
      </c>
      <c r="F1015" s="3">
        <v>111</v>
      </c>
      <c r="G1015" s="3">
        <v>0</v>
      </c>
      <c r="H1015" s="3">
        <v>0</v>
      </c>
      <c r="I1015" s="3">
        <v>0</v>
      </c>
      <c r="R1015" s="6"/>
    </row>
    <row r="1016" spans="1:19" s="2" customFormat="1" x14ac:dyDescent="0.2">
      <c r="A1016" s="2">
        <v>976</v>
      </c>
      <c r="B1016" s="2">
        <v>-9010215</v>
      </c>
      <c r="C1016" s="2" t="s">
        <v>199</v>
      </c>
      <c r="D1016" s="2">
        <v>2.09</v>
      </c>
      <c r="E1016" s="2">
        <v>0.625</v>
      </c>
      <c r="F1016" s="2">
        <v>5</v>
      </c>
      <c r="G1016" s="2">
        <v>0</v>
      </c>
      <c r="H1016" s="2">
        <v>0</v>
      </c>
      <c r="I1016" s="2">
        <v>0</v>
      </c>
      <c r="J1016" s="2">
        <v>0</v>
      </c>
      <c r="K1016" s="2">
        <v>1</v>
      </c>
      <c r="L1016" s="2">
        <v>-1</v>
      </c>
      <c r="M1016" s="2">
        <v>6</v>
      </c>
      <c r="N1016" s="2">
        <f>D1016+0.029</f>
        <v>2.1189999999999998</v>
      </c>
      <c r="O1016" s="2">
        <f>D1016-0.029</f>
        <v>2.0609999999999999</v>
      </c>
      <c r="P1016" s="2">
        <f>E1016+0.05</f>
        <v>0.67500000000000004</v>
      </c>
      <c r="Q1016" s="2">
        <f>E1016-0.05</f>
        <v>0.57499999999999996</v>
      </c>
      <c r="R1016" s="9">
        <v>-1</v>
      </c>
      <c r="S1016" s="2" t="s">
        <v>784</v>
      </c>
    </row>
    <row r="1017" spans="1:19" s="3" customFormat="1" x14ac:dyDescent="0.2">
      <c r="A1017" s="3">
        <v>977</v>
      </c>
      <c r="B1017" s="3">
        <v>-9010215</v>
      </c>
      <c r="C1017" s="3">
        <v>2</v>
      </c>
      <c r="D1017" s="3">
        <v>0.7</v>
      </c>
      <c r="E1017" s="3">
        <v>-9000217</v>
      </c>
      <c r="F1017" s="3">
        <v>22</v>
      </c>
      <c r="G1017" s="3">
        <v>0</v>
      </c>
      <c r="H1017" s="3">
        <v>0</v>
      </c>
      <c r="I1017" s="3">
        <v>0</v>
      </c>
      <c r="R1017" s="6"/>
    </row>
    <row r="1018" spans="1:19" s="3" customFormat="1" x14ac:dyDescent="0.2">
      <c r="A1018" s="3">
        <v>978</v>
      </c>
      <c r="B1018" s="3">
        <v>-9010215</v>
      </c>
      <c r="C1018" s="3">
        <v>3</v>
      </c>
      <c r="D1018" s="3">
        <v>0.12</v>
      </c>
      <c r="E1018" s="3">
        <v>-211</v>
      </c>
      <c r="F1018" s="3">
        <v>-211</v>
      </c>
      <c r="G1018" s="3">
        <v>211</v>
      </c>
      <c r="H1018" s="3">
        <v>0</v>
      </c>
      <c r="I1018" s="3">
        <v>0</v>
      </c>
      <c r="R1018" s="6"/>
    </row>
    <row r="1019" spans="1:19" s="3" customFormat="1" x14ac:dyDescent="0.2">
      <c r="A1019" s="3">
        <v>979</v>
      </c>
      <c r="B1019" s="3">
        <v>-9010215</v>
      </c>
      <c r="C1019" s="3">
        <v>2</v>
      </c>
      <c r="D1019" s="3">
        <v>7.4999999999999997E-2</v>
      </c>
      <c r="E1019" s="3">
        <v>225</v>
      </c>
      <c r="F1019" s="3">
        <v>-211</v>
      </c>
      <c r="G1019" s="3">
        <v>0</v>
      </c>
      <c r="H1019" s="3">
        <v>0</v>
      </c>
      <c r="I1019" s="3">
        <v>0</v>
      </c>
      <c r="R1019" s="6"/>
    </row>
    <row r="1020" spans="1:19" s="3" customFormat="1" x14ac:dyDescent="0.2">
      <c r="A1020" s="3">
        <v>980</v>
      </c>
      <c r="B1020" s="3">
        <v>-9010215</v>
      </c>
      <c r="C1020" s="3">
        <v>3</v>
      </c>
      <c r="D1020" s="3">
        <v>0.06</v>
      </c>
      <c r="E1020" s="3">
        <v>-211</v>
      </c>
      <c r="F1020" s="3">
        <v>111</v>
      </c>
      <c r="G1020" s="3">
        <v>111</v>
      </c>
      <c r="H1020" s="3">
        <v>0</v>
      </c>
      <c r="I1020" s="3">
        <v>0</v>
      </c>
      <c r="R1020" s="6"/>
    </row>
    <row r="1021" spans="1:19" s="3" customFormat="1" x14ac:dyDescent="0.2">
      <c r="A1021" s="3">
        <v>981</v>
      </c>
      <c r="B1021" s="3">
        <v>-9010215</v>
      </c>
      <c r="C1021" s="3">
        <v>2</v>
      </c>
      <c r="D1021" s="3">
        <v>2.2499999999999999E-2</v>
      </c>
      <c r="E1021" s="3">
        <v>-213</v>
      </c>
      <c r="F1021" s="3">
        <v>111</v>
      </c>
      <c r="G1021" s="3">
        <v>0</v>
      </c>
      <c r="H1021" s="3">
        <v>0</v>
      </c>
      <c r="I1021" s="3">
        <v>0</v>
      </c>
      <c r="R1021" s="6"/>
    </row>
    <row r="1022" spans="1:19" s="3" customFormat="1" x14ac:dyDescent="0.2">
      <c r="A1022" s="3">
        <v>982</v>
      </c>
      <c r="B1022" s="3">
        <v>-9010215</v>
      </c>
      <c r="C1022" s="3">
        <v>2</v>
      </c>
      <c r="D1022" s="3">
        <v>2.2499999999999999E-2</v>
      </c>
      <c r="E1022" s="3">
        <v>113</v>
      </c>
      <c r="F1022" s="3">
        <v>-211</v>
      </c>
      <c r="G1022" s="3">
        <v>0</v>
      </c>
      <c r="H1022" s="3">
        <v>0</v>
      </c>
      <c r="I1022" s="3">
        <v>0</v>
      </c>
      <c r="R1022" s="6"/>
    </row>
    <row r="1023" spans="1:19" s="2" customFormat="1" x14ac:dyDescent="0.2">
      <c r="A1023" s="2">
        <v>983</v>
      </c>
      <c r="B1023" s="2">
        <v>9873114</v>
      </c>
      <c r="C1023" s="2" t="s">
        <v>200</v>
      </c>
      <c r="D1023" s="2">
        <v>2.09</v>
      </c>
      <c r="E1023" s="2">
        <v>0.17</v>
      </c>
      <c r="F1023" s="2">
        <v>4</v>
      </c>
      <c r="G1023" s="2">
        <v>1</v>
      </c>
      <c r="H1023" s="2">
        <v>-1</v>
      </c>
      <c r="I1023" s="2">
        <v>0</v>
      </c>
      <c r="J1023" s="2">
        <v>0</v>
      </c>
      <c r="K1023" s="2">
        <v>1</v>
      </c>
      <c r="L1023" s="2">
        <v>-1</v>
      </c>
      <c r="M1023" s="2">
        <v>4</v>
      </c>
      <c r="N1023" s="2">
        <v>2.12</v>
      </c>
      <c r="O1023" s="2">
        <v>2.06</v>
      </c>
      <c r="P1023" s="2">
        <v>0.24</v>
      </c>
      <c r="Q1023" s="2">
        <v>0.1</v>
      </c>
      <c r="R1023" s="9">
        <v>1</v>
      </c>
      <c r="S1023" s="2" t="s">
        <v>784</v>
      </c>
    </row>
    <row r="1024" spans="1:19" s="3" customFormat="1" x14ac:dyDescent="0.2">
      <c r="A1024" s="3">
        <v>984</v>
      </c>
      <c r="B1024" s="3">
        <v>9873114</v>
      </c>
      <c r="C1024" s="3">
        <v>2</v>
      </c>
      <c r="D1024" s="3">
        <v>0.95</v>
      </c>
      <c r="E1024" s="3">
        <v>3118</v>
      </c>
      <c r="F1024" s="3">
        <v>22</v>
      </c>
      <c r="G1024" s="3">
        <v>0</v>
      </c>
      <c r="H1024" s="3">
        <v>0</v>
      </c>
      <c r="I1024" s="3">
        <v>0</v>
      </c>
      <c r="R1024" s="6"/>
    </row>
    <row r="1025" spans="1:19" s="3" customFormat="1" x14ac:dyDescent="0.2">
      <c r="A1025" s="3">
        <v>985</v>
      </c>
      <c r="B1025" s="3">
        <v>9873114</v>
      </c>
      <c r="C1025" s="3">
        <v>2</v>
      </c>
      <c r="D1025" s="3">
        <v>2.5000000000000001E-2</v>
      </c>
      <c r="E1025" s="3">
        <v>2112</v>
      </c>
      <c r="F1025" s="3">
        <v>-321</v>
      </c>
      <c r="G1025" s="3">
        <v>0</v>
      </c>
      <c r="H1025" s="3">
        <v>0</v>
      </c>
      <c r="I1025" s="3">
        <v>0</v>
      </c>
      <c r="R1025" s="6"/>
    </row>
    <row r="1026" spans="1:19" s="3" customFormat="1" x14ac:dyDescent="0.2">
      <c r="A1026" s="3">
        <v>986</v>
      </c>
      <c r="B1026" s="3">
        <v>9873114</v>
      </c>
      <c r="C1026" s="3">
        <v>2</v>
      </c>
      <c r="D1026" s="3">
        <v>1.2500000000000001E-2</v>
      </c>
      <c r="E1026" s="3">
        <v>3112</v>
      </c>
      <c r="F1026" s="3">
        <v>111</v>
      </c>
      <c r="G1026" s="3">
        <v>0</v>
      </c>
      <c r="H1026" s="3">
        <v>0</v>
      </c>
      <c r="I1026" s="3">
        <v>0</v>
      </c>
      <c r="R1026" s="6"/>
    </row>
    <row r="1027" spans="1:19" s="3" customFormat="1" x14ac:dyDescent="0.2">
      <c r="A1027" s="3">
        <v>987</v>
      </c>
      <c r="B1027" s="3">
        <v>9873114</v>
      </c>
      <c r="C1027" s="3">
        <v>2</v>
      </c>
      <c r="D1027" s="3">
        <v>1.2500000000000001E-2</v>
      </c>
      <c r="E1027" s="3">
        <v>3212</v>
      </c>
      <c r="F1027" s="3">
        <v>-211</v>
      </c>
      <c r="G1027" s="3">
        <v>0</v>
      </c>
      <c r="H1027" s="3">
        <v>0</v>
      </c>
      <c r="I1027" s="3">
        <v>0</v>
      </c>
      <c r="R1027" s="6"/>
    </row>
    <row r="1028" spans="1:19" s="2" customFormat="1" x14ac:dyDescent="0.2">
      <c r="A1028" s="2">
        <v>988</v>
      </c>
      <c r="B1028" s="2">
        <v>9873214</v>
      </c>
      <c r="C1028" s="2" t="s">
        <v>201</v>
      </c>
      <c r="D1028" s="2">
        <v>2.09</v>
      </c>
      <c r="E1028" s="2">
        <v>0.17</v>
      </c>
      <c r="F1028" s="2">
        <v>4</v>
      </c>
      <c r="G1028" s="2">
        <v>1</v>
      </c>
      <c r="H1028" s="2">
        <v>-1</v>
      </c>
      <c r="I1028" s="2">
        <v>0</v>
      </c>
      <c r="J1028" s="2">
        <v>0</v>
      </c>
      <c r="K1028" s="2">
        <v>1</v>
      </c>
      <c r="L1028" s="2">
        <v>0</v>
      </c>
      <c r="M1028" s="2">
        <v>6</v>
      </c>
      <c r="N1028" s="2">
        <v>2.12</v>
      </c>
      <c r="O1028" s="2">
        <v>2.06</v>
      </c>
      <c r="P1028" s="2">
        <v>0.24</v>
      </c>
      <c r="Q1028" s="2">
        <v>0.1</v>
      </c>
      <c r="R1028" s="9">
        <v>1</v>
      </c>
      <c r="S1028" s="2" t="s">
        <v>784</v>
      </c>
    </row>
    <row r="1029" spans="1:19" s="3" customFormat="1" x14ac:dyDescent="0.2">
      <c r="A1029" s="3">
        <v>989</v>
      </c>
      <c r="B1029" s="3">
        <v>9873214</v>
      </c>
      <c r="C1029" s="3">
        <v>2</v>
      </c>
      <c r="D1029" s="3">
        <v>0.95</v>
      </c>
      <c r="E1029" s="3">
        <v>3218</v>
      </c>
      <c r="F1029" s="3">
        <v>22</v>
      </c>
      <c r="G1029" s="3">
        <v>0</v>
      </c>
      <c r="H1029" s="3">
        <v>0</v>
      </c>
      <c r="I1029" s="3">
        <v>0</v>
      </c>
      <c r="R1029" s="6"/>
    </row>
    <row r="1030" spans="1:19" s="3" customFormat="1" x14ac:dyDescent="0.2">
      <c r="A1030" s="3">
        <v>990</v>
      </c>
      <c r="B1030" s="3">
        <v>9873214</v>
      </c>
      <c r="C1030" s="3">
        <v>2</v>
      </c>
      <c r="D1030" s="3">
        <v>1.2500000000000001E-2</v>
      </c>
      <c r="E1030" s="3">
        <v>2112</v>
      </c>
      <c r="F1030" s="3">
        <v>-311</v>
      </c>
      <c r="G1030" s="3">
        <v>0</v>
      </c>
      <c r="H1030" s="3">
        <v>0</v>
      </c>
      <c r="I1030" s="3">
        <v>0</v>
      </c>
      <c r="R1030" s="6"/>
    </row>
    <row r="1031" spans="1:19" s="3" customFormat="1" x14ac:dyDescent="0.2">
      <c r="A1031" s="3">
        <v>991</v>
      </c>
      <c r="B1031" s="3">
        <v>9873214</v>
      </c>
      <c r="C1031" s="3">
        <v>2</v>
      </c>
      <c r="D1031" s="3">
        <v>1.2500000000000001E-2</v>
      </c>
      <c r="E1031" s="3">
        <v>2212</v>
      </c>
      <c r="F1031" s="3">
        <v>-321</v>
      </c>
      <c r="G1031" s="3">
        <v>0</v>
      </c>
      <c r="H1031" s="3">
        <v>0</v>
      </c>
      <c r="I1031" s="3">
        <v>0</v>
      </c>
      <c r="R1031" s="6"/>
    </row>
    <row r="1032" spans="1:19" s="3" customFormat="1" x14ac:dyDescent="0.2">
      <c r="A1032" s="3">
        <v>992</v>
      </c>
      <c r="B1032" s="3">
        <v>9873214</v>
      </c>
      <c r="C1032" s="3">
        <v>2</v>
      </c>
      <c r="D1032" s="3">
        <v>8.3999999999999995E-3</v>
      </c>
      <c r="E1032" s="3">
        <v>3212</v>
      </c>
      <c r="F1032" s="3">
        <v>111</v>
      </c>
      <c r="G1032" s="3">
        <v>0</v>
      </c>
      <c r="H1032" s="3">
        <v>0</v>
      </c>
      <c r="I1032" s="3">
        <v>0</v>
      </c>
      <c r="R1032" s="6"/>
    </row>
    <row r="1033" spans="1:19" s="3" customFormat="1" x14ac:dyDescent="0.2">
      <c r="A1033" s="3">
        <v>993</v>
      </c>
      <c r="B1033" s="3">
        <v>9873214</v>
      </c>
      <c r="C1033" s="3">
        <v>2</v>
      </c>
      <c r="D1033" s="3">
        <v>8.3000000000000001E-3</v>
      </c>
      <c r="E1033" s="3">
        <v>3112</v>
      </c>
      <c r="F1033" s="3">
        <v>211</v>
      </c>
      <c r="G1033" s="3">
        <v>0</v>
      </c>
      <c r="H1033" s="3">
        <v>0</v>
      </c>
      <c r="I1033" s="3">
        <v>0</v>
      </c>
      <c r="R1033" s="6"/>
    </row>
    <row r="1034" spans="1:19" s="3" customFormat="1" x14ac:dyDescent="0.2">
      <c r="A1034" s="3">
        <v>994</v>
      </c>
      <c r="B1034" s="3">
        <v>9873214</v>
      </c>
      <c r="C1034" s="3">
        <v>2</v>
      </c>
      <c r="D1034" s="3">
        <v>8.3000000000000001E-3</v>
      </c>
      <c r="E1034" s="3">
        <v>3222</v>
      </c>
      <c r="F1034" s="3">
        <v>-211</v>
      </c>
      <c r="G1034" s="3">
        <v>0</v>
      </c>
      <c r="H1034" s="3">
        <v>0</v>
      </c>
      <c r="I1034" s="3">
        <v>0</v>
      </c>
      <c r="R1034" s="6"/>
    </row>
    <row r="1035" spans="1:19" s="2" customFormat="1" x14ac:dyDescent="0.2">
      <c r="A1035" s="2">
        <v>995</v>
      </c>
      <c r="B1035" s="2">
        <v>9873224</v>
      </c>
      <c r="C1035" s="2" t="s">
        <v>202</v>
      </c>
      <c r="D1035" s="2">
        <v>2.09</v>
      </c>
      <c r="E1035" s="2">
        <v>0.17</v>
      </c>
      <c r="F1035" s="2">
        <v>4</v>
      </c>
      <c r="G1035" s="2">
        <v>1</v>
      </c>
      <c r="H1035" s="2">
        <v>-1</v>
      </c>
      <c r="I1035" s="2">
        <v>0</v>
      </c>
      <c r="J1035" s="2">
        <v>0</v>
      </c>
      <c r="K1035" s="2">
        <v>1</v>
      </c>
      <c r="L1035" s="2">
        <v>1</v>
      </c>
      <c r="M1035" s="2">
        <v>4</v>
      </c>
      <c r="N1035" s="2">
        <v>2.12</v>
      </c>
      <c r="O1035" s="2">
        <v>2.06</v>
      </c>
      <c r="P1035" s="2">
        <v>0.24</v>
      </c>
      <c r="Q1035" s="2">
        <v>0.1</v>
      </c>
      <c r="R1035" s="9">
        <v>1</v>
      </c>
      <c r="S1035" s="2" t="s">
        <v>784</v>
      </c>
    </row>
    <row r="1036" spans="1:19" s="3" customFormat="1" x14ac:dyDescent="0.2">
      <c r="A1036" s="3">
        <v>996</v>
      </c>
      <c r="B1036" s="3">
        <v>9873224</v>
      </c>
      <c r="C1036" s="3">
        <v>2</v>
      </c>
      <c r="D1036" s="3">
        <v>0.95</v>
      </c>
      <c r="E1036" s="3">
        <v>3228</v>
      </c>
      <c r="F1036" s="3">
        <v>22</v>
      </c>
      <c r="G1036" s="3">
        <v>0</v>
      </c>
      <c r="H1036" s="3">
        <v>0</v>
      </c>
      <c r="I1036" s="3">
        <v>0</v>
      </c>
      <c r="R1036" s="6"/>
    </row>
    <row r="1037" spans="1:19" s="3" customFormat="1" x14ac:dyDescent="0.2">
      <c r="A1037" s="3">
        <v>997</v>
      </c>
      <c r="B1037" s="3">
        <v>9873224</v>
      </c>
      <c r="C1037" s="3">
        <v>2</v>
      </c>
      <c r="D1037" s="3">
        <v>2.5000000000000001E-2</v>
      </c>
      <c r="E1037" s="3">
        <v>2212</v>
      </c>
      <c r="F1037" s="3">
        <v>-311</v>
      </c>
      <c r="G1037" s="3">
        <v>0</v>
      </c>
      <c r="H1037" s="3">
        <v>0</v>
      </c>
      <c r="I1037" s="3">
        <v>0</v>
      </c>
      <c r="R1037" s="6"/>
    </row>
    <row r="1038" spans="1:19" s="3" customFormat="1" x14ac:dyDescent="0.2">
      <c r="A1038" s="3">
        <v>998</v>
      </c>
      <c r="B1038" s="3">
        <v>9873224</v>
      </c>
      <c r="C1038" s="3">
        <v>2</v>
      </c>
      <c r="D1038" s="3">
        <v>1.2500000000000001E-2</v>
      </c>
      <c r="E1038" s="3">
        <v>3212</v>
      </c>
      <c r="F1038" s="3">
        <v>211</v>
      </c>
      <c r="G1038" s="3">
        <v>0</v>
      </c>
      <c r="H1038" s="3">
        <v>0</v>
      </c>
      <c r="I1038" s="3">
        <v>0</v>
      </c>
      <c r="R1038" s="6"/>
    </row>
    <row r="1039" spans="1:19" s="3" customFormat="1" x14ac:dyDescent="0.2">
      <c r="A1039" s="3">
        <v>999</v>
      </c>
      <c r="B1039" s="3">
        <v>9873224</v>
      </c>
      <c r="C1039" s="3">
        <v>2</v>
      </c>
      <c r="D1039" s="3">
        <v>1.2500000000000001E-2</v>
      </c>
      <c r="E1039" s="3">
        <v>3222</v>
      </c>
      <c r="F1039" s="3">
        <v>111</v>
      </c>
      <c r="G1039" s="3">
        <v>0</v>
      </c>
      <c r="H1039" s="3">
        <v>0</v>
      </c>
      <c r="I1039" s="3">
        <v>0</v>
      </c>
      <c r="R1039" s="6"/>
    </row>
    <row r="1040" spans="1:19" s="2" customFormat="1" x14ac:dyDescent="0.2">
      <c r="A1040" s="2">
        <v>1000</v>
      </c>
      <c r="B1040" s="2">
        <v>-9873224</v>
      </c>
      <c r="C1040" s="2" t="s">
        <v>203</v>
      </c>
      <c r="D1040" s="2">
        <v>2.09</v>
      </c>
      <c r="E1040" s="2">
        <v>0.17</v>
      </c>
      <c r="F1040" s="2">
        <v>4</v>
      </c>
      <c r="G1040" s="2">
        <v>-1</v>
      </c>
      <c r="H1040" s="2">
        <v>1</v>
      </c>
      <c r="I1040" s="2">
        <v>0</v>
      </c>
      <c r="J1040" s="2">
        <v>0</v>
      </c>
      <c r="K1040" s="2">
        <v>1</v>
      </c>
      <c r="L1040" s="2">
        <v>-1</v>
      </c>
      <c r="M1040" s="2">
        <v>4</v>
      </c>
      <c r="N1040" s="2">
        <v>2.12</v>
      </c>
      <c r="O1040" s="2">
        <v>2.06</v>
      </c>
      <c r="P1040" s="2">
        <v>0.24</v>
      </c>
      <c r="Q1040" s="2">
        <v>0.1</v>
      </c>
      <c r="R1040" s="9">
        <v>1</v>
      </c>
      <c r="S1040" s="2" t="s">
        <v>784</v>
      </c>
    </row>
    <row r="1041" spans="1:19" s="3" customFormat="1" x14ac:dyDescent="0.2">
      <c r="A1041" s="3">
        <v>1001</v>
      </c>
      <c r="B1041" s="3">
        <v>-9873224</v>
      </c>
      <c r="C1041" s="3">
        <v>2</v>
      </c>
      <c r="D1041" s="3">
        <v>0.95</v>
      </c>
      <c r="E1041" s="3">
        <v>-3228</v>
      </c>
      <c r="F1041" s="3">
        <v>22</v>
      </c>
      <c r="G1041" s="3">
        <v>0</v>
      </c>
      <c r="H1041" s="3">
        <v>0</v>
      </c>
      <c r="I1041" s="3">
        <v>0</v>
      </c>
      <c r="R1041" s="6"/>
    </row>
    <row r="1042" spans="1:19" s="3" customFormat="1" x14ac:dyDescent="0.2">
      <c r="A1042" s="3">
        <v>1002</v>
      </c>
      <c r="B1042" s="3">
        <v>-9873224</v>
      </c>
      <c r="C1042" s="3">
        <v>2</v>
      </c>
      <c r="D1042" s="3">
        <v>2.5000000000000001E-2</v>
      </c>
      <c r="E1042" s="3">
        <v>-2212</v>
      </c>
      <c r="F1042" s="3">
        <v>311</v>
      </c>
      <c r="G1042" s="3">
        <v>0</v>
      </c>
      <c r="H1042" s="3">
        <v>0</v>
      </c>
      <c r="I1042" s="3">
        <v>0</v>
      </c>
      <c r="R1042" s="6"/>
    </row>
    <row r="1043" spans="1:19" s="3" customFormat="1" x14ac:dyDescent="0.2">
      <c r="A1043" s="3">
        <v>1003</v>
      </c>
      <c r="B1043" s="3">
        <v>-9873224</v>
      </c>
      <c r="C1043" s="3">
        <v>2</v>
      </c>
      <c r="D1043" s="3">
        <v>1.2500000000000001E-2</v>
      </c>
      <c r="E1043" s="3">
        <v>-3222</v>
      </c>
      <c r="F1043" s="3">
        <v>111</v>
      </c>
      <c r="G1043" s="3">
        <v>0</v>
      </c>
      <c r="H1043" s="3">
        <v>0</v>
      </c>
      <c r="I1043" s="3">
        <v>0</v>
      </c>
      <c r="R1043" s="6"/>
    </row>
    <row r="1044" spans="1:19" s="3" customFormat="1" x14ac:dyDescent="0.2">
      <c r="A1044" s="3">
        <v>1004</v>
      </c>
      <c r="B1044" s="3">
        <v>-9873224</v>
      </c>
      <c r="C1044" s="3">
        <v>2</v>
      </c>
      <c r="D1044" s="3">
        <v>1.2500000000000001E-2</v>
      </c>
      <c r="E1044" s="3">
        <v>-3212</v>
      </c>
      <c r="F1044" s="3">
        <v>-211</v>
      </c>
      <c r="G1044" s="3">
        <v>0</v>
      </c>
      <c r="H1044" s="3">
        <v>0</v>
      </c>
      <c r="I1044" s="3">
        <v>0</v>
      </c>
      <c r="R1044" s="6"/>
    </row>
    <row r="1045" spans="1:19" s="2" customFormat="1" x14ac:dyDescent="0.2">
      <c r="A1045" s="2">
        <v>1005</v>
      </c>
      <c r="B1045" s="2">
        <v>-9873214</v>
      </c>
      <c r="C1045" s="2" t="s">
        <v>204</v>
      </c>
      <c r="D1045" s="2">
        <v>2.09</v>
      </c>
      <c r="E1045" s="2">
        <v>0.17</v>
      </c>
      <c r="F1045" s="2">
        <v>4</v>
      </c>
      <c r="G1045" s="2">
        <v>-1</v>
      </c>
      <c r="H1045" s="2">
        <v>1</v>
      </c>
      <c r="I1045" s="2">
        <v>0</v>
      </c>
      <c r="J1045" s="2">
        <v>0</v>
      </c>
      <c r="K1045" s="2">
        <v>1</v>
      </c>
      <c r="L1045" s="2">
        <v>0</v>
      </c>
      <c r="M1045" s="2">
        <v>6</v>
      </c>
      <c r="N1045" s="2">
        <v>2.12</v>
      </c>
      <c r="O1045" s="2">
        <v>2.06</v>
      </c>
      <c r="P1045" s="2">
        <v>0.24</v>
      </c>
      <c r="Q1045" s="2">
        <v>0.1</v>
      </c>
      <c r="R1045" s="9">
        <v>1</v>
      </c>
      <c r="S1045" s="2" t="s">
        <v>784</v>
      </c>
    </row>
    <row r="1046" spans="1:19" s="3" customFormat="1" x14ac:dyDescent="0.2">
      <c r="A1046" s="3">
        <v>1006</v>
      </c>
      <c r="B1046" s="3">
        <v>-9873214</v>
      </c>
      <c r="C1046" s="3">
        <v>2</v>
      </c>
      <c r="D1046" s="3">
        <v>0.95</v>
      </c>
      <c r="E1046" s="3">
        <v>-3218</v>
      </c>
      <c r="F1046" s="3">
        <v>22</v>
      </c>
      <c r="G1046" s="3">
        <v>0</v>
      </c>
      <c r="H1046" s="3">
        <v>0</v>
      </c>
      <c r="I1046" s="3">
        <v>0</v>
      </c>
      <c r="R1046" s="6"/>
    </row>
    <row r="1047" spans="1:19" s="3" customFormat="1" x14ac:dyDescent="0.2">
      <c r="A1047" s="3">
        <v>1007</v>
      </c>
      <c r="B1047" s="3">
        <v>-9873214</v>
      </c>
      <c r="C1047" s="3">
        <v>2</v>
      </c>
      <c r="D1047" s="3">
        <v>1.2500000000000001E-2</v>
      </c>
      <c r="E1047" s="3">
        <v>-2212</v>
      </c>
      <c r="F1047" s="3">
        <v>321</v>
      </c>
      <c r="G1047" s="3">
        <v>0</v>
      </c>
      <c r="H1047" s="3">
        <v>0</v>
      </c>
      <c r="I1047" s="3">
        <v>0</v>
      </c>
      <c r="R1047" s="6"/>
    </row>
    <row r="1048" spans="1:19" s="3" customFormat="1" x14ac:dyDescent="0.2">
      <c r="A1048" s="3">
        <v>1008</v>
      </c>
      <c r="B1048" s="3">
        <v>-9873214</v>
      </c>
      <c r="C1048" s="3">
        <v>2</v>
      </c>
      <c r="D1048" s="3">
        <v>1.2500000000000001E-2</v>
      </c>
      <c r="E1048" s="3">
        <v>-2112</v>
      </c>
      <c r="F1048" s="3">
        <v>311</v>
      </c>
      <c r="G1048" s="3">
        <v>0</v>
      </c>
      <c r="H1048" s="3">
        <v>0</v>
      </c>
      <c r="I1048" s="3">
        <v>0</v>
      </c>
      <c r="R1048" s="6"/>
    </row>
    <row r="1049" spans="1:19" s="3" customFormat="1" x14ac:dyDescent="0.2">
      <c r="A1049" s="3">
        <v>1009</v>
      </c>
      <c r="B1049" s="3">
        <v>-9873214</v>
      </c>
      <c r="C1049" s="3">
        <v>2</v>
      </c>
      <c r="D1049" s="3">
        <v>8.3999999999999995E-3</v>
      </c>
      <c r="E1049" s="3">
        <v>-3212</v>
      </c>
      <c r="F1049" s="3">
        <v>111</v>
      </c>
      <c r="G1049" s="3">
        <v>0</v>
      </c>
      <c r="H1049" s="3">
        <v>0</v>
      </c>
      <c r="I1049" s="3">
        <v>0</v>
      </c>
      <c r="R1049" s="6"/>
    </row>
    <row r="1050" spans="1:19" s="3" customFormat="1" x14ac:dyDescent="0.2">
      <c r="A1050" s="3">
        <v>1010</v>
      </c>
      <c r="B1050" s="3">
        <v>-9873214</v>
      </c>
      <c r="C1050" s="3">
        <v>2</v>
      </c>
      <c r="D1050" s="3">
        <v>8.3000000000000001E-3</v>
      </c>
      <c r="E1050" s="3">
        <v>-3222</v>
      </c>
      <c r="F1050" s="3">
        <v>211</v>
      </c>
      <c r="G1050" s="3">
        <v>0</v>
      </c>
      <c r="H1050" s="3">
        <v>0</v>
      </c>
      <c r="I1050" s="3">
        <v>0</v>
      </c>
      <c r="R1050" s="6"/>
    </row>
    <row r="1051" spans="1:19" s="3" customFormat="1" x14ac:dyDescent="0.2">
      <c r="A1051" s="3">
        <v>1011</v>
      </c>
      <c r="B1051" s="3">
        <v>-9873214</v>
      </c>
      <c r="C1051" s="3">
        <v>2</v>
      </c>
      <c r="D1051" s="3">
        <v>8.3000000000000001E-3</v>
      </c>
      <c r="E1051" s="3">
        <v>-3112</v>
      </c>
      <c r="F1051" s="3">
        <v>-211</v>
      </c>
      <c r="G1051" s="3">
        <v>0</v>
      </c>
      <c r="H1051" s="3">
        <v>0</v>
      </c>
      <c r="I1051" s="3">
        <v>0</v>
      </c>
      <c r="R1051" s="6"/>
    </row>
    <row r="1052" spans="1:19" s="2" customFormat="1" x14ac:dyDescent="0.2">
      <c r="A1052" s="2">
        <v>1012</v>
      </c>
      <c r="B1052" s="2">
        <v>-9873114</v>
      </c>
      <c r="C1052" s="2" t="s">
        <v>205</v>
      </c>
      <c r="D1052" s="2">
        <v>2.09</v>
      </c>
      <c r="E1052" s="2">
        <v>0.17</v>
      </c>
      <c r="F1052" s="2">
        <v>4</v>
      </c>
      <c r="G1052" s="2">
        <v>-1</v>
      </c>
      <c r="H1052" s="2">
        <v>1</v>
      </c>
      <c r="I1052" s="2">
        <v>0</v>
      </c>
      <c r="J1052" s="2">
        <v>0</v>
      </c>
      <c r="K1052" s="2">
        <v>1</v>
      </c>
      <c r="L1052" s="2">
        <v>1</v>
      </c>
      <c r="M1052" s="2">
        <v>4</v>
      </c>
      <c r="N1052" s="2">
        <v>2.12</v>
      </c>
      <c r="O1052" s="2">
        <v>2.06</v>
      </c>
      <c r="P1052" s="2">
        <v>0.24</v>
      </c>
      <c r="Q1052" s="2">
        <v>0.1</v>
      </c>
      <c r="R1052" s="9">
        <v>1</v>
      </c>
      <c r="S1052" s="2" t="s">
        <v>784</v>
      </c>
    </row>
    <row r="1053" spans="1:19" s="3" customFormat="1" x14ac:dyDescent="0.2">
      <c r="A1053" s="3">
        <v>1013</v>
      </c>
      <c r="B1053" s="3">
        <v>-9873114</v>
      </c>
      <c r="C1053" s="3">
        <v>2</v>
      </c>
      <c r="D1053" s="3">
        <v>0.95</v>
      </c>
      <c r="E1053" s="3">
        <v>-3118</v>
      </c>
      <c r="F1053" s="3">
        <v>22</v>
      </c>
      <c r="G1053" s="3">
        <v>0</v>
      </c>
      <c r="H1053" s="3">
        <v>0</v>
      </c>
      <c r="I1053" s="3">
        <v>0</v>
      </c>
      <c r="R1053" s="6"/>
    </row>
    <row r="1054" spans="1:19" s="3" customFormat="1" x14ac:dyDescent="0.2">
      <c r="A1054" s="3">
        <v>1014</v>
      </c>
      <c r="B1054" s="3">
        <v>-9873114</v>
      </c>
      <c r="C1054" s="3">
        <v>2</v>
      </c>
      <c r="D1054" s="3">
        <v>2.5000000000000001E-2</v>
      </c>
      <c r="E1054" s="3">
        <v>-2112</v>
      </c>
      <c r="F1054" s="3">
        <v>321</v>
      </c>
      <c r="G1054" s="3">
        <v>0</v>
      </c>
      <c r="H1054" s="3">
        <v>0</v>
      </c>
      <c r="I1054" s="3">
        <v>0</v>
      </c>
      <c r="R1054" s="6"/>
    </row>
    <row r="1055" spans="1:19" s="3" customFormat="1" x14ac:dyDescent="0.2">
      <c r="A1055" s="3">
        <v>1015</v>
      </c>
      <c r="B1055" s="3">
        <v>-9873114</v>
      </c>
      <c r="C1055" s="3">
        <v>2</v>
      </c>
      <c r="D1055" s="3">
        <v>1.2500000000000001E-2</v>
      </c>
      <c r="E1055" s="3">
        <v>-3212</v>
      </c>
      <c r="F1055" s="3">
        <v>211</v>
      </c>
      <c r="G1055" s="3">
        <v>0</v>
      </c>
      <c r="H1055" s="3">
        <v>0</v>
      </c>
      <c r="I1055" s="3">
        <v>0</v>
      </c>
      <c r="R1055" s="6"/>
    </row>
    <row r="1056" spans="1:19" s="3" customFormat="1" x14ac:dyDescent="0.2">
      <c r="A1056" s="3">
        <v>1016</v>
      </c>
      <c r="B1056" s="3">
        <v>-9873114</v>
      </c>
      <c r="C1056" s="3">
        <v>2</v>
      </c>
      <c r="D1056" s="3">
        <v>1.2500000000000001E-2</v>
      </c>
      <c r="E1056" s="3">
        <v>-3112</v>
      </c>
      <c r="F1056" s="3">
        <v>111</v>
      </c>
      <c r="G1056" s="3">
        <v>0</v>
      </c>
      <c r="H1056" s="3">
        <v>0</v>
      </c>
      <c r="I1056" s="3">
        <v>0</v>
      </c>
      <c r="R1056" s="6"/>
    </row>
    <row r="1057" spans="1:19" s="2" customFormat="1" x14ac:dyDescent="0.2">
      <c r="A1057" s="2">
        <v>1017</v>
      </c>
      <c r="B1057" s="2">
        <v>9823116</v>
      </c>
      <c r="C1057" s="2" t="s">
        <v>206</v>
      </c>
      <c r="D1057" s="2">
        <v>2.06</v>
      </c>
      <c r="E1057" s="2">
        <v>0.2</v>
      </c>
      <c r="F1057" s="2">
        <v>6</v>
      </c>
      <c r="G1057" s="2">
        <v>1</v>
      </c>
      <c r="H1057" s="2">
        <v>-1</v>
      </c>
      <c r="I1057" s="2">
        <v>0</v>
      </c>
      <c r="J1057" s="2">
        <v>0</v>
      </c>
      <c r="K1057" s="2">
        <v>1</v>
      </c>
      <c r="L1057" s="2">
        <v>-1</v>
      </c>
      <c r="M1057" s="2">
        <v>4</v>
      </c>
      <c r="N1057" s="2">
        <v>2.1</v>
      </c>
      <c r="O1057" s="2">
        <v>2.02</v>
      </c>
      <c r="P1057" s="2">
        <v>0.3</v>
      </c>
      <c r="Q1057" s="2">
        <v>0.1</v>
      </c>
      <c r="R1057" s="9">
        <v>1</v>
      </c>
      <c r="S1057" s="2" t="s">
        <v>784</v>
      </c>
    </row>
    <row r="1058" spans="1:19" s="3" customFormat="1" x14ac:dyDescent="0.2">
      <c r="A1058" s="3">
        <v>1018</v>
      </c>
      <c r="B1058" s="3">
        <v>9823116</v>
      </c>
      <c r="C1058" s="3">
        <v>2</v>
      </c>
      <c r="D1058" s="3">
        <v>0.9</v>
      </c>
      <c r="E1058" s="3">
        <v>9863114</v>
      </c>
      <c r="F1058" s="3">
        <v>22</v>
      </c>
      <c r="G1058" s="3">
        <v>0</v>
      </c>
      <c r="H1058" s="3">
        <v>0</v>
      </c>
      <c r="I1058" s="3">
        <v>0</v>
      </c>
      <c r="R1058" s="6"/>
    </row>
    <row r="1059" spans="1:19" s="3" customFormat="1" x14ac:dyDescent="0.2">
      <c r="A1059" s="3">
        <v>1019</v>
      </c>
      <c r="B1059" s="3">
        <v>9823116</v>
      </c>
      <c r="C1059" s="3">
        <v>2</v>
      </c>
      <c r="D1059" s="3">
        <v>0.05</v>
      </c>
      <c r="E1059" s="3">
        <v>2112</v>
      </c>
      <c r="F1059" s="3">
        <v>-321</v>
      </c>
      <c r="G1059" s="3">
        <v>0</v>
      </c>
      <c r="H1059" s="3">
        <v>0</v>
      </c>
      <c r="I1059" s="3">
        <v>0</v>
      </c>
      <c r="R1059" s="6"/>
    </row>
    <row r="1060" spans="1:19" s="3" customFormat="1" x14ac:dyDescent="0.2">
      <c r="A1060" s="3">
        <v>1020</v>
      </c>
      <c r="B1060" s="3">
        <v>9823116</v>
      </c>
      <c r="C1060" s="3">
        <v>2</v>
      </c>
      <c r="D1060" s="3">
        <v>2.5000000000000001E-2</v>
      </c>
      <c r="E1060" s="3">
        <v>3112</v>
      </c>
      <c r="F1060" s="3">
        <v>111</v>
      </c>
      <c r="G1060" s="3">
        <v>0</v>
      </c>
      <c r="H1060" s="3">
        <v>0</v>
      </c>
      <c r="I1060" s="3">
        <v>0</v>
      </c>
      <c r="R1060" s="6"/>
    </row>
    <row r="1061" spans="1:19" s="3" customFormat="1" x14ac:dyDescent="0.2">
      <c r="A1061" s="3">
        <v>1021</v>
      </c>
      <c r="B1061" s="3">
        <v>9823116</v>
      </c>
      <c r="C1061" s="3">
        <v>2</v>
      </c>
      <c r="D1061" s="3">
        <v>2.5000000000000001E-2</v>
      </c>
      <c r="E1061" s="3">
        <v>3212</v>
      </c>
      <c r="F1061" s="3">
        <v>-211</v>
      </c>
      <c r="G1061" s="3">
        <v>0</v>
      </c>
      <c r="H1061" s="3">
        <v>0</v>
      </c>
      <c r="I1061" s="3">
        <v>0</v>
      </c>
      <c r="R1061" s="6"/>
    </row>
    <row r="1062" spans="1:19" s="2" customFormat="1" x14ac:dyDescent="0.2">
      <c r="A1062" s="2">
        <v>1022</v>
      </c>
      <c r="B1062" s="2">
        <v>9823216</v>
      </c>
      <c r="C1062" s="2" t="s">
        <v>207</v>
      </c>
      <c r="D1062" s="2">
        <v>2.06</v>
      </c>
      <c r="E1062" s="2">
        <v>0.2</v>
      </c>
      <c r="F1062" s="2">
        <v>6</v>
      </c>
      <c r="G1062" s="2">
        <v>1</v>
      </c>
      <c r="H1062" s="2">
        <v>-1</v>
      </c>
      <c r="I1062" s="2">
        <v>0</v>
      </c>
      <c r="J1062" s="2">
        <v>0</v>
      </c>
      <c r="K1062" s="2">
        <v>1</v>
      </c>
      <c r="L1062" s="2">
        <v>0</v>
      </c>
      <c r="M1062" s="2">
        <v>6</v>
      </c>
      <c r="N1062" s="2">
        <v>2.1</v>
      </c>
      <c r="O1062" s="2">
        <v>2.02</v>
      </c>
      <c r="P1062" s="2">
        <v>0.3</v>
      </c>
      <c r="Q1062" s="2">
        <v>0.1</v>
      </c>
      <c r="R1062" s="9">
        <v>1</v>
      </c>
      <c r="S1062" s="2" t="s">
        <v>784</v>
      </c>
    </row>
    <row r="1063" spans="1:19" s="3" customFormat="1" x14ac:dyDescent="0.2">
      <c r="A1063" s="3">
        <v>1023</v>
      </c>
      <c r="B1063" s="3">
        <v>9823216</v>
      </c>
      <c r="C1063" s="3">
        <v>2</v>
      </c>
      <c r="D1063" s="3">
        <v>0.9</v>
      </c>
      <c r="E1063" s="3">
        <v>9863214</v>
      </c>
      <c r="F1063" s="3">
        <v>22</v>
      </c>
      <c r="G1063" s="3">
        <v>0</v>
      </c>
      <c r="H1063" s="3">
        <v>0</v>
      </c>
      <c r="I1063" s="3">
        <v>0</v>
      </c>
      <c r="R1063" s="6"/>
    </row>
    <row r="1064" spans="1:19" s="3" customFormat="1" x14ac:dyDescent="0.2">
      <c r="A1064" s="3">
        <v>1024</v>
      </c>
      <c r="B1064" s="3">
        <v>9823216</v>
      </c>
      <c r="C1064" s="3">
        <v>2</v>
      </c>
      <c r="D1064" s="3">
        <v>2.5000000000000001E-2</v>
      </c>
      <c r="E1064" s="3">
        <v>2112</v>
      </c>
      <c r="F1064" s="3">
        <v>-311</v>
      </c>
      <c r="G1064" s="3">
        <v>0</v>
      </c>
      <c r="H1064" s="3">
        <v>0</v>
      </c>
      <c r="I1064" s="3">
        <v>0</v>
      </c>
      <c r="R1064" s="6"/>
    </row>
    <row r="1065" spans="1:19" s="3" customFormat="1" x14ac:dyDescent="0.2">
      <c r="A1065" s="3">
        <v>1025</v>
      </c>
      <c r="B1065" s="3">
        <v>9823216</v>
      </c>
      <c r="C1065" s="3">
        <v>2</v>
      </c>
      <c r="D1065" s="3">
        <v>2.5000000000000001E-2</v>
      </c>
      <c r="E1065" s="3">
        <v>2212</v>
      </c>
      <c r="F1065" s="3">
        <v>-321</v>
      </c>
      <c r="G1065" s="3">
        <v>0</v>
      </c>
      <c r="H1065" s="3">
        <v>0</v>
      </c>
      <c r="I1065" s="3">
        <v>0</v>
      </c>
      <c r="R1065" s="6"/>
    </row>
    <row r="1066" spans="1:19" s="3" customFormat="1" x14ac:dyDescent="0.2">
      <c r="A1066" s="3">
        <v>1026</v>
      </c>
      <c r="B1066" s="3">
        <v>9823216</v>
      </c>
      <c r="C1066" s="3">
        <v>2</v>
      </c>
      <c r="D1066" s="3">
        <v>1.67E-2</v>
      </c>
      <c r="E1066" s="3">
        <v>3112</v>
      </c>
      <c r="F1066" s="3">
        <v>211</v>
      </c>
      <c r="G1066" s="3">
        <v>0</v>
      </c>
      <c r="H1066" s="3">
        <v>0</v>
      </c>
      <c r="I1066" s="3">
        <v>0</v>
      </c>
      <c r="R1066" s="6"/>
    </row>
    <row r="1067" spans="1:19" s="3" customFormat="1" x14ac:dyDescent="0.2">
      <c r="A1067" s="3">
        <v>1027</v>
      </c>
      <c r="B1067" s="3">
        <v>9823216</v>
      </c>
      <c r="C1067" s="3">
        <v>2</v>
      </c>
      <c r="D1067" s="3">
        <v>1.67E-2</v>
      </c>
      <c r="E1067" s="3">
        <v>3222</v>
      </c>
      <c r="F1067" s="3">
        <v>-211</v>
      </c>
      <c r="G1067" s="3">
        <v>0</v>
      </c>
      <c r="H1067" s="3">
        <v>0</v>
      </c>
      <c r="I1067" s="3">
        <v>0</v>
      </c>
      <c r="R1067" s="6"/>
    </row>
    <row r="1068" spans="1:19" s="3" customFormat="1" x14ac:dyDescent="0.2">
      <c r="A1068" s="3">
        <v>1028</v>
      </c>
      <c r="B1068" s="3">
        <v>9823216</v>
      </c>
      <c r="C1068" s="3">
        <v>2</v>
      </c>
      <c r="D1068" s="3">
        <v>1.66E-2</v>
      </c>
      <c r="E1068" s="3">
        <v>3212</v>
      </c>
      <c r="F1068" s="3">
        <v>111</v>
      </c>
      <c r="G1068" s="3">
        <v>0</v>
      </c>
      <c r="H1068" s="3">
        <v>0</v>
      </c>
      <c r="I1068" s="3">
        <v>0</v>
      </c>
      <c r="R1068" s="6"/>
    </row>
    <row r="1069" spans="1:19" s="2" customFormat="1" x14ac:dyDescent="0.2">
      <c r="A1069" s="2">
        <v>1029</v>
      </c>
      <c r="B1069" s="2">
        <v>9823226</v>
      </c>
      <c r="C1069" s="2" t="s">
        <v>208</v>
      </c>
      <c r="D1069" s="2">
        <v>2.06</v>
      </c>
      <c r="E1069" s="2">
        <v>0.2</v>
      </c>
      <c r="F1069" s="2">
        <v>6</v>
      </c>
      <c r="G1069" s="2">
        <v>1</v>
      </c>
      <c r="H1069" s="2">
        <v>-1</v>
      </c>
      <c r="I1069" s="2">
        <v>0</v>
      </c>
      <c r="J1069" s="2">
        <v>0</v>
      </c>
      <c r="K1069" s="2">
        <v>1</v>
      </c>
      <c r="L1069" s="2">
        <v>1</v>
      </c>
      <c r="M1069" s="2">
        <v>4</v>
      </c>
      <c r="N1069" s="2">
        <v>2.1</v>
      </c>
      <c r="O1069" s="2">
        <v>2.02</v>
      </c>
      <c r="P1069" s="2">
        <v>0.3</v>
      </c>
      <c r="Q1069" s="2">
        <v>0.1</v>
      </c>
      <c r="R1069" s="9">
        <v>1</v>
      </c>
      <c r="S1069" s="2" t="s">
        <v>784</v>
      </c>
    </row>
    <row r="1070" spans="1:19" s="3" customFormat="1" x14ac:dyDescent="0.2">
      <c r="A1070" s="3">
        <v>1030</v>
      </c>
      <c r="B1070" s="3">
        <v>9823226</v>
      </c>
      <c r="C1070" s="3">
        <v>2</v>
      </c>
      <c r="D1070" s="3">
        <v>0.9</v>
      </c>
      <c r="E1070" s="3">
        <v>9863224</v>
      </c>
      <c r="F1070" s="3">
        <v>22</v>
      </c>
      <c r="G1070" s="3">
        <v>0</v>
      </c>
      <c r="H1070" s="3">
        <v>0</v>
      </c>
      <c r="I1070" s="3">
        <v>0</v>
      </c>
      <c r="R1070" s="6"/>
    </row>
    <row r="1071" spans="1:19" s="3" customFormat="1" x14ac:dyDescent="0.2">
      <c r="A1071" s="3">
        <v>1031</v>
      </c>
      <c r="B1071" s="3">
        <v>9823226</v>
      </c>
      <c r="C1071" s="3">
        <v>2</v>
      </c>
      <c r="D1071" s="3">
        <v>0.05</v>
      </c>
      <c r="E1071" s="3">
        <v>2212</v>
      </c>
      <c r="F1071" s="3">
        <v>-311</v>
      </c>
      <c r="G1071" s="3">
        <v>0</v>
      </c>
      <c r="H1071" s="3">
        <v>0</v>
      </c>
      <c r="I1071" s="3">
        <v>0</v>
      </c>
      <c r="R1071" s="6"/>
    </row>
    <row r="1072" spans="1:19" s="3" customFormat="1" x14ac:dyDescent="0.2">
      <c r="A1072" s="3">
        <v>1032</v>
      </c>
      <c r="B1072" s="3">
        <v>9823226</v>
      </c>
      <c r="C1072" s="3">
        <v>2</v>
      </c>
      <c r="D1072" s="3">
        <v>2.5000000000000001E-2</v>
      </c>
      <c r="E1072" s="3">
        <v>3212</v>
      </c>
      <c r="F1072" s="3">
        <v>211</v>
      </c>
      <c r="G1072" s="3">
        <v>0</v>
      </c>
      <c r="H1072" s="3">
        <v>0</v>
      </c>
      <c r="I1072" s="3">
        <v>0</v>
      </c>
      <c r="R1072" s="6"/>
    </row>
    <row r="1073" spans="1:19" s="3" customFormat="1" x14ac:dyDescent="0.2">
      <c r="A1073" s="3">
        <v>1033</v>
      </c>
      <c r="B1073" s="3">
        <v>9823226</v>
      </c>
      <c r="C1073" s="3">
        <v>2</v>
      </c>
      <c r="D1073" s="3">
        <v>2.5000000000000001E-2</v>
      </c>
      <c r="E1073" s="3">
        <v>3222</v>
      </c>
      <c r="F1073" s="3">
        <v>111</v>
      </c>
      <c r="G1073" s="3">
        <v>0</v>
      </c>
      <c r="H1073" s="3">
        <v>0</v>
      </c>
      <c r="I1073" s="3">
        <v>0</v>
      </c>
      <c r="R1073" s="6"/>
    </row>
    <row r="1074" spans="1:19" s="2" customFormat="1" x14ac:dyDescent="0.2">
      <c r="A1074" s="2">
        <v>1034</v>
      </c>
      <c r="B1074" s="2">
        <v>-9823226</v>
      </c>
      <c r="C1074" s="2" t="s">
        <v>209</v>
      </c>
      <c r="D1074" s="2">
        <v>2.06</v>
      </c>
      <c r="E1074" s="2">
        <v>0.2</v>
      </c>
      <c r="F1074" s="2">
        <v>6</v>
      </c>
      <c r="G1074" s="2">
        <v>-1</v>
      </c>
      <c r="H1074" s="2">
        <v>1</v>
      </c>
      <c r="I1074" s="2">
        <v>0</v>
      </c>
      <c r="J1074" s="2">
        <v>0</v>
      </c>
      <c r="K1074" s="2">
        <v>1</v>
      </c>
      <c r="L1074" s="2">
        <v>-1</v>
      </c>
      <c r="M1074" s="2">
        <v>4</v>
      </c>
      <c r="N1074" s="2">
        <v>2.1</v>
      </c>
      <c r="O1074" s="2">
        <v>2.02</v>
      </c>
      <c r="P1074" s="2">
        <v>0.3</v>
      </c>
      <c r="Q1074" s="2">
        <v>0.1</v>
      </c>
      <c r="R1074" s="9">
        <v>1</v>
      </c>
      <c r="S1074" s="2" t="s">
        <v>784</v>
      </c>
    </row>
    <row r="1075" spans="1:19" s="3" customFormat="1" x14ac:dyDescent="0.2">
      <c r="A1075" s="3">
        <v>1035</v>
      </c>
      <c r="B1075" s="3">
        <v>-9823226</v>
      </c>
      <c r="C1075" s="3">
        <v>2</v>
      </c>
      <c r="D1075" s="3">
        <v>0.9</v>
      </c>
      <c r="E1075" s="3">
        <v>-9863224</v>
      </c>
      <c r="F1075" s="3">
        <v>22</v>
      </c>
      <c r="G1075" s="3">
        <v>0</v>
      </c>
      <c r="H1075" s="3">
        <v>0</v>
      </c>
      <c r="I1075" s="3">
        <v>0</v>
      </c>
      <c r="R1075" s="6"/>
    </row>
    <row r="1076" spans="1:19" s="3" customFormat="1" x14ac:dyDescent="0.2">
      <c r="A1076" s="3">
        <v>1036</v>
      </c>
      <c r="B1076" s="3">
        <v>-9823226</v>
      </c>
      <c r="C1076" s="3">
        <v>2</v>
      </c>
      <c r="D1076" s="3">
        <v>0.05</v>
      </c>
      <c r="E1076" s="3">
        <v>-2212</v>
      </c>
      <c r="F1076" s="3">
        <v>311</v>
      </c>
      <c r="G1076" s="3">
        <v>0</v>
      </c>
      <c r="H1076" s="3">
        <v>0</v>
      </c>
      <c r="I1076" s="3">
        <v>0</v>
      </c>
      <c r="R1076" s="6"/>
    </row>
    <row r="1077" spans="1:19" s="3" customFormat="1" x14ac:dyDescent="0.2">
      <c r="A1077" s="3">
        <v>1037</v>
      </c>
      <c r="B1077" s="3">
        <v>-9823226</v>
      </c>
      <c r="C1077" s="3">
        <v>2</v>
      </c>
      <c r="D1077" s="3">
        <v>2.5000000000000001E-2</v>
      </c>
      <c r="E1077" s="3">
        <v>-3222</v>
      </c>
      <c r="F1077" s="3">
        <v>111</v>
      </c>
      <c r="G1077" s="3">
        <v>0</v>
      </c>
      <c r="H1077" s="3">
        <v>0</v>
      </c>
      <c r="I1077" s="3">
        <v>0</v>
      </c>
      <c r="R1077" s="6"/>
    </row>
    <row r="1078" spans="1:19" s="3" customFormat="1" x14ac:dyDescent="0.2">
      <c r="A1078" s="3">
        <v>1038</v>
      </c>
      <c r="B1078" s="3">
        <v>-9823226</v>
      </c>
      <c r="C1078" s="3">
        <v>2</v>
      </c>
      <c r="D1078" s="3">
        <v>2.5000000000000001E-2</v>
      </c>
      <c r="E1078" s="3">
        <v>-3212</v>
      </c>
      <c r="F1078" s="3">
        <v>-211</v>
      </c>
      <c r="G1078" s="3">
        <v>0</v>
      </c>
      <c r="H1078" s="3">
        <v>0</v>
      </c>
      <c r="I1078" s="3">
        <v>0</v>
      </c>
      <c r="R1078" s="6"/>
    </row>
    <row r="1079" spans="1:19" s="2" customFormat="1" x14ac:dyDescent="0.2">
      <c r="A1079" s="2">
        <v>1039</v>
      </c>
      <c r="B1079" s="2">
        <v>-9823216</v>
      </c>
      <c r="C1079" s="2" t="s">
        <v>210</v>
      </c>
      <c r="D1079" s="2">
        <v>2.06</v>
      </c>
      <c r="E1079" s="2">
        <v>0.2</v>
      </c>
      <c r="F1079" s="2">
        <v>6</v>
      </c>
      <c r="G1079" s="2">
        <v>-1</v>
      </c>
      <c r="H1079" s="2">
        <v>1</v>
      </c>
      <c r="I1079" s="2">
        <v>0</v>
      </c>
      <c r="J1079" s="2">
        <v>0</v>
      </c>
      <c r="K1079" s="2">
        <v>1</v>
      </c>
      <c r="L1079" s="2">
        <v>0</v>
      </c>
      <c r="M1079" s="2">
        <v>6</v>
      </c>
      <c r="N1079" s="2">
        <v>2.1</v>
      </c>
      <c r="O1079" s="2">
        <v>2.02</v>
      </c>
      <c r="P1079" s="2">
        <v>0.3</v>
      </c>
      <c r="Q1079" s="2">
        <v>0.1</v>
      </c>
      <c r="R1079" s="9">
        <v>1</v>
      </c>
      <c r="S1079" s="2" t="s">
        <v>784</v>
      </c>
    </row>
    <row r="1080" spans="1:19" s="3" customFormat="1" x14ac:dyDescent="0.2">
      <c r="A1080" s="3">
        <v>1040</v>
      </c>
      <c r="B1080" s="3">
        <v>-9823216</v>
      </c>
      <c r="C1080" s="3">
        <v>2</v>
      </c>
      <c r="D1080" s="3">
        <v>0.9</v>
      </c>
      <c r="E1080" s="3">
        <v>-9863214</v>
      </c>
      <c r="F1080" s="3">
        <v>22</v>
      </c>
      <c r="G1080" s="3">
        <v>0</v>
      </c>
      <c r="H1080" s="3">
        <v>0</v>
      </c>
      <c r="I1080" s="3">
        <v>0</v>
      </c>
      <c r="R1080" s="6"/>
    </row>
    <row r="1081" spans="1:19" s="3" customFormat="1" x14ac:dyDescent="0.2">
      <c r="A1081" s="3">
        <v>1041</v>
      </c>
      <c r="B1081" s="3">
        <v>-9823216</v>
      </c>
      <c r="C1081" s="3">
        <v>2</v>
      </c>
      <c r="D1081" s="3">
        <v>2.5000000000000001E-2</v>
      </c>
      <c r="E1081" s="3">
        <v>-2212</v>
      </c>
      <c r="F1081" s="3">
        <v>321</v>
      </c>
      <c r="G1081" s="3">
        <v>0</v>
      </c>
      <c r="H1081" s="3">
        <v>0</v>
      </c>
      <c r="I1081" s="3">
        <v>0</v>
      </c>
      <c r="R1081" s="6"/>
    </row>
    <row r="1082" spans="1:19" s="3" customFormat="1" x14ac:dyDescent="0.2">
      <c r="A1082" s="3">
        <v>1042</v>
      </c>
      <c r="B1082" s="3">
        <v>-9823216</v>
      </c>
      <c r="C1082" s="3">
        <v>2</v>
      </c>
      <c r="D1082" s="3">
        <v>2.5000000000000001E-2</v>
      </c>
      <c r="E1082" s="3">
        <v>-2112</v>
      </c>
      <c r="F1082" s="3">
        <v>311</v>
      </c>
      <c r="G1082" s="3">
        <v>0</v>
      </c>
      <c r="H1082" s="3">
        <v>0</v>
      </c>
      <c r="I1082" s="3">
        <v>0</v>
      </c>
      <c r="R1082" s="6"/>
    </row>
    <row r="1083" spans="1:19" s="3" customFormat="1" x14ac:dyDescent="0.2">
      <c r="A1083" s="3">
        <v>1043</v>
      </c>
      <c r="B1083" s="3">
        <v>-9823216</v>
      </c>
      <c r="C1083" s="3">
        <v>2</v>
      </c>
      <c r="D1083" s="3">
        <v>1.67E-2</v>
      </c>
      <c r="E1083" s="3">
        <v>-3222</v>
      </c>
      <c r="F1083" s="3">
        <v>211</v>
      </c>
      <c r="G1083" s="3">
        <v>0</v>
      </c>
      <c r="H1083" s="3">
        <v>0</v>
      </c>
      <c r="I1083" s="3">
        <v>0</v>
      </c>
      <c r="R1083" s="6"/>
    </row>
    <row r="1084" spans="1:19" s="3" customFormat="1" x14ac:dyDescent="0.2">
      <c r="A1084" s="3">
        <v>1044</v>
      </c>
      <c r="B1084" s="3">
        <v>-9823216</v>
      </c>
      <c r="C1084" s="3">
        <v>2</v>
      </c>
      <c r="D1084" s="3">
        <v>1.67E-2</v>
      </c>
      <c r="E1084" s="3">
        <v>-3112</v>
      </c>
      <c r="F1084" s="3">
        <v>-211</v>
      </c>
      <c r="G1084" s="3">
        <v>0</v>
      </c>
      <c r="H1084" s="3">
        <v>0</v>
      </c>
      <c r="I1084" s="3">
        <v>0</v>
      </c>
      <c r="R1084" s="6"/>
    </row>
    <row r="1085" spans="1:19" s="3" customFormat="1" x14ac:dyDescent="0.2">
      <c r="A1085" s="3">
        <v>1045</v>
      </c>
      <c r="B1085" s="3">
        <v>-9823216</v>
      </c>
      <c r="C1085" s="3">
        <v>2</v>
      </c>
      <c r="D1085" s="3">
        <v>1.66E-2</v>
      </c>
      <c r="E1085" s="3">
        <v>-3212</v>
      </c>
      <c r="F1085" s="3">
        <v>111</v>
      </c>
      <c r="G1085" s="3">
        <v>0</v>
      </c>
      <c r="H1085" s="3">
        <v>0</v>
      </c>
      <c r="I1085" s="3">
        <v>0</v>
      </c>
      <c r="R1085" s="6"/>
    </row>
    <row r="1086" spans="1:19" s="2" customFormat="1" x14ac:dyDescent="0.2">
      <c r="A1086" s="2">
        <v>1046</v>
      </c>
      <c r="B1086" s="2">
        <v>-9823116</v>
      </c>
      <c r="C1086" s="2" t="s">
        <v>211</v>
      </c>
      <c r="D1086" s="2">
        <v>2.06</v>
      </c>
      <c r="E1086" s="2">
        <v>0.2</v>
      </c>
      <c r="F1086" s="2">
        <v>6</v>
      </c>
      <c r="G1086" s="2">
        <v>-1</v>
      </c>
      <c r="H1086" s="2">
        <v>1</v>
      </c>
      <c r="I1086" s="2">
        <v>0</v>
      </c>
      <c r="J1086" s="2">
        <v>0</v>
      </c>
      <c r="K1086" s="2">
        <v>1</v>
      </c>
      <c r="L1086" s="2">
        <v>1</v>
      </c>
      <c r="M1086" s="2">
        <v>4</v>
      </c>
      <c r="N1086" s="2">
        <v>2.1</v>
      </c>
      <c r="O1086" s="2">
        <v>2.02</v>
      </c>
      <c r="P1086" s="2">
        <v>0.3</v>
      </c>
      <c r="Q1086" s="2">
        <v>0.1</v>
      </c>
      <c r="R1086" s="9">
        <v>1</v>
      </c>
      <c r="S1086" s="2" t="s">
        <v>784</v>
      </c>
    </row>
    <row r="1087" spans="1:19" s="3" customFormat="1" x14ac:dyDescent="0.2">
      <c r="A1087" s="3">
        <v>1047</v>
      </c>
      <c r="B1087" s="3">
        <v>-9823116</v>
      </c>
      <c r="C1087" s="3">
        <v>2</v>
      </c>
      <c r="D1087" s="3">
        <v>0.9</v>
      </c>
      <c r="E1087" s="3">
        <v>-9863114</v>
      </c>
      <c r="F1087" s="3">
        <v>22</v>
      </c>
      <c r="G1087" s="3">
        <v>0</v>
      </c>
      <c r="H1087" s="3">
        <v>0</v>
      </c>
      <c r="I1087" s="3">
        <v>0</v>
      </c>
      <c r="R1087" s="6"/>
    </row>
    <row r="1088" spans="1:19" s="3" customFormat="1" x14ac:dyDescent="0.2">
      <c r="A1088" s="3">
        <v>1048</v>
      </c>
      <c r="B1088" s="3">
        <v>-9823116</v>
      </c>
      <c r="C1088" s="3">
        <v>2</v>
      </c>
      <c r="D1088" s="3">
        <v>0.05</v>
      </c>
      <c r="E1088" s="3">
        <v>-2112</v>
      </c>
      <c r="F1088" s="3">
        <v>321</v>
      </c>
      <c r="G1088" s="3">
        <v>0</v>
      </c>
      <c r="H1088" s="3">
        <v>0</v>
      </c>
      <c r="I1088" s="3">
        <v>0</v>
      </c>
      <c r="R1088" s="6"/>
    </row>
    <row r="1089" spans="1:19" s="3" customFormat="1" x14ac:dyDescent="0.2">
      <c r="A1089" s="3">
        <v>1049</v>
      </c>
      <c r="B1089" s="3">
        <v>-9823116</v>
      </c>
      <c r="C1089" s="3">
        <v>2</v>
      </c>
      <c r="D1089" s="3">
        <v>2.5000000000000001E-2</v>
      </c>
      <c r="E1089" s="3">
        <v>-3212</v>
      </c>
      <c r="F1089" s="3">
        <v>211</v>
      </c>
      <c r="G1089" s="3">
        <v>0</v>
      </c>
      <c r="H1089" s="3">
        <v>0</v>
      </c>
      <c r="I1089" s="3">
        <v>0</v>
      </c>
      <c r="R1089" s="6"/>
    </row>
    <row r="1090" spans="1:19" s="3" customFormat="1" x14ac:dyDescent="0.2">
      <c r="A1090" s="3">
        <v>1050</v>
      </c>
      <c r="B1090" s="3">
        <v>-9823116</v>
      </c>
      <c r="C1090" s="3">
        <v>2</v>
      </c>
      <c r="D1090" s="3">
        <v>2.5000000000000001E-2</v>
      </c>
      <c r="E1090" s="3">
        <v>-3112</v>
      </c>
      <c r="F1090" s="3">
        <v>111</v>
      </c>
      <c r="G1090" s="3">
        <v>0</v>
      </c>
      <c r="H1090" s="3">
        <v>0</v>
      </c>
      <c r="I1090" s="3">
        <v>0</v>
      </c>
      <c r="R1090" s="6"/>
    </row>
    <row r="1091" spans="1:19" s="2" customFormat="1" x14ac:dyDescent="0.2">
      <c r="A1091" s="2">
        <v>1051</v>
      </c>
      <c r="B1091" s="2">
        <v>9842116</v>
      </c>
      <c r="C1091" s="2" t="s">
        <v>212</v>
      </c>
      <c r="D1091" s="2">
        <v>2.1</v>
      </c>
      <c r="E1091" s="2">
        <v>0.4</v>
      </c>
      <c r="F1091" s="2">
        <v>6</v>
      </c>
      <c r="G1091" s="2">
        <v>1</v>
      </c>
      <c r="H1091" s="2">
        <v>0</v>
      </c>
      <c r="I1091" s="2">
        <v>0</v>
      </c>
      <c r="J1091" s="2">
        <v>0</v>
      </c>
      <c r="K1091" s="2">
        <v>0.5</v>
      </c>
      <c r="L1091" s="2">
        <v>0</v>
      </c>
      <c r="M1091" s="2">
        <v>16</v>
      </c>
      <c r="N1091" s="2">
        <v>2.2000000000000002</v>
      </c>
      <c r="O1091" s="2">
        <v>2.0299999999999998</v>
      </c>
      <c r="P1091" s="2">
        <v>0.45</v>
      </c>
      <c r="Q1091" s="2">
        <v>0.3</v>
      </c>
      <c r="R1091" s="9">
        <v>3</v>
      </c>
      <c r="S1091" s="2" t="s">
        <v>784</v>
      </c>
    </row>
    <row r="1092" spans="1:19" s="3" customFormat="1" x14ac:dyDescent="0.2">
      <c r="A1092" s="3">
        <v>1052</v>
      </c>
      <c r="B1092" s="3">
        <v>9842116</v>
      </c>
      <c r="C1092" s="3">
        <v>2</v>
      </c>
      <c r="D1092" s="3">
        <v>0.37</v>
      </c>
      <c r="E1092" s="3">
        <v>9832116</v>
      </c>
      <c r="F1092" s="3">
        <v>22</v>
      </c>
      <c r="G1092" s="3">
        <v>0</v>
      </c>
      <c r="H1092" s="3">
        <v>0</v>
      </c>
      <c r="I1092" s="3">
        <v>0</v>
      </c>
      <c r="R1092" s="6"/>
    </row>
    <row r="1093" spans="1:19" s="3" customFormat="1" x14ac:dyDescent="0.2">
      <c r="A1093" s="3">
        <v>1053</v>
      </c>
      <c r="B1093" s="3">
        <v>9842116</v>
      </c>
      <c r="C1093" s="3">
        <v>2</v>
      </c>
      <c r="D1093" s="3">
        <v>7.4999999999999997E-2</v>
      </c>
      <c r="E1093" s="3">
        <v>1214</v>
      </c>
      <c r="F1093" s="3">
        <v>111</v>
      </c>
      <c r="G1093" s="3">
        <v>0</v>
      </c>
      <c r="H1093" s="3">
        <v>0</v>
      </c>
      <c r="I1093" s="3">
        <v>0</v>
      </c>
      <c r="R1093" s="6"/>
    </row>
    <row r="1094" spans="1:19" s="3" customFormat="1" x14ac:dyDescent="0.2">
      <c r="A1094" s="3">
        <v>1054</v>
      </c>
      <c r="B1094" s="3">
        <v>9842116</v>
      </c>
      <c r="C1094" s="3">
        <v>2</v>
      </c>
      <c r="D1094" s="3">
        <v>7.4999999999999997E-2</v>
      </c>
      <c r="E1094" s="3">
        <v>2124</v>
      </c>
      <c r="F1094" s="3">
        <v>-211</v>
      </c>
      <c r="G1094" s="3">
        <v>0</v>
      </c>
      <c r="H1094" s="3">
        <v>0</v>
      </c>
      <c r="I1094" s="3">
        <v>0</v>
      </c>
      <c r="R1094" s="6"/>
    </row>
    <row r="1095" spans="1:19" s="3" customFormat="1" x14ac:dyDescent="0.2">
      <c r="A1095" s="3">
        <v>1055</v>
      </c>
      <c r="B1095" s="3">
        <v>9842116</v>
      </c>
      <c r="C1095" s="3">
        <v>2</v>
      </c>
      <c r="D1095" s="3">
        <v>7.4999999999999997E-2</v>
      </c>
      <c r="E1095" s="3">
        <v>12116</v>
      </c>
      <c r="F1095" s="3">
        <v>111</v>
      </c>
      <c r="G1095" s="3">
        <v>0</v>
      </c>
      <c r="H1095" s="3">
        <v>0</v>
      </c>
      <c r="I1095" s="3">
        <v>0</v>
      </c>
      <c r="R1095" s="6"/>
    </row>
    <row r="1096" spans="1:19" s="3" customFormat="1" x14ac:dyDescent="0.2">
      <c r="A1096" s="3">
        <v>1056</v>
      </c>
      <c r="B1096" s="3">
        <v>9842116</v>
      </c>
      <c r="C1096" s="3">
        <v>2</v>
      </c>
      <c r="D1096" s="3">
        <v>7.4999999999999997E-2</v>
      </c>
      <c r="E1096" s="3">
        <v>12216</v>
      </c>
      <c r="F1096" s="3">
        <v>-211</v>
      </c>
      <c r="G1096" s="3">
        <v>0</v>
      </c>
      <c r="H1096" s="3">
        <v>0</v>
      </c>
      <c r="I1096" s="3">
        <v>0</v>
      </c>
      <c r="R1096" s="6"/>
    </row>
    <row r="1097" spans="1:19" s="3" customFormat="1" x14ac:dyDescent="0.2">
      <c r="A1097" s="3">
        <v>1057</v>
      </c>
      <c r="B1097" s="3">
        <v>9842116</v>
      </c>
      <c r="C1097" s="3">
        <v>2</v>
      </c>
      <c r="D1097" s="3">
        <v>4.7E-2</v>
      </c>
      <c r="E1097" s="3">
        <v>2112</v>
      </c>
      <c r="F1097" s="3">
        <v>111</v>
      </c>
      <c r="G1097" s="3">
        <v>0</v>
      </c>
      <c r="H1097" s="3">
        <v>0</v>
      </c>
      <c r="I1097" s="3">
        <v>0</v>
      </c>
      <c r="R1097" s="6"/>
    </row>
    <row r="1098" spans="1:19" s="3" customFormat="1" x14ac:dyDescent="0.2">
      <c r="A1098" s="3">
        <v>1058</v>
      </c>
      <c r="B1098" s="3">
        <v>9842116</v>
      </c>
      <c r="C1098" s="3">
        <v>2</v>
      </c>
      <c r="D1098" s="3">
        <v>4.7E-2</v>
      </c>
      <c r="E1098" s="3">
        <v>2212</v>
      </c>
      <c r="F1098" s="3">
        <v>-211</v>
      </c>
      <c r="G1098" s="3">
        <v>0</v>
      </c>
      <c r="H1098" s="3">
        <v>0</v>
      </c>
      <c r="I1098" s="3">
        <v>0</v>
      </c>
      <c r="R1098" s="6"/>
    </row>
    <row r="1099" spans="1:19" s="3" customFormat="1" x14ac:dyDescent="0.2">
      <c r="A1099" s="3">
        <v>1059</v>
      </c>
      <c r="B1099" s="3">
        <v>9842116</v>
      </c>
      <c r="C1099" s="3">
        <v>2</v>
      </c>
      <c r="D1099" s="3">
        <v>4.4999999999999998E-2</v>
      </c>
      <c r="E1099" s="3">
        <v>12112</v>
      </c>
      <c r="F1099" s="3">
        <v>111</v>
      </c>
      <c r="G1099" s="3">
        <v>0</v>
      </c>
      <c r="H1099" s="3">
        <v>0</v>
      </c>
      <c r="I1099" s="3">
        <v>0</v>
      </c>
      <c r="R1099" s="6"/>
    </row>
    <row r="1100" spans="1:19" s="3" customFormat="1" x14ac:dyDescent="0.2">
      <c r="A1100" s="3">
        <v>1060</v>
      </c>
      <c r="B1100" s="3">
        <v>9842116</v>
      </c>
      <c r="C1100" s="3">
        <v>2</v>
      </c>
      <c r="D1100" s="3">
        <v>4.4999999999999998E-2</v>
      </c>
      <c r="E1100" s="3">
        <v>12212</v>
      </c>
      <c r="F1100" s="3">
        <v>-211</v>
      </c>
      <c r="G1100" s="3">
        <v>0</v>
      </c>
      <c r="H1100" s="3">
        <v>0</v>
      </c>
      <c r="I1100" s="3">
        <v>0</v>
      </c>
      <c r="R1100" s="6"/>
    </row>
    <row r="1101" spans="1:19" s="3" customFormat="1" x14ac:dyDescent="0.2">
      <c r="A1101" s="3">
        <v>1061</v>
      </c>
      <c r="B1101" s="3">
        <v>9842116</v>
      </c>
      <c r="C1101" s="3">
        <v>2</v>
      </c>
      <c r="D1101" s="3">
        <v>0.04</v>
      </c>
      <c r="E1101" s="3">
        <v>2112</v>
      </c>
      <c r="F1101" s="3">
        <v>221</v>
      </c>
      <c r="G1101" s="3">
        <v>0</v>
      </c>
      <c r="H1101" s="3">
        <v>0</v>
      </c>
      <c r="I1101" s="3">
        <v>0</v>
      </c>
      <c r="R1101" s="6"/>
    </row>
    <row r="1102" spans="1:19" s="3" customFormat="1" x14ac:dyDescent="0.2">
      <c r="A1102" s="3">
        <v>1062</v>
      </c>
      <c r="B1102" s="3">
        <v>9842116</v>
      </c>
      <c r="C1102" s="3">
        <v>3</v>
      </c>
      <c r="D1102" s="3">
        <v>2.4E-2</v>
      </c>
      <c r="E1102" s="3">
        <v>2112</v>
      </c>
      <c r="F1102" s="3">
        <v>-211</v>
      </c>
      <c r="G1102" s="3">
        <v>211</v>
      </c>
      <c r="H1102" s="3">
        <v>0</v>
      </c>
      <c r="I1102" s="3">
        <v>0</v>
      </c>
      <c r="R1102" s="6"/>
    </row>
    <row r="1103" spans="1:19" s="3" customFormat="1" x14ac:dyDescent="0.2">
      <c r="A1103" s="3">
        <v>1063</v>
      </c>
      <c r="B1103" s="3">
        <v>9842116</v>
      </c>
      <c r="C1103" s="3">
        <v>3</v>
      </c>
      <c r="D1103" s="3">
        <v>2.4E-2</v>
      </c>
      <c r="E1103" s="3">
        <v>2212</v>
      </c>
      <c r="F1103" s="3">
        <v>-211</v>
      </c>
      <c r="G1103" s="3">
        <v>111</v>
      </c>
      <c r="H1103" s="3">
        <v>0</v>
      </c>
      <c r="I1103" s="3">
        <v>0</v>
      </c>
      <c r="R1103" s="6"/>
    </row>
    <row r="1104" spans="1:19" s="3" customFormat="1" x14ac:dyDescent="0.2">
      <c r="A1104" s="3">
        <v>1064</v>
      </c>
      <c r="B1104" s="3">
        <v>9842116</v>
      </c>
      <c r="C1104" s="3">
        <v>3</v>
      </c>
      <c r="D1104" s="3">
        <v>2.3E-2</v>
      </c>
      <c r="E1104" s="3">
        <v>2112</v>
      </c>
      <c r="F1104" s="3">
        <v>111</v>
      </c>
      <c r="G1104" s="3">
        <v>111</v>
      </c>
      <c r="H1104" s="3">
        <v>0</v>
      </c>
      <c r="I1104" s="3">
        <v>0</v>
      </c>
      <c r="R1104" s="6"/>
    </row>
    <row r="1105" spans="1:19" s="3" customFormat="1" x14ac:dyDescent="0.2">
      <c r="A1105" s="3">
        <v>1065</v>
      </c>
      <c r="B1105" s="3">
        <v>9842116</v>
      </c>
      <c r="C1105" s="3">
        <v>2</v>
      </c>
      <c r="D1105" s="3">
        <v>1.4999999999999999E-2</v>
      </c>
      <c r="E1105" s="3">
        <v>3112</v>
      </c>
      <c r="F1105" s="3">
        <v>321</v>
      </c>
      <c r="G1105" s="3">
        <v>0</v>
      </c>
      <c r="H1105" s="3">
        <v>0</v>
      </c>
      <c r="I1105" s="3">
        <v>0</v>
      </c>
      <c r="R1105" s="6"/>
    </row>
    <row r="1106" spans="1:19" s="3" customFormat="1" x14ac:dyDescent="0.2">
      <c r="A1106" s="3">
        <v>1066</v>
      </c>
      <c r="B1106" s="3">
        <v>9842116</v>
      </c>
      <c r="C1106" s="3">
        <v>2</v>
      </c>
      <c r="D1106" s="3">
        <v>1.4999999999999999E-2</v>
      </c>
      <c r="E1106" s="3">
        <v>3212</v>
      </c>
      <c r="F1106" s="3">
        <v>311</v>
      </c>
      <c r="G1106" s="3">
        <v>0</v>
      </c>
      <c r="H1106" s="3">
        <v>0</v>
      </c>
      <c r="I1106" s="3">
        <v>0</v>
      </c>
      <c r="R1106" s="6"/>
    </row>
    <row r="1107" spans="1:19" s="3" customFormat="1" x14ac:dyDescent="0.2">
      <c r="A1107" s="3">
        <v>1067</v>
      </c>
      <c r="B1107" s="3">
        <v>9842116</v>
      </c>
      <c r="C1107" s="3">
        <v>2</v>
      </c>
      <c r="D1107" s="3">
        <v>5.0000000000000001E-3</v>
      </c>
      <c r="E1107" s="3">
        <v>3122</v>
      </c>
      <c r="F1107" s="3">
        <v>311</v>
      </c>
      <c r="G1107" s="3">
        <v>0</v>
      </c>
      <c r="H1107" s="3">
        <v>0</v>
      </c>
      <c r="I1107" s="3">
        <v>0</v>
      </c>
      <c r="R1107" s="6"/>
    </row>
    <row r="1108" spans="1:19" s="2" customFormat="1" x14ac:dyDescent="0.2">
      <c r="A1108" s="2">
        <v>1068</v>
      </c>
      <c r="B1108" s="2">
        <v>9842216</v>
      </c>
      <c r="C1108" s="2" t="s">
        <v>213</v>
      </c>
      <c r="D1108" s="2">
        <v>2.1</v>
      </c>
      <c r="E1108" s="2">
        <v>0.4</v>
      </c>
      <c r="F1108" s="2">
        <v>6</v>
      </c>
      <c r="G1108" s="2">
        <v>1</v>
      </c>
      <c r="H1108" s="2">
        <v>0</v>
      </c>
      <c r="I1108" s="2">
        <v>0</v>
      </c>
      <c r="J1108" s="2">
        <v>0</v>
      </c>
      <c r="K1108" s="2">
        <v>0.5</v>
      </c>
      <c r="L1108" s="2">
        <v>1</v>
      </c>
      <c r="M1108" s="2">
        <v>16</v>
      </c>
      <c r="N1108" s="2">
        <v>2.2000000000000002</v>
      </c>
      <c r="O1108" s="2">
        <v>2.0299999999999998</v>
      </c>
      <c r="P1108" s="2">
        <v>0.45</v>
      </c>
      <c r="Q1108" s="2">
        <v>0.3</v>
      </c>
      <c r="R1108" s="9">
        <v>3</v>
      </c>
      <c r="S1108" s="2" t="s">
        <v>784</v>
      </c>
    </row>
    <row r="1109" spans="1:19" s="3" customFormat="1" x14ac:dyDescent="0.2">
      <c r="A1109" s="3">
        <v>1069</v>
      </c>
      <c r="B1109" s="3">
        <v>9842216</v>
      </c>
      <c r="C1109" s="3">
        <v>2</v>
      </c>
      <c r="D1109" s="3">
        <v>0.37</v>
      </c>
      <c r="E1109" s="3">
        <v>9832216</v>
      </c>
      <c r="F1109" s="3">
        <v>22</v>
      </c>
      <c r="G1109" s="3">
        <v>0</v>
      </c>
      <c r="H1109" s="3">
        <v>0</v>
      </c>
      <c r="I1109" s="3">
        <v>0</v>
      </c>
      <c r="R1109" s="6"/>
    </row>
    <row r="1110" spans="1:19" s="3" customFormat="1" x14ac:dyDescent="0.2">
      <c r="A1110" s="3">
        <v>1070</v>
      </c>
      <c r="B1110" s="3">
        <v>9842216</v>
      </c>
      <c r="C1110" s="3">
        <v>2</v>
      </c>
      <c r="D1110" s="3">
        <v>7.4999999999999997E-2</v>
      </c>
      <c r="E1110" s="3">
        <v>1214</v>
      </c>
      <c r="F1110" s="3">
        <v>211</v>
      </c>
      <c r="G1110" s="3">
        <v>0</v>
      </c>
      <c r="H1110" s="3">
        <v>0</v>
      </c>
      <c r="I1110" s="3">
        <v>0</v>
      </c>
      <c r="R1110" s="6"/>
    </row>
    <row r="1111" spans="1:19" s="3" customFormat="1" x14ac:dyDescent="0.2">
      <c r="A1111" s="3">
        <v>1071</v>
      </c>
      <c r="B1111" s="3">
        <v>9842216</v>
      </c>
      <c r="C1111" s="3">
        <v>2</v>
      </c>
      <c r="D1111" s="3">
        <v>7.4999999999999997E-2</v>
      </c>
      <c r="E1111" s="3">
        <v>2124</v>
      </c>
      <c r="F1111" s="3">
        <v>111</v>
      </c>
      <c r="G1111" s="3">
        <v>0</v>
      </c>
      <c r="H1111" s="3">
        <v>0</v>
      </c>
      <c r="I1111" s="3">
        <v>0</v>
      </c>
      <c r="R1111" s="6"/>
    </row>
    <row r="1112" spans="1:19" s="3" customFormat="1" x14ac:dyDescent="0.2">
      <c r="A1112" s="3">
        <v>1072</v>
      </c>
      <c r="B1112" s="3">
        <v>9842216</v>
      </c>
      <c r="C1112" s="3">
        <v>2</v>
      </c>
      <c r="D1112" s="3">
        <v>7.4999999999999997E-2</v>
      </c>
      <c r="E1112" s="3">
        <v>12116</v>
      </c>
      <c r="F1112" s="3">
        <v>211</v>
      </c>
      <c r="G1112" s="3">
        <v>0</v>
      </c>
      <c r="H1112" s="3">
        <v>0</v>
      </c>
      <c r="I1112" s="3">
        <v>0</v>
      </c>
      <c r="R1112" s="6"/>
    </row>
    <row r="1113" spans="1:19" s="3" customFormat="1" x14ac:dyDescent="0.2">
      <c r="A1113" s="3">
        <v>1073</v>
      </c>
      <c r="B1113" s="3">
        <v>9842216</v>
      </c>
      <c r="C1113" s="3">
        <v>2</v>
      </c>
      <c r="D1113" s="3">
        <v>7.4999999999999997E-2</v>
      </c>
      <c r="E1113" s="3">
        <v>12216</v>
      </c>
      <c r="F1113" s="3">
        <v>111</v>
      </c>
      <c r="G1113" s="3">
        <v>0</v>
      </c>
      <c r="H1113" s="3">
        <v>0</v>
      </c>
      <c r="I1113" s="3">
        <v>0</v>
      </c>
      <c r="R1113" s="6"/>
    </row>
    <row r="1114" spans="1:19" s="3" customFormat="1" x14ac:dyDescent="0.2">
      <c r="A1114" s="3">
        <v>1074</v>
      </c>
      <c r="B1114" s="3">
        <v>9842216</v>
      </c>
      <c r="C1114" s="3">
        <v>2</v>
      </c>
      <c r="D1114" s="3">
        <v>4.7E-2</v>
      </c>
      <c r="E1114" s="3">
        <v>2112</v>
      </c>
      <c r="F1114" s="3">
        <v>211</v>
      </c>
      <c r="G1114" s="3">
        <v>0</v>
      </c>
      <c r="H1114" s="3">
        <v>0</v>
      </c>
      <c r="I1114" s="3">
        <v>0</v>
      </c>
      <c r="R1114" s="6"/>
    </row>
    <row r="1115" spans="1:19" s="3" customFormat="1" x14ac:dyDescent="0.2">
      <c r="A1115" s="3">
        <v>1075</v>
      </c>
      <c r="B1115" s="3">
        <v>9842216</v>
      </c>
      <c r="C1115" s="3">
        <v>2</v>
      </c>
      <c r="D1115" s="3">
        <v>4.7E-2</v>
      </c>
      <c r="E1115" s="3">
        <v>2212</v>
      </c>
      <c r="F1115" s="3">
        <v>111</v>
      </c>
      <c r="G1115" s="3">
        <v>0</v>
      </c>
      <c r="H1115" s="3">
        <v>0</v>
      </c>
      <c r="I1115" s="3">
        <v>0</v>
      </c>
      <c r="R1115" s="6"/>
    </row>
    <row r="1116" spans="1:19" s="3" customFormat="1" x14ac:dyDescent="0.2">
      <c r="A1116" s="3">
        <v>1076</v>
      </c>
      <c r="B1116" s="3">
        <v>9842216</v>
      </c>
      <c r="C1116" s="3">
        <v>2</v>
      </c>
      <c r="D1116" s="3">
        <v>4.4999999999999998E-2</v>
      </c>
      <c r="E1116" s="3">
        <v>12112</v>
      </c>
      <c r="F1116" s="3">
        <v>211</v>
      </c>
      <c r="G1116" s="3">
        <v>0</v>
      </c>
      <c r="H1116" s="3">
        <v>0</v>
      </c>
      <c r="I1116" s="3">
        <v>0</v>
      </c>
      <c r="R1116" s="6"/>
    </row>
    <row r="1117" spans="1:19" s="3" customFormat="1" x14ac:dyDescent="0.2">
      <c r="A1117" s="3">
        <v>1077</v>
      </c>
      <c r="B1117" s="3">
        <v>9842216</v>
      </c>
      <c r="C1117" s="3">
        <v>2</v>
      </c>
      <c r="D1117" s="3">
        <v>4.4999999999999998E-2</v>
      </c>
      <c r="E1117" s="3">
        <v>12212</v>
      </c>
      <c r="F1117" s="3">
        <v>111</v>
      </c>
      <c r="G1117" s="3">
        <v>0</v>
      </c>
      <c r="H1117" s="3">
        <v>0</v>
      </c>
      <c r="I1117" s="3">
        <v>0</v>
      </c>
      <c r="R1117" s="6"/>
    </row>
    <row r="1118" spans="1:19" s="3" customFormat="1" x14ac:dyDescent="0.2">
      <c r="A1118" s="3">
        <v>1078</v>
      </c>
      <c r="B1118" s="3">
        <v>9842216</v>
      </c>
      <c r="C1118" s="3">
        <v>2</v>
      </c>
      <c r="D1118" s="3">
        <v>0.04</v>
      </c>
      <c r="E1118" s="3">
        <v>2212</v>
      </c>
      <c r="F1118" s="3">
        <v>221</v>
      </c>
      <c r="G1118" s="3">
        <v>0</v>
      </c>
      <c r="H1118" s="3">
        <v>0</v>
      </c>
      <c r="I1118" s="3">
        <v>0</v>
      </c>
      <c r="R1118" s="6"/>
    </row>
    <row r="1119" spans="1:19" s="3" customFormat="1" x14ac:dyDescent="0.2">
      <c r="A1119" s="3">
        <v>1079</v>
      </c>
      <c r="B1119" s="3">
        <v>9842216</v>
      </c>
      <c r="C1119" s="3">
        <v>3</v>
      </c>
      <c r="D1119" s="3">
        <v>2.4E-2</v>
      </c>
      <c r="E1119" s="3">
        <v>2112</v>
      </c>
      <c r="F1119" s="3">
        <v>211</v>
      </c>
      <c r="G1119" s="3">
        <v>111</v>
      </c>
      <c r="H1119" s="3">
        <v>0</v>
      </c>
      <c r="I1119" s="3">
        <v>0</v>
      </c>
      <c r="R1119" s="6"/>
    </row>
    <row r="1120" spans="1:19" s="3" customFormat="1" x14ac:dyDescent="0.2">
      <c r="A1120" s="3">
        <v>1080</v>
      </c>
      <c r="B1120" s="3">
        <v>9842216</v>
      </c>
      <c r="C1120" s="3">
        <v>3</v>
      </c>
      <c r="D1120" s="3">
        <v>2.4E-2</v>
      </c>
      <c r="E1120" s="3">
        <v>2212</v>
      </c>
      <c r="F1120" s="3">
        <v>-211</v>
      </c>
      <c r="G1120" s="3">
        <v>211</v>
      </c>
      <c r="H1120" s="3">
        <v>0</v>
      </c>
      <c r="I1120" s="3">
        <v>0</v>
      </c>
      <c r="R1120" s="6"/>
    </row>
    <row r="1121" spans="1:19" s="3" customFormat="1" x14ac:dyDescent="0.2">
      <c r="A1121" s="3">
        <v>1081</v>
      </c>
      <c r="B1121" s="3">
        <v>9842216</v>
      </c>
      <c r="C1121" s="3">
        <v>3</v>
      </c>
      <c r="D1121" s="3">
        <v>2.3E-2</v>
      </c>
      <c r="E1121" s="3">
        <v>2212</v>
      </c>
      <c r="F1121" s="3">
        <v>111</v>
      </c>
      <c r="G1121" s="3">
        <v>111</v>
      </c>
      <c r="H1121" s="3">
        <v>0</v>
      </c>
      <c r="I1121" s="3">
        <v>0</v>
      </c>
      <c r="R1121" s="6"/>
    </row>
    <row r="1122" spans="1:19" s="3" customFormat="1" x14ac:dyDescent="0.2">
      <c r="A1122" s="3">
        <v>1082</v>
      </c>
      <c r="B1122" s="3">
        <v>9842216</v>
      </c>
      <c r="C1122" s="3">
        <v>2</v>
      </c>
      <c r="D1122" s="3">
        <v>1.4999999999999999E-2</v>
      </c>
      <c r="E1122" s="3">
        <v>3212</v>
      </c>
      <c r="F1122" s="3">
        <v>321</v>
      </c>
      <c r="G1122" s="3">
        <v>0</v>
      </c>
      <c r="H1122" s="3">
        <v>0</v>
      </c>
      <c r="I1122" s="3">
        <v>0</v>
      </c>
      <c r="R1122" s="6"/>
    </row>
    <row r="1123" spans="1:19" s="3" customFormat="1" x14ac:dyDescent="0.2">
      <c r="A1123" s="3">
        <v>1083</v>
      </c>
      <c r="B1123" s="3">
        <v>9842216</v>
      </c>
      <c r="C1123" s="3">
        <v>2</v>
      </c>
      <c r="D1123" s="3">
        <v>1.4999999999999999E-2</v>
      </c>
      <c r="E1123" s="3">
        <v>3222</v>
      </c>
      <c r="F1123" s="3">
        <v>311</v>
      </c>
      <c r="G1123" s="3">
        <v>0</v>
      </c>
      <c r="H1123" s="3">
        <v>0</v>
      </c>
      <c r="I1123" s="3">
        <v>0</v>
      </c>
      <c r="R1123" s="6"/>
    </row>
    <row r="1124" spans="1:19" s="3" customFormat="1" x14ac:dyDescent="0.2">
      <c r="A1124" s="3">
        <v>1084</v>
      </c>
      <c r="B1124" s="3">
        <v>9842216</v>
      </c>
      <c r="C1124" s="3">
        <v>2</v>
      </c>
      <c r="D1124" s="3">
        <v>5.0000000000000001E-3</v>
      </c>
      <c r="E1124" s="3">
        <v>3122</v>
      </c>
      <c r="F1124" s="3">
        <v>321</v>
      </c>
      <c r="G1124" s="3">
        <v>0</v>
      </c>
      <c r="H1124" s="3">
        <v>0</v>
      </c>
      <c r="I1124" s="3">
        <v>0</v>
      </c>
      <c r="R1124" s="6"/>
    </row>
    <row r="1125" spans="1:19" s="2" customFormat="1" x14ac:dyDescent="0.2">
      <c r="A1125" s="2">
        <v>1085</v>
      </c>
      <c r="B1125" s="2">
        <v>-9842216</v>
      </c>
      <c r="C1125" s="2" t="s">
        <v>214</v>
      </c>
      <c r="D1125" s="2">
        <v>2.1</v>
      </c>
      <c r="E1125" s="2">
        <v>0.4</v>
      </c>
      <c r="F1125" s="2">
        <v>6</v>
      </c>
      <c r="G1125" s="2">
        <v>-1</v>
      </c>
      <c r="H1125" s="2">
        <v>0</v>
      </c>
      <c r="I1125" s="2">
        <v>0</v>
      </c>
      <c r="J1125" s="2">
        <v>0</v>
      </c>
      <c r="K1125" s="2">
        <v>0.5</v>
      </c>
      <c r="L1125" s="2">
        <v>-1</v>
      </c>
      <c r="M1125" s="2">
        <v>16</v>
      </c>
      <c r="N1125" s="2">
        <v>2.2000000000000002</v>
      </c>
      <c r="O1125" s="2">
        <v>2.0299999999999998</v>
      </c>
      <c r="P1125" s="2">
        <v>0.45</v>
      </c>
      <c r="Q1125" s="2">
        <v>0.3</v>
      </c>
      <c r="R1125" s="9">
        <v>3</v>
      </c>
      <c r="S1125" s="2" t="s">
        <v>784</v>
      </c>
    </row>
    <row r="1126" spans="1:19" s="3" customFormat="1" x14ac:dyDescent="0.2">
      <c r="A1126" s="3">
        <v>1086</v>
      </c>
      <c r="B1126" s="3">
        <v>-9842216</v>
      </c>
      <c r="C1126" s="3">
        <v>2</v>
      </c>
      <c r="D1126" s="3">
        <v>0.37</v>
      </c>
      <c r="E1126" s="3">
        <v>-9832216</v>
      </c>
      <c r="F1126" s="3">
        <v>22</v>
      </c>
      <c r="G1126" s="3">
        <v>0</v>
      </c>
      <c r="H1126" s="3">
        <v>0</v>
      </c>
      <c r="I1126" s="3">
        <v>0</v>
      </c>
      <c r="R1126" s="6"/>
    </row>
    <row r="1127" spans="1:19" s="3" customFormat="1" x14ac:dyDescent="0.2">
      <c r="A1127" s="3">
        <v>1087</v>
      </c>
      <c r="B1127" s="3">
        <v>-9842216</v>
      </c>
      <c r="C1127" s="3">
        <v>2</v>
      </c>
      <c r="D1127" s="3">
        <v>7.4999999999999997E-2</v>
      </c>
      <c r="E1127" s="3">
        <v>-12216</v>
      </c>
      <c r="F1127" s="3">
        <v>111</v>
      </c>
      <c r="G1127" s="3">
        <v>0</v>
      </c>
      <c r="H1127" s="3">
        <v>0</v>
      </c>
      <c r="I1127" s="3">
        <v>0</v>
      </c>
      <c r="R1127" s="6"/>
    </row>
    <row r="1128" spans="1:19" s="3" customFormat="1" x14ac:dyDescent="0.2">
      <c r="A1128" s="3">
        <v>1088</v>
      </c>
      <c r="B1128" s="3">
        <v>-9842216</v>
      </c>
      <c r="C1128" s="3">
        <v>2</v>
      </c>
      <c r="D1128" s="3">
        <v>7.4999999999999997E-2</v>
      </c>
      <c r="E1128" s="3">
        <v>-12116</v>
      </c>
      <c r="F1128" s="3">
        <v>-211</v>
      </c>
      <c r="G1128" s="3">
        <v>0</v>
      </c>
      <c r="H1128" s="3">
        <v>0</v>
      </c>
      <c r="I1128" s="3">
        <v>0</v>
      </c>
      <c r="R1128" s="6"/>
    </row>
    <row r="1129" spans="1:19" s="3" customFormat="1" x14ac:dyDescent="0.2">
      <c r="A1129" s="3">
        <v>1089</v>
      </c>
      <c r="B1129" s="3">
        <v>-9842216</v>
      </c>
      <c r="C1129" s="3">
        <v>2</v>
      </c>
      <c r="D1129" s="3">
        <v>7.4999999999999997E-2</v>
      </c>
      <c r="E1129" s="3">
        <v>-2124</v>
      </c>
      <c r="F1129" s="3">
        <v>111</v>
      </c>
      <c r="G1129" s="3">
        <v>0</v>
      </c>
      <c r="H1129" s="3">
        <v>0</v>
      </c>
      <c r="I1129" s="3">
        <v>0</v>
      </c>
      <c r="R1129" s="6"/>
    </row>
    <row r="1130" spans="1:19" s="3" customFormat="1" x14ac:dyDescent="0.2">
      <c r="A1130" s="3">
        <v>1090</v>
      </c>
      <c r="B1130" s="3">
        <v>-9842216</v>
      </c>
      <c r="C1130" s="3">
        <v>2</v>
      </c>
      <c r="D1130" s="3">
        <v>7.4999999999999997E-2</v>
      </c>
      <c r="E1130" s="3">
        <v>-1214</v>
      </c>
      <c r="F1130" s="3">
        <v>-211</v>
      </c>
      <c r="G1130" s="3">
        <v>0</v>
      </c>
      <c r="H1130" s="3">
        <v>0</v>
      </c>
      <c r="I1130" s="3">
        <v>0</v>
      </c>
      <c r="R1130" s="6"/>
    </row>
    <row r="1131" spans="1:19" s="3" customFormat="1" x14ac:dyDescent="0.2">
      <c r="A1131" s="3">
        <v>1091</v>
      </c>
      <c r="B1131" s="3">
        <v>-9842216</v>
      </c>
      <c r="C1131" s="3">
        <v>2</v>
      </c>
      <c r="D1131" s="3">
        <v>4.7E-2</v>
      </c>
      <c r="E1131" s="3">
        <v>-2212</v>
      </c>
      <c r="F1131" s="3">
        <v>111</v>
      </c>
      <c r="G1131" s="3">
        <v>0</v>
      </c>
      <c r="H1131" s="3">
        <v>0</v>
      </c>
      <c r="I1131" s="3">
        <v>0</v>
      </c>
      <c r="R1131" s="6"/>
    </row>
    <row r="1132" spans="1:19" s="3" customFormat="1" x14ac:dyDescent="0.2">
      <c r="A1132" s="3">
        <v>1092</v>
      </c>
      <c r="B1132" s="3">
        <v>-9842216</v>
      </c>
      <c r="C1132" s="3">
        <v>2</v>
      </c>
      <c r="D1132" s="3">
        <v>4.7E-2</v>
      </c>
      <c r="E1132" s="3">
        <v>-2112</v>
      </c>
      <c r="F1132" s="3">
        <v>-211</v>
      </c>
      <c r="G1132" s="3">
        <v>0</v>
      </c>
      <c r="H1132" s="3">
        <v>0</v>
      </c>
      <c r="I1132" s="3">
        <v>0</v>
      </c>
      <c r="R1132" s="6"/>
    </row>
    <row r="1133" spans="1:19" s="3" customFormat="1" x14ac:dyDescent="0.2">
      <c r="A1133" s="3">
        <v>1093</v>
      </c>
      <c r="B1133" s="3">
        <v>-9842216</v>
      </c>
      <c r="C1133" s="3">
        <v>2</v>
      </c>
      <c r="D1133" s="3">
        <v>4.4999999999999998E-2</v>
      </c>
      <c r="E1133" s="3">
        <v>-12212</v>
      </c>
      <c r="F1133" s="3">
        <v>111</v>
      </c>
      <c r="G1133" s="3">
        <v>0</v>
      </c>
      <c r="H1133" s="3">
        <v>0</v>
      </c>
      <c r="I1133" s="3">
        <v>0</v>
      </c>
      <c r="R1133" s="6"/>
    </row>
    <row r="1134" spans="1:19" s="3" customFormat="1" x14ac:dyDescent="0.2">
      <c r="A1134" s="3">
        <v>1094</v>
      </c>
      <c r="B1134" s="3">
        <v>-9842216</v>
      </c>
      <c r="C1134" s="3">
        <v>2</v>
      </c>
      <c r="D1134" s="3">
        <v>4.4999999999999998E-2</v>
      </c>
      <c r="E1134" s="3">
        <v>-12112</v>
      </c>
      <c r="F1134" s="3">
        <v>-211</v>
      </c>
      <c r="G1134" s="3">
        <v>0</v>
      </c>
      <c r="H1134" s="3">
        <v>0</v>
      </c>
      <c r="I1134" s="3">
        <v>0</v>
      </c>
      <c r="R1134" s="6"/>
    </row>
    <row r="1135" spans="1:19" s="3" customFormat="1" x14ac:dyDescent="0.2">
      <c r="A1135" s="3">
        <v>1095</v>
      </c>
      <c r="B1135" s="3">
        <v>-9842216</v>
      </c>
      <c r="C1135" s="3">
        <v>2</v>
      </c>
      <c r="D1135" s="3">
        <v>0.04</v>
      </c>
      <c r="E1135" s="3">
        <v>-2212</v>
      </c>
      <c r="F1135" s="3">
        <v>221</v>
      </c>
      <c r="G1135" s="3">
        <v>0</v>
      </c>
      <c r="H1135" s="3">
        <v>0</v>
      </c>
      <c r="I1135" s="3">
        <v>0</v>
      </c>
      <c r="R1135" s="6"/>
    </row>
    <row r="1136" spans="1:19" s="3" customFormat="1" x14ac:dyDescent="0.2">
      <c r="A1136" s="3">
        <v>1096</v>
      </c>
      <c r="B1136" s="3">
        <v>-9842216</v>
      </c>
      <c r="C1136" s="3">
        <v>3</v>
      </c>
      <c r="D1136" s="3">
        <v>2.4E-2</v>
      </c>
      <c r="E1136" s="3">
        <v>-2212</v>
      </c>
      <c r="F1136" s="3">
        <v>-211</v>
      </c>
      <c r="G1136" s="3">
        <v>211</v>
      </c>
      <c r="H1136" s="3">
        <v>0</v>
      </c>
      <c r="I1136" s="3">
        <v>0</v>
      </c>
      <c r="R1136" s="6"/>
    </row>
    <row r="1137" spans="1:19" s="3" customFormat="1" x14ac:dyDescent="0.2">
      <c r="A1137" s="3">
        <v>1097</v>
      </c>
      <c r="B1137" s="3">
        <v>-9842216</v>
      </c>
      <c r="C1137" s="3">
        <v>3</v>
      </c>
      <c r="D1137" s="3">
        <v>2.4E-2</v>
      </c>
      <c r="E1137" s="3">
        <v>-2112</v>
      </c>
      <c r="F1137" s="3">
        <v>-211</v>
      </c>
      <c r="G1137" s="3">
        <v>111</v>
      </c>
      <c r="H1137" s="3">
        <v>0</v>
      </c>
      <c r="I1137" s="3">
        <v>0</v>
      </c>
      <c r="R1137" s="6"/>
    </row>
    <row r="1138" spans="1:19" s="3" customFormat="1" x14ac:dyDescent="0.2">
      <c r="A1138" s="3">
        <v>1098</v>
      </c>
      <c r="B1138" s="3">
        <v>-9842216</v>
      </c>
      <c r="C1138" s="3">
        <v>3</v>
      </c>
      <c r="D1138" s="3">
        <v>2.3E-2</v>
      </c>
      <c r="E1138" s="3">
        <v>-2212</v>
      </c>
      <c r="F1138" s="3">
        <v>111</v>
      </c>
      <c r="G1138" s="3">
        <v>111</v>
      </c>
      <c r="H1138" s="3">
        <v>0</v>
      </c>
      <c r="I1138" s="3">
        <v>0</v>
      </c>
      <c r="R1138" s="6"/>
    </row>
    <row r="1139" spans="1:19" s="3" customFormat="1" x14ac:dyDescent="0.2">
      <c r="A1139" s="3">
        <v>1099</v>
      </c>
      <c r="B1139" s="3">
        <v>-9842216</v>
      </c>
      <c r="C1139" s="3">
        <v>2</v>
      </c>
      <c r="D1139" s="3">
        <v>1.4999999999999999E-2</v>
      </c>
      <c r="E1139" s="3">
        <v>-3222</v>
      </c>
      <c r="F1139" s="3">
        <v>-311</v>
      </c>
      <c r="G1139" s="3">
        <v>0</v>
      </c>
      <c r="H1139" s="3">
        <v>0</v>
      </c>
      <c r="I1139" s="3">
        <v>0</v>
      </c>
      <c r="R1139" s="6"/>
    </row>
    <row r="1140" spans="1:19" s="3" customFormat="1" x14ac:dyDescent="0.2">
      <c r="A1140" s="3">
        <v>1100</v>
      </c>
      <c r="B1140" s="3">
        <v>-9842216</v>
      </c>
      <c r="C1140" s="3">
        <v>2</v>
      </c>
      <c r="D1140" s="3">
        <v>1.4999999999999999E-2</v>
      </c>
      <c r="E1140" s="3">
        <v>-3212</v>
      </c>
      <c r="F1140" s="3">
        <v>-321</v>
      </c>
      <c r="G1140" s="3">
        <v>0</v>
      </c>
      <c r="H1140" s="3">
        <v>0</v>
      </c>
      <c r="I1140" s="3">
        <v>0</v>
      </c>
      <c r="R1140" s="6"/>
    </row>
    <row r="1141" spans="1:19" s="3" customFormat="1" x14ac:dyDescent="0.2">
      <c r="A1141" s="3">
        <v>1101</v>
      </c>
      <c r="B1141" s="3">
        <v>-9842216</v>
      </c>
      <c r="C1141" s="3">
        <v>2</v>
      </c>
      <c r="D1141" s="3">
        <v>5.0000000000000001E-3</v>
      </c>
      <c r="E1141" s="3">
        <v>-3122</v>
      </c>
      <c r="F1141" s="3">
        <v>-321</v>
      </c>
      <c r="G1141" s="3">
        <v>0</v>
      </c>
      <c r="H1141" s="3">
        <v>0</v>
      </c>
      <c r="I1141" s="3">
        <v>0</v>
      </c>
      <c r="R1141" s="6"/>
    </row>
    <row r="1142" spans="1:19" s="2" customFormat="1" x14ac:dyDescent="0.2">
      <c r="A1142" s="2">
        <v>1102</v>
      </c>
      <c r="B1142" s="2">
        <v>-9842116</v>
      </c>
      <c r="C1142" s="2" t="s">
        <v>215</v>
      </c>
      <c r="D1142" s="2">
        <v>2.1</v>
      </c>
      <c r="E1142" s="2">
        <v>0.4</v>
      </c>
      <c r="F1142" s="2">
        <v>6</v>
      </c>
      <c r="G1142" s="2">
        <v>-1</v>
      </c>
      <c r="H1142" s="2">
        <v>0</v>
      </c>
      <c r="I1142" s="2">
        <v>0</v>
      </c>
      <c r="J1142" s="2">
        <v>0</v>
      </c>
      <c r="K1142" s="2">
        <v>0.5</v>
      </c>
      <c r="L1142" s="2">
        <v>0</v>
      </c>
      <c r="M1142" s="2">
        <v>16</v>
      </c>
      <c r="N1142" s="2">
        <v>2.2000000000000002</v>
      </c>
      <c r="O1142" s="2">
        <v>2.0299999999999998</v>
      </c>
      <c r="P1142" s="2">
        <v>0.45</v>
      </c>
      <c r="Q1142" s="2">
        <v>0.3</v>
      </c>
      <c r="R1142" s="9">
        <v>3</v>
      </c>
      <c r="S1142" s="2" t="s">
        <v>784</v>
      </c>
    </row>
    <row r="1143" spans="1:19" s="3" customFormat="1" x14ac:dyDescent="0.2">
      <c r="A1143" s="3">
        <v>1103</v>
      </c>
      <c r="B1143" s="3">
        <v>-9842116</v>
      </c>
      <c r="C1143" s="3">
        <v>2</v>
      </c>
      <c r="D1143" s="3">
        <v>0.37</v>
      </c>
      <c r="E1143" s="3">
        <v>-9832116</v>
      </c>
      <c r="F1143" s="3">
        <v>22</v>
      </c>
      <c r="G1143" s="3">
        <v>0</v>
      </c>
      <c r="H1143" s="3">
        <v>0</v>
      </c>
      <c r="I1143" s="3">
        <v>0</v>
      </c>
      <c r="R1143" s="6"/>
    </row>
    <row r="1144" spans="1:19" s="3" customFormat="1" x14ac:dyDescent="0.2">
      <c r="A1144" s="3">
        <v>1104</v>
      </c>
      <c r="B1144" s="3">
        <v>-9842116</v>
      </c>
      <c r="C1144" s="3">
        <v>2</v>
      </c>
      <c r="D1144" s="3">
        <v>7.4999999999999997E-2</v>
      </c>
      <c r="E1144" s="3">
        <v>-12216</v>
      </c>
      <c r="F1144" s="3">
        <v>211</v>
      </c>
      <c r="G1144" s="3">
        <v>0</v>
      </c>
      <c r="H1144" s="3">
        <v>0</v>
      </c>
      <c r="I1144" s="3">
        <v>0</v>
      </c>
      <c r="R1144" s="6"/>
    </row>
    <row r="1145" spans="1:19" s="3" customFormat="1" x14ac:dyDescent="0.2">
      <c r="A1145" s="3">
        <v>1105</v>
      </c>
      <c r="B1145" s="3">
        <v>-9842116</v>
      </c>
      <c r="C1145" s="3">
        <v>2</v>
      </c>
      <c r="D1145" s="3">
        <v>7.4999999999999997E-2</v>
      </c>
      <c r="E1145" s="3">
        <v>-12116</v>
      </c>
      <c r="F1145" s="3">
        <v>111</v>
      </c>
      <c r="G1145" s="3">
        <v>0</v>
      </c>
      <c r="H1145" s="3">
        <v>0</v>
      </c>
      <c r="I1145" s="3">
        <v>0</v>
      </c>
      <c r="R1145" s="6"/>
    </row>
    <row r="1146" spans="1:19" s="3" customFormat="1" x14ac:dyDescent="0.2">
      <c r="A1146" s="3">
        <v>1106</v>
      </c>
      <c r="B1146" s="3">
        <v>-9842116</v>
      </c>
      <c r="C1146" s="3">
        <v>2</v>
      </c>
      <c r="D1146" s="3">
        <v>7.4999999999999997E-2</v>
      </c>
      <c r="E1146" s="3">
        <v>-2124</v>
      </c>
      <c r="F1146" s="3">
        <v>211</v>
      </c>
      <c r="G1146" s="3">
        <v>0</v>
      </c>
      <c r="H1146" s="3">
        <v>0</v>
      </c>
      <c r="I1146" s="3">
        <v>0</v>
      </c>
      <c r="R1146" s="6"/>
    </row>
    <row r="1147" spans="1:19" s="3" customFormat="1" x14ac:dyDescent="0.2">
      <c r="A1147" s="3">
        <v>1107</v>
      </c>
      <c r="B1147" s="3">
        <v>-9842116</v>
      </c>
      <c r="C1147" s="3">
        <v>2</v>
      </c>
      <c r="D1147" s="3">
        <v>7.4999999999999997E-2</v>
      </c>
      <c r="E1147" s="3">
        <v>-1214</v>
      </c>
      <c r="F1147" s="3">
        <v>111</v>
      </c>
      <c r="G1147" s="3">
        <v>0</v>
      </c>
      <c r="H1147" s="3">
        <v>0</v>
      </c>
      <c r="I1147" s="3">
        <v>0</v>
      </c>
      <c r="R1147" s="6"/>
    </row>
    <row r="1148" spans="1:19" s="3" customFormat="1" x14ac:dyDescent="0.2">
      <c r="A1148" s="3">
        <v>1108</v>
      </c>
      <c r="B1148" s="3">
        <v>-9842116</v>
      </c>
      <c r="C1148" s="3">
        <v>2</v>
      </c>
      <c r="D1148" s="3">
        <v>4.7E-2</v>
      </c>
      <c r="E1148" s="3">
        <v>-2212</v>
      </c>
      <c r="F1148" s="3">
        <v>211</v>
      </c>
      <c r="G1148" s="3">
        <v>0</v>
      </c>
      <c r="H1148" s="3">
        <v>0</v>
      </c>
      <c r="I1148" s="3">
        <v>0</v>
      </c>
      <c r="R1148" s="6"/>
    </row>
    <row r="1149" spans="1:19" s="3" customFormat="1" x14ac:dyDescent="0.2">
      <c r="A1149" s="3">
        <v>1109</v>
      </c>
      <c r="B1149" s="3">
        <v>-9842116</v>
      </c>
      <c r="C1149" s="3">
        <v>2</v>
      </c>
      <c r="D1149" s="3">
        <v>4.7E-2</v>
      </c>
      <c r="E1149" s="3">
        <v>-2112</v>
      </c>
      <c r="F1149" s="3">
        <v>111</v>
      </c>
      <c r="G1149" s="3">
        <v>0</v>
      </c>
      <c r="H1149" s="3">
        <v>0</v>
      </c>
      <c r="I1149" s="3">
        <v>0</v>
      </c>
      <c r="R1149" s="6"/>
    </row>
    <row r="1150" spans="1:19" s="3" customFormat="1" x14ac:dyDescent="0.2">
      <c r="A1150" s="3">
        <v>1110</v>
      </c>
      <c r="B1150" s="3">
        <v>-9842116</v>
      </c>
      <c r="C1150" s="3">
        <v>2</v>
      </c>
      <c r="D1150" s="3">
        <v>4.4999999999999998E-2</v>
      </c>
      <c r="E1150" s="3">
        <v>-12212</v>
      </c>
      <c r="F1150" s="3">
        <v>211</v>
      </c>
      <c r="G1150" s="3">
        <v>0</v>
      </c>
      <c r="H1150" s="3">
        <v>0</v>
      </c>
      <c r="I1150" s="3">
        <v>0</v>
      </c>
      <c r="R1150" s="6"/>
    </row>
    <row r="1151" spans="1:19" s="3" customFormat="1" x14ac:dyDescent="0.2">
      <c r="A1151" s="3">
        <v>1111</v>
      </c>
      <c r="B1151" s="3">
        <v>-9842116</v>
      </c>
      <c r="C1151" s="3">
        <v>2</v>
      </c>
      <c r="D1151" s="3">
        <v>4.4999999999999998E-2</v>
      </c>
      <c r="E1151" s="3">
        <v>-12112</v>
      </c>
      <c r="F1151" s="3">
        <v>111</v>
      </c>
      <c r="G1151" s="3">
        <v>0</v>
      </c>
      <c r="H1151" s="3">
        <v>0</v>
      </c>
      <c r="I1151" s="3">
        <v>0</v>
      </c>
      <c r="R1151" s="6"/>
    </row>
    <row r="1152" spans="1:19" s="3" customFormat="1" x14ac:dyDescent="0.2">
      <c r="A1152" s="3">
        <v>1112</v>
      </c>
      <c r="B1152" s="3">
        <v>-9842116</v>
      </c>
      <c r="C1152" s="3">
        <v>2</v>
      </c>
      <c r="D1152" s="3">
        <v>0.04</v>
      </c>
      <c r="E1152" s="3">
        <v>-2112</v>
      </c>
      <c r="F1152" s="3">
        <v>221</v>
      </c>
      <c r="G1152" s="3">
        <v>0</v>
      </c>
      <c r="H1152" s="3">
        <v>0</v>
      </c>
      <c r="I1152" s="3">
        <v>0</v>
      </c>
      <c r="R1152" s="6"/>
    </row>
    <row r="1153" spans="1:19" s="3" customFormat="1" x14ac:dyDescent="0.2">
      <c r="A1153" s="3">
        <v>1113</v>
      </c>
      <c r="B1153" s="3">
        <v>-9842116</v>
      </c>
      <c r="C1153" s="3">
        <v>3</v>
      </c>
      <c r="D1153" s="3">
        <v>2.4E-2</v>
      </c>
      <c r="E1153" s="3">
        <v>-2212</v>
      </c>
      <c r="F1153" s="3">
        <v>211</v>
      </c>
      <c r="G1153" s="3">
        <v>111</v>
      </c>
      <c r="H1153" s="3">
        <v>0</v>
      </c>
      <c r="I1153" s="3">
        <v>0</v>
      </c>
      <c r="R1153" s="6"/>
    </row>
    <row r="1154" spans="1:19" s="3" customFormat="1" x14ac:dyDescent="0.2">
      <c r="A1154" s="3">
        <v>1114</v>
      </c>
      <c r="B1154" s="3">
        <v>-9842116</v>
      </c>
      <c r="C1154" s="3">
        <v>3</v>
      </c>
      <c r="D1154" s="3">
        <v>2.4E-2</v>
      </c>
      <c r="E1154" s="3">
        <v>-2112</v>
      </c>
      <c r="F1154" s="3">
        <v>-211</v>
      </c>
      <c r="G1154" s="3">
        <v>211</v>
      </c>
      <c r="H1154" s="3">
        <v>0</v>
      </c>
      <c r="I1154" s="3">
        <v>0</v>
      </c>
      <c r="R1154" s="6"/>
    </row>
    <row r="1155" spans="1:19" s="3" customFormat="1" x14ac:dyDescent="0.2">
      <c r="A1155" s="3">
        <v>1115</v>
      </c>
      <c r="B1155" s="3">
        <v>-9842116</v>
      </c>
      <c r="C1155" s="3">
        <v>3</v>
      </c>
      <c r="D1155" s="3">
        <v>2.3E-2</v>
      </c>
      <c r="E1155" s="3">
        <v>-2112</v>
      </c>
      <c r="F1155" s="3">
        <v>111</v>
      </c>
      <c r="G1155" s="3">
        <v>111</v>
      </c>
      <c r="H1155" s="3">
        <v>0</v>
      </c>
      <c r="I1155" s="3">
        <v>0</v>
      </c>
      <c r="R1155" s="6"/>
    </row>
    <row r="1156" spans="1:19" s="3" customFormat="1" x14ac:dyDescent="0.2">
      <c r="A1156" s="3">
        <v>1116</v>
      </c>
      <c r="B1156" s="3">
        <v>-9842116</v>
      </c>
      <c r="C1156" s="3">
        <v>2</v>
      </c>
      <c r="D1156" s="3">
        <v>1.4999999999999999E-2</v>
      </c>
      <c r="E1156" s="3">
        <v>-3212</v>
      </c>
      <c r="F1156" s="3">
        <v>-311</v>
      </c>
      <c r="G1156" s="3">
        <v>0</v>
      </c>
      <c r="H1156" s="3">
        <v>0</v>
      </c>
      <c r="I1156" s="3">
        <v>0</v>
      </c>
      <c r="R1156" s="6"/>
    </row>
    <row r="1157" spans="1:19" s="3" customFormat="1" x14ac:dyDescent="0.2">
      <c r="A1157" s="3">
        <v>1117</v>
      </c>
      <c r="B1157" s="3">
        <v>-9842116</v>
      </c>
      <c r="C1157" s="3">
        <v>2</v>
      </c>
      <c r="D1157" s="3">
        <v>1.4999999999999999E-2</v>
      </c>
      <c r="E1157" s="3">
        <v>-3112</v>
      </c>
      <c r="F1157" s="3">
        <v>-321</v>
      </c>
      <c r="G1157" s="3">
        <v>0</v>
      </c>
      <c r="H1157" s="3">
        <v>0</v>
      </c>
      <c r="I1157" s="3">
        <v>0</v>
      </c>
      <c r="R1157" s="6"/>
    </row>
    <row r="1158" spans="1:19" s="3" customFormat="1" x14ac:dyDescent="0.2">
      <c r="A1158" s="3">
        <v>1118</v>
      </c>
      <c r="B1158" s="3">
        <v>-9842116</v>
      </c>
      <c r="C1158" s="3">
        <v>2</v>
      </c>
      <c r="D1158" s="3">
        <v>5.0000000000000001E-3</v>
      </c>
      <c r="E1158" s="3">
        <v>-3122</v>
      </c>
      <c r="F1158" s="3">
        <v>-311</v>
      </c>
      <c r="G1158" s="3">
        <v>0</v>
      </c>
      <c r="H1158" s="3">
        <v>0</v>
      </c>
      <c r="I1158" s="3">
        <v>0</v>
      </c>
      <c r="R1158" s="6"/>
    </row>
    <row r="1159" spans="1:19" s="2" customFormat="1" x14ac:dyDescent="0.2">
      <c r="A1159" s="2">
        <v>1119</v>
      </c>
      <c r="B1159" s="2">
        <v>9833124</v>
      </c>
      <c r="C1159" s="2" t="s">
        <v>216</v>
      </c>
      <c r="D1159" s="2">
        <v>2.056</v>
      </c>
      <c r="E1159" s="2">
        <v>0.49299999999999999</v>
      </c>
      <c r="F1159" s="2">
        <v>4</v>
      </c>
      <c r="G1159" s="2">
        <v>1</v>
      </c>
      <c r="H1159" s="2">
        <v>-1</v>
      </c>
      <c r="I1159" s="2">
        <v>0</v>
      </c>
      <c r="J1159" s="2">
        <v>0</v>
      </c>
      <c r="K1159" s="2">
        <v>0</v>
      </c>
      <c r="L1159" s="2">
        <v>0</v>
      </c>
      <c r="M1159" s="2">
        <v>11</v>
      </c>
      <c r="N1159" s="2">
        <v>2.0779999999999998</v>
      </c>
      <c r="O1159" s="2">
        <v>2.0339999999999998</v>
      </c>
      <c r="P1159" s="2">
        <f>E1159+0.061</f>
        <v>0.55400000000000005</v>
      </c>
      <c r="Q1159" s="2">
        <f>E1159-0.061</f>
        <v>0.432</v>
      </c>
      <c r="R1159" s="9">
        <v>1</v>
      </c>
      <c r="S1159" s="2" t="s">
        <v>784</v>
      </c>
    </row>
    <row r="1160" spans="1:19" s="3" customFormat="1" x14ac:dyDescent="0.2">
      <c r="A1160" s="3">
        <v>1120</v>
      </c>
      <c r="B1160" s="3">
        <v>9833124</v>
      </c>
      <c r="C1160" s="3">
        <v>2</v>
      </c>
      <c r="D1160" s="3">
        <v>0.4</v>
      </c>
      <c r="E1160" s="3">
        <v>3126</v>
      </c>
      <c r="F1160" s="3">
        <v>22</v>
      </c>
      <c r="G1160" s="3">
        <v>0</v>
      </c>
      <c r="H1160" s="3">
        <v>0</v>
      </c>
      <c r="I1160" s="3">
        <v>0</v>
      </c>
      <c r="R1160" s="6"/>
    </row>
    <row r="1161" spans="1:19" s="3" customFormat="1" x14ac:dyDescent="0.2">
      <c r="A1161" s="3">
        <v>1121</v>
      </c>
      <c r="B1161" s="3">
        <v>9833124</v>
      </c>
      <c r="C1161" s="3">
        <v>2</v>
      </c>
      <c r="D1161" s="3">
        <v>0.115</v>
      </c>
      <c r="E1161" s="3">
        <v>2112</v>
      </c>
      <c r="F1161" s="3">
        <v>-313</v>
      </c>
      <c r="G1161" s="3">
        <v>0</v>
      </c>
      <c r="H1161" s="3">
        <v>0</v>
      </c>
      <c r="I1161" s="3">
        <v>0</v>
      </c>
      <c r="R1161" s="6"/>
    </row>
    <row r="1162" spans="1:19" s="3" customFormat="1" x14ac:dyDescent="0.2">
      <c r="A1162" s="3">
        <v>1122</v>
      </c>
      <c r="B1162" s="3">
        <v>9833124</v>
      </c>
      <c r="C1162" s="3">
        <v>2</v>
      </c>
      <c r="D1162" s="3">
        <v>0.115</v>
      </c>
      <c r="E1162" s="3">
        <v>2212</v>
      </c>
      <c r="F1162" s="3">
        <v>-323</v>
      </c>
      <c r="G1162" s="3">
        <v>0</v>
      </c>
      <c r="H1162" s="3">
        <v>0</v>
      </c>
      <c r="I1162" s="3">
        <v>0</v>
      </c>
      <c r="R1162" s="6"/>
    </row>
    <row r="1163" spans="1:19" s="3" customFormat="1" x14ac:dyDescent="0.2">
      <c r="A1163" s="3">
        <v>1123</v>
      </c>
      <c r="B1163" s="3">
        <v>9833124</v>
      </c>
      <c r="C1163" s="3">
        <v>2</v>
      </c>
      <c r="D1163" s="3">
        <v>9.5000000000000001E-2</v>
      </c>
      <c r="E1163" s="3">
        <v>2112</v>
      </c>
      <c r="F1163" s="3">
        <v>-311</v>
      </c>
      <c r="G1163" s="3">
        <v>0</v>
      </c>
      <c r="H1163" s="3">
        <v>0</v>
      </c>
      <c r="I1163" s="3">
        <v>0</v>
      </c>
      <c r="R1163" s="6"/>
    </row>
    <row r="1164" spans="1:19" s="3" customFormat="1" x14ac:dyDescent="0.2">
      <c r="A1164" s="3">
        <v>1124</v>
      </c>
      <c r="B1164" s="3">
        <v>9833124</v>
      </c>
      <c r="C1164" s="3">
        <v>2</v>
      </c>
      <c r="D1164" s="3">
        <v>9.5000000000000001E-2</v>
      </c>
      <c r="E1164" s="3">
        <v>2212</v>
      </c>
      <c r="F1164" s="3">
        <v>-321</v>
      </c>
      <c r="G1164" s="3">
        <v>0</v>
      </c>
      <c r="H1164" s="3">
        <v>0</v>
      </c>
      <c r="I1164" s="3">
        <v>0</v>
      </c>
      <c r="R1164" s="6"/>
    </row>
    <row r="1165" spans="1:19" s="3" customFormat="1" x14ac:dyDescent="0.2">
      <c r="A1165" s="3">
        <v>1125</v>
      </c>
      <c r="B1165" s="3">
        <v>9833124</v>
      </c>
      <c r="C1165" s="3">
        <v>2</v>
      </c>
      <c r="D1165" s="3">
        <v>0.04</v>
      </c>
      <c r="E1165" s="3">
        <v>3114</v>
      </c>
      <c r="F1165" s="3">
        <v>211</v>
      </c>
      <c r="G1165" s="3">
        <v>0</v>
      </c>
      <c r="H1165" s="3">
        <v>0</v>
      </c>
      <c r="I1165" s="3">
        <v>0</v>
      </c>
      <c r="R1165" s="6"/>
    </row>
    <row r="1166" spans="1:19" s="3" customFormat="1" x14ac:dyDescent="0.2">
      <c r="A1166" s="3">
        <v>1126</v>
      </c>
      <c r="B1166" s="3">
        <v>9833124</v>
      </c>
      <c r="C1166" s="3">
        <v>2</v>
      </c>
      <c r="D1166" s="3">
        <v>0.04</v>
      </c>
      <c r="E1166" s="3">
        <v>3214</v>
      </c>
      <c r="F1166" s="3">
        <v>111</v>
      </c>
      <c r="G1166" s="3">
        <v>0</v>
      </c>
      <c r="H1166" s="3">
        <v>0</v>
      </c>
      <c r="I1166" s="3">
        <v>0</v>
      </c>
      <c r="R1166" s="6"/>
    </row>
    <row r="1167" spans="1:19" s="3" customFormat="1" x14ac:dyDescent="0.2">
      <c r="A1167" s="3">
        <v>1127</v>
      </c>
      <c r="B1167" s="3">
        <v>9833124</v>
      </c>
      <c r="C1167" s="3">
        <v>2</v>
      </c>
      <c r="D1167" s="3">
        <v>0.04</v>
      </c>
      <c r="E1167" s="3">
        <v>3224</v>
      </c>
      <c r="F1167" s="3">
        <v>-211</v>
      </c>
      <c r="G1167" s="3">
        <v>0</v>
      </c>
      <c r="H1167" s="3">
        <v>0</v>
      </c>
      <c r="I1167" s="3">
        <v>0</v>
      </c>
      <c r="R1167" s="6"/>
    </row>
    <row r="1168" spans="1:19" s="3" customFormat="1" x14ac:dyDescent="0.2">
      <c r="A1168" s="3">
        <v>1128</v>
      </c>
      <c r="B1168" s="3">
        <v>9833124</v>
      </c>
      <c r="C1168" s="3">
        <v>2</v>
      </c>
      <c r="D1168" s="3">
        <v>0.02</v>
      </c>
      <c r="E1168" s="3">
        <v>3112</v>
      </c>
      <c r="F1168" s="3">
        <v>211</v>
      </c>
      <c r="G1168" s="3">
        <v>0</v>
      </c>
      <c r="H1168" s="3">
        <v>0</v>
      </c>
      <c r="I1168" s="3">
        <v>0</v>
      </c>
      <c r="R1168" s="6"/>
    </row>
    <row r="1169" spans="1:19" s="3" customFormat="1" x14ac:dyDescent="0.2">
      <c r="A1169" s="3">
        <v>1129</v>
      </c>
      <c r="B1169" s="3">
        <v>9833124</v>
      </c>
      <c r="C1169" s="3">
        <v>2</v>
      </c>
      <c r="D1169" s="3">
        <v>0.02</v>
      </c>
      <c r="E1169" s="3">
        <v>3212</v>
      </c>
      <c r="F1169" s="3">
        <v>111</v>
      </c>
      <c r="G1169" s="3">
        <v>0</v>
      </c>
      <c r="H1169" s="3">
        <v>0</v>
      </c>
      <c r="I1169" s="3">
        <v>0</v>
      </c>
      <c r="R1169" s="6"/>
    </row>
    <row r="1170" spans="1:19" s="3" customFormat="1" x14ac:dyDescent="0.2">
      <c r="A1170" s="3">
        <v>1130</v>
      </c>
      <c r="B1170" s="3">
        <v>9833124</v>
      </c>
      <c r="C1170" s="3">
        <v>2</v>
      </c>
      <c r="D1170" s="3">
        <v>0.02</v>
      </c>
      <c r="E1170" s="3">
        <v>3222</v>
      </c>
      <c r="F1170" s="3">
        <v>-211</v>
      </c>
      <c r="G1170" s="3">
        <v>0</v>
      </c>
      <c r="H1170" s="3">
        <v>0</v>
      </c>
      <c r="I1170" s="3">
        <v>0</v>
      </c>
      <c r="R1170" s="6"/>
    </row>
    <row r="1171" spans="1:19" s="2" customFormat="1" x14ac:dyDescent="0.2">
      <c r="A1171" s="2">
        <v>1131</v>
      </c>
      <c r="B1171" s="2">
        <v>-9833124</v>
      </c>
      <c r="C1171" s="2" t="s">
        <v>217</v>
      </c>
      <c r="D1171" s="2">
        <v>2.056</v>
      </c>
      <c r="E1171" s="2">
        <v>0.49299999999999999</v>
      </c>
      <c r="F1171" s="2">
        <v>4</v>
      </c>
      <c r="G1171" s="2">
        <v>-1</v>
      </c>
      <c r="H1171" s="2">
        <v>1</v>
      </c>
      <c r="I1171" s="2">
        <v>0</v>
      </c>
      <c r="J1171" s="2">
        <v>0</v>
      </c>
      <c r="K1171" s="2">
        <v>0</v>
      </c>
      <c r="L1171" s="2">
        <v>0</v>
      </c>
      <c r="M1171" s="2">
        <v>11</v>
      </c>
      <c r="N1171" s="2">
        <v>2.0779999999999998</v>
      </c>
      <c r="O1171" s="2">
        <v>2.0339999999999998</v>
      </c>
      <c r="P1171" s="2">
        <f>E1171+0.061</f>
        <v>0.55400000000000005</v>
      </c>
      <c r="Q1171" s="2">
        <f>E1171-0.061</f>
        <v>0.432</v>
      </c>
      <c r="R1171" s="9">
        <v>1</v>
      </c>
      <c r="S1171" s="2" t="s">
        <v>784</v>
      </c>
    </row>
    <row r="1172" spans="1:19" s="3" customFormat="1" x14ac:dyDescent="0.2">
      <c r="A1172" s="3">
        <v>1132</v>
      </c>
      <c r="B1172" s="3">
        <v>-9833124</v>
      </c>
      <c r="C1172" s="3">
        <v>2</v>
      </c>
      <c r="D1172" s="3">
        <v>0.4</v>
      </c>
      <c r="E1172" s="3">
        <v>-3126</v>
      </c>
      <c r="F1172" s="3">
        <v>22</v>
      </c>
      <c r="G1172" s="3">
        <v>0</v>
      </c>
      <c r="H1172" s="3">
        <v>0</v>
      </c>
      <c r="I1172" s="3">
        <v>0</v>
      </c>
      <c r="R1172" s="6"/>
    </row>
    <row r="1173" spans="1:19" s="3" customFormat="1" x14ac:dyDescent="0.2">
      <c r="A1173" s="3">
        <v>1133</v>
      </c>
      <c r="B1173" s="3">
        <v>-9833124</v>
      </c>
      <c r="C1173" s="3">
        <v>2</v>
      </c>
      <c r="D1173" s="3">
        <v>0.115</v>
      </c>
      <c r="E1173" s="3">
        <v>-2212</v>
      </c>
      <c r="F1173" s="3">
        <v>323</v>
      </c>
      <c r="G1173" s="3">
        <v>0</v>
      </c>
      <c r="H1173" s="3">
        <v>0</v>
      </c>
      <c r="I1173" s="3">
        <v>0</v>
      </c>
      <c r="R1173" s="6"/>
    </row>
    <row r="1174" spans="1:19" s="3" customFormat="1" x14ac:dyDescent="0.2">
      <c r="A1174" s="3">
        <v>1134</v>
      </c>
      <c r="B1174" s="3">
        <v>-9833124</v>
      </c>
      <c r="C1174" s="3">
        <v>2</v>
      </c>
      <c r="D1174" s="3">
        <v>0.115</v>
      </c>
      <c r="E1174" s="3">
        <v>-2112</v>
      </c>
      <c r="F1174" s="3">
        <v>313</v>
      </c>
      <c r="G1174" s="3">
        <v>0</v>
      </c>
      <c r="H1174" s="3">
        <v>0</v>
      </c>
      <c r="I1174" s="3">
        <v>0</v>
      </c>
      <c r="R1174" s="6"/>
    </row>
    <row r="1175" spans="1:19" s="3" customFormat="1" x14ac:dyDescent="0.2">
      <c r="A1175" s="3">
        <v>1135</v>
      </c>
      <c r="B1175" s="3">
        <v>-9833124</v>
      </c>
      <c r="C1175" s="3">
        <v>2</v>
      </c>
      <c r="D1175" s="3">
        <v>9.5000000000000001E-2</v>
      </c>
      <c r="E1175" s="3">
        <v>-2212</v>
      </c>
      <c r="F1175" s="3">
        <v>321</v>
      </c>
      <c r="G1175" s="3">
        <v>0</v>
      </c>
      <c r="H1175" s="3">
        <v>0</v>
      </c>
      <c r="I1175" s="3">
        <v>0</v>
      </c>
      <c r="R1175" s="6"/>
    </row>
    <row r="1176" spans="1:19" s="3" customFormat="1" x14ac:dyDescent="0.2">
      <c r="A1176" s="3">
        <v>1136</v>
      </c>
      <c r="B1176" s="3">
        <v>-9833124</v>
      </c>
      <c r="C1176" s="3">
        <v>2</v>
      </c>
      <c r="D1176" s="3">
        <v>9.5000000000000001E-2</v>
      </c>
      <c r="E1176" s="3">
        <v>-2112</v>
      </c>
      <c r="F1176" s="3">
        <v>311</v>
      </c>
      <c r="G1176" s="3">
        <v>0</v>
      </c>
      <c r="H1176" s="3">
        <v>0</v>
      </c>
      <c r="I1176" s="3">
        <v>0</v>
      </c>
      <c r="R1176" s="6"/>
    </row>
    <row r="1177" spans="1:19" s="3" customFormat="1" x14ac:dyDescent="0.2">
      <c r="A1177" s="3">
        <v>1137</v>
      </c>
      <c r="B1177" s="3">
        <v>-9833124</v>
      </c>
      <c r="C1177" s="3">
        <v>2</v>
      </c>
      <c r="D1177" s="3">
        <v>0.04</v>
      </c>
      <c r="E1177" s="3">
        <v>-3224</v>
      </c>
      <c r="F1177" s="3">
        <v>211</v>
      </c>
      <c r="G1177" s="3">
        <v>0</v>
      </c>
      <c r="H1177" s="3">
        <v>0</v>
      </c>
      <c r="I1177" s="3">
        <v>0</v>
      </c>
      <c r="R1177" s="6"/>
    </row>
    <row r="1178" spans="1:19" s="3" customFormat="1" x14ac:dyDescent="0.2">
      <c r="A1178" s="3">
        <v>1138</v>
      </c>
      <c r="B1178" s="3">
        <v>-9833124</v>
      </c>
      <c r="C1178" s="3">
        <v>2</v>
      </c>
      <c r="D1178" s="3">
        <v>0.04</v>
      </c>
      <c r="E1178" s="3">
        <v>-3214</v>
      </c>
      <c r="F1178" s="3">
        <v>111</v>
      </c>
      <c r="G1178" s="3">
        <v>0</v>
      </c>
      <c r="H1178" s="3">
        <v>0</v>
      </c>
      <c r="I1178" s="3">
        <v>0</v>
      </c>
      <c r="R1178" s="6"/>
    </row>
    <row r="1179" spans="1:19" s="3" customFormat="1" x14ac:dyDescent="0.2">
      <c r="A1179" s="3">
        <v>1139</v>
      </c>
      <c r="B1179" s="3">
        <v>-9833124</v>
      </c>
      <c r="C1179" s="3">
        <v>2</v>
      </c>
      <c r="D1179" s="3">
        <v>0.04</v>
      </c>
      <c r="E1179" s="3">
        <v>-3114</v>
      </c>
      <c r="F1179" s="3">
        <v>-211</v>
      </c>
      <c r="G1179" s="3">
        <v>0</v>
      </c>
      <c r="H1179" s="3">
        <v>0</v>
      </c>
      <c r="I1179" s="3">
        <v>0</v>
      </c>
      <c r="R1179" s="6"/>
    </row>
    <row r="1180" spans="1:19" s="3" customFormat="1" x14ac:dyDescent="0.2">
      <c r="A1180" s="3">
        <v>1140</v>
      </c>
      <c r="B1180" s="3">
        <v>-9833124</v>
      </c>
      <c r="C1180" s="3">
        <v>2</v>
      </c>
      <c r="D1180" s="3">
        <v>0.02</v>
      </c>
      <c r="E1180" s="3">
        <v>-3222</v>
      </c>
      <c r="F1180" s="3">
        <v>211</v>
      </c>
      <c r="G1180" s="3">
        <v>0</v>
      </c>
      <c r="H1180" s="3">
        <v>0</v>
      </c>
      <c r="I1180" s="3">
        <v>0</v>
      </c>
      <c r="R1180" s="6"/>
    </row>
    <row r="1181" spans="1:19" s="3" customFormat="1" x14ac:dyDescent="0.2">
      <c r="A1181" s="3">
        <v>1141</v>
      </c>
      <c r="B1181" s="3">
        <v>-9833124</v>
      </c>
      <c r="C1181" s="3">
        <v>2</v>
      </c>
      <c r="D1181" s="3">
        <v>0.02</v>
      </c>
      <c r="E1181" s="3">
        <v>-3212</v>
      </c>
      <c r="F1181" s="3">
        <v>111</v>
      </c>
      <c r="G1181" s="3">
        <v>0</v>
      </c>
      <c r="H1181" s="3">
        <v>0</v>
      </c>
      <c r="I1181" s="3">
        <v>0</v>
      </c>
      <c r="R1181" s="6"/>
    </row>
    <row r="1182" spans="1:19" s="3" customFormat="1" x14ac:dyDescent="0.2">
      <c r="A1182" s="3">
        <v>1142</v>
      </c>
      <c r="B1182" s="3">
        <v>-9833124</v>
      </c>
      <c r="C1182" s="3">
        <v>2</v>
      </c>
      <c r="D1182" s="3">
        <v>0.02</v>
      </c>
      <c r="E1182" s="3">
        <v>-3112</v>
      </c>
      <c r="F1182" s="3">
        <v>-211</v>
      </c>
      <c r="G1182" s="3">
        <v>0</v>
      </c>
      <c r="H1182" s="3">
        <v>0</v>
      </c>
      <c r="I1182" s="3">
        <v>0</v>
      </c>
      <c r="R1182" s="6"/>
    </row>
    <row r="1183" spans="1:19" s="2" customFormat="1" x14ac:dyDescent="0.2">
      <c r="A1183" s="2">
        <v>1143</v>
      </c>
      <c r="B1183" s="2">
        <v>9832116</v>
      </c>
      <c r="C1183" s="2" t="s">
        <v>218</v>
      </c>
      <c r="D1183" s="2">
        <v>2</v>
      </c>
      <c r="E1183" s="2">
        <v>0.29399999999999998</v>
      </c>
      <c r="F1183" s="2">
        <v>6</v>
      </c>
      <c r="G1183" s="2">
        <v>1</v>
      </c>
      <c r="H1183" s="2">
        <v>0</v>
      </c>
      <c r="I1183" s="2">
        <v>0</v>
      </c>
      <c r="J1183" s="2">
        <v>0</v>
      </c>
      <c r="K1183" s="2">
        <v>0.5</v>
      </c>
      <c r="L1183" s="2">
        <v>0</v>
      </c>
      <c r="M1183" s="2">
        <v>12</v>
      </c>
      <c r="N1183" s="2">
        <v>2.06</v>
      </c>
      <c r="O1183" s="2">
        <v>1.946</v>
      </c>
      <c r="P1183" s="2">
        <v>0.39</v>
      </c>
      <c r="Q1183" s="2">
        <v>0.19800000000000001</v>
      </c>
      <c r="R1183" s="9">
        <v>2</v>
      </c>
      <c r="S1183" s="2" t="s">
        <v>730</v>
      </c>
    </row>
    <row r="1184" spans="1:19" s="5" customFormat="1" x14ac:dyDescent="0.2">
      <c r="A1184" s="3">
        <v>1154</v>
      </c>
      <c r="B1184" s="3">
        <v>9832116</v>
      </c>
      <c r="C1184" s="3">
        <v>2</v>
      </c>
      <c r="D1184" s="3">
        <v>3.3000000000000002E-2</v>
      </c>
      <c r="E1184" s="3">
        <v>2212</v>
      </c>
      <c r="F1184" s="3">
        <v>-211</v>
      </c>
      <c r="G1184" s="3">
        <v>0</v>
      </c>
      <c r="H1184" s="3">
        <v>0</v>
      </c>
      <c r="I1184" s="3">
        <v>0</v>
      </c>
      <c r="R1184" s="7"/>
      <c r="S1184" s="3" t="s">
        <v>794</v>
      </c>
    </row>
    <row r="1185" spans="1:19" s="5" customFormat="1" x14ac:dyDescent="0.2">
      <c r="A1185" s="3">
        <v>1152</v>
      </c>
      <c r="B1185" s="3">
        <v>9832116</v>
      </c>
      <c r="C1185" s="3">
        <v>2</v>
      </c>
      <c r="D1185" s="3">
        <v>3.3000000000000002E-2</v>
      </c>
      <c r="E1185" s="3">
        <v>2112</v>
      </c>
      <c r="F1185" s="3">
        <v>111</v>
      </c>
      <c r="G1185" s="3">
        <v>0</v>
      </c>
      <c r="H1185" s="3">
        <v>0</v>
      </c>
      <c r="I1185" s="3">
        <v>0</v>
      </c>
      <c r="R1185" s="7"/>
      <c r="S1185" s="3" t="s">
        <v>714</v>
      </c>
    </row>
    <row r="1186" spans="1:19" s="5" customFormat="1" x14ac:dyDescent="0.2">
      <c r="A1186" s="3">
        <v>1153</v>
      </c>
      <c r="B1186" s="3">
        <v>9832116</v>
      </c>
      <c r="C1186" s="3">
        <v>2</v>
      </c>
      <c r="D1186" s="3">
        <v>1.6E-2</v>
      </c>
      <c r="E1186" s="3">
        <v>2112</v>
      </c>
      <c r="F1186" s="3">
        <v>221</v>
      </c>
      <c r="G1186" s="3">
        <v>0</v>
      </c>
      <c r="H1186" s="3">
        <v>0</v>
      </c>
      <c r="I1186" s="3">
        <v>0</v>
      </c>
      <c r="R1186" s="7"/>
    </row>
    <row r="1187" spans="1:19" s="5" customFormat="1" x14ac:dyDescent="0.2">
      <c r="A1187" s="3">
        <v>1155</v>
      </c>
      <c r="B1187" s="3">
        <v>9832116</v>
      </c>
      <c r="C1187" s="3">
        <v>2</v>
      </c>
      <c r="D1187" s="3">
        <v>7.8E-2</v>
      </c>
      <c r="E1187" s="3">
        <v>2112</v>
      </c>
      <c r="F1187" s="3">
        <v>223</v>
      </c>
      <c r="G1187" s="3">
        <v>0</v>
      </c>
      <c r="H1187" s="3">
        <v>0</v>
      </c>
      <c r="I1187" s="3">
        <v>0</v>
      </c>
      <c r="R1187" s="7"/>
    </row>
    <row r="1188" spans="1:19" s="5" customFormat="1" x14ac:dyDescent="0.2">
      <c r="A1188" s="3">
        <v>0</v>
      </c>
      <c r="B1188" s="3">
        <v>9832116</v>
      </c>
      <c r="C1188" s="3">
        <v>2</v>
      </c>
      <c r="D1188" s="3">
        <v>0.152</v>
      </c>
      <c r="E1188" s="3">
        <v>2214</v>
      </c>
      <c r="F1188" s="3">
        <v>-211</v>
      </c>
      <c r="G1188" s="3">
        <v>0</v>
      </c>
      <c r="H1188" s="3">
        <v>0</v>
      </c>
      <c r="I1188" s="3">
        <v>0</v>
      </c>
      <c r="R1188" s="7"/>
    </row>
    <row r="1189" spans="1:19" s="5" customFormat="1" x14ac:dyDescent="0.2">
      <c r="A1189" s="3">
        <v>0</v>
      </c>
      <c r="B1189" s="3">
        <v>9832116</v>
      </c>
      <c r="C1189" s="3">
        <v>2</v>
      </c>
      <c r="D1189" s="3">
        <v>0.152</v>
      </c>
      <c r="E1189" s="3">
        <v>2114</v>
      </c>
      <c r="F1189" s="3">
        <v>111</v>
      </c>
      <c r="G1189" s="3">
        <v>0</v>
      </c>
      <c r="H1189" s="3">
        <v>0</v>
      </c>
      <c r="I1189" s="3">
        <v>0</v>
      </c>
      <c r="R1189" s="7"/>
    </row>
    <row r="1190" spans="1:19" s="3" customFormat="1" x14ac:dyDescent="0.2">
      <c r="A1190" s="3">
        <v>0</v>
      </c>
      <c r="B1190" s="3">
        <v>9832116</v>
      </c>
      <c r="C1190" s="3">
        <v>2</v>
      </c>
      <c r="D1190" s="3">
        <v>0.152</v>
      </c>
      <c r="E1190" s="3">
        <v>1114</v>
      </c>
      <c r="F1190" s="3">
        <v>211</v>
      </c>
      <c r="G1190" s="3">
        <v>0</v>
      </c>
      <c r="H1190" s="3">
        <v>0</v>
      </c>
      <c r="I1190" s="3">
        <v>0</v>
      </c>
      <c r="R1190" s="6"/>
    </row>
    <row r="1191" spans="1:19" s="3" customFormat="1" x14ac:dyDescent="0.2">
      <c r="A1191" s="3">
        <v>1151</v>
      </c>
      <c r="B1191" s="3">
        <v>9832116</v>
      </c>
      <c r="C1191" s="3">
        <v>2</v>
      </c>
      <c r="D1191" s="3">
        <v>0.127</v>
      </c>
      <c r="E1191" s="3">
        <v>2124</v>
      </c>
      <c r="F1191" s="3">
        <v>-211</v>
      </c>
      <c r="G1191" s="3">
        <v>0</v>
      </c>
      <c r="H1191" s="3">
        <v>0</v>
      </c>
      <c r="I1191" s="3">
        <v>0</v>
      </c>
      <c r="R1191" s="6"/>
    </row>
    <row r="1192" spans="1:19" s="3" customFormat="1" x14ac:dyDescent="0.2">
      <c r="A1192" s="3">
        <v>1150</v>
      </c>
      <c r="B1192" s="3">
        <v>9832116</v>
      </c>
      <c r="C1192" s="3">
        <v>2</v>
      </c>
      <c r="D1192" s="3">
        <v>0.127</v>
      </c>
      <c r="E1192" s="3">
        <v>1214</v>
      </c>
      <c r="F1192" s="3">
        <v>111</v>
      </c>
      <c r="G1192" s="3">
        <v>0</v>
      </c>
      <c r="H1192" s="3">
        <v>0</v>
      </c>
      <c r="I1192" s="3">
        <v>0</v>
      </c>
      <c r="R1192" s="6"/>
    </row>
    <row r="1193" spans="1:19" s="3" customFormat="1" x14ac:dyDescent="0.2">
      <c r="A1193" s="3">
        <v>1149</v>
      </c>
      <c r="B1193" s="3">
        <v>9832116</v>
      </c>
      <c r="C1193" s="3">
        <v>2</v>
      </c>
      <c r="D1193" s="3">
        <v>6.5000000000000002E-2</v>
      </c>
      <c r="E1193" s="3">
        <v>12216</v>
      </c>
      <c r="F1193" s="3">
        <v>-211</v>
      </c>
      <c r="G1193" s="3">
        <v>0</v>
      </c>
      <c r="H1193" s="3">
        <v>0</v>
      </c>
      <c r="I1193" s="3">
        <v>0</v>
      </c>
      <c r="R1193" s="6"/>
    </row>
    <row r="1194" spans="1:19" s="3" customFormat="1" x14ac:dyDescent="0.2">
      <c r="A1194" s="3">
        <v>1148</v>
      </c>
      <c r="B1194" s="3">
        <v>9832116</v>
      </c>
      <c r="C1194" s="3">
        <v>2</v>
      </c>
      <c r="D1194" s="3">
        <v>6.5000000000000002E-2</v>
      </c>
      <c r="E1194" s="3">
        <v>12116</v>
      </c>
      <c r="F1194" s="3">
        <v>111</v>
      </c>
      <c r="G1194" s="3">
        <v>0</v>
      </c>
      <c r="H1194" s="3">
        <v>0</v>
      </c>
      <c r="I1194" s="3">
        <v>0</v>
      </c>
      <c r="R1194" s="6"/>
    </row>
    <row r="1195" spans="1:19" s="2" customFormat="1" x14ac:dyDescent="0.2">
      <c r="A1195" s="2">
        <v>1156</v>
      </c>
      <c r="B1195" s="2">
        <v>9832216</v>
      </c>
      <c r="C1195" s="2" t="s">
        <v>219</v>
      </c>
      <c r="D1195" s="2">
        <v>2</v>
      </c>
      <c r="E1195" s="2">
        <v>0.29399999999999998</v>
      </c>
      <c r="F1195" s="2">
        <v>6</v>
      </c>
      <c r="G1195" s="2">
        <v>1</v>
      </c>
      <c r="H1195" s="2">
        <v>0</v>
      </c>
      <c r="I1195" s="2">
        <v>0</v>
      </c>
      <c r="J1195" s="2">
        <v>0</v>
      </c>
      <c r="K1195" s="2">
        <v>0.5</v>
      </c>
      <c r="L1195" s="2">
        <v>1</v>
      </c>
      <c r="M1195" s="2">
        <v>12</v>
      </c>
      <c r="N1195" s="2">
        <v>2.06</v>
      </c>
      <c r="O1195" s="2">
        <v>1.946</v>
      </c>
      <c r="P1195" s="2">
        <v>0.39</v>
      </c>
      <c r="Q1195" s="2">
        <v>0.19800000000000001</v>
      </c>
      <c r="R1195" s="9">
        <v>2</v>
      </c>
      <c r="S1195" s="2" t="s">
        <v>730</v>
      </c>
    </row>
    <row r="1196" spans="1:19" s="5" customFormat="1" x14ac:dyDescent="0.2">
      <c r="A1196" s="3">
        <v>1166</v>
      </c>
      <c r="B1196" s="3">
        <v>9832216</v>
      </c>
      <c r="C1196" s="3">
        <v>2</v>
      </c>
      <c r="D1196" s="3">
        <v>3.3000000000000002E-2</v>
      </c>
      <c r="E1196" s="3">
        <v>2212</v>
      </c>
      <c r="F1196" s="3">
        <v>111</v>
      </c>
      <c r="G1196" s="3">
        <v>0</v>
      </c>
      <c r="H1196" s="3">
        <v>0</v>
      </c>
      <c r="I1196" s="3">
        <v>0</v>
      </c>
      <c r="R1196" s="7"/>
      <c r="S1196" s="3" t="s">
        <v>794</v>
      </c>
    </row>
    <row r="1197" spans="1:19" s="5" customFormat="1" x14ac:dyDescent="0.2">
      <c r="A1197" s="3">
        <v>1165</v>
      </c>
      <c r="B1197" s="3">
        <v>9832216</v>
      </c>
      <c r="C1197" s="3">
        <v>2</v>
      </c>
      <c r="D1197" s="3">
        <v>3.3000000000000002E-2</v>
      </c>
      <c r="E1197" s="3">
        <v>2112</v>
      </c>
      <c r="F1197" s="3">
        <v>211</v>
      </c>
      <c r="G1197" s="3">
        <v>0</v>
      </c>
      <c r="H1197" s="3">
        <v>0</v>
      </c>
      <c r="I1197" s="3">
        <v>0</v>
      </c>
      <c r="R1197" s="7"/>
      <c r="S1197" s="3" t="s">
        <v>714</v>
      </c>
    </row>
    <row r="1198" spans="1:19" s="3" customFormat="1" x14ac:dyDescent="0.2">
      <c r="A1198" s="3">
        <v>1167</v>
      </c>
      <c r="B1198" s="3">
        <v>9832216</v>
      </c>
      <c r="C1198" s="3">
        <v>2</v>
      </c>
      <c r="D1198" s="3">
        <v>1.6E-2</v>
      </c>
      <c r="E1198" s="3">
        <v>2212</v>
      </c>
      <c r="F1198" s="3">
        <v>221</v>
      </c>
      <c r="G1198" s="3">
        <v>0</v>
      </c>
      <c r="H1198" s="3">
        <v>0</v>
      </c>
      <c r="I1198" s="3">
        <v>0</v>
      </c>
      <c r="R1198" s="6"/>
    </row>
    <row r="1199" spans="1:19" s="3" customFormat="1" x14ac:dyDescent="0.2">
      <c r="A1199" s="3">
        <v>1168</v>
      </c>
      <c r="B1199" s="3">
        <v>9832216</v>
      </c>
      <c r="C1199" s="3">
        <v>2</v>
      </c>
      <c r="D1199" s="3">
        <v>7.8E-2</v>
      </c>
      <c r="E1199" s="3">
        <v>2212</v>
      </c>
      <c r="F1199" s="3">
        <v>223</v>
      </c>
      <c r="G1199" s="3">
        <v>0</v>
      </c>
      <c r="H1199" s="3">
        <v>0</v>
      </c>
      <c r="I1199" s="3">
        <v>0</v>
      </c>
      <c r="R1199" s="6"/>
    </row>
    <row r="1200" spans="1:19" s="3" customFormat="1" x14ac:dyDescent="0.2">
      <c r="A1200" s="3">
        <v>0</v>
      </c>
      <c r="B1200" s="3">
        <v>9832216</v>
      </c>
      <c r="C1200" s="3">
        <v>2</v>
      </c>
      <c r="D1200" s="3">
        <v>0.152</v>
      </c>
      <c r="E1200" s="3">
        <v>2224</v>
      </c>
      <c r="F1200" s="3">
        <v>-211</v>
      </c>
      <c r="G1200" s="3">
        <v>0</v>
      </c>
      <c r="H1200" s="3">
        <v>0</v>
      </c>
      <c r="I1200" s="3">
        <v>0</v>
      </c>
      <c r="R1200" s="6"/>
    </row>
    <row r="1201" spans="1:19" s="3" customFormat="1" x14ac:dyDescent="0.2">
      <c r="A1201" s="3">
        <v>0</v>
      </c>
      <c r="B1201" s="3">
        <v>9832216</v>
      </c>
      <c r="C1201" s="3">
        <v>2</v>
      </c>
      <c r="D1201" s="3">
        <v>0.152</v>
      </c>
      <c r="E1201" s="3">
        <v>2214</v>
      </c>
      <c r="F1201" s="3">
        <v>111</v>
      </c>
      <c r="G1201" s="3">
        <v>0</v>
      </c>
      <c r="H1201" s="3">
        <v>0</v>
      </c>
      <c r="I1201" s="3">
        <v>0</v>
      </c>
      <c r="R1201" s="6"/>
    </row>
    <row r="1202" spans="1:19" s="3" customFormat="1" x14ac:dyDescent="0.2">
      <c r="A1202" s="3">
        <v>0</v>
      </c>
      <c r="B1202" s="3">
        <v>9832216</v>
      </c>
      <c r="C1202" s="3">
        <v>2</v>
      </c>
      <c r="D1202" s="3">
        <v>0.152</v>
      </c>
      <c r="E1202" s="3">
        <v>2114</v>
      </c>
      <c r="F1202" s="3">
        <v>211</v>
      </c>
      <c r="G1202" s="3">
        <v>0</v>
      </c>
      <c r="H1202" s="3">
        <v>0</v>
      </c>
      <c r="I1202" s="3">
        <v>0</v>
      </c>
      <c r="R1202" s="6"/>
    </row>
    <row r="1203" spans="1:19" s="3" customFormat="1" x14ac:dyDescent="0.2">
      <c r="A1203" s="3">
        <v>1162</v>
      </c>
      <c r="B1203" s="3">
        <v>9832216</v>
      </c>
      <c r="C1203" s="3">
        <v>2</v>
      </c>
      <c r="D1203" s="3">
        <v>0.127</v>
      </c>
      <c r="E1203" s="3">
        <v>12216</v>
      </c>
      <c r="F1203" s="3">
        <v>111</v>
      </c>
      <c r="G1203" s="3">
        <v>0</v>
      </c>
      <c r="H1203" s="3">
        <v>0</v>
      </c>
      <c r="I1203" s="3">
        <v>0</v>
      </c>
    </row>
    <row r="1204" spans="1:19" s="3" customFormat="1" x14ac:dyDescent="0.2">
      <c r="A1204" s="3">
        <v>1161</v>
      </c>
      <c r="B1204" s="3">
        <v>9832216</v>
      </c>
      <c r="C1204" s="3">
        <v>2</v>
      </c>
      <c r="D1204" s="3">
        <v>0.127</v>
      </c>
      <c r="E1204" s="3">
        <v>12116</v>
      </c>
      <c r="F1204" s="3">
        <v>211</v>
      </c>
      <c r="G1204" s="3">
        <v>0</v>
      </c>
      <c r="H1204" s="3">
        <v>0</v>
      </c>
      <c r="I1204" s="3">
        <v>0</v>
      </c>
      <c r="R1204" s="6"/>
    </row>
    <row r="1205" spans="1:19" s="3" customFormat="1" x14ac:dyDescent="0.2">
      <c r="A1205" s="3">
        <v>1164</v>
      </c>
      <c r="B1205" s="3">
        <v>9832216</v>
      </c>
      <c r="C1205" s="3">
        <v>2</v>
      </c>
      <c r="D1205" s="3">
        <v>6.5000000000000002E-2</v>
      </c>
      <c r="E1205" s="3">
        <v>2124</v>
      </c>
      <c r="F1205" s="3">
        <v>111</v>
      </c>
      <c r="G1205" s="3">
        <v>0</v>
      </c>
      <c r="H1205" s="3">
        <v>0</v>
      </c>
      <c r="I1205" s="3">
        <v>0</v>
      </c>
    </row>
    <row r="1206" spans="1:19" s="3" customFormat="1" x14ac:dyDescent="0.2">
      <c r="A1206" s="3">
        <v>1163</v>
      </c>
      <c r="B1206" s="3">
        <v>9832216</v>
      </c>
      <c r="C1206" s="3">
        <v>2</v>
      </c>
      <c r="D1206" s="3">
        <v>6.5000000000000002E-2</v>
      </c>
      <c r="E1206" s="3">
        <v>1214</v>
      </c>
      <c r="F1206" s="3">
        <v>211</v>
      </c>
      <c r="G1206" s="3">
        <v>0</v>
      </c>
      <c r="H1206" s="3">
        <v>0</v>
      </c>
      <c r="I1206" s="3">
        <v>0</v>
      </c>
      <c r="R1206" s="6"/>
    </row>
    <row r="1207" spans="1:19" s="2" customFormat="1" x14ac:dyDescent="0.2">
      <c r="A1207" s="2">
        <v>1169</v>
      </c>
      <c r="B1207" s="2">
        <v>-9832216</v>
      </c>
      <c r="C1207" s="2" t="s">
        <v>220</v>
      </c>
      <c r="D1207" s="2">
        <v>2</v>
      </c>
      <c r="E1207" s="2">
        <v>0.29399999999999998</v>
      </c>
      <c r="F1207" s="2">
        <v>6</v>
      </c>
      <c r="G1207" s="2">
        <v>-1</v>
      </c>
      <c r="H1207" s="2">
        <v>0</v>
      </c>
      <c r="I1207" s="2">
        <v>0</v>
      </c>
      <c r="J1207" s="2">
        <v>0</v>
      </c>
      <c r="K1207" s="2">
        <v>0.5</v>
      </c>
      <c r="L1207" s="2">
        <v>-1</v>
      </c>
      <c r="M1207" s="2">
        <v>12</v>
      </c>
      <c r="N1207" s="2">
        <v>2.06</v>
      </c>
      <c r="O1207" s="2">
        <v>1.946</v>
      </c>
      <c r="P1207" s="2">
        <v>0.39</v>
      </c>
      <c r="Q1207" s="2">
        <v>0.19800000000000001</v>
      </c>
      <c r="R1207" s="9">
        <v>2</v>
      </c>
      <c r="S1207" s="2" t="s">
        <v>730</v>
      </c>
    </row>
    <row r="1208" spans="1:19" s="5" customFormat="1" x14ac:dyDescent="0.2">
      <c r="A1208" s="3">
        <v>1178</v>
      </c>
      <c r="B1208" s="3">
        <v>-9832216</v>
      </c>
      <c r="C1208" s="3">
        <v>2</v>
      </c>
      <c r="D1208" s="3">
        <v>3.3000000000000002E-2</v>
      </c>
      <c r="E1208" s="3">
        <v>-2212</v>
      </c>
      <c r="F1208" s="3">
        <v>111</v>
      </c>
      <c r="G1208" s="3">
        <v>0</v>
      </c>
      <c r="H1208" s="3">
        <v>0</v>
      </c>
      <c r="I1208" s="3">
        <v>0</v>
      </c>
      <c r="R1208" s="7"/>
      <c r="S1208" s="3" t="s">
        <v>794</v>
      </c>
    </row>
    <row r="1209" spans="1:19" s="5" customFormat="1" x14ac:dyDescent="0.2">
      <c r="A1209" s="3">
        <v>1180</v>
      </c>
      <c r="B1209" s="3">
        <v>-9832216</v>
      </c>
      <c r="C1209" s="3">
        <v>2</v>
      </c>
      <c r="D1209" s="3">
        <v>3.3000000000000002E-2</v>
      </c>
      <c r="E1209" s="3">
        <v>-2112</v>
      </c>
      <c r="F1209" s="3">
        <v>-211</v>
      </c>
      <c r="G1209" s="3">
        <v>0</v>
      </c>
      <c r="H1209" s="3">
        <v>0</v>
      </c>
      <c r="I1209" s="3">
        <v>0</v>
      </c>
      <c r="S1209" s="3" t="s">
        <v>714</v>
      </c>
    </row>
    <row r="1210" spans="1:19" s="5" customFormat="1" x14ac:dyDescent="0.2">
      <c r="A1210" s="3">
        <v>1179</v>
      </c>
      <c r="B1210" s="3">
        <v>-9832216</v>
      </c>
      <c r="C1210" s="3">
        <v>2</v>
      </c>
      <c r="D1210" s="3">
        <v>1.6E-2</v>
      </c>
      <c r="E1210" s="3">
        <v>-2212</v>
      </c>
      <c r="F1210" s="3">
        <v>221</v>
      </c>
      <c r="G1210" s="3">
        <v>0</v>
      </c>
      <c r="H1210" s="3">
        <v>0</v>
      </c>
      <c r="I1210" s="3">
        <v>0</v>
      </c>
    </row>
    <row r="1211" spans="1:19" s="3" customFormat="1" x14ac:dyDescent="0.2">
      <c r="A1211" s="3">
        <v>1181</v>
      </c>
      <c r="B1211" s="3">
        <v>-9832216</v>
      </c>
      <c r="C1211" s="3">
        <v>2</v>
      </c>
      <c r="D1211" s="3">
        <v>7.8E-2</v>
      </c>
      <c r="E1211" s="3">
        <v>-2212</v>
      </c>
      <c r="F1211" s="3">
        <v>223</v>
      </c>
      <c r="G1211" s="3">
        <v>0</v>
      </c>
      <c r="H1211" s="3">
        <v>0</v>
      </c>
      <c r="I1211" s="3">
        <v>0</v>
      </c>
    </row>
    <row r="1212" spans="1:19" s="3" customFormat="1" x14ac:dyDescent="0.2">
      <c r="A1212" s="3">
        <v>0</v>
      </c>
      <c r="B1212" s="3">
        <v>-9832216</v>
      </c>
      <c r="C1212" s="3">
        <v>2</v>
      </c>
      <c r="D1212" s="3">
        <v>0.152</v>
      </c>
      <c r="E1212" s="3">
        <v>-2224</v>
      </c>
      <c r="F1212" s="3">
        <v>211</v>
      </c>
      <c r="G1212" s="3">
        <v>0</v>
      </c>
      <c r="H1212" s="3">
        <v>0</v>
      </c>
      <c r="I1212" s="3">
        <v>0</v>
      </c>
    </row>
    <row r="1213" spans="1:19" s="3" customFormat="1" x14ac:dyDescent="0.2">
      <c r="A1213" s="3">
        <v>0</v>
      </c>
      <c r="B1213" s="3">
        <v>-9832216</v>
      </c>
      <c r="C1213" s="3">
        <v>2</v>
      </c>
      <c r="D1213" s="3">
        <v>0.152</v>
      </c>
      <c r="E1213" s="3">
        <v>-2214</v>
      </c>
      <c r="F1213" s="3">
        <v>111</v>
      </c>
      <c r="G1213" s="3">
        <v>0</v>
      </c>
      <c r="H1213" s="3">
        <v>0</v>
      </c>
      <c r="I1213" s="3">
        <v>0</v>
      </c>
    </row>
    <row r="1214" spans="1:19" s="3" customFormat="1" x14ac:dyDescent="0.2">
      <c r="A1214" s="3">
        <v>0</v>
      </c>
      <c r="B1214" s="3">
        <v>-9832216</v>
      </c>
      <c r="C1214" s="3">
        <v>2</v>
      </c>
      <c r="D1214" s="3">
        <v>0.152</v>
      </c>
      <c r="E1214" s="3">
        <v>-2114</v>
      </c>
      <c r="F1214" s="3">
        <v>-211</v>
      </c>
      <c r="G1214" s="3">
        <v>0</v>
      </c>
      <c r="H1214" s="3">
        <v>0</v>
      </c>
      <c r="I1214" s="3">
        <v>0</v>
      </c>
    </row>
    <row r="1215" spans="1:19" s="3" customFormat="1" x14ac:dyDescent="0.2">
      <c r="A1215" s="3">
        <v>1174</v>
      </c>
      <c r="B1215" s="3">
        <v>-9832216</v>
      </c>
      <c r="C1215" s="3">
        <v>2</v>
      </c>
      <c r="D1215" s="3">
        <v>0.127</v>
      </c>
      <c r="E1215" s="3">
        <v>-12216</v>
      </c>
      <c r="F1215" s="3">
        <v>111</v>
      </c>
      <c r="G1215" s="3">
        <v>0</v>
      </c>
      <c r="H1215" s="3">
        <v>0</v>
      </c>
      <c r="I1215" s="3">
        <v>0</v>
      </c>
    </row>
    <row r="1216" spans="1:19" s="3" customFormat="1" x14ac:dyDescent="0.2">
      <c r="A1216" s="3">
        <v>1175</v>
      </c>
      <c r="B1216" s="3">
        <v>-9832216</v>
      </c>
      <c r="C1216" s="3">
        <v>2</v>
      </c>
      <c r="D1216" s="3">
        <v>0.127</v>
      </c>
      <c r="E1216" s="3">
        <v>-12116</v>
      </c>
      <c r="F1216" s="3">
        <v>-211</v>
      </c>
      <c r="G1216" s="3">
        <v>0</v>
      </c>
      <c r="H1216" s="3">
        <v>0</v>
      </c>
      <c r="I1216" s="3">
        <v>0</v>
      </c>
    </row>
    <row r="1217" spans="1:19" s="3" customFormat="1" x14ac:dyDescent="0.2">
      <c r="A1217" s="3">
        <v>1176</v>
      </c>
      <c r="B1217" s="3">
        <v>-9832216</v>
      </c>
      <c r="C1217" s="3">
        <v>2</v>
      </c>
      <c r="D1217" s="3">
        <v>6.5000000000000002E-2</v>
      </c>
      <c r="E1217" s="3">
        <v>-2124</v>
      </c>
      <c r="F1217" s="3">
        <v>111</v>
      </c>
      <c r="G1217" s="3">
        <v>0</v>
      </c>
      <c r="H1217" s="3">
        <v>0</v>
      </c>
      <c r="I1217" s="3">
        <v>0</v>
      </c>
    </row>
    <row r="1218" spans="1:19" s="3" customFormat="1" x14ac:dyDescent="0.2">
      <c r="A1218" s="3">
        <v>1177</v>
      </c>
      <c r="B1218" s="3">
        <v>-9832216</v>
      </c>
      <c r="C1218" s="3">
        <v>2</v>
      </c>
      <c r="D1218" s="3">
        <v>6.5000000000000002E-2</v>
      </c>
      <c r="E1218" s="3">
        <v>-1214</v>
      </c>
      <c r="F1218" s="3">
        <v>-211</v>
      </c>
      <c r="G1218" s="3">
        <v>0</v>
      </c>
      <c r="H1218" s="3">
        <v>0</v>
      </c>
      <c r="I1218" s="3">
        <v>0</v>
      </c>
    </row>
    <row r="1219" spans="1:19" s="2" customFormat="1" x14ac:dyDescent="0.2">
      <c r="A1219" s="2">
        <v>1182</v>
      </c>
      <c r="B1219" s="2">
        <v>-9832116</v>
      </c>
      <c r="C1219" s="2" t="s">
        <v>221</v>
      </c>
      <c r="D1219" s="2">
        <v>2</v>
      </c>
      <c r="E1219" s="2">
        <v>0.29399999999999998</v>
      </c>
      <c r="F1219" s="2">
        <v>6</v>
      </c>
      <c r="G1219" s="2">
        <v>-1</v>
      </c>
      <c r="H1219" s="2">
        <v>0</v>
      </c>
      <c r="I1219" s="2">
        <v>0</v>
      </c>
      <c r="J1219" s="2">
        <v>0</v>
      </c>
      <c r="K1219" s="2">
        <v>0.5</v>
      </c>
      <c r="L1219" s="2">
        <v>0</v>
      </c>
      <c r="M1219" s="2">
        <v>12</v>
      </c>
      <c r="N1219" s="2">
        <v>2.06</v>
      </c>
      <c r="O1219" s="2">
        <v>1.946</v>
      </c>
      <c r="P1219" s="2">
        <v>0.39</v>
      </c>
      <c r="Q1219" s="2">
        <v>0.19800000000000001</v>
      </c>
      <c r="R1219" s="9">
        <v>2</v>
      </c>
      <c r="S1219" s="2" t="s">
        <v>730</v>
      </c>
    </row>
    <row r="1220" spans="1:19" s="3" customFormat="1" x14ac:dyDescent="0.2">
      <c r="A1220" s="3">
        <v>1191</v>
      </c>
      <c r="B1220" s="3">
        <v>-9832116</v>
      </c>
      <c r="C1220" s="3">
        <v>2</v>
      </c>
      <c r="D1220" s="3">
        <v>3.3000000000000002E-2</v>
      </c>
      <c r="E1220" s="3">
        <v>-2212</v>
      </c>
      <c r="F1220" s="3">
        <v>211</v>
      </c>
      <c r="G1220" s="3">
        <v>0</v>
      </c>
      <c r="H1220" s="3">
        <v>0</v>
      </c>
      <c r="I1220" s="3">
        <v>0</v>
      </c>
      <c r="S1220" s="3" t="s">
        <v>794</v>
      </c>
    </row>
    <row r="1221" spans="1:19" s="3" customFormat="1" x14ac:dyDescent="0.2">
      <c r="A1221" s="3">
        <v>1192</v>
      </c>
      <c r="B1221" s="3">
        <v>-9832116</v>
      </c>
      <c r="C1221" s="3">
        <v>2</v>
      </c>
      <c r="D1221" s="3">
        <v>3.3000000000000002E-2</v>
      </c>
      <c r="E1221" s="3">
        <v>-2112</v>
      </c>
      <c r="F1221" s="3">
        <v>111</v>
      </c>
      <c r="G1221" s="3">
        <v>0</v>
      </c>
      <c r="H1221" s="3">
        <v>0</v>
      </c>
      <c r="I1221" s="3">
        <v>0</v>
      </c>
      <c r="S1221" s="3" t="s">
        <v>714</v>
      </c>
    </row>
    <row r="1222" spans="1:19" s="3" customFormat="1" x14ac:dyDescent="0.2">
      <c r="A1222" s="3">
        <v>1193</v>
      </c>
      <c r="B1222" s="3">
        <v>-9832116</v>
      </c>
      <c r="C1222" s="3">
        <v>2</v>
      </c>
      <c r="D1222" s="3">
        <v>1.6E-2</v>
      </c>
      <c r="E1222" s="3">
        <v>-2112</v>
      </c>
      <c r="F1222" s="3">
        <v>221</v>
      </c>
      <c r="G1222" s="3">
        <v>0</v>
      </c>
      <c r="H1222" s="3">
        <v>0</v>
      </c>
      <c r="I1222" s="3">
        <v>0</v>
      </c>
    </row>
    <row r="1223" spans="1:19" s="3" customFormat="1" x14ac:dyDescent="0.2">
      <c r="A1223" s="3">
        <v>1194</v>
      </c>
      <c r="B1223" s="3">
        <v>-9832116</v>
      </c>
      <c r="C1223" s="3">
        <v>2</v>
      </c>
      <c r="D1223" s="3">
        <v>7.8E-2</v>
      </c>
      <c r="E1223" s="3">
        <v>-2112</v>
      </c>
      <c r="F1223" s="3">
        <v>223</v>
      </c>
      <c r="G1223" s="3">
        <v>0</v>
      </c>
      <c r="H1223" s="3">
        <v>0</v>
      </c>
      <c r="I1223" s="3">
        <v>0</v>
      </c>
    </row>
    <row r="1224" spans="1:19" s="3" customFormat="1" x14ac:dyDescent="0.2">
      <c r="A1224" s="3">
        <v>0</v>
      </c>
      <c r="B1224" s="3">
        <v>-9832116</v>
      </c>
      <c r="C1224" s="3">
        <v>2</v>
      </c>
      <c r="D1224" s="3">
        <v>0.152</v>
      </c>
      <c r="E1224" s="3">
        <v>-2214</v>
      </c>
      <c r="F1224" s="3">
        <v>211</v>
      </c>
      <c r="G1224" s="3">
        <v>0</v>
      </c>
      <c r="H1224" s="3">
        <v>0</v>
      </c>
      <c r="I1224" s="3">
        <v>0</v>
      </c>
    </row>
    <row r="1225" spans="1:19" s="3" customFormat="1" x14ac:dyDescent="0.2">
      <c r="A1225" s="3">
        <v>0</v>
      </c>
      <c r="B1225" s="3">
        <v>-9832116</v>
      </c>
      <c r="C1225" s="3">
        <v>2</v>
      </c>
      <c r="D1225" s="3">
        <v>0.152</v>
      </c>
      <c r="E1225" s="3">
        <v>-2114</v>
      </c>
      <c r="F1225" s="3">
        <v>111</v>
      </c>
      <c r="G1225" s="3">
        <v>0</v>
      </c>
      <c r="H1225" s="3">
        <v>0</v>
      </c>
      <c r="I1225" s="3">
        <v>0</v>
      </c>
    </row>
    <row r="1226" spans="1:19" s="3" customFormat="1" x14ac:dyDescent="0.2">
      <c r="A1226" s="3">
        <v>0</v>
      </c>
      <c r="B1226" s="3">
        <v>-9832116</v>
      </c>
      <c r="C1226" s="3">
        <v>2</v>
      </c>
      <c r="D1226" s="3">
        <v>0.152</v>
      </c>
      <c r="E1226" s="3">
        <v>-1114</v>
      </c>
      <c r="F1226" s="3">
        <v>-211</v>
      </c>
      <c r="G1226" s="3">
        <v>0</v>
      </c>
      <c r="H1226" s="3">
        <v>0</v>
      </c>
      <c r="I1226" s="3">
        <v>0</v>
      </c>
    </row>
    <row r="1227" spans="1:19" s="3" customFormat="1" x14ac:dyDescent="0.2">
      <c r="A1227" s="3">
        <v>1189</v>
      </c>
      <c r="B1227" s="3">
        <v>-9832116</v>
      </c>
      <c r="C1227" s="3">
        <v>2</v>
      </c>
      <c r="D1227" s="3">
        <v>0.127</v>
      </c>
      <c r="E1227" s="3">
        <v>-2124</v>
      </c>
      <c r="F1227" s="3">
        <v>211</v>
      </c>
      <c r="G1227" s="3">
        <v>0</v>
      </c>
      <c r="H1227" s="3">
        <v>0</v>
      </c>
      <c r="I1227" s="3">
        <v>0</v>
      </c>
    </row>
    <row r="1228" spans="1:19" s="3" customFormat="1" x14ac:dyDescent="0.2">
      <c r="A1228" s="3">
        <v>1190</v>
      </c>
      <c r="B1228" s="3">
        <v>-9832116</v>
      </c>
      <c r="C1228" s="3">
        <v>2</v>
      </c>
      <c r="D1228" s="3">
        <v>0.127</v>
      </c>
      <c r="E1228" s="3">
        <v>-1214</v>
      </c>
      <c r="F1228" s="3">
        <v>111</v>
      </c>
      <c r="G1228" s="3">
        <v>0</v>
      </c>
      <c r="H1228" s="3">
        <v>0</v>
      </c>
      <c r="I1228" s="3">
        <v>0</v>
      </c>
    </row>
    <row r="1229" spans="1:19" s="3" customFormat="1" x14ac:dyDescent="0.2">
      <c r="A1229" s="3">
        <v>1187</v>
      </c>
      <c r="B1229" s="3">
        <v>-9832116</v>
      </c>
      <c r="C1229" s="3">
        <v>2</v>
      </c>
      <c r="D1229" s="3">
        <v>6.5000000000000002E-2</v>
      </c>
      <c r="E1229" s="3">
        <v>-12216</v>
      </c>
      <c r="F1229" s="3">
        <v>211</v>
      </c>
      <c r="G1229" s="3">
        <v>0</v>
      </c>
      <c r="H1229" s="3">
        <v>0</v>
      </c>
      <c r="I1229" s="3">
        <v>0</v>
      </c>
    </row>
    <row r="1230" spans="1:19" s="3" customFormat="1" x14ac:dyDescent="0.2">
      <c r="A1230" s="3">
        <v>1188</v>
      </c>
      <c r="B1230" s="3">
        <v>-9832116</v>
      </c>
      <c r="C1230" s="3">
        <v>2</v>
      </c>
      <c r="D1230" s="3">
        <v>6.5000000000000002E-2</v>
      </c>
      <c r="E1230" s="3">
        <v>-12116</v>
      </c>
      <c r="F1230" s="3">
        <v>111</v>
      </c>
      <c r="G1230" s="3">
        <v>0</v>
      </c>
      <c r="H1230" s="3">
        <v>0</v>
      </c>
      <c r="I1230" s="3">
        <v>0</v>
      </c>
    </row>
    <row r="1231" spans="1:19" s="2" customFormat="1" x14ac:dyDescent="0.2">
      <c r="A1231" s="2">
        <v>1195</v>
      </c>
      <c r="B1231" s="2">
        <v>329</v>
      </c>
      <c r="C1231" s="2" t="s">
        <v>222</v>
      </c>
      <c r="D1231" s="2">
        <v>2.25</v>
      </c>
      <c r="E1231" s="2">
        <v>0.19900000000000001</v>
      </c>
      <c r="F1231" s="2">
        <v>9</v>
      </c>
      <c r="G1231" s="2">
        <v>0</v>
      </c>
      <c r="H1231" s="2">
        <v>1</v>
      </c>
      <c r="I1231" s="2">
        <v>0</v>
      </c>
      <c r="J1231" s="2">
        <v>0</v>
      </c>
      <c r="K1231" s="2">
        <v>0.5</v>
      </c>
      <c r="L1231" s="2">
        <v>1</v>
      </c>
      <c r="M1231" s="2">
        <v>19</v>
      </c>
      <c r="N1231" s="2">
        <f>D1231+0.008</f>
        <v>2.258</v>
      </c>
      <c r="O1231" s="2">
        <f>D1231-0.009</f>
        <v>2.2410000000000001</v>
      </c>
      <c r="P1231" s="2">
        <f>E1231+0.027</f>
        <v>0.22600000000000001</v>
      </c>
      <c r="Q1231" s="2">
        <f>E1231-0.019</f>
        <v>0.18000000000000002</v>
      </c>
      <c r="R1231" s="9">
        <v>-4</v>
      </c>
      <c r="S1231" s="2" t="s">
        <v>705</v>
      </c>
    </row>
    <row r="1232" spans="1:19" s="3" customFormat="1" x14ac:dyDescent="0.2">
      <c r="A1232" s="3">
        <v>1196</v>
      </c>
      <c r="B1232" s="3">
        <v>329</v>
      </c>
      <c r="C1232" s="3">
        <v>2</v>
      </c>
      <c r="D1232" s="3">
        <v>0.161515454</v>
      </c>
      <c r="E1232" s="3">
        <v>311</v>
      </c>
      <c r="F1232" s="3">
        <v>211</v>
      </c>
      <c r="G1232" s="3">
        <v>0</v>
      </c>
      <c r="H1232" s="3">
        <v>0</v>
      </c>
      <c r="I1232" s="3">
        <v>0</v>
      </c>
      <c r="R1232" s="6"/>
      <c r="S1232" s="3" t="s">
        <v>846</v>
      </c>
    </row>
    <row r="1233" spans="1:18" s="3" customFormat="1" x14ac:dyDescent="0.2">
      <c r="A1233" s="3">
        <v>1197</v>
      </c>
      <c r="B1233" s="3">
        <v>329</v>
      </c>
      <c r="C1233" s="3">
        <v>3</v>
      </c>
      <c r="D1233" s="3">
        <v>8.1754735999999995E-2</v>
      </c>
      <c r="E1233" s="3">
        <v>223</v>
      </c>
      <c r="F1233" s="3">
        <v>311</v>
      </c>
      <c r="G1233" s="3">
        <v>211</v>
      </c>
      <c r="H1233" s="3">
        <v>0</v>
      </c>
      <c r="I1233" s="3">
        <v>0</v>
      </c>
      <c r="R1233" s="6"/>
    </row>
    <row r="1234" spans="1:18" s="3" customFormat="1" x14ac:dyDescent="0.2">
      <c r="A1234" s="3">
        <v>1198</v>
      </c>
      <c r="B1234" s="3">
        <v>329</v>
      </c>
      <c r="C1234" s="3">
        <v>2</v>
      </c>
      <c r="D1234" s="3">
        <v>8.0757727000000001E-2</v>
      </c>
      <c r="E1234" s="3">
        <v>321</v>
      </c>
      <c r="F1234" s="3">
        <v>111</v>
      </c>
      <c r="G1234" s="3">
        <v>0</v>
      </c>
      <c r="H1234" s="3">
        <v>0</v>
      </c>
      <c r="I1234" s="3">
        <v>0</v>
      </c>
      <c r="R1234" s="6"/>
    </row>
    <row r="1235" spans="1:18" s="3" customFormat="1" x14ac:dyDescent="0.2">
      <c r="A1235" s="3">
        <v>1199</v>
      </c>
      <c r="B1235" s="3">
        <v>329</v>
      </c>
      <c r="C1235" s="3">
        <v>3</v>
      </c>
      <c r="D1235" s="3">
        <v>7.3778663999999994E-2</v>
      </c>
      <c r="E1235" s="3">
        <v>313</v>
      </c>
      <c r="F1235" s="3">
        <v>211</v>
      </c>
      <c r="G1235" s="3">
        <v>111</v>
      </c>
      <c r="H1235" s="3">
        <v>0</v>
      </c>
      <c r="I1235" s="3">
        <v>0</v>
      </c>
      <c r="R1235" s="6"/>
    </row>
    <row r="1236" spans="1:18" s="3" customFormat="1" x14ac:dyDescent="0.2">
      <c r="A1236" s="3">
        <v>1200</v>
      </c>
      <c r="B1236" s="3">
        <v>329</v>
      </c>
      <c r="C1236" s="3">
        <v>3</v>
      </c>
      <c r="D1236" s="3">
        <v>7.3778663999999994E-2</v>
      </c>
      <c r="E1236" s="3">
        <v>323</v>
      </c>
      <c r="F1236" s="3">
        <v>-211</v>
      </c>
      <c r="G1236" s="3">
        <v>211</v>
      </c>
      <c r="H1236" s="3">
        <v>0</v>
      </c>
      <c r="I1236" s="3">
        <v>0</v>
      </c>
      <c r="R1236" s="6"/>
    </row>
    <row r="1237" spans="1:18" s="3" customFormat="1" x14ac:dyDescent="0.2">
      <c r="A1237" s="3">
        <v>1201</v>
      </c>
      <c r="B1237" s="3">
        <v>329</v>
      </c>
      <c r="C1237" s="3">
        <v>3</v>
      </c>
      <c r="D1237" s="3">
        <v>7.3778663999999994E-2</v>
      </c>
      <c r="E1237" s="3">
        <v>323</v>
      </c>
      <c r="F1237" s="3">
        <v>111</v>
      </c>
      <c r="G1237" s="3">
        <v>111</v>
      </c>
      <c r="H1237" s="3">
        <v>0</v>
      </c>
      <c r="I1237" s="3">
        <v>0</v>
      </c>
      <c r="R1237" s="6"/>
    </row>
    <row r="1238" spans="1:18" s="3" customFormat="1" x14ac:dyDescent="0.2">
      <c r="A1238" s="3">
        <v>1202</v>
      </c>
      <c r="B1238" s="3">
        <v>329</v>
      </c>
      <c r="C1238" s="3">
        <v>3</v>
      </c>
      <c r="D1238" s="3">
        <v>4.5862412999999998E-2</v>
      </c>
      <c r="E1238" s="3">
        <v>333</v>
      </c>
      <c r="F1238" s="3">
        <v>311</v>
      </c>
      <c r="G1238" s="3">
        <v>211</v>
      </c>
      <c r="H1238" s="3">
        <v>0</v>
      </c>
      <c r="I1238" s="3">
        <v>0</v>
      </c>
      <c r="R1238" s="6"/>
    </row>
    <row r="1239" spans="1:18" s="3" customFormat="1" x14ac:dyDescent="0.2">
      <c r="A1239" s="3">
        <v>1203</v>
      </c>
      <c r="B1239" s="3">
        <v>329</v>
      </c>
      <c r="C1239" s="3">
        <v>4</v>
      </c>
      <c r="D1239" s="3">
        <v>4.2871385999999997E-2</v>
      </c>
      <c r="E1239" s="3">
        <v>313</v>
      </c>
      <c r="F1239" s="3">
        <v>-211</v>
      </c>
      <c r="G1239" s="3">
        <v>211</v>
      </c>
      <c r="H1239" s="3">
        <v>211</v>
      </c>
      <c r="I1239" s="3">
        <v>0</v>
      </c>
      <c r="R1239" s="6"/>
    </row>
    <row r="1240" spans="1:18" s="3" customFormat="1" x14ac:dyDescent="0.2">
      <c r="A1240" s="3">
        <v>1204</v>
      </c>
      <c r="B1240" s="3">
        <v>329</v>
      </c>
      <c r="C1240" s="3">
        <v>4</v>
      </c>
      <c r="D1240" s="3">
        <v>4.2871385999999997E-2</v>
      </c>
      <c r="E1240" s="3">
        <v>313</v>
      </c>
      <c r="F1240" s="3">
        <v>211</v>
      </c>
      <c r="G1240" s="3">
        <v>111</v>
      </c>
      <c r="H1240" s="3">
        <v>111</v>
      </c>
      <c r="I1240" s="3">
        <v>0</v>
      </c>
      <c r="R1240" s="6"/>
    </row>
    <row r="1241" spans="1:18" s="3" customFormat="1" x14ac:dyDescent="0.2">
      <c r="A1241" s="3">
        <v>1205</v>
      </c>
      <c r="B1241" s="3">
        <v>329</v>
      </c>
      <c r="C1241" s="3">
        <v>4</v>
      </c>
      <c r="D1241" s="3">
        <v>4.2871385999999997E-2</v>
      </c>
      <c r="E1241" s="3">
        <v>323</v>
      </c>
      <c r="F1241" s="3">
        <v>-211</v>
      </c>
      <c r="G1241" s="3">
        <v>211</v>
      </c>
      <c r="H1241" s="3">
        <v>111</v>
      </c>
      <c r="I1241" s="3">
        <v>0</v>
      </c>
      <c r="R1241" s="6"/>
    </row>
    <row r="1242" spans="1:18" s="3" customFormat="1" x14ac:dyDescent="0.2">
      <c r="A1242" s="3">
        <v>1206</v>
      </c>
      <c r="B1242" s="3">
        <v>329</v>
      </c>
      <c r="C1242" s="3">
        <v>4</v>
      </c>
      <c r="D1242" s="3">
        <v>4.2871385999999997E-2</v>
      </c>
      <c r="E1242" s="3">
        <v>323</v>
      </c>
      <c r="F1242" s="3">
        <v>111</v>
      </c>
      <c r="G1242" s="3">
        <v>111</v>
      </c>
      <c r="H1242" s="3">
        <v>111</v>
      </c>
      <c r="I1242" s="3">
        <v>0</v>
      </c>
      <c r="R1242" s="6"/>
    </row>
    <row r="1243" spans="1:18" s="3" customFormat="1" x14ac:dyDescent="0.2">
      <c r="A1243" s="3">
        <v>1207</v>
      </c>
      <c r="B1243" s="3">
        <v>329</v>
      </c>
      <c r="C1243" s="3">
        <v>3</v>
      </c>
      <c r="D1243" s="3">
        <v>4.0877367999999997E-2</v>
      </c>
      <c r="E1243" s="3">
        <v>223</v>
      </c>
      <c r="F1243" s="3">
        <v>321</v>
      </c>
      <c r="G1243" s="3">
        <v>111</v>
      </c>
      <c r="H1243" s="3">
        <v>0</v>
      </c>
      <c r="I1243" s="3">
        <v>0</v>
      </c>
      <c r="R1243" s="6"/>
    </row>
    <row r="1244" spans="1:18" s="3" customFormat="1" x14ac:dyDescent="0.2">
      <c r="A1244" s="3">
        <v>1208</v>
      </c>
      <c r="B1244" s="3">
        <v>329</v>
      </c>
      <c r="C1244" s="3">
        <v>2</v>
      </c>
      <c r="D1244" s="3">
        <v>3.3898304999999997E-2</v>
      </c>
      <c r="E1244" s="3">
        <v>333</v>
      </c>
      <c r="F1244" s="3">
        <v>323</v>
      </c>
      <c r="G1244" s="3">
        <v>0</v>
      </c>
      <c r="H1244" s="3">
        <v>0</v>
      </c>
      <c r="I1244" s="3">
        <v>0</v>
      </c>
      <c r="R1244" s="6"/>
    </row>
    <row r="1245" spans="1:18" s="3" customFormat="1" x14ac:dyDescent="0.2">
      <c r="A1245" s="3">
        <v>1209</v>
      </c>
      <c r="B1245" s="3">
        <v>329</v>
      </c>
      <c r="C1245" s="3">
        <v>3</v>
      </c>
      <c r="D1245" s="3">
        <v>2.7916251E-2</v>
      </c>
      <c r="E1245" s="3">
        <v>-213</v>
      </c>
      <c r="F1245" s="3">
        <v>321</v>
      </c>
      <c r="G1245" s="3">
        <v>211</v>
      </c>
      <c r="H1245" s="3">
        <v>0</v>
      </c>
      <c r="I1245" s="3">
        <v>0</v>
      </c>
      <c r="R1245" s="6"/>
    </row>
    <row r="1246" spans="1:18" s="3" customFormat="1" x14ac:dyDescent="0.2">
      <c r="A1246" s="3">
        <v>1210</v>
      </c>
      <c r="B1246" s="3">
        <v>329</v>
      </c>
      <c r="C1246" s="3">
        <v>3</v>
      </c>
      <c r="D1246" s="3">
        <v>2.7916251E-2</v>
      </c>
      <c r="E1246" s="3">
        <v>113</v>
      </c>
      <c r="F1246" s="3">
        <v>311</v>
      </c>
      <c r="G1246" s="3">
        <v>211</v>
      </c>
      <c r="H1246" s="3">
        <v>0</v>
      </c>
      <c r="I1246" s="3">
        <v>0</v>
      </c>
      <c r="R1246" s="6"/>
    </row>
    <row r="1247" spans="1:18" s="3" customFormat="1" x14ac:dyDescent="0.2">
      <c r="A1247" s="3">
        <v>1211</v>
      </c>
      <c r="B1247" s="3">
        <v>329</v>
      </c>
      <c r="C1247" s="3">
        <v>3</v>
      </c>
      <c r="D1247" s="3">
        <v>2.7916251E-2</v>
      </c>
      <c r="E1247" s="3">
        <v>113</v>
      </c>
      <c r="F1247" s="3">
        <v>321</v>
      </c>
      <c r="G1247" s="3">
        <v>111</v>
      </c>
      <c r="H1247" s="3">
        <v>0</v>
      </c>
      <c r="I1247" s="3">
        <v>0</v>
      </c>
      <c r="R1247" s="6"/>
    </row>
    <row r="1248" spans="1:18" s="3" customFormat="1" x14ac:dyDescent="0.2">
      <c r="A1248" s="3">
        <v>1212</v>
      </c>
      <c r="B1248" s="3">
        <v>329</v>
      </c>
      <c r="C1248" s="3">
        <v>3</v>
      </c>
      <c r="D1248" s="3">
        <v>2.7916251E-2</v>
      </c>
      <c r="E1248" s="3">
        <v>213</v>
      </c>
      <c r="F1248" s="3">
        <v>311</v>
      </c>
      <c r="G1248" s="3">
        <v>111</v>
      </c>
      <c r="H1248" s="3">
        <v>0</v>
      </c>
      <c r="I1248" s="3">
        <v>0</v>
      </c>
      <c r="R1248" s="6"/>
    </row>
    <row r="1249" spans="1:19" s="3" customFormat="1" x14ac:dyDescent="0.2">
      <c r="A1249" s="3">
        <v>1213</v>
      </c>
      <c r="B1249" s="3">
        <v>329</v>
      </c>
      <c r="C1249" s="3">
        <v>3</v>
      </c>
      <c r="D1249" s="3">
        <v>2.7916251E-2</v>
      </c>
      <c r="E1249" s="3">
        <v>213</v>
      </c>
      <c r="F1249" s="3">
        <v>321</v>
      </c>
      <c r="G1249" s="3">
        <v>-211</v>
      </c>
      <c r="H1249" s="3">
        <v>0</v>
      </c>
      <c r="I1249" s="3">
        <v>0</v>
      </c>
      <c r="R1249" s="6"/>
    </row>
    <row r="1250" spans="1:19" s="3" customFormat="1" x14ac:dyDescent="0.2">
      <c r="A1250" s="3">
        <v>1214</v>
      </c>
      <c r="B1250" s="3">
        <v>329</v>
      </c>
      <c r="C1250" s="3">
        <v>3</v>
      </c>
      <c r="D1250" s="3">
        <v>2.2931205999999999E-2</v>
      </c>
      <c r="E1250" s="3">
        <v>333</v>
      </c>
      <c r="F1250" s="3">
        <v>321</v>
      </c>
      <c r="G1250" s="3">
        <v>111</v>
      </c>
      <c r="H1250" s="3">
        <v>0</v>
      </c>
      <c r="I1250" s="3">
        <v>0</v>
      </c>
      <c r="R1250" s="6"/>
    </row>
    <row r="1251" spans="1:19" s="2" customFormat="1" x14ac:dyDescent="0.2">
      <c r="A1251" s="2">
        <v>1215</v>
      </c>
      <c r="B1251" s="2">
        <v>319</v>
      </c>
      <c r="C1251" s="2" t="s">
        <v>223</v>
      </c>
      <c r="D1251" s="2">
        <v>2.25</v>
      </c>
      <c r="E1251" s="2">
        <v>0.19900000000000001</v>
      </c>
      <c r="F1251" s="2">
        <v>9</v>
      </c>
      <c r="G1251" s="2">
        <v>0</v>
      </c>
      <c r="H1251" s="2">
        <v>1</v>
      </c>
      <c r="I1251" s="2">
        <v>0</v>
      </c>
      <c r="J1251" s="2">
        <v>0</v>
      </c>
      <c r="K1251" s="2">
        <v>0.5</v>
      </c>
      <c r="L1251" s="2">
        <v>0</v>
      </c>
      <c r="M1251" s="2">
        <v>17</v>
      </c>
      <c r="N1251" s="2">
        <f>D1251+0.008</f>
        <v>2.258</v>
      </c>
      <c r="O1251" s="2">
        <f>D1251-0.009</f>
        <v>2.2410000000000001</v>
      </c>
      <c r="P1251" s="2">
        <f>E1251+0.027</f>
        <v>0.22600000000000001</v>
      </c>
      <c r="Q1251" s="2">
        <f>E1251-0.019</f>
        <v>0.18000000000000002</v>
      </c>
      <c r="R1251" s="9">
        <v>-4</v>
      </c>
      <c r="S1251" s="2" t="s">
        <v>705</v>
      </c>
    </row>
    <row r="1252" spans="1:19" s="3" customFormat="1" x14ac:dyDescent="0.2">
      <c r="A1252" s="3">
        <v>1216</v>
      </c>
      <c r="B1252" s="3">
        <v>319</v>
      </c>
      <c r="C1252" s="3">
        <v>2</v>
      </c>
      <c r="D1252" s="3">
        <v>0.161354582</v>
      </c>
      <c r="E1252" s="3">
        <v>321</v>
      </c>
      <c r="F1252" s="3">
        <v>-211</v>
      </c>
      <c r="G1252" s="3">
        <v>0</v>
      </c>
      <c r="H1252" s="3">
        <v>0</v>
      </c>
      <c r="I1252" s="3">
        <v>0</v>
      </c>
      <c r="R1252" s="6"/>
      <c r="S1252" s="3" t="s">
        <v>846</v>
      </c>
    </row>
    <row r="1253" spans="1:19" s="3" customFormat="1" x14ac:dyDescent="0.2">
      <c r="A1253" s="3">
        <v>1217</v>
      </c>
      <c r="B1253" s="3">
        <v>319</v>
      </c>
      <c r="C1253" s="3">
        <v>3</v>
      </c>
      <c r="D1253" s="3">
        <v>8.1673307000000001E-2</v>
      </c>
      <c r="E1253" s="3">
        <v>223</v>
      </c>
      <c r="F1253" s="3">
        <v>321</v>
      </c>
      <c r="G1253" s="3">
        <v>-211</v>
      </c>
      <c r="H1253" s="3">
        <v>0</v>
      </c>
      <c r="I1253" s="3">
        <v>0</v>
      </c>
      <c r="R1253" s="6"/>
    </row>
    <row r="1254" spans="1:19" s="3" customFormat="1" x14ac:dyDescent="0.2">
      <c r="A1254" s="3">
        <v>1218</v>
      </c>
      <c r="B1254" s="3">
        <v>319</v>
      </c>
      <c r="C1254" s="3">
        <v>2</v>
      </c>
      <c r="D1254" s="3">
        <v>8.0677290999999998E-2</v>
      </c>
      <c r="E1254" s="3">
        <v>311</v>
      </c>
      <c r="F1254" s="3">
        <v>111</v>
      </c>
      <c r="G1254" s="3">
        <v>0</v>
      </c>
      <c r="H1254" s="3">
        <v>0</v>
      </c>
      <c r="I1254" s="3">
        <v>0</v>
      </c>
      <c r="R1254" s="6"/>
    </row>
    <row r="1255" spans="1:19" s="3" customFormat="1" x14ac:dyDescent="0.2">
      <c r="A1255" s="3">
        <v>1219</v>
      </c>
      <c r="B1255" s="3">
        <v>319</v>
      </c>
      <c r="C1255" s="3">
        <v>3</v>
      </c>
      <c r="D1255" s="3">
        <v>7.3705178999999996E-2</v>
      </c>
      <c r="E1255" s="3">
        <v>313</v>
      </c>
      <c r="F1255" s="3">
        <v>-211</v>
      </c>
      <c r="G1255" s="3">
        <v>211</v>
      </c>
      <c r="H1255" s="3">
        <v>0</v>
      </c>
      <c r="I1255" s="3">
        <v>0</v>
      </c>
      <c r="R1255" s="6"/>
    </row>
    <row r="1256" spans="1:19" s="3" customFormat="1" x14ac:dyDescent="0.2">
      <c r="A1256" s="3">
        <v>1220</v>
      </c>
      <c r="B1256" s="3">
        <v>319</v>
      </c>
      <c r="C1256" s="3">
        <v>3</v>
      </c>
      <c r="D1256" s="3">
        <v>7.3705178999999996E-2</v>
      </c>
      <c r="E1256" s="3">
        <v>313</v>
      </c>
      <c r="F1256" s="3">
        <v>111</v>
      </c>
      <c r="G1256" s="3">
        <v>111</v>
      </c>
      <c r="H1256" s="3">
        <v>0</v>
      </c>
      <c r="I1256" s="3">
        <v>0</v>
      </c>
      <c r="R1256" s="6"/>
    </row>
    <row r="1257" spans="1:19" s="3" customFormat="1" x14ac:dyDescent="0.2">
      <c r="A1257" s="3">
        <v>1221</v>
      </c>
      <c r="B1257" s="3">
        <v>319</v>
      </c>
      <c r="C1257" s="3">
        <v>3</v>
      </c>
      <c r="D1257" s="3">
        <v>7.3705178999999996E-2</v>
      </c>
      <c r="E1257" s="3">
        <v>323</v>
      </c>
      <c r="F1257" s="3">
        <v>-211</v>
      </c>
      <c r="G1257" s="3">
        <v>111</v>
      </c>
      <c r="H1257" s="3">
        <v>0</v>
      </c>
      <c r="I1257" s="3">
        <v>0</v>
      </c>
      <c r="R1257" s="6"/>
    </row>
    <row r="1258" spans="1:19" s="3" customFormat="1" x14ac:dyDescent="0.2">
      <c r="A1258" s="3">
        <v>1222</v>
      </c>
      <c r="B1258" s="3">
        <v>319</v>
      </c>
      <c r="C1258" s="3">
        <v>3</v>
      </c>
      <c r="D1258" s="3">
        <v>4.6812749000000001E-2</v>
      </c>
      <c r="E1258" s="3">
        <v>113</v>
      </c>
      <c r="F1258" s="3">
        <v>311</v>
      </c>
      <c r="G1258" s="3">
        <v>111</v>
      </c>
      <c r="H1258" s="3">
        <v>0</v>
      </c>
      <c r="I1258" s="3">
        <v>0</v>
      </c>
      <c r="R1258" s="6"/>
    </row>
    <row r="1259" spans="1:19" s="3" customFormat="1" x14ac:dyDescent="0.2">
      <c r="A1259" s="3">
        <v>1223</v>
      </c>
      <c r="B1259" s="3">
        <v>319</v>
      </c>
      <c r="C1259" s="3">
        <v>3</v>
      </c>
      <c r="D1259" s="3">
        <v>4.6812749000000001E-2</v>
      </c>
      <c r="E1259" s="3">
        <v>113</v>
      </c>
      <c r="F1259" s="3">
        <v>321</v>
      </c>
      <c r="G1259" s="3">
        <v>-211</v>
      </c>
      <c r="H1259" s="3">
        <v>0</v>
      </c>
      <c r="I1259" s="3">
        <v>0</v>
      </c>
      <c r="R1259" s="6"/>
    </row>
    <row r="1260" spans="1:19" s="3" customFormat="1" x14ac:dyDescent="0.2">
      <c r="A1260" s="3">
        <v>1224</v>
      </c>
      <c r="B1260" s="3">
        <v>319</v>
      </c>
      <c r="C1260" s="3">
        <v>3</v>
      </c>
      <c r="D1260" s="3">
        <v>4.6812749000000001E-2</v>
      </c>
      <c r="E1260" s="3">
        <v>213</v>
      </c>
      <c r="F1260" s="3">
        <v>311</v>
      </c>
      <c r="G1260" s="3">
        <v>-211</v>
      </c>
      <c r="H1260" s="3">
        <v>0</v>
      </c>
      <c r="I1260" s="3">
        <v>0</v>
      </c>
      <c r="R1260" s="6"/>
    </row>
    <row r="1261" spans="1:19" s="3" customFormat="1" x14ac:dyDescent="0.2">
      <c r="A1261" s="3">
        <v>1225</v>
      </c>
      <c r="B1261" s="3">
        <v>319</v>
      </c>
      <c r="C1261" s="3">
        <v>3</v>
      </c>
      <c r="D1261" s="3">
        <v>4.5816732999999998E-2</v>
      </c>
      <c r="E1261" s="3">
        <v>333</v>
      </c>
      <c r="F1261" s="3">
        <v>321</v>
      </c>
      <c r="G1261" s="3">
        <v>-211</v>
      </c>
      <c r="H1261" s="3">
        <v>0</v>
      </c>
      <c r="I1261" s="3">
        <v>0</v>
      </c>
      <c r="R1261" s="6"/>
    </row>
    <row r="1262" spans="1:19" s="3" customFormat="1" x14ac:dyDescent="0.2">
      <c r="A1262" s="3">
        <v>1226</v>
      </c>
      <c r="B1262" s="3">
        <v>319</v>
      </c>
      <c r="C1262" s="3">
        <v>4</v>
      </c>
      <c r="D1262" s="3">
        <v>4.2828684999999998E-2</v>
      </c>
      <c r="E1262" s="3">
        <v>313</v>
      </c>
      <c r="F1262" s="3">
        <v>-211</v>
      </c>
      <c r="G1262" s="3">
        <v>211</v>
      </c>
      <c r="H1262" s="3">
        <v>111</v>
      </c>
      <c r="I1262" s="3">
        <v>0</v>
      </c>
      <c r="R1262" s="6"/>
    </row>
    <row r="1263" spans="1:19" s="3" customFormat="1" x14ac:dyDescent="0.2">
      <c r="A1263" s="3">
        <v>1227</v>
      </c>
      <c r="B1263" s="3">
        <v>319</v>
      </c>
      <c r="C1263" s="3">
        <v>4</v>
      </c>
      <c r="D1263" s="3">
        <v>4.2828684999999998E-2</v>
      </c>
      <c r="E1263" s="3">
        <v>313</v>
      </c>
      <c r="F1263" s="3">
        <v>111</v>
      </c>
      <c r="G1263" s="3">
        <v>111</v>
      </c>
      <c r="H1263" s="3">
        <v>111</v>
      </c>
      <c r="I1263" s="3">
        <v>0</v>
      </c>
      <c r="R1263" s="6"/>
    </row>
    <row r="1264" spans="1:19" s="3" customFormat="1" x14ac:dyDescent="0.2">
      <c r="A1264" s="3">
        <v>1228</v>
      </c>
      <c r="B1264" s="3">
        <v>319</v>
      </c>
      <c r="C1264" s="3">
        <v>4</v>
      </c>
      <c r="D1264" s="3">
        <v>4.2828684999999998E-2</v>
      </c>
      <c r="E1264" s="3">
        <v>323</v>
      </c>
      <c r="F1264" s="3">
        <v>-211</v>
      </c>
      <c r="G1264" s="3">
        <v>-211</v>
      </c>
      <c r="H1264" s="3">
        <v>211</v>
      </c>
      <c r="I1264" s="3">
        <v>0</v>
      </c>
      <c r="R1264" s="6"/>
    </row>
    <row r="1265" spans="1:19" s="3" customFormat="1" x14ac:dyDescent="0.2">
      <c r="A1265" s="3">
        <v>1229</v>
      </c>
      <c r="B1265" s="3">
        <v>319</v>
      </c>
      <c r="C1265" s="3">
        <v>4</v>
      </c>
      <c r="D1265" s="3">
        <v>4.2828684999999998E-2</v>
      </c>
      <c r="E1265" s="3">
        <v>323</v>
      </c>
      <c r="F1265" s="3">
        <v>-211</v>
      </c>
      <c r="G1265" s="3">
        <v>111</v>
      </c>
      <c r="H1265" s="3">
        <v>111</v>
      </c>
      <c r="I1265" s="3">
        <v>0</v>
      </c>
      <c r="R1265" s="6"/>
    </row>
    <row r="1266" spans="1:19" s="3" customFormat="1" x14ac:dyDescent="0.2">
      <c r="A1266" s="3">
        <v>1230</v>
      </c>
      <c r="B1266" s="3">
        <v>319</v>
      </c>
      <c r="C1266" s="3">
        <v>3</v>
      </c>
      <c r="D1266" s="3">
        <v>4.0836653000000001E-2</v>
      </c>
      <c r="E1266" s="3">
        <v>223</v>
      </c>
      <c r="F1266" s="3">
        <v>311</v>
      </c>
      <c r="G1266" s="3">
        <v>111</v>
      </c>
      <c r="H1266" s="3">
        <v>0</v>
      </c>
      <c r="I1266" s="3">
        <v>0</v>
      </c>
      <c r="R1266" s="6"/>
    </row>
    <row r="1267" spans="1:19" s="3" customFormat="1" x14ac:dyDescent="0.2">
      <c r="A1267" s="3">
        <v>1231</v>
      </c>
      <c r="B1267" s="3">
        <v>319</v>
      </c>
      <c r="C1267" s="3">
        <v>2</v>
      </c>
      <c r="D1267" s="3">
        <v>3.3864541999999997E-2</v>
      </c>
      <c r="E1267" s="3">
        <v>333</v>
      </c>
      <c r="F1267" s="3">
        <v>313</v>
      </c>
      <c r="G1267" s="3">
        <v>0</v>
      </c>
      <c r="H1267" s="3">
        <v>0</v>
      </c>
      <c r="I1267" s="3">
        <v>0</v>
      </c>
      <c r="R1267" s="6"/>
    </row>
    <row r="1268" spans="1:19" s="3" customFormat="1" x14ac:dyDescent="0.2">
      <c r="A1268" s="3">
        <v>1232</v>
      </c>
      <c r="B1268" s="3">
        <v>319</v>
      </c>
      <c r="C1268" s="3">
        <v>3</v>
      </c>
      <c r="D1268" s="3">
        <v>2.2908366999999999E-2</v>
      </c>
      <c r="E1268" s="3">
        <v>333</v>
      </c>
      <c r="F1268" s="3">
        <v>311</v>
      </c>
      <c r="G1268" s="3">
        <v>111</v>
      </c>
      <c r="H1268" s="3">
        <v>0</v>
      </c>
      <c r="I1268" s="3">
        <v>0</v>
      </c>
      <c r="R1268" s="6"/>
    </row>
    <row r="1269" spans="1:19" s="2" customFormat="1" x14ac:dyDescent="0.2">
      <c r="A1269" s="2">
        <v>1233</v>
      </c>
      <c r="B1269" s="2">
        <v>-319</v>
      </c>
      <c r="C1269" s="2" t="s">
        <v>224</v>
      </c>
      <c r="D1269" s="2">
        <v>2.25</v>
      </c>
      <c r="E1269" s="2">
        <v>0.19900000000000001</v>
      </c>
      <c r="F1269" s="2">
        <v>9</v>
      </c>
      <c r="G1269" s="2">
        <v>0</v>
      </c>
      <c r="H1269" s="2">
        <v>-1</v>
      </c>
      <c r="I1269" s="2">
        <v>0</v>
      </c>
      <c r="J1269" s="2">
        <v>0</v>
      </c>
      <c r="K1269" s="2">
        <v>0.5</v>
      </c>
      <c r="L1269" s="2">
        <v>0</v>
      </c>
      <c r="M1269" s="2">
        <v>17</v>
      </c>
      <c r="N1269" s="2">
        <f>D1269+0.008</f>
        <v>2.258</v>
      </c>
      <c r="O1269" s="2">
        <f>D1269-0.009</f>
        <v>2.2410000000000001</v>
      </c>
      <c r="P1269" s="2">
        <f>E1269+0.027</f>
        <v>0.22600000000000001</v>
      </c>
      <c r="Q1269" s="2">
        <f>E1269-0.019</f>
        <v>0.18000000000000002</v>
      </c>
      <c r="R1269" s="9">
        <v>-4</v>
      </c>
      <c r="S1269" s="2" t="s">
        <v>705</v>
      </c>
    </row>
    <row r="1270" spans="1:19" s="3" customFormat="1" x14ac:dyDescent="0.2">
      <c r="A1270" s="3">
        <v>1234</v>
      </c>
      <c r="B1270" s="3">
        <v>-319</v>
      </c>
      <c r="C1270" s="3">
        <v>2</v>
      </c>
      <c r="D1270" s="3">
        <v>0.161354582</v>
      </c>
      <c r="E1270" s="3">
        <v>-321</v>
      </c>
      <c r="F1270" s="3">
        <v>211</v>
      </c>
      <c r="G1270" s="3">
        <v>0</v>
      </c>
      <c r="H1270" s="3">
        <v>0</v>
      </c>
      <c r="I1270" s="3">
        <v>0</v>
      </c>
      <c r="R1270" s="6"/>
      <c r="S1270" s="3" t="s">
        <v>846</v>
      </c>
    </row>
    <row r="1271" spans="1:19" s="3" customFormat="1" x14ac:dyDescent="0.2">
      <c r="A1271" s="3">
        <v>1235</v>
      </c>
      <c r="B1271" s="3">
        <v>-319</v>
      </c>
      <c r="C1271" s="3">
        <v>3</v>
      </c>
      <c r="D1271" s="3">
        <v>8.1673307000000001E-2</v>
      </c>
      <c r="E1271" s="3">
        <v>223</v>
      </c>
      <c r="F1271" s="3">
        <v>-321</v>
      </c>
      <c r="G1271" s="3">
        <v>211</v>
      </c>
      <c r="H1271" s="3">
        <v>0</v>
      </c>
      <c r="I1271" s="3">
        <v>0</v>
      </c>
      <c r="R1271" s="6"/>
    </row>
    <row r="1272" spans="1:19" s="3" customFormat="1" x14ac:dyDescent="0.2">
      <c r="A1272" s="3">
        <v>1236</v>
      </c>
      <c r="B1272" s="3">
        <v>-319</v>
      </c>
      <c r="C1272" s="3">
        <v>2</v>
      </c>
      <c r="D1272" s="3">
        <v>8.0677290999999998E-2</v>
      </c>
      <c r="E1272" s="3">
        <v>-311</v>
      </c>
      <c r="F1272" s="3">
        <v>111</v>
      </c>
      <c r="G1272" s="3">
        <v>0</v>
      </c>
      <c r="H1272" s="3">
        <v>0</v>
      </c>
      <c r="I1272" s="3">
        <v>0</v>
      </c>
      <c r="R1272" s="6"/>
    </row>
    <row r="1273" spans="1:19" s="3" customFormat="1" x14ac:dyDescent="0.2">
      <c r="A1273" s="3">
        <v>1237</v>
      </c>
      <c r="B1273" s="3">
        <v>-319</v>
      </c>
      <c r="C1273" s="3">
        <v>3</v>
      </c>
      <c r="D1273" s="3">
        <v>7.3705178999999996E-2</v>
      </c>
      <c r="E1273" s="3">
        <v>-323</v>
      </c>
      <c r="F1273" s="3">
        <v>211</v>
      </c>
      <c r="G1273" s="3">
        <v>111</v>
      </c>
      <c r="H1273" s="3">
        <v>0</v>
      </c>
      <c r="I1273" s="3">
        <v>0</v>
      </c>
      <c r="R1273" s="6"/>
    </row>
    <row r="1274" spans="1:19" s="3" customFormat="1" x14ac:dyDescent="0.2">
      <c r="A1274" s="3">
        <v>1238</v>
      </c>
      <c r="B1274" s="3">
        <v>-319</v>
      </c>
      <c r="C1274" s="3">
        <v>3</v>
      </c>
      <c r="D1274" s="3">
        <v>7.3705178999999996E-2</v>
      </c>
      <c r="E1274" s="3">
        <v>-313</v>
      </c>
      <c r="F1274" s="3">
        <v>-211</v>
      </c>
      <c r="G1274" s="3">
        <v>211</v>
      </c>
      <c r="H1274" s="3">
        <v>0</v>
      </c>
      <c r="I1274" s="3">
        <v>0</v>
      </c>
      <c r="R1274" s="6"/>
    </row>
    <row r="1275" spans="1:19" s="3" customFormat="1" x14ac:dyDescent="0.2">
      <c r="A1275" s="3">
        <v>1239</v>
      </c>
      <c r="B1275" s="3">
        <v>-319</v>
      </c>
      <c r="C1275" s="3">
        <v>3</v>
      </c>
      <c r="D1275" s="3">
        <v>7.3705178999999996E-2</v>
      </c>
      <c r="E1275" s="3">
        <v>-313</v>
      </c>
      <c r="F1275" s="3">
        <v>111</v>
      </c>
      <c r="G1275" s="3">
        <v>111</v>
      </c>
      <c r="H1275" s="3">
        <v>0</v>
      </c>
      <c r="I1275" s="3">
        <v>0</v>
      </c>
      <c r="R1275" s="6"/>
    </row>
    <row r="1276" spans="1:19" s="3" customFormat="1" x14ac:dyDescent="0.2">
      <c r="A1276" s="3">
        <v>1240</v>
      </c>
      <c r="B1276" s="3">
        <v>-319</v>
      </c>
      <c r="C1276" s="3">
        <v>3</v>
      </c>
      <c r="D1276" s="3">
        <v>4.6812749000000001E-2</v>
      </c>
      <c r="E1276" s="3">
        <v>-213</v>
      </c>
      <c r="F1276" s="3">
        <v>-311</v>
      </c>
      <c r="G1276" s="3">
        <v>211</v>
      </c>
      <c r="H1276" s="3">
        <v>0</v>
      </c>
      <c r="I1276" s="3">
        <v>0</v>
      </c>
      <c r="R1276" s="6"/>
    </row>
    <row r="1277" spans="1:19" s="3" customFormat="1" x14ac:dyDescent="0.2">
      <c r="A1277" s="3">
        <v>1241</v>
      </c>
      <c r="B1277" s="3">
        <v>-319</v>
      </c>
      <c r="C1277" s="3">
        <v>3</v>
      </c>
      <c r="D1277" s="3">
        <v>4.6812749000000001E-2</v>
      </c>
      <c r="E1277" s="3">
        <v>113</v>
      </c>
      <c r="F1277" s="3">
        <v>-321</v>
      </c>
      <c r="G1277" s="3">
        <v>211</v>
      </c>
      <c r="H1277" s="3">
        <v>0</v>
      </c>
      <c r="I1277" s="3">
        <v>0</v>
      </c>
      <c r="R1277" s="6"/>
    </row>
    <row r="1278" spans="1:19" s="3" customFormat="1" x14ac:dyDescent="0.2">
      <c r="A1278" s="3">
        <v>1242</v>
      </c>
      <c r="B1278" s="3">
        <v>-319</v>
      </c>
      <c r="C1278" s="3">
        <v>3</v>
      </c>
      <c r="D1278" s="3">
        <v>4.6812749000000001E-2</v>
      </c>
      <c r="E1278" s="3">
        <v>113</v>
      </c>
      <c r="F1278" s="3">
        <v>-311</v>
      </c>
      <c r="G1278" s="3">
        <v>111</v>
      </c>
      <c r="H1278" s="3">
        <v>0</v>
      </c>
      <c r="I1278" s="3">
        <v>0</v>
      </c>
      <c r="R1278" s="6"/>
    </row>
    <row r="1279" spans="1:19" s="3" customFormat="1" x14ac:dyDescent="0.2">
      <c r="A1279" s="3">
        <v>1243</v>
      </c>
      <c r="B1279" s="3">
        <v>-319</v>
      </c>
      <c r="C1279" s="3">
        <v>3</v>
      </c>
      <c r="D1279" s="3">
        <v>4.5816732999999998E-2</v>
      </c>
      <c r="E1279" s="3">
        <v>333</v>
      </c>
      <c r="F1279" s="3">
        <v>-321</v>
      </c>
      <c r="G1279" s="3">
        <v>211</v>
      </c>
      <c r="H1279" s="3">
        <v>0</v>
      </c>
      <c r="I1279" s="3">
        <v>0</v>
      </c>
      <c r="R1279" s="6"/>
    </row>
    <row r="1280" spans="1:19" s="3" customFormat="1" x14ac:dyDescent="0.2">
      <c r="A1280" s="3">
        <v>1244</v>
      </c>
      <c r="B1280" s="3">
        <v>-319</v>
      </c>
      <c r="C1280" s="3">
        <v>4</v>
      </c>
      <c r="D1280" s="3">
        <v>4.2828684999999998E-2</v>
      </c>
      <c r="E1280" s="3">
        <v>-323</v>
      </c>
      <c r="F1280" s="3">
        <v>-211</v>
      </c>
      <c r="G1280" s="3">
        <v>211</v>
      </c>
      <c r="H1280" s="3">
        <v>211</v>
      </c>
      <c r="I1280" s="3">
        <v>0</v>
      </c>
      <c r="R1280" s="6"/>
    </row>
    <row r="1281" spans="1:19" s="3" customFormat="1" x14ac:dyDescent="0.2">
      <c r="A1281" s="3">
        <v>1245</v>
      </c>
      <c r="B1281" s="3">
        <v>-319</v>
      </c>
      <c r="C1281" s="3">
        <v>4</v>
      </c>
      <c r="D1281" s="3">
        <v>4.2828684999999998E-2</v>
      </c>
      <c r="E1281" s="3">
        <v>-323</v>
      </c>
      <c r="F1281" s="3">
        <v>211</v>
      </c>
      <c r="G1281" s="3">
        <v>111</v>
      </c>
      <c r="H1281" s="3">
        <v>111</v>
      </c>
      <c r="I1281" s="3">
        <v>0</v>
      </c>
      <c r="R1281" s="6"/>
    </row>
    <row r="1282" spans="1:19" s="3" customFormat="1" x14ac:dyDescent="0.2">
      <c r="A1282" s="3">
        <v>1246</v>
      </c>
      <c r="B1282" s="3">
        <v>-319</v>
      </c>
      <c r="C1282" s="3">
        <v>4</v>
      </c>
      <c r="D1282" s="3">
        <v>4.2828684999999998E-2</v>
      </c>
      <c r="E1282" s="3">
        <v>-313</v>
      </c>
      <c r="F1282" s="3">
        <v>-211</v>
      </c>
      <c r="G1282" s="3">
        <v>211</v>
      </c>
      <c r="H1282" s="3">
        <v>111</v>
      </c>
      <c r="I1282" s="3">
        <v>0</v>
      </c>
      <c r="R1282" s="6"/>
    </row>
    <row r="1283" spans="1:19" s="3" customFormat="1" x14ac:dyDescent="0.2">
      <c r="A1283" s="3">
        <v>1247</v>
      </c>
      <c r="B1283" s="3">
        <v>-319</v>
      </c>
      <c r="C1283" s="3">
        <v>4</v>
      </c>
      <c r="D1283" s="3">
        <v>4.2828684999999998E-2</v>
      </c>
      <c r="E1283" s="3">
        <v>-313</v>
      </c>
      <c r="F1283" s="3">
        <v>111</v>
      </c>
      <c r="G1283" s="3">
        <v>111</v>
      </c>
      <c r="H1283" s="3">
        <v>111</v>
      </c>
      <c r="I1283" s="3">
        <v>0</v>
      </c>
      <c r="R1283" s="6"/>
    </row>
    <row r="1284" spans="1:19" s="3" customFormat="1" x14ac:dyDescent="0.2">
      <c r="A1284" s="3">
        <v>1248</v>
      </c>
      <c r="B1284" s="3">
        <v>-319</v>
      </c>
      <c r="C1284" s="3">
        <v>3</v>
      </c>
      <c r="D1284" s="3">
        <v>4.0836653000000001E-2</v>
      </c>
      <c r="E1284" s="3">
        <v>223</v>
      </c>
      <c r="F1284" s="3">
        <v>-311</v>
      </c>
      <c r="G1284" s="3">
        <v>111</v>
      </c>
      <c r="H1284" s="3">
        <v>0</v>
      </c>
      <c r="I1284" s="3">
        <v>0</v>
      </c>
      <c r="R1284" s="6"/>
    </row>
    <row r="1285" spans="1:19" s="3" customFormat="1" x14ac:dyDescent="0.2">
      <c r="A1285" s="3">
        <v>1249</v>
      </c>
      <c r="B1285" s="3">
        <v>-319</v>
      </c>
      <c r="C1285" s="3">
        <v>2</v>
      </c>
      <c r="D1285" s="3">
        <v>3.3864541999999997E-2</v>
      </c>
      <c r="E1285" s="3">
        <v>333</v>
      </c>
      <c r="F1285" s="3">
        <v>-313</v>
      </c>
      <c r="G1285" s="3">
        <v>0</v>
      </c>
      <c r="H1285" s="3">
        <v>0</v>
      </c>
      <c r="I1285" s="3">
        <v>0</v>
      </c>
      <c r="R1285" s="6"/>
    </row>
    <row r="1286" spans="1:19" s="3" customFormat="1" x14ac:dyDescent="0.2">
      <c r="A1286" s="3">
        <v>1250</v>
      </c>
      <c r="B1286" s="3">
        <v>-319</v>
      </c>
      <c r="C1286" s="3">
        <v>3</v>
      </c>
      <c r="D1286" s="3">
        <v>2.2908366999999999E-2</v>
      </c>
      <c r="E1286" s="3">
        <v>333</v>
      </c>
      <c r="F1286" s="3">
        <v>-311</v>
      </c>
      <c r="G1286" s="3">
        <v>111</v>
      </c>
      <c r="H1286" s="3">
        <v>0</v>
      </c>
      <c r="I1286" s="3">
        <v>0</v>
      </c>
      <c r="R1286" s="6"/>
    </row>
    <row r="1287" spans="1:19" s="2" customFormat="1" x14ac:dyDescent="0.2">
      <c r="A1287" s="2">
        <v>1251</v>
      </c>
      <c r="B1287" s="2">
        <v>-329</v>
      </c>
      <c r="C1287" s="2" t="s">
        <v>225</v>
      </c>
      <c r="D1287" s="2">
        <v>2.25</v>
      </c>
      <c r="E1287" s="2">
        <v>0.19900000000000001</v>
      </c>
      <c r="F1287" s="2">
        <v>9</v>
      </c>
      <c r="G1287" s="2">
        <v>0</v>
      </c>
      <c r="H1287" s="2">
        <v>-1</v>
      </c>
      <c r="I1287" s="2">
        <v>0</v>
      </c>
      <c r="J1287" s="2">
        <v>0</v>
      </c>
      <c r="K1287" s="2">
        <v>0.5</v>
      </c>
      <c r="L1287" s="2">
        <v>-1</v>
      </c>
      <c r="M1287" s="2">
        <v>19</v>
      </c>
      <c r="N1287" s="2">
        <f>D1287+0.008</f>
        <v>2.258</v>
      </c>
      <c r="O1287" s="2">
        <f>D1287-0.009</f>
        <v>2.2410000000000001</v>
      </c>
      <c r="P1287" s="2">
        <f>E1287+0.027</f>
        <v>0.22600000000000001</v>
      </c>
      <c r="Q1287" s="2">
        <f>E1287-0.019</f>
        <v>0.18000000000000002</v>
      </c>
      <c r="R1287" s="9">
        <v>-4</v>
      </c>
      <c r="S1287" s="2" t="s">
        <v>705</v>
      </c>
    </row>
    <row r="1288" spans="1:19" s="3" customFormat="1" x14ac:dyDescent="0.2">
      <c r="A1288" s="3">
        <v>1252</v>
      </c>
      <c r="B1288" s="3">
        <v>-329</v>
      </c>
      <c r="C1288" s="3">
        <v>2</v>
      </c>
      <c r="D1288" s="3">
        <v>0.161515454</v>
      </c>
      <c r="E1288" s="3">
        <v>-311</v>
      </c>
      <c r="F1288" s="3">
        <v>-211</v>
      </c>
      <c r="G1288" s="3">
        <v>0</v>
      </c>
      <c r="H1288" s="3">
        <v>0</v>
      </c>
      <c r="I1288" s="3">
        <v>0</v>
      </c>
      <c r="R1288" s="6"/>
      <c r="S1288" s="3" t="s">
        <v>846</v>
      </c>
    </row>
    <row r="1289" spans="1:19" s="3" customFormat="1" x14ac:dyDescent="0.2">
      <c r="A1289" s="3">
        <v>1253</v>
      </c>
      <c r="B1289" s="3">
        <v>-329</v>
      </c>
      <c r="C1289" s="3">
        <v>3</v>
      </c>
      <c r="D1289" s="3">
        <v>8.1754735999999995E-2</v>
      </c>
      <c r="E1289" s="3">
        <v>223</v>
      </c>
      <c r="F1289" s="3">
        <v>-311</v>
      </c>
      <c r="G1289" s="3">
        <v>-211</v>
      </c>
      <c r="H1289" s="3">
        <v>0</v>
      </c>
      <c r="I1289" s="3">
        <v>0</v>
      </c>
      <c r="R1289" s="6"/>
    </row>
    <row r="1290" spans="1:19" s="3" customFormat="1" x14ac:dyDescent="0.2">
      <c r="A1290" s="3">
        <v>1254</v>
      </c>
      <c r="B1290" s="3">
        <v>-329</v>
      </c>
      <c r="C1290" s="3">
        <v>2</v>
      </c>
      <c r="D1290" s="3">
        <v>8.0757727000000001E-2</v>
      </c>
      <c r="E1290" s="3">
        <v>-321</v>
      </c>
      <c r="F1290" s="3">
        <v>111</v>
      </c>
      <c r="G1290" s="3">
        <v>0</v>
      </c>
      <c r="H1290" s="3">
        <v>0</v>
      </c>
      <c r="I1290" s="3">
        <v>0</v>
      </c>
      <c r="R1290" s="6"/>
    </row>
    <row r="1291" spans="1:19" s="3" customFormat="1" x14ac:dyDescent="0.2">
      <c r="A1291" s="3">
        <v>1255</v>
      </c>
      <c r="B1291" s="3">
        <v>-329</v>
      </c>
      <c r="C1291" s="3">
        <v>3</v>
      </c>
      <c r="D1291" s="3">
        <v>7.3778663999999994E-2</v>
      </c>
      <c r="E1291" s="3">
        <v>-323</v>
      </c>
      <c r="F1291" s="3">
        <v>-211</v>
      </c>
      <c r="G1291" s="3">
        <v>211</v>
      </c>
      <c r="H1291" s="3">
        <v>0</v>
      </c>
      <c r="I1291" s="3">
        <v>0</v>
      </c>
      <c r="R1291" s="6"/>
    </row>
    <row r="1292" spans="1:19" s="3" customFormat="1" x14ac:dyDescent="0.2">
      <c r="A1292" s="3">
        <v>1256</v>
      </c>
      <c r="B1292" s="3">
        <v>-329</v>
      </c>
      <c r="C1292" s="3">
        <v>3</v>
      </c>
      <c r="D1292" s="3">
        <v>7.3778663999999994E-2</v>
      </c>
      <c r="E1292" s="3">
        <v>-323</v>
      </c>
      <c r="F1292" s="3">
        <v>111</v>
      </c>
      <c r="G1292" s="3">
        <v>111</v>
      </c>
      <c r="H1292" s="3">
        <v>0</v>
      </c>
      <c r="I1292" s="3">
        <v>0</v>
      </c>
      <c r="R1292" s="6"/>
    </row>
    <row r="1293" spans="1:19" s="3" customFormat="1" x14ac:dyDescent="0.2">
      <c r="A1293" s="3">
        <v>1257</v>
      </c>
      <c r="B1293" s="3">
        <v>-329</v>
      </c>
      <c r="C1293" s="3">
        <v>3</v>
      </c>
      <c r="D1293" s="3">
        <v>7.3778663999999994E-2</v>
      </c>
      <c r="E1293" s="3">
        <v>-313</v>
      </c>
      <c r="F1293" s="3">
        <v>-211</v>
      </c>
      <c r="G1293" s="3">
        <v>111</v>
      </c>
      <c r="H1293" s="3">
        <v>0</v>
      </c>
      <c r="I1293" s="3">
        <v>0</v>
      </c>
      <c r="R1293" s="6"/>
    </row>
    <row r="1294" spans="1:19" s="3" customFormat="1" x14ac:dyDescent="0.2">
      <c r="A1294" s="3">
        <v>1258</v>
      </c>
      <c r="B1294" s="3">
        <v>-329</v>
      </c>
      <c r="C1294" s="3">
        <v>3</v>
      </c>
      <c r="D1294" s="3">
        <v>4.5862412999999998E-2</v>
      </c>
      <c r="E1294" s="3">
        <v>333</v>
      </c>
      <c r="F1294" s="3">
        <v>-311</v>
      </c>
      <c r="G1294" s="3">
        <v>-211</v>
      </c>
      <c r="H1294" s="3">
        <v>0</v>
      </c>
      <c r="I1294" s="3">
        <v>0</v>
      </c>
      <c r="R1294" s="6"/>
    </row>
    <row r="1295" spans="1:19" s="3" customFormat="1" x14ac:dyDescent="0.2">
      <c r="A1295" s="3">
        <v>1259</v>
      </c>
      <c r="B1295" s="3">
        <v>-329</v>
      </c>
      <c r="C1295" s="3">
        <v>4</v>
      </c>
      <c r="D1295" s="3">
        <v>4.2871385999999997E-2</v>
      </c>
      <c r="E1295" s="3">
        <v>-323</v>
      </c>
      <c r="F1295" s="3">
        <v>-211</v>
      </c>
      <c r="G1295" s="3">
        <v>211</v>
      </c>
      <c r="H1295" s="3">
        <v>111</v>
      </c>
      <c r="I1295" s="3">
        <v>0</v>
      </c>
      <c r="R1295" s="6"/>
    </row>
    <row r="1296" spans="1:19" s="3" customFormat="1" x14ac:dyDescent="0.2">
      <c r="A1296" s="3">
        <v>1260</v>
      </c>
      <c r="B1296" s="3">
        <v>-329</v>
      </c>
      <c r="C1296" s="3">
        <v>4</v>
      </c>
      <c r="D1296" s="3">
        <v>4.2871385999999997E-2</v>
      </c>
      <c r="E1296" s="3">
        <v>-323</v>
      </c>
      <c r="F1296" s="3">
        <v>111</v>
      </c>
      <c r="G1296" s="3">
        <v>111</v>
      </c>
      <c r="H1296" s="3">
        <v>111</v>
      </c>
      <c r="I1296" s="3">
        <v>0</v>
      </c>
      <c r="R1296" s="6"/>
    </row>
    <row r="1297" spans="1:20" s="3" customFormat="1" x14ac:dyDescent="0.2">
      <c r="A1297" s="3">
        <v>1261</v>
      </c>
      <c r="B1297" s="3">
        <v>-329</v>
      </c>
      <c r="C1297" s="3">
        <v>4</v>
      </c>
      <c r="D1297" s="3">
        <v>4.2871385999999997E-2</v>
      </c>
      <c r="E1297" s="3">
        <v>-313</v>
      </c>
      <c r="F1297" s="3">
        <v>-211</v>
      </c>
      <c r="G1297" s="3">
        <v>-211</v>
      </c>
      <c r="H1297" s="3">
        <v>211</v>
      </c>
      <c r="I1297" s="3">
        <v>0</v>
      </c>
      <c r="R1297" s="6"/>
    </row>
    <row r="1298" spans="1:20" s="3" customFormat="1" x14ac:dyDescent="0.2">
      <c r="A1298" s="3">
        <v>1262</v>
      </c>
      <c r="B1298" s="3">
        <v>-329</v>
      </c>
      <c r="C1298" s="3">
        <v>4</v>
      </c>
      <c r="D1298" s="3">
        <v>4.2871385999999997E-2</v>
      </c>
      <c r="E1298" s="3">
        <v>-313</v>
      </c>
      <c r="F1298" s="3">
        <v>-211</v>
      </c>
      <c r="G1298" s="3">
        <v>111</v>
      </c>
      <c r="H1298" s="3">
        <v>111</v>
      </c>
      <c r="I1298" s="3">
        <v>0</v>
      </c>
      <c r="R1298" s="6"/>
    </row>
    <row r="1299" spans="1:20" s="3" customFormat="1" x14ac:dyDescent="0.2">
      <c r="A1299" s="3">
        <v>1263</v>
      </c>
      <c r="B1299" s="3">
        <v>-329</v>
      </c>
      <c r="C1299" s="3">
        <v>3</v>
      </c>
      <c r="D1299" s="3">
        <v>4.0877367999999997E-2</v>
      </c>
      <c r="E1299" s="3">
        <v>223</v>
      </c>
      <c r="F1299" s="3">
        <v>-321</v>
      </c>
      <c r="G1299" s="3">
        <v>111</v>
      </c>
      <c r="H1299" s="3">
        <v>0</v>
      </c>
      <c r="I1299" s="3">
        <v>0</v>
      </c>
      <c r="R1299" s="6"/>
    </row>
    <row r="1300" spans="1:20" s="3" customFormat="1" x14ac:dyDescent="0.2">
      <c r="A1300" s="3">
        <v>1264</v>
      </c>
      <c r="B1300" s="3">
        <v>-329</v>
      </c>
      <c r="C1300" s="3">
        <v>2</v>
      </c>
      <c r="D1300" s="3">
        <v>3.3898304999999997E-2</v>
      </c>
      <c r="E1300" s="3">
        <v>333</v>
      </c>
      <c r="F1300" s="3">
        <v>-323</v>
      </c>
      <c r="G1300" s="3">
        <v>0</v>
      </c>
      <c r="H1300" s="3">
        <v>0</v>
      </c>
      <c r="I1300" s="3">
        <v>0</v>
      </c>
      <c r="R1300" s="6"/>
    </row>
    <row r="1301" spans="1:20" s="3" customFormat="1" x14ac:dyDescent="0.2">
      <c r="A1301" s="3">
        <v>1265</v>
      </c>
      <c r="B1301" s="3">
        <v>-329</v>
      </c>
      <c r="C1301" s="3">
        <v>3</v>
      </c>
      <c r="D1301" s="3">
        <v>2.7916251E-2</v>
      </c>
      <c r="E1301" s="3">
        <v>-213</v>
      </c>
      <c r="F1301" s="3">
        <v>-321</v>
      </c>
      <c r="G1301" s="3">
        <v>211</v>
      </c>
      <c r="H1301" s="3">
        <v>0</v>
      </c>
      <c r="I1301" s="3">
        <v>0</v>
      </c>
      <c r="R1301" s="6"/>
    </row>
    <row r="1302" spans="1:20" s="3" customFormat="1" x14ac:dyDescent="0.2">
      <c r="A1302" s="3">
        <v>1266</v>
      </c>
      <c r="B1302" s="3">
        <v>-329</v>
      </c>
      <c r="C1302" s="3">
        <v>3</v>
      </c>
      <c r="D1302" s="3">
        <v>2.7916251E-2</v>
      </c>
      <c r="E1302" s="3">
        <v>-213</v>
      </c>
      <c r="F1302" s="3">
        <v>-311</v>
      </c>
      <c r="G1302" s="3">
        <v>111</v>
      </c>
      <c r="H1302" s="3">
        <v>0</v>
      </c>
      <c r="I1302" s="3">
        <v>0</v>
      </c>
      <c r="R1302" s="6"/>
    </row>
    <row r="1303" spans="1:20" s="3" customFormat="1" x14ac:dyDescent="0.2">
      <c r="A1303" s="3">
        <v>1267</v>
      </c>
      <c r="B1303" s="3">
        <v>-329</v>
      </c>
      <c r="C1303" s="3">
        <v>3</v>
      </c>
      <c r="D1303" s="3">
        <v>2.7916251E-2</v>
      </c>
      <c r="E1303" s="3">
        <v>113</v>
      </c>
      <c r="F1303" s="3">
        <v>-321</v>
      </c>
      <c r="G1303" s="3">
        <v>111</v>
      </c>
      <c r="H1303" s="3">
        <v>0</v>
      </c>
      <c r="I1303" s="3">
        <v>0</v>
      </c>
      <c r="R1303" s="6"/>
    </row>
    <row r="1304" spans="1:20" s="3" customFormat="1" x14ac:dyDescent="0.2">
      <c r="A1304" s="3">
        <v>1268</v>
      </c>
      <c r="B1304" s="3">
        <v>-329</v>
      </c>
      <c r="C1304" s="3">
        <v>3</v>
      </c>
      <c r="D1304" s="3">
        <v>2.7916251E-2</v>
      </c>
      <c r="E1304" s="3">
        <v>113</v>
      </c>
      <c r="F1304" s="3">
        <v>-311</v>
      </c>
      <c r="G1304" s="3">
        <v>-211</v>
      </c>
      <c r="H1304" s="3">
        <v>0</v>
      </c>
      <c r="I1304" s="3">
        <v>0</v>
      </c>
      <c r="R1304" s="6"/>
    </row>
    <row r="1305" spans="1:20" s="3" customFormat="1" x14ac:dyDescent="0.2">
      <c r="A1305" s="3">
        <v>1269</v>
      </c>
      <c r="B1305" s="3">
        <v>-329</v>
      </c>
      <c r="C1305" s="3">
        <v>3</v>
      </c>
      <c r="D1305" s="3">
        <v>2.7916251E-2</v>
      </c>
      <c r="E1305" s="3">
        <v>213</v>
      </c>
      <c r="F1305" s="3">
        <v>-321</v>
      </c>
      <c r="G1305" s="3">
        <v>-211</v>
      </c>
      <c r="H1305" s="3">
        <v>0</v>
      </c>
      <c r="I1305" s="3">
        <v>0</v>
      </c>
      <c r="R1305" s="6"/>
    </row>
    <row r="1306" spans="1:20" s="3" customFormat="1" x14ac:dyDescent="0.2">
      <c r="A1306" s="3">
        <v>1270</v>
      </c>
      <c r="B1306" s="3">
        <v>-329</v>
      </c>
      <c r="C1306" s="3">
        <v>3</v>
      </c>
      <c r="D1306" s="3">
        <v>2.2931205999999999E-2</v>
      </c>
      <c r="E1306" s="3">
        <v>333</v>
      </c>
      <c r="F1306" s="3">
        <v>-321</v>
      </c>
      <c r="G1306" s="3">
        <v>111</v>
      </c>
      <c r="H1306" s="3">
        <v>0</v>
      </c>
      <c r="I1306" s="3">
        <v>0</v>
      </c>
      <c r="R1306" s="6"/>
    </row>
    <row r="1307" spans="1:20" s="2" customFormat="1" x14ac:dyDescent="0.2">
      <c r="A1307" s="2">
        <v>1271</v>
      </c>
      <c r="B1307" s="2">
        <v>9852124</v>
      </c>
      <c r="C1307" s="2" t="s">
        <v>226</v>
      </c>
      <c r="D1307" s="2">
        <v>2.0539999999999998</v>
      </c>
      <c r="E1307" s="2">
        <v>0.19700000000000001</v>
      </c>
      <c r="F1307" s="2">
        <v>4</v>
      </c>
      <c r="G1307" s="2">
        <v>1</v>
      </c>
      <c r="H1307" s="2">
        <v>0</v>
      </c>
      <c r="I1307" s="2">
        <v>0</v>
      </c>
      <c r="J1307" s="2">
        <v>0</v>
      </c>
      <c r="K1307" s="2">
        <v>0.5</v>
      </c>
      <c r="L1307" s="2">
        <v>1</v>
      </c>
      <c r="M1307" s="2">
        <v>1</v>
      </c>
      <c r="N1307" s="2">
        <v>2.0680000000000001</v>
      </c>
      <c r="O1307" s="2">
        <v>2.04</v>
      </c>
      <c r="P1307" s="2">
        <v>0.23</v>
      </c>
      <c r="Q1307" s="2">
        <v>0.16500000000000001</v>
      </c>
      <c r="R1307" s="9">
        <v>1</v>
      </c>
      <c r="S1307" s="2" t="s">
        <v>784</v>
      </c>
    </row>
    <row r="1308" spans="1:20" s="3" customFormat="1" x14ac:dyDescent="0.2">
      <c r="A1308" s="3">
        <v>1272</v>
      </c>
      <c r="B1308" s="3">
        <v>9852124</v>
      </c>
      <c r="C1308" s="3">
        <v>2</v>
      </c>
      <c r="D1308" s="3">
        <v>1</v>
      </c>
      <c r="E1308" s="3">
        <v>9862212</v>
      </c>
      <c r="F1308" s="3">
        <v>22</v>
      </c>
      <c r="G1308" s="3">
        <v>0</v>
      </c>
      <c r="H1308" s="3">
        <v>0</v>
      </c>
      <c r="I1308" s="3">
        <v>0</v>
      </c>
      <c r="R1308" s="6"/>
      <c r="S1308" s="5"/>
      <c r="T1308" s="5"/>
    </row>
    <row r="1309" spans="1:20" s="2" customFormat="1" x14ac:dyDescent="0.2">
      <c r="A1309" s="2">
        <v>1273</v>
      </c>
      <c r="B1309" s="2">
        <v>9851214</v>
      </c>
      <c r="C1309" s="2" t="s">
        <v>227</v>
      </c>
      <c r="D1309" s="2">
        <v>2.0539999999999998</v>
      </c>
      <c r="E1309" s="2">
        <v>0.19700000000000001</v>
      </c>
      <c r="F1309" s="2">
        <v>4</v>
      </c>
      <c r="G1309" s="2">
        <v>1</v>
      </c>
      <c r="H1309" s="2">
        <v>0</v>
      </c>
      <c r="I1309" s="2">
        <v>0</v>
      </c>
      <c r="J1309" s="2">
        <v>0</v>
      </c>
      <c r="K1309" s="2">
        <v>0.5</v>
      </c>
      <c r="L1309" s="2">
        <v>0</v>
      </c>
      <c r="M1309" s="2">
        <v>1</v>
      </c>
      <c r="N1309" s="2">
        <v>2.0680000000000001</v>
      </c>
      <c r="O1309" s="2">
        <v>2.04</v>
      </c>
      <c r="P1309" s="2">
        <v>0.23</v>
      </c>
      <c r="Q1309" s="2">
        <v>0.16500000000000001</v>
      </c>
      <c r="R1309" s="9">
        <v>1</v>
      </c>
      <c r="S1309" s="2" t="s">
        <v>784</v>
      </c>
    </row>
    <row r="1310" spans="1:20" s="3" customFormat="1" x14ac:dyDescent="0.2">
      <c r="A1310" s="3">
        <v>1274</v>
      </c>
      <c r="B1310" s="3">
        <v>9851214</v>
      </c>
      <c r="C1310" s="3">
        <v>2</v>
      </c>
      <c r="D1310" s="3">
        <v>1</v>
      </c>
      <c r="E1310" s="3">
        <v>9862112</v>
      </c>
      <c r="F1310" s="3">
        <v>22</v>
      </c>
      <c r="G1310" s="3">
        <v>0</v>
      </c>
      <c r="H1310" s="3">
        <v>0</v>
      </c>
      <c r="I1310" s="3">
        <v>0</v>
      </c>
      <c r="R1310" s="6"/>
      <c r="S1310" s="5"/>
      <c r="T1310" s="5"/>
    </row>
    <row r="1311" spans="1:20" s="2" customFormat="1" x14ac:dyDescent="0.2">
      <c r="A1311" s="2">
        <v>1275</v>
      </c>
      <c r="B1311" s="2">
        <v>-9851214</v>
      </c>
      <c r="C1311" s="2" t="s">
        <v>228</v>
      </c>
      <c r="D1311" s="2">
        <v>2.0539999999999998</v>
      </c>
      <c r="E1311" s="2">
        <v>0.19700000000000001</v>
      </c>
      <c r="F1311" s="2">
        <v>4</v>
      </c>
      <c r="G1311" s="2">
        <v>-1</v>
      </c>
      <c r="H1311" s="2">
        <v>0</v>
      </c>
      <c r="I1311" s="2">
        <v>0</v>
      </c>
      <c r="J1311" s="2">
        <v>0</v>
      </c>
      <c r="K1311" s="2">
        <v>0.5</v>
      </c>
      <c r="L1311" s="2">
        <v>0</v>
      </c>
      <c r="M1311" s="2">
        <v>1</v>
      </c>
      <c r="N1311" s="2">
        <v>2.0680000000000001</v>
      </c>
      <c r="O1311" s="2">
        <v>2.04</v>
      </c>
      <c r="P1311" s="2">
        <v>0.23</v>
      </c>
      <c r="Q1311" s="2">
        <v>0.16500000000000001</v>
      </c>
      <c r="R1311" s="9">
        <v>1</v>
      </c>
      <c r="S1311" s="2" t="s">
        <v>784</v>
      </c>
    </row>
    <row r="1312" spans="1:20" s="3" customFormat="1" x14ac:dyDescent="0.2">
      <c r="A1312" s="3">
        <v>1276</v>
      </c>
      <c r="B1312" s="3">
        <v>-9851214</v>
      </c>
      <c r="C1312" s="3">
        <v>2</v>
      </c>
      <c r="D1312" s="3">
        <v>1</v>
      </c>
      <c r="E1312" s="3">
        <v>-9862112</v>
      </c>
      <c r="F1312" s="3">
        <v>22</v>
      </c>
      <c r="G1312" s="3">
        <v>0</v>
      </c>
      <c r="H1312" s="3">
        <v>0</v>
      </c>
      <c r="I1312" s="3">
        <v>0</v>
      </c>
      <c r="R1312" s="6"/>
      <c r="S1312" s="5"/>
      <c r="T1312" s="5"/>
    </row>
    <row r="1313" spans="1:19" s="2" customFormat="1" x14ac:dyDescent="0.2">
      <c r="A1313" s="2">
        <v>1277</v>
      </c>
      <c r="B1313" s="2">
        <v>-9852124</v>
      </c>
      <c r="C1313" s="2" t="s">
        <v>229</v>
      </c>
      <c r="D1313" s="2">
        <v>2.0539999999999998</v>
      </c>
      <c r="E1313" s="2">
        <v>0.19700000000000001</v>
      </c>
      <c r="F1313" s="2">
        <v>4</v>
      </c>
      <c r="G1313" s="2">
        <v>-1</v>
      </c>
      <c r="H1313" s="2">
        <v>0</v>
      </c>
      <c r="I1313" s="2">
        <v>0</v>
      </c>
      <c r="J1313" s="2">
        <v>0</v>
      </c>
      <c r="K1313" s="2">
        <v>0.5</v>
      </c>
      <c r="L1313" s="2">
        <v>-1</v>
      </c>
      <c r="M1313" s="2">
        <v>1</v>
      </c>
      <c r="N1313" s="2">
        <v>2.0680000000000001</v>
      </c>
      <c r="O1313" s="2">
        <v>2.04</v>
      </c>
      <c r="P1313" s="2">
        <v>0.23</v>
      </c>
      <c r="Q1313" s="2">
        <v>0.16500000000000001</v>
      </c>
      <c r="R1313" s="9">
        <v>1</v>
      </c>
      <c r="S1313" s="2" t="s">
        <v>784</v>
      </c>
    </row>
    <row r="1314" spans="1:19" s="3" customFormat="1" x14ac:dyDescent="0.2">
      <c r="A1314" s="3">
        <v>1278</v>
      </c>
      <c r="B1314" s="3">
        <v>-9852124</v>
      </c>
      <c r="C1314" s="3">
        <v>2</v>
      </c>
      <c r="D1314" s="3">
        <v>1</v>
      </c>
      <c r="E1314" s="3">
        <v>-9862212</v>
      </c>
      <c r="F1314" s="3">
        <v>22</v>
      </c>
      <c r="G1314" s="3">
        <v>0</v>
      </c>
      <c r="H1314" s="3">
        <v>0</v>
      </c>
      <c r="I1314" s="3">
        <v>0</v>
      </c>
      <c r="R1314" s="6"/>
    </row>
    <row r="1315" spans="1:19" s="2" customFormat="1" x14ac:dyDescent="0.2">
      <c r="A1315" s="2">
        <v>1279</v>
      </c>
      <c r="B1315" s="2">
        <v>3228</v>
      </c>
      <c r="C1315" s="2" t="s">
        <v>230</v>
      </c>
      <c r="D1315" s="2">
        <v>2.0299999999999998</v>
      </c>
      <c r="E1315" s="2">
        <v>0.18</v>
      </c>
      <c r="F1315" s="2">
        <v>8</v>
      </c>
      <c r="G1315" s="2">
        <v>1</v>
      </c>
      <c r="H1315" s="2">
        <v>-1</v>
      </c>
      <c r="I1315" s="2">
        <v>0</v>
      </c>
      <c r="J1315" s="2">
        <v>0</v>
      </c>
      <c r="K1315" s="2">
        <v>1</v>
      </c>
      <c r="L1315" s="2">
        <v>1</v>
      </c>
      <c r="M1315" s="2">
        <v>11</v>
      </c>
      <c r="N1315" s="2">
        <v>2.04</v>
      </c>
      <c r="O1315" s="2">
        <v>2.0249999999999999</v>
      </c>
      <c r="P1315" s="2">
        <v>0.2</v>
      </c>
      <c r="Q1315" s="2">
        <v>0.15</v>
      </c>
      <c r="R1315" s="9">
        <v>4</v>
      </c>
      <c r="S1315" s="2" t="s">
        <v>705</v>
      </c>
    </row>
    <row r="1316" spans="1:19" s="3" customFormat="1" x14ac:dyDescent="0.2">
      <c r="A1316" s="3">
        <v>1280</v>
      </c>
      <c r="B1316" s="3">
        <v>3228</v>
      </c>
      <c r="C1316" s="3">
        <v>2</v>
      </c>
      <c r="D1316" s="3">
        <v>0.219821982</v>
      </c>
      <c r="E1316" s="3">
        <v>2212</v>
      </c>
      <c r="F1316" s="3">
        <v>-311</v>
      </c>
      <c r="G1316" s="3">
        <v>0</v>
      </c>
      <c r="H1316" s="3">
        <v>0</v>
      </c>
      <c r="I1316" s="3">
        <v>0</v>
      </c>
      <c r="R1316" s="6"/>
    </row>
    <row r="1317" spans="1:19" s="3" customFormat="1" x14ac:dyDescent="0.2">
      <c r="A1317" s="3">
        <v>1281</v>
      </c>
      <c r="B1317" s="3">
        <v>3228</v>
      </c>
      <c r="C1317" s="3">
        <v>2</v>
      </c>
      <c r="D1317" s="3">
        <v>0.219821982</v>
      </c>
      <c r="E1317" s="3">
        <v>3122</v>
      </c>
      <c r="F1317" s="3">
        <v>211</v>
      </c>
      <c r="G1317" s="3">
        <v>0</v>
      </c>
      <c r="H1317" s="3">
        <v>0</v>
      </c>
      <c r="I1317" s="3">
        <v>0</v>
      </c>
      <c r="R1317" s="6"/>
    </row>
    <row r="1318" spans="1:19" s="3" customFormat="1" x14ac:dyDescent="0.2">
      <c r="A1318" s="3">
        <v>1282</v>
      </c>
      <c r="B1318" s="3">
        <v>3228</v>
      </c>
      <c r="C1318" s="3">
        <v>2</v>
      </c>
      <c r="D1318" s="3">
        <v>0.16481648199999999</v>
      </c>
      <c r="E1318" s="3">
        <v>3124</v>
      </c>
      <c r="F1318" s="3">
        <v>211</v>
      </c>
      <c r="G1318" s="3">
        <v>0</v>
      </c>
      <c r="H1318" s="3">
        <v>0</v>
      </c>
      <c r="I1318" s="3">
        <v>0</v>
      </c>
      <c r="R1318" s="6"/>
    </row>
    <row r="1319" spans="1:19" s="3" customFormat="1" x14ac:dyDescent="0.2">
      <c r="A1319" s="3">
        <v>1283</v>
      </c>
      <c r="B1319" s="3">
        <v>3228</v>
      </c>
      <c r="C1319" s="3">
        <v>2</v>
      </c>
      <c r="D1319" s="3">
        <v>0.123612361</v>
      </c>
      <c r="E1319" s="3">
        <v>2224</v>
      </c>
      <c r="F1319" s="3">
        <v>-321</v>
      </c>
      <c r="G1319" s="3">
        <v>0</v>
      </c>
      <c r="H1319" s="3">
        <v>0</v>
      </c>
      <c r="I1319" s="3">
        <v>0</v>
      </c>
      <c r="R1319" s="6"/>
    </row>
    <row r="1320" spans="1:19" s="3" customFormat="1" x14ac:dyDescent="0.2">
      <c r="A1320" s="3">
        <v>1284</v>
      </c>
      <c r="B1320" s="3">
        <v>3228</v>
      </c>
      <c r="C1320" s="3">
        <v>2</v>
      </c>
      <c r="D1320" s="3">
        <v>5.4905491000000001E-2</v>
      </c>
      <c r="E1320" s="3">
        <v>3214</v>
      </c>
      <c r="F1320" s="3">
        <v>211</v>
      </c>
      <c r="G1320" s="3">
        <v>0</v>
      </c>
      <c r="H1320" s="3">
        <v>0</v>
      </c>
      <c r="I1320" s="3">
        <v>0</v>
      </c>
      <c r="R1320" s="6"/>
    </row>
    <row r="1321" spans="1:19" s="3" customFormat="1" x14ac:dyDescent="0.2">
      <c r="A1321" s="3">
        <v>1285</v>
      </c>
      <c r="B1321" s="3">
        <v>3228</v>
      </c>
      <c r="C1321" s="3">
        <v>2</v>
      </c>
      <c r="D1321" s="3">
        <v>5.4905491000000001E-2</v>
      </c>
      <c r="E1321" s="3">
        <v>3224</v>
      </c>
      <c r="F1321" s="3">
        <v>111</v>
      </c>
      <c r="G1321" s="3">
        <v>0</v>
      </c>
      <c r="H1321" s="3">
        <v>0</v>
      </c>
      <c r="I1321" s="3">
        <v>0</v>
      </c>
      <c r="R1321" s="6"/>
    </row>
    <row r="1322" spans="1:19" s="3" customFormat="1" x14ac:dyDescent="0.2">
      <c r="A1322" s="3">
        <v>1286</v>
      </c>
      <c r="B1322" s="3">
        <v>3228</v>
      </c>
      <c r="C1322" s="3">
        <v>2</v>
      </c>
      <c r="D1322" s="3">
        <v>4.1204119999999997E-2</v>
      </c>
      <c r="E1322" s="3">
        <v>2214</v>
      </c>
      <c r="F1322" s="3">
        <v>-311</v>
      </c>
      <c r="G1322" s="3">
        <v>0</v>
      </c>
      <c r="H1322" s="3">
        <v>0</v>
      </c>
      <c r="I1322" s="3">
        <v>0</v>
      </c>
      <c r="R1322" s="6"/>
    </row>
    <row r="1323" spans="1:19" s="3" customFormat="1" x14ac:dyDescent="0.2">
      <c r="A1323" s="3">
        <v>1287</v>
      </c>
      <c r="B1323" s="3">
        <v>3228</v>
      </c>
      <c r="C1323" s="3">
        <v>2</v>
      </c>
      <c r="D1323" s="3">
        <v>4.1204119999999997E-2</v>
      </c>
      <c r="E1323" s="3">
        <v>3212</v>
      </c>
      <c r="F1323" s="3">
        <v>211</v>
      </c>
      <c r="G1323" s="3">
        <v>0</v>
      </c>
      <c r="H1323" s="3">
        <v>0</v>
      </c>
      <c r="I1323" s="3">
        <v>0</v>
      </c>
      <c r="R1323" s="6"/>
    </row>
    <row r="1324" spans="1:19" s="3" customFormat="1" x14ac:dyDescent="0.2">
      <c r="A1324" s="3">
        <v>1288</v>
      </c>
      <c r="B1324" s="3">
        <v>3228</v>
      </c>
      <c r="C1324" s="3">
        <v>2</v>
      </c>
      <c r="D1324" s="3">
        <v>4.1204119999999997E-2</v>
      </c>
      <c r="E1324" s="3">
        <v>3222</v>
      </c>
      <c r="F1324" s="3">
        <v>111</v>
      </c>
      <c r="G1324" s="3">
        <v>0</v>
      </c>
      <c r="H1324" s="3">
        <v>0</v>
      </c>
      <c r="I1324" s="3">
        <v>0</v>
      </c>
      <c r="R1324" s="6"/>
    </row>
    <row r="1325" spans="1:19" s="3" customFormat="1" x14ac:dyDescent="0.2">
      <c r="A1325" s="3">
        <v>1289</v>
      </c>
      <c r="B1325" s="3">
        <v>3228</v>
      </c>
      <c r="C1325" s="3">
        <v>2</v>
      </c>
      <c r="D1325" s="3">
        <v>2.7502749999999999E-2</v>
      </c>
      <c r="E1325" s="3">
        <v>2212</v>
      </c>
      <c r="F1325" s="3">
        <v>-313</v>
      </c>
      <c r="G1325" s="3">
        <v>0</v>
      </c>
      <c r="H1325" s="3">
        <v>0</v>
      </c>
      <c r="I1325" s="3">
        <v>0</v>
      </c>
      <c r="R1325" s="6"/>
    </row>
    <row r="1326" spans="1:19" s="3" customFormat="1" x14ac:dyDescent="0.2">
      <c r="A1326" s="3">
        <v>1290</v>
      </c>
      <c r="B1326" s="3">
        <v>3228</v>
      </c>
      <c r="C1326" s="3">
        <v>2</v>
      </c>
      <c r="D1326" s="3">
        <v>1.10011E-2</v>
      </c>
      <c r="E1326" s="3">
        <v>3322</v>
      </c>
      <c r="F1326" s="3">
        <v>321</v>
      </c>
      <c r="G1326" s="3">
        <v>0</v>
      </c>
      <c r="H1326" s="3">
        <v>0</v>
      </c>
      <c r="I1326" s="3">
        <v>0</v>
      </c>
      <c r="R1326" s="6"/>
    </row>
    <row r="1327" spans="1:19" s="2" customFormat="1" x14ac:dyDescent="0.2">
      <c r="A1327" s="2">
        <v>1291</v>
      </c>
      <c r="B1327" s="2">
        <v>3218</v>
      </c>
      <c r="C1327" s="2" t="s">
        <v>231</v>
      </c>
      <c r="D1327" s="2">
        <v>2.0299999999999998</v>
      </c>
      <c r="E1327" s="2">
        <v>0.18</v>
      </c>
      <c r="F1327" s="2">
        <v>8</v>
      </c>
      <c r="G1327" s="2">
        <v>1</v>
      </c>
      <c r="H1327" s="2">
        <v>-1</v>
      </c>
      <c r="I1327" s="2">
        <v>0</v>
      </c>
      <c r="J1327" s="2">
        <v>0</v>
      </c>
      <c r="K1327" s="2">
        <v>1</v>
      </c>
      <c r="L1327" s="2">
        <v>0</v>
      </c>
      <c r="M1327" s="2">
        <v>14</v>
      </c>
      <c r="N1327" s="2">
        <v>2.04</v>
      </c>
      <c r="O1327" s="2">
        <v>2.0249999999999999</v>
      </c>
      <c r="P1327" s="2">
        <v>0.2</v>
      </c>
      <c r="Q1327" s="2">
        <v>0.15</v>
      </c>
      <c r="R1327" s="9">
        <v>4</v>
      </c>
      <c r="S1327" s="2" t="s">
        <v>705</v>
      </c>
    </row>
    <row r="1328" spans="1:19" s="3" customFormat="1" x14ac:dyDescent="0.2">
      <c r="A1328" s="3">
        <v>1292</v>
      </c>
      <c r="B1328" s="3">
        <v>3218</v>
      </c>
      <c r="C1328" s="3">
        <v>2</v>
      </c>
      <c r="D1328" s="3">
        <v>0.219843969</v>
      </c>
      <c r="E1328" s="3">
        <v>3122</v>
      </c>
      <c r="F1328" s="3">
        <v>111</v>
      </c>
      <c r="G1328" s="3">
        <v>0</v>
      </c>
      <c r="H1328" s="3">
        <v>0</v>
      </c>
      <c r="I1328" s="3">
        <v>0</v>
      </c>
      <c r="R1328" s="6"/>
    </row>
    <row r="1329" spans="1:19" s="3" customFormat="1" x14ac:dyDescent="0.2">
      <c r="A1329" s="3">
        <v>1293</v>
      </c>
      <c r="B1329" s="3">
        <v>3218</v>
      </c>
      <c r="C1329" s="3">
        <v>2</v>
      </c>
      <c r="D1329" s="3">
        <v>0.164832967</v>
      </c>
      <c r="E1329" s="3">
        <v>3124</v>
      </c>
      <c r="F1329" s="3">
        <v>111</v>
      </c>
      <c r="G1329" s="3">
        <v>0</v>
      </c>
      <c r="H1329" s="3">
        <v>0</v>
      </c>
      <c r="I1329" s="3">
        <v>0</v>
      </c>
      <c r="R1329" s="6"/>
    </row>
    <row r="1330" spans="1:19" s="3" customFormat="1" x14ac:dyDescent="0.2">
      <c r="A1330" s="3">
        <v>1294</v>
      </c>
      <c r="B1330" s="3">
        <v>3218</v>
      </c>
      <c r="C1330" s="3">
        <v>2</v>
      </c>
      <c r="D1330" s="3">
        <v>0.109921984</v>
      </c>
      <c r="E1330" s="3">
        <v>2112</v>
      </c>
      <c r="F1330" s="3">
        <v>-311</v>
      </c>
      <c r="G1330" s="3">
        <v>0</v>
      </c>
      <c r="H1330" s="3">
        <v>0</v>
      </c>
      <c r="I1330" s="3">
        <v>0</v>
      </c>
      <c r="R1330" s="6"/>
    </row>
    <row r="1331" spans="1:19" s="3" customFormat="1" x14ac:dyDescent="0.2">
      <c r="A1331" s="3">
        <v>1295</v>
      </c>
      <c r="B1331" s="3">
        <v>3218</v>
      </c>
      <c r="C1331" s="3">
        <v>2</v>
      </c>
      <c r="D1331" s="3">
        <v>0.109921984</v>
      </c>
      <c r="E1331" s="3">
        <v>2212</v>
      </c>
      <c r="F1331" s="3">
        <v>-321</v>
      </c>
      <c r="G1331" s="3">
        <v>0</v>
      </c>
      <c r="H1331" s="3">
        <v>0</v>
      </c>
      <c r="I1331" s="3">
        <v>0</v>
      </c>
      <c r="R1331" s="6"/>
    </row>
    <row r="1332" spans="1:19" s="3" customFormat="1" x14ac:dyDescent="0.2">
      <c r="A1332" s="3">
        <v>1296</v>
      </c>
      <c r="B1332" s="3">
        <v>3218</v>
      </c>
      <c r="C1332" s="3">
        <v>2</v>
      </c>
      <c r="D1332" s="3">
        <v>8.2416482999999999E-2</v>
      </c>
      <c r="E1332" s="3">
        <v>2114</v>
      </c>
      <c r="F1332" s="3">
        <v>-311</v>
      </c>
      <c r="G1332" s="3">
        <v>0</v>
      </c>
      <c r="H1332" s="3">
        <v>0</v>
      </c>
      <c r="I1332" s="3">
        <v>0</v>
      </c>
      <c r="R1332" s="6"/>
    </row>
    <row r="1333" spans="1:19" s="3" customFormat="1" x14ac:dyDescent="0.2">
      <c r="A1333" s="3">
        <v>1297</v>
      </c>
      <c r="B1333" s="3">
        <v>3218</v>
      </c>
      <c r="C1333" s="3">
        <v>2</v>
      </c>
      <c r="D1333" s="3">
        <v>8.2416482999999999E-2</v>
      </c>
      <c r="E1333" s="3">
        <v>2214</v>
      </c>
      <c r="F1333" s="3">
        <v>-321</v>
      </c>
      <c r="G1333" s="3">
        <v>0</v>
      </c>
      <c r="H1333" s="3">
        <v>0</v>
      </c>
      <c r="I1333" s="3">
        <v>0</v>
      </c>
      <c r="R1333" s="6"/>
    </row>
    <row r="1334" spans="1:19" s="3" customFormat="1" x14ac:dyDescent="0.2">
      <c r="A1334" s="3">
        <v>1298</v>
      </c>
      <c r="B1334" s="3">
        <v>3218</v>
      </c>
      <c r="C1334" s="3">
        <v>2</v>
      </c>
      <c r="D1334" s="3">
        <v>5.4910981999999997E-2</v>
      </c>
      <c r="E1334" s="3">
        <v>3114</v>
      </c>
      <c r="F1334" s="3">
        <v>211</v>
      </c>
      <c r="G1334" s="3">
        <v>0</v>
      </c>
      <c r="H1334" s="3">
        <v>0</v>
      </c>
      <c r="I1334" s="3">
        <v>0</v>
      </c>
      <c r="R1334" s="6"/>
    </row>
    <row r="1335" spans="1:19" s="3" customFormat="1" x14ac:dyDescent="0.2">
      <c r="A1335" s="3">
        <v>1299</v>
      </c>
      <c r="B1335" s="3">
        <v>3218</v>
      </c>
      <c r="C1335" s="3">
        <v>2</v>
      </c>
      <c r="D1335" s="3">
        <v>5.4910981999999997E-2</v>
      </c>
      <c r="E1335" s="3">
        <v>3224</v>
      </c>
      <c r="F1335" s="3">
        <v>-211</v>
      </c>
      <c r="G1335" s="3">
        <v>0</v>
      </c>
      <c r="H1335" s="3">
        <v>0</v>
      </c>
      <c r="I1335" s="3">
        <v>0</v>
      </c>
      <c r="R1335" s="6"/>
    </row>
    <row r="1336" spans="1:19" s="3" customFormat="1" x14ac:dyDescent="0.2">
      <c r="A1336" s="3">
        <v>1300</v>
      </c>
      <c r="B1336" s="3">
        <v>3218</v>
      </c>
      <c r="C1336" s="3">
        <v>2</v>
      </c>
      <c r="D1336" s="3">
        <v>4.1208241999999999E-2</v>
      </c>
      <c r="E1336" s="3">
        <v>3112</v>
      </c>
      <c r="F1336" s="3">
        <v>211</v>
      </c>
      <c r="G1336" s="3">
        <v>0</v>
      </c>
      <c r="H1336" s="3">
        <v>0</v>
      </c>
      <c r="I1336" s="3">
        <v>0</v>
      </c>
      <c r="R1336" s="6"/>
    </row>
    <row r="1337" spans="1:19" s="3" customFormat="1" x14ac:dyDescent="0.2">
      <c r="A1337" s="3">
        <v>1301</v>
      </c>
      <c r="B1337" s="3">
        <v>3218</v>
      </c>
      <c r="C1337" s="3">
        <v>2</v>
      </c>
      <c r="D1337" s="3">
        <v>4.1208241999999999E-2</v>
      </c>
      <c r="E1337" s="3">
        <v>3222</v>
      </c>
      <c r="F1337" s="3">
        <v>-211</v>
      </c>
      <c r="G1337" s="3">
        <v>0</v>
      </c>
      <c r="H1337" s="3">
        <v>0</v>
      </c>
      <c r="I1337" s="3">
        <v>0</v>
      </c>
      <c r="R1337" s="6"/>
    </row>
    <row r="1338" spans="1:19" s="3" customFormat="1" x14ac:dyDescent="0.2">
      <c r="A1338" s="3">
        <v>1302</v>
      </c>
      <c r="B1338" s="3">
        <v>3218</v>
      </c>
      <c r="C1338" s="3">
        <v>2</v>
      </c>
      <c r="D1338" s="3">
        <v>1.3702740999999999E-2</v>
      </c>
      <c r="E1338" s="3">
        <v>2112</v>
      </c>
      <c r="F1338" s="3">
        <v>-313</v>
      </c>
      <c r="G1338" s="3">
        <v>0</v>
      </c>
      <c r="H1338" s="3">
        <v>0</v>
      </c>
      <c r="I1338" s="3">
        <v>0</v>
      </c>
      <c r="R1338" s="6"/>
    </row>
    <row r="1339" spans="1:19" s="3" customFormat="1" x14ac:dyDescent="0.2">
      <c r="A1339" s="3">
        <v>1303</v>
      </c>
      <c r="B1339" s="3">
        <v>3218</v>
      </c>
      <c r="C1339" s="3">
        <v>2</v>
      </c>
      <c r="D1339" s="3">
        <v>1.3702740999999999E-2</v>
      </c>
      <c r="E1339" s="3">
        <v>2212</v>
      </c>
      <c r="F1339" s="3">
        <v>-323</v>
      </c>
      <c r="G1339" s="3">
        <v>0</v>
      </c>
      <c r="H1339" s="3">
        <v>0</v>
      </c>
      <c r="I1339" s="3">
        <v>0</v>
      </c>
      <c r="R1339" s="6"/>
    </row>
    <row r="1340" spans="1:19" s="3" customFormat="1" x14ac:dyDescent="0.2">
      <c r="A1340" s="3">
        <v>1304</v>
      </c>
      <c r="B1340" s="3">
        <v>3218</v>
      </c>
      <c r="C1340" s="3">
        <v>2</v>
      </c>
      <c r="D1340" s="3">
        <v>5.5011000000000001E-3</v>
      </c>
      <c r="E1340" s="3">
        <v>3312</v>
      </c>
      <c r="F1340" s="3">
        <v>321</v>
      </c>
      <c r="G1340" s="3">
        <v>0</v>
      </c>
      <c r="H1340" s="3">
        <v>0</v>
      </c>
      <c r="I1340" s="3">
        <v>0</v>
      </c>
      <c r="R1340" s="6"/>
    </row>
    <row r="1341" spans="1:19" s="3" customFormat="1" x14ac:dyDescent="0.2">
      <c r="A1341" s="3">
        <v>1305</v>
      </c>
      <c r="B1341" s="3">
        <v>3218</v>
      </c>
      <c r="C1341" s="3">
        <v>2</v>
      </c>
      <c r="D1341" s="3">
        <v>5.5011000000000001E-3</v>
      </c>
      <c r="E1341" s="3">
        <v>3322</v>
      </c>
      <c r="F1341" s="3">
        <v>311</v>
      </c>
      <c r="G1341" s="3">
        <v>0</v>
      </c>
      <c r="H1341" s="3">
        <v>0</v>
      </c>
      <c r="I1341" s="3">
        <v>0</v>
      </c>
      <c r="R1341" s="6"/>
    </row>
    <row r="1342" spans="1:19" s="2" customFormat="1" x14ac:dyDescent="0.2">
      <c r="A1342" s="2">
        <v>1306</v>
      </c>
      <c r="B1342" s="2">
        <v>3118</v>
      </c>
      <c r="C1342" s="2" t="s">
        <v>232</v>
      </c>
      <c r="D1342" s="2">
        <v>2.0299999999999998</v>
      </c>
      <c r="E1342" s="2">
        <v>0.18</v>
      </c>
      <c r="F1342" s="2">
        <v>8</v>
      </c>
      <c r="G1342" s="2">
        <v>1</v>
      </c>
      <c r="H1342" s="2">
        <v>-1</v>
      </c>
      <c r="I1342" s="2">
        <v>0</v>
      </c>
      <c r="J1342" s="2">
        <v>0</v>
      </c>
      <c r="K1342" s="2">
        <v>1</v>
      </c>
      <c r="L1342" s="2">
        <v>-1</v>
      </c>
      <c r="M1342" s="2">
        <v>11</v>
      </c>
      <c r="N1342" s="2">
        <v>2.04</v>
      </c>
      <c r="O1342" s="2">
        <v>2.0249999999999999</v>
      </c>
      <c r="P1342" s="2">
        <v>0.2</v>
      </c>
      <c r="Q1342" s="2">
        <v>0.15</v>
      </c>
      <c r="R1342" s="9">
        <v>4</v>
      </c>
      <c r="S1342" s="2" t="s">
        <v>705</v>
      </c>
    </row>
    <row r="1343" spans="1:19" s="3" customFormat="1" x14ac:dyDescent="0.2">
      <c r="A1343" s="3">
        <v>1307</v>
      </c>
      <c r="B1343" s="3">
        <v>3118</v>
      </c>
      <c r="C1343" s="3">
        <v>2</v>
      </c>
      <c r="D1343" s="3">
        <v>0.219821982</v>
      </c>
      <c r="E1343" s="3">
        <v>2112</v>
      </c>
      <c r="F1343" s="3">
        <v>-321</v>
      </c>
      <c r="G1343" s="3">
        <v>0</v>
      </c>
      <c r="H1343" s="3">
        <v>0</v>
      </c>
      <c r="I1343" s="3">
        <v>0</v>
      </c>
      <c r="R1343" s="6"/>
    </row>
    <row r="1344" spans="1:19" s="3" customFormat="1" x14ac:dyDescent="0.2">
      <c r="A1344" s="3">
        <v>1308</v>
      </c>
      <c r="B1344" s="3">
        <v>3118</v>
      </c>
      <c r="C1344" s="3">
        <v>2</v>
      </c>
      <c r="D1344" s="3">
        <v>0.219821982</v>
      </c>
      <c r="E1344" s="3">
        <v>3122</v>
      </c>
      <c r="F1344" s="3">
        <v>-211</v>
      </c>
      <c r="G1344" s="3">
        <v>0</v>
      </c>
      <c r="H1344" s="3">
        <v>0</v>
      </c>
      <c r="I1344" s="3">
        <v>0</v>
      </c>
      <c r="R1344" s="6"/>
    </row>
    <row r="1345" spans="1:19" s="3" customFormat="1" x14ac:dyDescent="0.2">
      <c r="A1345" s="3">
        <v>1309</v>
      </c>
      <c r="B1345" s="3">
        <v>3118</v>
      </c>
      <c r="C1345" s="3">
        <v>2</v>
      </c>
      <c r="D1345" s="3">
        <v>0.16481648199999999</v>
      </c>
      <c r="E1345" s="3">
        <v>3124</v>
      </c>
      <c r="F1345" s="3">
        <v>-211</v>
      </c>
      <c r="G1345" s="3">
        <v>0</v>
      </c>
      <c r="H1345" s="3">
        <v>0</v>
      </c>
      <c r="I1345" s="3">
        <v>0</v>
      </c>
      <c r="R1345" s="6"/>
    </row>
    <row r="1346" spans="1:19" s="3" customFormat="1" x14ac:dyDescent="0.2">
      <c r="A1346" s="3">
        <v>1310</v>
      </c>
      <c r="B1346" s="3">
        <v>3118</v>
      </c>
      <c r="C1346" s="3">
        <v>2</v>
      </c>
      <c r="D1346" s="3">
        <v>0.123612361</v>
      </c>
      <c r="E1346" s="3">
        <v>1114</v>
      </c>
      <c r="F1346" s="3">
        <v>-311</v>
      </c>
      <c r="G1346" s="3">
        <v>0</v>
      </c>
      <c r="H1346" s="3">
        <v>0</v>
      </c>
      <c r="I1346" s="3">
        <v>0</v>
      </c>
      <c r="R1346" s="6"/>
    </row>
    <row r="1347" spans="1:19" s="3" customFormat="1" x14ac:dyDescent="0.2">
      <c r="A1347" s="3">
        <v>1311</v>
      </c>
      <c r="B1347" s="3">
        <v>3118</v>
      </c>
      <c r="C1347" s="3">
        <v>2</v>
      </c>
      <c r="D1347" s="3">
        <v>5.4905491000000001E-2</v>
      </c>
      <c r="E1347" s="3">
        <v>3114</v>
      </c>
      <c r="F1347" s="3">
        <v>111</v>
      </c>
      <c r="G1347" s="3">
        <v>0</v>
      </c>
      <c r="H1347" s="3">
        <v>0</v>
      </c>
      <c r="I1347" s="3">
        <v>0</v>
      </c>
      <c r="R1347" s="6"/>
    </row>
    <row r="1348" spans="1:19" s="3" customFormat="1" x14ac:dyDescent="0.2">
      <c r="A1348" s="3">
        <v>1312</v>
      </c>
      <c r="B1348" s="3">
        <v>3118</v>
      </c>
      <c r="C1348" s="3">
        <v>2</v>
      </c>
      <c r="D1348" s="3">
        <v>5.4905491000000001E-2</v>
      </c>
      <c r="E1348" s="3">
        <v>3214</v>
      </c>
      <c r="F1348" s="3">
        <v>-211</v>
      </c>
      <c r="G1348" s="3">
        <v>0</v>
      </c>
      <c r="H1348" s="3">
        <v>0</v>
      </c>
      <c r="I1348" s="3">
        <v>0</v>
      </c>
      <c r="R1348" s="6"/>
    </row>
    <row r="1349" spans="1:19" s="3" customFormat="1" x14ac:dyDescent="0.2">
      <c r="A1349" s="3">
        <v>1313</v>
      </c>
      <c r="B1349" s="3">
        <v>3118</v>
      </c>
      <c r="C1349" s="3">
        <v>2</v>
      </c>
      <c r="D1349" s="3">
        <v>4.1204119999999997E-2</v>
      </c>
      <c r="E1349" s="3">
        <v>2114</v>
      </c>
      <c r="F1349" s="3">
        <v>-321</v>
      </c>
      <c r="G1349" s="3">
        <v>0</v>
      </c>
      <c r="H1349" s="3">
        <v>0</v>
      </c>
      <c r="I1349" s="3">
        <v>0</v>
      </c>
      <c r="R1349" s="6"/>
    </row>
    <row r="1350" spans="1:19" s="3" customFormat="1" x14ac:dyDescent="0.2">
      <c r="A1350" s="3">
        <v>1314</v>
      </c>
      <c r="B1350" s="3">
        <v>3118</v>
      </c>
      <c r="C1350" s="3">
        <v>2</v>
      </c>
      <c r="D1350" s="3">
        <v>4.1204119999999997E-2</v>
      </c>
      <c r="E1350" s="3">
        <v>3112</v>
      </c>
      <c r="F1350" s="3">
        <v>111</v>
      </c>
      <c r="G1350" s="3">
        <v>0</v>
      </c>
      <c r="H1350" s="3">
        <v>0</v>
      </c>
      <c r="I1350" s="3">
        <v>0</v>
      </c>
      <c r="R1350" s="6"/>
    </row>
    <row r="1351" spans="1:19" s="3" customFormat="1" x14ac:dyDescent="0.2">
      <c r="A1351" s="3">
        <v>1315</v>
      </c>
      <c r="B1351" s="3">
        <v>3118</v>
      </c>
      <c r="C1351" s="3">
        <v>2</v>
      </c>
      <c r="D1351" s="3">
        <v>4.1204119999999997E-2</v>
      </c>
      <c r="E1351" s="3">
        <v>3212</v>
      </c>
      <c r="F1351" s="3">
        <v>-211</v>
      </c>
      <c r="G1351" s="3">
        <v>0</v>
      </c>
      <c r="H1351" s="3">
        <v>0</v>
      </c>
      <c r="I1351" s="3">
        <v>0</v>
      </c>
      <c r="R1351" s="6"/>
    </row>
    <row r="1352" spans="1:19" s="3" customFormat="1" x14ac:dyDescent="0.2">
      <c r="A1352" s="3">
        <v>1316</v>
      </c>
      <c r="B1352" s="3">
        <v>3118</v>
      </c>
      <c r="C1352" s="3">
        <v>2</v>
      </c>
      <c r="D1352" s="3">
        <v>2.7502749999999999E-2</v>
      </c>
      <c r="E1352" s="3">
        <v>2112</v>
      </c>
      <c r="F1352" s="3">
        <v>-323</v>
      </c>
      <c r="G1352" s="3">
        <v>0</v>
      </c>
      <c r="H1352" s="3">
        <v>0</v>
      </c>
      <c r="I1352" s="3">
        <v>0</v>
      </c>
      <c r="R1352" s="6"/>
    </row>
    <row r="1353" spans="1:19" s="3" customFormat="1" x14ac:dyDescent="0.2">
      <c r="A1353" s="3">
        <v>1317</v>
      </c>
      <c r="B1353" s="3">
        <v>3118</v>
      </c>
      <c r="C1353" s="3">
        <v>2</v>
      </c>
      <c r="D1353" s="3">
        <v>1.10011E-2</v>
      </c>
      <c r="E1353" s="3">
        <v>3312</v>
      </c>
      <c r="F1353" s="3">
        <v>311</v>
      </c>
      <c r="G1353" s="3">
        <v>0</v>
      </c>
      <c r="H1353" s="3">
        <v>0</v>
      </c>
      <c r="I1353" s="3">
        <v>0</v>
      </c>
      <c r="R1353" s="6"/>
    </row>
    <row r="1354" spans="1:19" s="2" customFormat="1" x14ac:dyDescent="0.2">
      <c r="A1354" s="2">
        <v>1318</v>
      </c>
      <c r="B1354" s="2">
        <v>-3118</v>
      </c>
      <c r="C1354" s="2" t="s">
        <v>233</v>
      </c>
      <c r="D1354" s="2">
        <v>2.0299999999999998</v>
      </c>
      <c r="E1354" s="2">
        <v>0.18</v>
      </c>
      <c r="F1354" s="2">
        <v>8</v>
      </c>
      <c r="G1354" s="2">
        <v>-1</v>
      </c>
      <c r="H1354" s="2">
        <v>1</v>
      </c>
      <c r="I1354" s="2">
        <v>0</v>
      </c>
      <c r="J1354" s="2">
        <v>0</v>
      </c>
      <c r="K1354" s="2">
        <v>1</v>
      </c>
      <c r="L1354" s="2">
        <v>1</v>
      </c>
      <c r="M1354" s="2">
        <v>11</v>
      </c>
      <c r="N1354" s="2">
        <v>2.04</v>
      </c>
      <c r="O1354" s="2">
        <v>2.0249999999999999</v>
      </c>
      <c r="P1354" s="2">
        <v>0.2</v>
      </c>
      <c r="Q1354" s="2">
        <v>0.15</v>
      </c>
      <c r="R1354" s="9">
        <v>4</v>
      </c>
      <c r="S1354" s="2" t="s">
        <v>705</v>
      </c>
    </row>
    <row r="1355" spans="1:19" s="3" customFormat="1" x14ac:dyDescent="0.2">
      <c r="A1355" s="3">
        <v>1319</v>
      </c>
      <c r="B1355" s="3">
        <v>-3118</v>
      </c>
      <c r="C1355" s="3">
        <v>2</v>
      </c>
      <c r="D1355" s="3">
        <v>0.219821982</v>
      </c>
      <c r="E1355" s="3">
        <v>-3122</v>
      </c>
      <c r="F1355" s="3">
        <v>211</v>
      </c>
      <c r="G1355" s="3">
        <v>0</v>
      </c>
      <c r="H1355" s="3">
        <v>0</v>
      </c>
      <c r="I1355" s="3">
        <v>0</v>
      </c>
      <c r="R1355" s="6"/>
    </row>
    <row r="1356" spans="1:19" s="3" customFormat="1" x14ac:dyDescent="0.2">
      <c r="A1356" s="3">
        <v>1320</v>
      </c>
      <c r="B1356" s="3">
        <v>-3118</v>
      </c>
      <c r="C1356" s="3">
        <v>2</v>
      </c>
      <c r="D1356" s="3">
        <v>0.219821982</v>
      </c>
      <c r="E1356" s="3">
        <v>-2112</v>
      </c>
      <c r="F1356" s="3">
        <v>321</v>
      </c>
      <c r="G1356" s="3">
        <v>0</v>
      </c>
      <c r="H1356" s="3">
        <v>0</v>
      </c>
      <c r="I1356" s="3">
        <v>0</v>
      </c>
      <c r="R1356" s="6"/>
    </row>
    <row r="1357" spans="1:19" s="3" customFormat="1" x14ac:dyDescent="0.2">
      <c r="A1357" s="3">
        <v>1321</v>
      </c>
      <c r="B1357" s="3">
        <v>-3118</v>
      </c>
      <c r="C1357" s="3">
        <v>2</v>
      </c>
      <c r="D1357" s="3">
        <v>0.16481648199999999</v>
      </c>
      <c r="E1357" s="3">
        <v>-3124</v>
      </c>
      <c r="F1357" s="3">
        <v>211</v>
      </c>
      <c r="G1357" s="3">
        <v>0</v>
      </c>
      <c r="H1357" s="3">
        <v>0</v>
      </c>
      <c r="I1357" s="3">
        <v>0</v>
      </c>
      <c r="R1357" s="6"/>
    </row>
    <row r="1358" spans="1:19" s="3" customFormat="1" x14ac:dyDescent="0.2">
      <c r="A1358" s="3">
        <v>1322</v>
      </c>
      <c r="B1358" s="3">
        <v>-3118</v>
      </c>
      <c r="C1358" s="3">
        <v>2</v>
      </c>
      <c r="D1358" s="3">
        <v>0.123612361</v>
      </c>
      <c r="E1358" s="3">
        <v>-1114</v>
      </c>
      <c r="F1358" s="3">
        <v>311</v>
      </c>
      <c r="G1358" s="3">
        <v>0</v>
      </c>
      <c r="H1358" s="3">
        <v>0</v>
      </c>
      <c r="I1358" s="3">
        <v>0</v>
      </c>
      <c r="R1358" s="6"/>
    </row>
    <row r="1359" spans="1:19" s="3" customFormat="1" x14ac:dyDescent="0.2">
      <c r="A1359" s="3">
        <v>1323</v>
      </c>
      <c r="B1359" s="3">
        <v>-3118</v>
      </c>
      <c r="C1359" s="3">
        <v>2</v>
      </c>
      <c r="D1359" s="3">
        <v>5.4905491000000001E-2</v>
      </c>
      <c r="E1359" s="3">
        <v>-3214</v>
      </c>
      <c r="F1359" s="3">
        <v>211</v>
      </c>
      <c r="G1359" s="3">
        <v>0</v>
      </c>
      <c r="H1359" s="3">
        <v>0</v>
      </c>
      <c r="I1359" s="3">
        <v>0</v>
      </c>
      <c r="R1359" s="6"/>
    </row>
    <row r="1360" spans="1:19" s="3" customFormat="1" x14ac:dyDescent="0.2">
      <c r="A1360" s="3">
        <v>1324</v>
      </c>
      <c r="B1360" s="3">
        <v>-3118</v>
      </c>
      <c r="C1360" s="3">
        <v>2</v>
      </c>
      <c r="D1360" s="3">
        <v>5.4905491000000001E-2</v>
      </c>
      <c r="E1360" s="3">
        <v>-3114</v>
      </c>
      <c r="F1360" s="3">
        <v>111</v>
      </c>
      <c r="G1360" s="3">
        <v>0</v>
      </c>
      <c r="H1360" s="3">
        <v>0</v>
      </c>
      <c r="I1360" s="3">
        <v>0</v>
      </c>
      <c r="R1360" s="6"/>
    </row>
    <row r="1361" spans="1:19" s="3" customFormat="1" x14ac:dyDescent="0.2">
      <c r="A1361" s="3">
        <v>1325</v>
      </c>
      <c r="B1361" s="3">
        <v>-3118</v>
      </c>
      <c r="C1361" s="3">
        <v>2</v>
      </c>
      <c r="D1361" s="3">
        <v>4.1204119999999997E-2</v>
      </c>
      <c r="E1361" s="3">
        <v>-3212</v>
      </c>
      <c r="F1361" s="3">
        <v>211</v>
      </c>
      <c r="G1361" s="3">
        <v>0</v>
      </c>
      <c r="H1361" s="3">
        <v>0</v>
      </c>
      <c r="I1361" s="3">
        <v>0</v>
      </c>
      <c r="R1361" s="6"/>
    </row>
    <row r="1362" spans="1:19" s="3" customFormat="1" x14ac:dyDescent="0.2">
      <c r="A1362" s="3">
        <v>1326</v>
      </c>
      <c r="B1362" s="3">
        <v>-3118</v>
      </c>
      <c r="C1362" s="3">
        <v>2</v>
      </c>
      <c r="D1362" s="3">
        <v>4.1204119999999997E-2</v>
      </c>
      <c r="E1362" s="3">
        <v>-3112</v>
      </c>
      <c r="F1362" s="3">
        <v>111</v>
      </c>
      <c r="G1362" s="3">
        <v>0</v>
      </c>
      <c r="H1362" s="3">
        <v>0</v>
      </c>
      <c r="I1362" s="3">
        <v>0</v>
      </c>
      <c r="R1362" s="6"/>
    </row>
    <row r="1363" spans="1:19" s="3" customFormat="1" x14ac:dyDescent="0.2">
      <c r="A1363" s="3">
        <v>1327</v>
      </c>
      <c r="B1363" s="3">
        <v>-3118</v>
      </c>
      <c r="C1363" s="3">
        <v>2</v>
      </c>
      <c r="D1363" s="3">
        <v>4.1204119999999997E-2</v>
      </c>
      <c r="E1363" s="3">
        <v>-2114</v>
      </c>
      <c r="F1363" s="3">
        <v>321</v>
      </c>
      <c r="G1363" s="3">
        <v>0</v>
      </c>
      <c r="H1363" s="3">
        <v>0</v>
      </c>
      <c r="I1363" s="3">
        <v>0</v>
      </c>
      <c r="R1363" s="6"/>
    </row>
    <row r="1364" spans="1:19" s="3" customFormat="1" x14ac:dyDescent="0.2">
      <c r="A1364" s="3">
        <v>1328</v>
      </c>
      <c r="B1364" s="3">
        <v>-3118</v>
      </c>
      <c r="C1364" s="3">
        <v>2</v>
      </c>
      <c r="D1364" s="3">
        <v>2.7502749999999999E-2</v>
      </c>
      <c r="E1364" s="3">
        <v>-2112</v>
      </c>
      <c r="F1364" s="3">
        <v>323</v>
      </c>
      <c r="G1364" s="3">
        <v>0</v>
      </c>
      <c r="H1364" s="3">
        <v>0</v>
      </c>
      <c r="I1364" s="3">
        <v>0</v>
      </c>
      <c r="R1364" s="6"/>
    </row>
    <row r="1365" spans="1:19" s="3" customFormat="1" x14ac:dyDescent="0.2">
      <c r="A1365" s="3">
        <v>1329</v>
      </c>
      <c r="B1365" s="3">
        <v>-3118</v>
      </c>
      <c r="C1365" s="3">
        <v>2</v>
      </c>
      <c r="D1365" s="3">
        <v>1.10011E-2</v>
      </c>
      <c r="E1365" s="3">
        <v>-3312</v>
      </c>
      <c r="F1365" s="3">
        <v>-311</v>
      </c>
      <c r="G1365" s="3">
        <v>0</v>
      </c>
      <c r="H1365" s="3">
        <v>0</v>
      </c>
      <c r="I1365" s="3">
        <v>0</v>
      </c>
      <c r="R1365" s="6"/>
    </row>
    <row r="1366" spans="1:19" s="2" customFormat="1" x14ac:dyDescent="0.2">
      <c r="A1366" s="2">
        <v>1330</v>
      </c>
      <c r="B1366" s="2">
        <v>-3218</v>
      </c>
      <c r="C1366" s="2" t="s">
        <v>234</v>
      </c>
      <c r="D1366" s="2">
        <v>2.0299999999999998</v>
      </c>
      <c r="E1366" s="2">
        <v>0.18</v>
      </c>
      <c r="F1366" s="2">
        <v>8</v>
      </c>
      <c r="G1366" s="2">
        <v>-1</v>
      </c>
      <c r="H1366" s="2">
        <v>1</v>
      </c>
      <c r="I1366" s="2">
        <v>0</v>
      </c>
      <c r="J1366" s="2">
        <v>0</v>
      </c>
      <c r="K1366" s="2">
        <v>1</v>
      </c>
      <c r="L1366" s="2">
        <v>0</v>
      </c>
      <c r="M1366" s="2">
        <v>14</v>
      </c>
      <c r="N1366" s="2">
        <v>2.04</v>
      </c>
      <c r="O1366" s="2">
        <v>2.0249999999999999</v>
      </c>
      <c r="P1366" s="2">
        <v>0.2</v>
      </c>
      <c r="Q1366" s="2">
        <v>0.15</v>
      </c>
      <c r="R1366" s="9">
        <v>4</v>
      </c>
      <c r="S1366" s="2" t="s">
        <v>705</v>
      </c>
    </row>
    <row r="1367" spans="1:19" s="3" customFormat="1" x14ac:dyDescent="0.2">
      <c r="A1367" s="3">
        <v>1331</v>
      </c>
      <c r="B1367" s="3">
        <v>-3218</v>
      </c>
      <c r="C1367" s="3">
        <v>2</v>
      </c>
      <c r="D1367" s="3">
        <v>0.219843969</v>
      </c>
      <c r="E1367" s="3">
        <v>-3122</v>
      </c>
      <c r="F1367" s="3">
        <v>111</v>
      </c>
      <c r="G1367" s="3">
        <v>0</v>
      </c>
      <c r="H1367" s="3">
        <v>0</v>
      </c>
      <c r="I1367" s="3">
        <v>0</v>
      </c>
      <c r="R1367" s="6"/>
    </row>
    <row r="1368" spans="1:19" s="3" customFormat="1" x14ac:dyDescent="0.2">
      <c r="A1368" s="3">
        <v>1332</v>
      </c>
      <c r="B1368" s="3">
        <v>-3218</v>
      </c>
      <c r="C1368" s="3">
        <v>2</v>
      </c>
      <c r="D1368" s="3">
        <v>0.164832967</v>
      </c>
      <c r="E1368" s="3">
        <v>-3124</v>
      </c>
      <c r="F1368" s="3">
        <v>111</v>
      </c>
      <c r="G1368" s="3">
        <v>0</v>
      </c>
      <c r="H1368" s="3">
        <v>0</v>
      </c>
      <c r="I1368" s="3">
        <v>0</v>
      </c>
      <c r="R1368" s="6"/>
    </row>
    <row r="1369" spans="1:19" s="3" customFormat="1" x14ac:dyDescent="0.2">
      <c r="A1369" s="3">
        <v>1333</v>
      </c>
      <c r="B1369" s="3">
        <v>-3218</v>
      </c>
      <c r="C1369" s="3">
        <v>2</v>
      </c>
      <c r="D1369" s="3">
        <v>0.109921984</v>
      </c>
      <c r="E1369" s="3">
        <v>-2212</v>
      </c>
      <c r="F1369" s="3">
        <v>321</v>
      </c>
      <c r="G1369" s="3">
        <v>0</v>
      </c>
      <c r="H1369" s="3">
        <v>0</v>
      </c>
      <c r="I1369" s="3">
        <v>0</v>
      </c>
      <c r="R1369" s="6"/>
    </row>
    <row r="1370" spans="1:19" s="3" customFormat="1" x14ac:dyDescent="0.2">
      <c r="A1370" s="3">
        <v>1334</v>
      </c>
      <c r="B1370" s="3">
        <v>-3218</v>
      </c>
      <c r="C1370" s="3">
        <v>2</v>
      </c>
      <c r="D1370" s="3">
        <v>0.109921984</v>
      </c>
      <c r="E1370" s="3">
        <v>-2112</v>
      </c>
      <c r="F1370" s="3">
        <v>311</v>
      </c>
      <c r="G1370" s="3">
        <v>0</v>
      </c>
      <c r="H1370" s="3">
        <v>0</v>
      </c>
      <c r="I1370" s="3">
        <v>0</v>
      </c>
      <c r="R1370" s="6"/>
    </row>
    <row r="1371" spans="1:19" s="3" customFormat="1" x14ac:dyDescent="0.2">
      <c r="A1371" s="3">
        <v>1335</v>
      </c>
      <c r="B1371" s="3">
        <v>-3218</v>
      </c>
      <c r="C1371" s="3">
        <v>2</v>
      </c>
      <c r="D1371" s="3">
        <v>8.2416482999999999E-2</v>
      </c>
      <c r="E1371" s="3">
        <v>-2214</v>
      </c>
      <c r="F1371" s="3">
        <v>321</v>
      </c>
      <c r="G1371" s="3">
        <v>0</v>
      </c>
      <c r="H1371" s="3">
        <v>0</v>
      </c>
      <c r="I1371" s="3">
        <v>0</v>
      </c>
      <c r="R1371" s="6"/>
    </row>
    <row r="1372" spans="1:19" s="3" customFormat="1" x14ac:dyDescent="0.2">
      <c r="A1372" s="3">
        <v>1336</v>
      </c>
      <c r="B1372" s="3">
        <v>-3218</v>
      </c>
      <c r="C1372" s="3">
        <v>2</v>
      </c>
      <c r="D1372" s="3">
        <v>8.2416482999999999E-2</v>
      </c>
      <c r="E1372" s="3">
        <v>-2114</v>
      </c>
      <c r="F1372" s="3">
        <v>311</v>
      </c>
      <c r="G1372" s="3">
        <v>0</v>
      </c>
      <c r="H1372" s="3">
        <v>0</v>
      </c>
      <c r="I1372" s="3">
        <v>0</v>
      </c>
      <c r="R1372" s="6"/>
    </row>
    <row r="1373" spans="1:19" s="3" customFormat="1" x14ac:dyDescent="0.2">
      <c r="A1373" s="3">
        <v>1337</v>
      </c>
      <c r="B1373" s="3">
        <v>-3218</v>
      </c>
      <c r="C1373" s="3">
        <v>2</v>
      </c>
      <c r="D1373" s="3">
        <v>5.4910981999999997E-2</v>
      </c>
      <c r="E1373" s="3">
        <v>-3224</v>
      </c>
      <c r="F1373" s="3">
        <v>211</v>
      </c>
      <c r="G1373" s="3">
        <v>0</v>
      </c>
      <c r="H1373" s="3">
        <v>0</v>
      </c>
      <c r="I1373" s="3">
        <v>0</v>
      </c>
      <c r="R1373" s="6"/>
    </row>
    <row r="1374" spans="1:19" s="3" customFormat="1" x14ac:dyDescent="0.2">
      <c r="A1374" s="3">
        <v>1338</v>
      </c>
      <c r="B1374" s="3">
        <v>-3218</v>
      </c>
      <c r="C1374" s="3">
        <v>2</v>
      </c>
      <c r="D1374" s="3">
        <v>5.4910981999999997E-2</v>
      </c>
      <c r="E1374" s="3">
        <v>-3114</v>
      </c>
      <c r="F1374" s="3">
        <v>-211</v>
      </c>
      <c r="G1374" s="3">
        <v>0</v>
      </c>
      <c r="H1374" s="3">
        <v>0</v>
      </c>
      <c r="I1374" s="3">
        <v>0</v>
      </c>
      <c r="R1374" s="6"/>
    </row>
    <row r="1375" spans="1:19" s="3" customFormat="1" x14ac:dyDescent="0.2">
      <c r="A1375" s="3">
        <v>1339</v>
      </c>
      <c r="B1375" s="3">
        <v>-3218</v>
      </c>
      <c r="C1375" s="3">
        <v>2</v>
      </c>
      <c r="D1375" s="3">
        <v>4.1208241999999999E-2</v>
      </c>
      <c r="E1375" s="3">
        <v>-3222</v>
      </c>
      <c r="F1375" s="3">
        <v>211</v>
      </c>
      <c r="G1375" s="3">
        <v>0</v>
      </c>
      <c r="H1375" s="3">
        <v>0</v>
      </c>
      <c r="I1375" s="3">
        <v>0</v>
      </c>
      <c r="R1375" s="6"/>
    </row>
    <row r="1376" spans="1:19" s="3" customFormat="1" x14ac:dyDescent="0.2">
      <c r="A1376" s="3">
        <v>1340</v>
      </c>
      <c r="B1376" s="3">
        <v>-3218</v>
      </c>
      <c r="C1376" s="3">
        <v>2</v>
      </c>
      <c r="D1376" s="3">
        <v>4.1208241999999999E-2</v>
      </c>
      <c r="E1376" s="3">
        <v>-3112</v>
      </c>
      <c r="F1376" s="3">
        <v>-211</v>
      </c>
      <c r="G1376" s="3">
        <v>0</v>
      </c>
      <c r="H1376" s="3">
        <v>0</v>
      </c>
      <c r="I1376" s="3">
        <v>0</v>
      </c>
      <c r="R1376" s="6"/>
    </row>
    <row r="1377" spans="1:19" s="3" customFormat="1" x14ac:dyDescent="0.2">
      <c r="A1377" s="3">
        <v>1341</v>
      </c>
      <c r="B1377" s="3">
        <v>-3218</v>
      </c>
      <c r="C1377" s="3">
        <v>2</v>
      </c>
      <c r="D1377" s="3">
        <v>1.3702740999999999E-2</v>
      </c>
      <c r="E1377" s="3">
        <v>-2212</v>
      </c>
      <c r="F1377" s="3">
        <v>323</v>
      </c>
      <c r="G1377" s="3">
        <v>0</v>
      </c>
      <c r="H1377" s="3">
        <v>0</v>
      </c>
      <c r="I1377" s="3">
        <v>0</v>
      </c>
      <c r="R1377" s="6"/>
    </row>
    <row r="1378" spans="1:19" s="3" customFormat="1" x14ac:dyDescent="0.2">
      <c r="A1378" s="3">
        <v>1342</v>
      </c>
      <c r="B1378" s="3">
        <v>-3218</v>
      </c>
      <c r="C1378" s="3">
        <v>2</v>
      </c>
      <c r="D1378" s="3">
        <v>1.3702740999999999E-2</v>
      </c>
      <c r="E1378" s="3">
        <v>-2112</v>
      </c>
      <c r="F1378" s="3">
        <v>313</v>
      </c>
      <c r="G1378" s="3">
        <v>0</v>
      </c>
      <c r="H1378" s="3">
        <v>0</v>
      </c>
      <c r="I1378" s="3">
        <v>0</v>
      </c>
      <c r="R1378" s="6"/>
    </row>
    <row r="1379" spans="1:19" s="3" customFormat="1" x14ac:dyDescent="0.2">
      <c r="A1379" s="3">
        <v>1343</v>
      </c>
      <c r="B1379" s="3">
        <v>-3218</v>
      </c>
      <c r="C1379" s="3">
        <v>2</v>
      </c>
      <c r="D1379" s="3">
        <v>5.5011000000000001E-3</v>
      </c>
      <c r="E1379" s="3">
        <v>-3322</v>
      </c>
      <c r="F1379" s="3">
        <v>-311</v>
      </c>
      <c r="G1379" s="3">
        <v>0</v>
      </c>
      <c r="H1379" s="3">
        <v>0</v>
      </c>
      <c r="I1379" s="3">
        <v>0</v>
      </c>
      <c r="R1379" s="6"/>
    </row>
    <row r="1380" spans="1:19" s="3" customFormat="1" x14ac:dyDescent="0.2">
      <c r="A1380" s="3">
        <v>1344</v>
      </c>
      <c r="B1380" s="3">
        <v>-3218</v>
      </c>
      <c r="C1380" s="3">
        <v>2</v>
      </c>
      <c r="D1380" s="3">
        <v>5.5011000000000001E-3</v>
      </c>
      <c r="E1380" s="3">
        <v>-3312</v>
      </c>
      <c r="F1380" s="3">
        <v>-321</v>
      </c>
      <c r="G1380" s="3">
        <v>0</v>
      </c>
      <c r="H1380" s="3">
        <v>0</v>
      </c>
      <c r="I1380" s="3">
        <v>0</v>
      </c>
      <c r="R1380" s="6"/>
    </row>
    <row r="1381" spans="1:19" s="2" customFormat="1" x14ac:dyDescent="0.2">
      <c r="A1381" s="2">
        <v>1345</v>
      </c>
      <c r="B1381" s="2">
        <v>-3228</v>
      </c>
      <c r="C1381" s="2" t="s">
        <v>235</v>
      </c>
      <c r="D1381" s="2">
        <v>2.0299999999999998</v>
      </c>
      <c r="E1381" s="2">
        <v>0.18</v>
      </c>
      <c r="F1381" s="2">
        <v>8</v>
      </c>
      <c r="G1381" s="2">
        <v>-1</v>
      </c>
      <c r="H1381" s="2">
        <v>1</v>
      </c>
      <c r="I1381" s="2">
        <v>0</v>
      </c>
      <c r="J1381" s="2">
        <v>0</v>
      </c>
      <c r="K1381" s="2">
        <v>1</v>
      </c>
      <c r="L1381" s="2">
        <v>-1</v>
      </c>
      <c r="M1381" s="2">
        <v>11</v>
      </c>
      <c r="N1381" s="2">
        <v>2.04</v>
      </c>
      <c r="O1381" s="2">
        <v>2.0249999999999999</v>
      </c>
      <c r="P1381" s="2">
        <v>0.2</v>
      </c>
      <c r="Q1381" s="2">
        <v>0.15</v>
      </c>
      <c r="R1381" s="9">
        <v>4</v>
      </c>
      <c r="S1381" s="2" t="s">
        <v>705</v>
      </c>
    </row>
    <row r="1382" spans="1:19" s="3" customFormat="1" x14ac:dyDescent="0.2">
      <c r="A1382" s="3">
        <v>1346</v>
      </c>
      <c r="B1382" s="3">
        <v>-3228</v>
      </c>
      <c r="C1382" s="3">
        <v>2</v>
      </c>
      <c r="D1382" s="3">
        <v>0.219821982</v>
      </c>
      <c r="E1382" s="3">
        <v>-3122</v>
      </c>
      <c r="F1382" s="3">
        <v>-211</v>
      </c>
      <c r="G1382" s="3">
        <v>0</v>
      </c>
      <c r="H1382" s="3">
        <v>0</v>
      </c>
      <c r="I1382" s="3">
        <v>0</v>
      </c>
      <c r="R1382" s="6"/>
    </row>
    <row r="1383" spans="1:19" s="3" customFormat="1" x14ac:dyDescent="0.2">
      <c r="A1383" s="3">
        <v>1347</v>
      </c>
      <c r="B1383" s="3">
        <v>-3228</v>
      </c>
      <c r="C1383" s="3">
        <v>2</v>
      </c>
      <c r="D1383" s="3">
        <v>0.219821982</v>
      </c>
      <c r="E1383" s="3">
        <v>-2212</v>
      </c>
      <c r="F1383" s="3">
        <v>311</v>
      </c>
      <c r="G1383" s="3">
        <v>0</v>
      </c>
      <c r="H1383" s="3">
        <v>0</v>
      </c>
      <c r="I1383" s="3">
        <v>0</v>
      </c>
      <c r="R1383" s="6"/>
    </row>
    <row r="1384" spans="1:19" s="3" customFormat="1" x14ac:dyDescent="0.2">
      <c r="A1384" s="3">
        <v>1348</v>
      </c>
      <c r="B1384" s="3">
        <v>-3228</v>
      </c>
      <c r="C1384" s="3">
        <v>2</v>
      </c>
      <c r="D1384" s="3">
        <v>0.16481648199999999</v>
      </c>
      <c r="E1384" s="3">
        <v>-3124</v>
      </c>
      <c r="F1384" s="3">
        <v>-211</v>
      </c>
      <c r="G1384" s="3">
        <v>0</v>
      </c>
      <c r="H1384" s="3">
        <v>0</v>
      </c>
      <c r="I1384" s="3">
        <v>0</v>
      </c>
      <c r="R1384" s="6"/>
    </row>
    <row r="1385" spans="1:19" s="3" customFormat="1" x14ac:dyDescent="0.2">
      <c r="A1385" s="3">
        <v>1349</v>
      </c>
      <c r="B1385" s="3">
        <v>-3228</v>
      </c>
      <c r="C1385" s="3">
        <v>2</v>
      </c>
      <c r="D1385" s="3">
        <v>0.123612361</v>
      </c>
      <c r="E1385" s="3">
        <v>-2224</v>
      </c>
      <c r="F1385" s="3">
        <v>321</v>
      </c>
      <c r="G1385" s="3">
        <v>0</v>
      </c>
      <c r="H1385" s="3">
        <v>0</v>
      </c>
      <c r="I1385" s="3">
        <v>0</v>
      </c>
      <c r="R1385" s="6"/>
    </row>
    <row r="1386" spans="1:19" s="3" customFormat="1" x14ac:dyDescent="0.2">
      <c r="A1386" s="3">
        <v>1350</v>
      </c>
      <c r="B1386" s="3">
        <v>-3228</v>
      </c>
      <c r="C1386" s="3">
        <v>2</v>
      </c>
      <c r="D1386" s="3">
        <v>5.4905491000000001E-2</v>
      </c>
      <c r="E1386" s="3">
        <v>-3224</v>
      </c>
      <c r="F1386" s="3">
        <v>111</v>
      </c>
      <c r="G1386" s="3">
        <v>0</v>
      </c>
      <c r="H1386" s="3">
        <v>0</v>
      </c>
      <c r="I1386" s="3">
        <v>0</v>
      </c>
      <c r="R1386" s="6"/>
    </row>
    <row r="1387" spans="1:19" s="3" customFormat="1" x14ac:dyDescent="0.2">
      <c r="A1387" s="3">
        <v>1351</v>
      </c>
      <c r="B1387" s="3">
        <v>-3228</v>
      </c>
      <c r="C1387" s="3">
        <v>2</v>
      </c>
      <c r="D1387" s="3">
        <v>5.4905491000000001E-2</v>
      </c>
      <c r="E1387" s="3">
        <v>-3214</v>
      </c>
      <c r="F1387" s="3">
        <v>-211</v>
      </c>
      <c r="G1387" s="3">
        <v>0</v>
      </c>
      <c r="H1387" s="3">
        <v>0</v>
      </c>
      <c r="I1387" s="3">
        <v>0</v>
      </c>
      <c r="R1387" s="6"/>
    </row>
    <row r="1388" spans="1:19" s="3" customFormat="1" x14ac:dyDescent="0.2">
      <c r="A1388" s="3">
        <v>1352</v>
      </c>
      <c r="B1388" s="3">
        <v>-3228</v>
      </c>
      <c r="C1388" s="3">
        <v>2</v>
      </c>
      <c r="D1388" s="3">
        <v>4.1204119999999997E-2</v>
      </c>
      <c r="E1388" s="3">
        <v>-3222</v>
      </c>
      <c r="F1388" s="3">
        <v>111</v>
      </c>
      <c r="G1388" s="3">
        <v>0</v>
      </c>
      <c r="H1388" s="3">
        <v>0</v>
      </c>
      <c r="I1388" s="3">
        <v>0</v>
      </c>
      <c r="R1388" s="6"/>
    </row>
    <row r="1389" spans="1:19" s="3" customFormat="1" x14ac:dyDescent="0.2">
      <c r="A1389" s="3">
        <v>1353</v>
      </c>
      <c r="B1389" s="3">
        <v>-3228</v>
      </c>
      <c r="C1389" s="3">
        <v>2</v>
      </c>
      <c r="D1389" s="3">
        <v>4.1204119999999997E-2</v>
      </c>
      <c r="E1389" s="3">
        <v>-3212</v>
      </c>
      <c r="F1389" s="3">
        <v>-211</v>
      </c>
      <c r="G1389" s="3">
        <v>0</v>
      </c>
      <c r="H1389" s="3">
        <v>0</v>
      </c>
      <c r="I1389" s="3">
        <v>0</v>
      </c>
      <c r="R1389" s="6"/>
    </row>
    <row r="1390" spans="1:19" s="3" customFormat="1" x14ac:dyDescent="0.2">
      <c r="A1390" s="3">
        <v>1354</v>
      </c>
      <c r="B1390" s="3">
        <v>-3228</v>
      </c>
      <c r="C1390" s="3">
        <v>2</v>
      </c>
      <c r="D1390" s="3">
        <v>4.1204119999999997E-2</v>
      </c>
      <c r="E1390" s="3">
        <v>-2214</v>
      </c>
      <c r="F1390" s="3">
        <v>311</v>
      </c>
      <c r="G1390" s="3">
        <v>0</v>
      </c>
      <c r="H1390" s="3">
        <v>0</v>
      </c>
      <c r="I1390" s="3">
        <v>0</v>
      </c>
      <c r="R1390" s="6"/>
    </row>
    <row r="1391" spans="1:19" s="3" customFormat="1" x14ac:dyDescent="0.2">
      <c r="A1391" s="3">
        <v>1355</v>
      </c>
      <c r="B1391" s="3">
        <v>-3228</v>
      </c>
      <c r="C1391" s="3">
        <v>2</v>
      </c>
      <c r="D1391" s="3">
        <v>2.7502749999999999E-2</v>
      </c>
      <c r="E1391" s="3">
        <v>-2212</v>
      </c>
      <c r="F1391" s="3">
        <v>313</v>
      </c>
      <c r="G1391" s="3">
        <v>0</v>
      </c>
      <c r="H1391" s="3">
        <v>0</v>
      </c>
      <c r="I1391" s="3">
        <v>0</v>
      </c>
      <c r="R1391" s="6"/>
    </row>
    <row r="1392" spans="1:19" s="3" customFormat="1" x14ac:dyDescent="0.2">
      <c r="A1392" s="3">
        <v>1356</v>
      </c>
      <c r="B1392" s="3">
        <v>-3228</v>
      </c>
      <c r="C1392" s="3">
        <v>2</v>
      </c>
      <c r="D1392" s="3">
        <v>1.10011E-2</v>
      </c>
      <c r="E1392" s="3">
        <v>-3322</v>
      </c>
      <c r="F1392" s="3">
        <v>-321</v>
      </c>
      <c r="G1392" s="3">
        <v>0</v>
      </c>
      <c r="H1392" s="3">
        <v>0</v>
      </c>
      <c r="I1392" s="3">
        <v>0</v>
      </c>
      <c r="R1392" s="6"/>
    </row>
    <row r="1393" spans="1:19" s="2" customFormat="1" x14ac:dyDescent="0.2">
      <c r="A1393" s="2">
        <v>1357</v>
      </c>
      <c r="B1393" s="2">
        <v>203326</v>
      </c>
      <c r="C1393" s="2" t="s">
        <v>236</v>
      </c>
      <c r="D1393" s="2">
        <v>2.0249999999999999</v>
      </c>
      <c r="E1393" s="2">
        <v>0.02</v>
      </c>
      <c r="F1393" s="2">
        <v>6</v>
      </c>
      <c r="G1393" s="2">
        <v>1</v>
      </c>
      <c r="H1393" s="2">
        <v>-2</v>
      </c>
      <c r="I1393" s="2">
        <v>0</v>
      </c>
      <c r="J1393" s="2">
        <v>0</v>
      </c>
      <c r="K1393" s="2">
        <v>0.5</v>
      </c>
      <c r="L1393" s="2">
        <v>0</v>
      </c>
      <c r="M1393" s="2">
        <v>3</v>
      </c>
      <c r="N1393" s="2">
        <f>D1393+0.005</f>
        <v>2.0299999999999998</v>
      </c>
      <c r="O1393" s="2">
        <f>D1393-0.005</f>
        <v>2.02</v>
      </c>
      <c r="P1393" s="2">
        <f>E1393+0.015</f>
        <v>3.5000000000000003E-2</v>
      </c>
      <c r="Q1393" s="2">
        <f>E1393-0.005</f>
        <v>1.4999999999999999E-2</v>
      </c>
      <c r="R1393" s="9">
        <v>3</v>
      </c>
      <c r="S1393" s="2" t="s">
        <v>705</v>
      </c>
    </row>
    <row r="1394" spans="1:19" s="3" customFormat="1" x14ac:dyDescent="0.2">
      <c r="A1394" s="3">
        <v>1358</v>
      </c>
      <c r="B1394" s="3">
        <v>203326</v>
      </c>
      <c r="C1394" s="3">
        <v>2</v>
      </c>
      <c r="D1394" s="3">
        <v>0.5333</v>
      </c>
      <c r="E1394" s="3">
        <v>3222</v>
      </c>
      <c r="F1394" s="3">
        <v>-321</v>
      </c>
      <c r="G1394" s="3">
        <v>0</v>
      </c>
      <c r="H1394" s="3">
        <v>0</v>
      </c>
      <c r="I1394" s="3">
        <v>0</v>
      </c>
      <c r="R1394" s="6"/>
    </row>
    <row r="1395" spans="1:19" s="3" customFormat="1" x14ac:dyDescent="0.2">
      <c r="A1395" s="3">
        <v>1359</v>
      </c>
      <c r="B1395" s="3">
        <v>203326</v>
      </c>
      <c r="C1395" s="3">
        <v>2</v>
      </c>
      <c r="D1395" s="3">
        <v>0.26669999999999999</v>
      </c>
      <c r="E1395" s="3">
        <v>3212</v>
      </c>
      <c r="F1395" s="3">
        <v>-311</v>
      </c>
      <c r="G1395" s="3">
        <v>0</v>
      </c>
      <c r="H1395" s="3">
        <v>0</v>
      </c>
      <c r="I1395" s="3">
        <v>0</v>
      </c>
      <c r="R1395" s="6"/>
    </row>
    <row r="1396" spans="1:19" s="3" customFormat="1" x14ac:dyDescent="0.2">
      <c r="A1396" s="3">
        <v>1360</v>
      </c>
      <c r="B1396" s="3">
        <v>203326</v>
      </c>
      <c r="C1396" s="3">
        <v>2</v>
      </c>
      <c r="D1396" s="3">
        <v>0.2</v>
      </c>
      <c r="E1396" s="3">
        <v>3122</v>
      </c>
      <c r="F1396" s="3">
        <v>-311</v>
      </c>
      <c r="G1396" s="3">
        <v>0</v>
      </c>
      <c r="H1396" s="3">
        <v>0</v>
      </c>
      <c r="I1396" s="3">
        <v>0</v>
      </c>
      <c r="R1396" s="6"/>
    </row>
    <row r="1397" spans="1:19" s="2" customFormat="1" x14ac:dyDescent="0.2">
      <c r="A1397" s="2">
        <v>1361</v>
      </c>
      <c r="B1397" s="2">
        <v>203316</v>
      </c>
      <c r="C1397" s="2" t="s">
        <v>237</v>
      </c>
      <c r="D1397" s="2">
        <v>2.0249999999999999</v>
      </c>
      <c r="E1397" s="2">
        <v>0.02</v>
      </c>
      <c r="F1397" s="2">
        <v>6</v>
      </c>
      <c r="G1397" s="2">
        <v>1</v>
      </c>
      <c r="H1397" s="2">
        <v>-2</v>
      </c>
      <c r="I1397" s="2">
        <v>0</v>
      </c>
      <c r="J1397" s="2">
        <v>0</v>
      </c>
      <c r="K1397" s="2">
        <v>0.5</v>
      </c>
      <c r="L1397" s="2">
        <v>-1</v>
      </c>
      <c r="M1397" s="2">
        <v>3</v>
      </c>
      <c r="N1397" s="2">
        <f>D1397+0.005</f>
        <v>2.0299999999999998</v>
      </c>
      <c r="O1397" s="2">
        <f>D1397-0.005</f>
        <v>2.02</v>
      </c>
      <c r="P1397" s="2">
        <f>E1397+0.015</f>
        <v>3.5000000000000003E-2</v>
      </c>
      <c r="Q1397" s="2">
        <f>E1397-0.005</f>
        <v>1.4999999999999999E-2</v>
      </c>
      <c r="R1397" s="9">
        <v>3</v>
      </c>
      <c r="S1397" s="2" t="s">
        <v>705</v>
      </c>
    </row>
    <row r="1398" spans="1:19" s="3" customFormat="1" x14ac:dyDescent="0.2">
      <c r="A1398" s="3">
        <v>1362</v>
      </c>
      <c r="B1398" s="3">
        <v>203316</v>
      </c>
      <c r="C1398" s="3">
        <v>2</v>
      </c>
      <c r="D1398" s="3">
        <v>0.5333</v>
      </c>
      <c r="E1398" s="3">
        <v>3112</v>
      </c>
      <c r="F1398" s="3">
        <v>-311</v>
      </c>
      <c r="G1398" s="3">
        <v>0</v>
      </c>
      <c r="H1398" s="3">
        <v>0</v>
      </c>
      <c r="I1398" s="3">
        <v>0</v>
      </c>
      <c r="R1398" s="6"/>
    </row>
    <row r="1399" spans="1:19" s="3" customFormat="1" x14ac:dyDescent="0.2">
      <c r="A1399" s="3">
        <v>1363</v>
      </c>
      <c r="B1399" s="3">
        <v>203316</v>
      </c>
      <c r="C1399" s="3">
        <v>2</v>
      </c>
      <c r="D1399" s="3">
        <v>0.26669999999999999</v>
      </c>
      <c r="E1399" s="3">
        <v>3212</v>
      </c>
      <c r="F1399" s="3">
        <v>-321</v>
      </c>
      <c r="G1399" s="3">
        <v>0</v>
      </c>
      <c r="H1399" s="3">
        <v>0</v>
      </c>
      <c r="I1399" s="3">
        <v>0</v>
      </c>
      <c r="R1399" s="6"/>
    </row>
    <row r="1400" spans="1:19" s="3" customFormat="1" x14ac:dyDescent="0.2">
      <c r="A1400" s="3">
        <v>1364</v>
      </c>
      <c r="B1400" s="3">
        <v>203316</v>
      </c>
      <c r="C1400" s="3">
        <v>2</v>
      </c>
      <c r="D1400" s="3">
        <v>0.2</v>
      </c>
      <c r="E1400" s="3">
        <v>3122</v>
      </c>
      <c r="F1400" s="3">
        <v>-321</v>
      </c>
      <c r="G1400" s="3">
        <v>0</v>
      </c>
      <c r="H1400" s="3">
        <v>0</v>
      </c>
      <c r="I1400" s="3">
        <v>0</v>
      </c>
      <c r="R1400" s="6"/>
    </row>
    <row r="1401" spans="1:19" s="2" customFormat="1" x14ac:dyDescent="0.2">
      <c r="A1401" s="2">
        <v>1365</v>
      </c>
      <c r="B1401" s="2">
        <v>-203316</v>
      </c>
      <c r="C1401" s="2" t="s">
        <v>238</v>
      </c>
      <c r="D1401" s="2">
        <v>2.0249999999999999</v>
      </c>
      <c r="E1401" s="2">
        <v>0.02</v>
      </c>
      <c r="F1401" s="2">
        <v>6</v>
      </c>
      <c r="G1401" s="2">
        <v>-1</v>
      </c>
      <c r="H1401" s="2">
        <v>2</v>
      </c>
      <c r="I1401" s="2">
        <v>0</v>
      </c>
      <c r="J1401" s="2">
        <v>0</v>
      </c>
      <c r="K1401" s="2">
        <v>0.5</v>
      </c>
      <c r="L1401" s="2">
        <v>1</v>
      </c>
      <c r="M1401" s="2">
        <v>3</v>
      </c>
      <c r="N1401" s="2">
        <f>D1401+0.005</f>
        <v>2.0299999999999998</v>
      </c>
      <c r="O1401" s="2">
        <f>D1401-0.005</f>
        <v>2.02</v>
      </c>
      <c r="P1401" s="2">
        <f>E1401+0.015</f>
        <v>3.5000000000000003E-2</v>
      </c>
      <c r="Q1401" s="2">
        <f>E1401-0.005</f>
        <v>1.4999999999999999E-2</v>
      </c>
      <c r="R1401" s="9">
        <v>3</v>
      </c>
      <c r="S1401" s="2" t="s">
        <v>705</v>
      </c>
    </row>
    <row r="1402" spans="1:19" s="3" customFormat="1" x14ac:dyDescent="0.2">
      <c r="A1402" s="3">
        <v>1366</v>
      </c>
      <c r="B1402" s="3">
        <v>-203316</v>
      </c>
      <c r="C1402" s="3">
        <v>2</v>
      </c>
      <c r="D1402" s="3">
        <v>0.5333</v>
      </c>
      <c r="E1402" s="3">
        <v>-3112</v>
      </c>
      <c r="F1402" s="3">
        <v>311</v>
      </c>
      <c r="G1402" s="3">
        <v>0</v>
      </c>
      <c r="H1402" s="3">
        <v>0</v>
      </c>
      <c r="I1402" s="3">
        <v>0</v>
      </c>
      <c r="R1402" s="6"/>
    </row>
    <row r="1403" spans="1:19" s="3" customFormat="1" x14ac:dyDescent="0.2">
      <c r="A1403" s="3">
        <v>1367</v>
      </c>
      <c r="B1403" s="3">
        <v>-203316</v>
      </c>
      <c r="C1403" s="3">
        <v>2</v>
      </c>
      <c r="D1403" s="3">
        <v>0.26669999999999999</v>
      </c>
      <c r="E1403" s="3">
        <v>-3212</v>
      </c>
      <c r="F1403" s="3">
        <v>321</v>
      </c>
      <c r="G1403" s="3">
        <v>0</v>
      </c>
      <c r="H1403" s="3">
        <v>0</v>
      </c>
      <c r="I1403" s="3">
        <v>0</v>
      </c>
      <c r="R1403" s="6"/>
    </row>
    <row r="1404" spans="1:19" s="3" customFormat="1" x14ac:dyDescent="0.2">
      <c r="A1404" s="3">
        <v>1368</v>
      </c>
      <c r="B1404" s="3">
        <v>-203316</v>
      </c>
      <c r="C1404" s="3">
        <v>2</v>
      </c>
      <c r="D1404" s="3">
        <v>0.2</v>
      </c>
      <c r="E1404" s="3">
        <v>-3122</v>
      </c>
      <c r="F1404" s="3">
        <v>321</v>
      </c>
      <c r="G1404" s="3">
        <v>0</v>
      </c>
      <c r="H1404" s="3">
        <v>0</v>
      </c>
      <c r="I1404" s="3">
        <v>0</v>
      </c>
      <c r="R1404" s="6"/>
    </row>
    <row r="1405" spans="1:19" s="2" customFormat="1" x14ac:dyDescent="0.2">
      <c r="A1405" s="2">
        <v>1369</v>
      </c>
      <c r="B1405" s="2">
        <v>-203326</v>
      </c>
      <c r="C1405" s="2" t="s">
        <v>239</v>
      </c>
      <c r="D1405" s="2">
        <v>2.0249999999999999</v>
      </c>
      <c r="E1405" s="2">
        <v>0.02</v>
      </c>
      <c r="F1405" s="2">
        <v>6</v>
      </c>
      <c r="G1405" s="2">
        <v>-1</v>
      </c>
      <c r="H1405" s="2">
        <v>2</v>
      </c>
      <c r="I1405" s="2">
        <v>0</v>
      </c>
      <c r="J1405" s="2">
        <v>0</v>
      </c>
      <c r="K1405" s="2">
        <v>0.5</v>
      </c>
      <c r="L1405" s="2">
        <v>0</v>
      </c>
      <c r="M1405" s="2">
        <v>3</v>
      </c>
      <c r="N1405" s="2">
        <f>D1405+0.005</f>
        <v>2.0299999999999998</v>
      </c>
      <c r="O1405" s="2">
        <f>D1405-0.005</f>
        <v>2.02</v>
      </c>
      <c r="P1405" s="2">
        <f>E1405+0.015</f>
        <v>3.5000000000000003E-2</v>
      </c>
      <c r="Q1405" s="2">
        <f>E1405-0.005</f>
        <v>1.4999999999999999E-2</v>
      </c>
      <c r="R1405" s="9">
        <v>3</v>
      </c>
      <c r="S1405" s="2" t="s">
        <v>705</v>
      </c>
    </row>
    <row r="1406" spans="1:19" s="3" customFormat="1" x14ac:dyDescent="0.2">
      <c r="A1406" s="3">
        <v>1370</v>
      </c>
      <c r="B1406" s="3">
        <v>-203326</v>
      </c>
      <c r="C1406" s="3">
        <v>2</v>
      </c>
      <c r="D1406" s="3">
        <v>0.5333</v>
      </c>
      <c r="E1406" s="3">
        <v>-3222</v>
      </c>
      <c r="F1406" s="3">
        <v>321</v>
      </c>
      <c r="G1406" s="3">
        <v>0</v>
      </c>
      <c r="H1406" s="3">
        <v>0</v>
      </c>
      <c r="I1406" s="3">
        <v>0</v>
      </c>
      <c r="R1406" s="6"/>
    </row>
    <row r="1407" spans="1:19" s="3" customFormat="1" x14ac:dyDescent="0.2">
      <c r="A1407" s="3">
        <v>1371</v>
      </c>
      <c r="B1407" s="3">
        <v>-203326</v>
      </c>
      <c r="C1407" s="3">
        <v>2</v>
      </c>
      <c r="D1407" s="3">
        <v>0.26669999999999999</v>
      </c>
      <c r="E1407" s="3">
        <v>-3212</v>
      </c>
      <c r="F1407" s="3">
        <v>311</v>
      </c>
      <c r="G1407" s="3">
        <v>0</v>
      </c>
      <c r="H1407" s="3">
        <v>0</v>
      </c>
      <c r="I1407" s="3">
        <v>0</v>
      </c>
      <c r="R1407" s="6"/>
    </row>
    <row r="1408" spans="1:19" s="3" customFormat="1" x14ac:dyDescent="0.2">
      <c r="A1408" s="3">
        <v>1372</v>
      </c>
      <c r="B1408" s="3">
        <v>-203326</v>
      </c>
      <c r="C1408" s="3">
        <v>2</v>
      </c>
      <c r="D1408" s="3">
        <v>0.2</v>
      </c>
      <c r="E1408" s="3">
        <v>-3122</v>
      </c>
      <c r="F1408" s="3">
        <v>311</v>
      </c>
      <c r="G1408" s="3">
        <v>0</v>
      </c>
      <c r="H1408" s="3">
        <v>0</v>
      </c>
      <c r="I1408" s="3">
        <v>0</v>
      </c>
      <c r="R1408" s="6"/>
    </row>
    <row r="1409" spans="1:19" s="2" customFormat="1" x14ac:dyDescent="0.2">
      <c r="A1409" s="2">
        <v>1373</v>
      </c>
      <c r="B1409" s="2">
        <v>9813128</v>
      </c>
      <c r="C1409" s="2" t="s">
        <v>781</v>
      </c>
      <c r="D1409" s="2">
        <v>2.0840000000000001</v>
      </c>
      <c r="E1409" s="2">
        <v>0.155</v>
      </c>
      <c r="F1409" s="2">
        <v>8</v>
      </c>
      <c r="G1409" s="2">
        <v>1</v>
      </c>
      <c r="H1409" s="2">
        <v>-1</v>
      </c>
      <c r="I1409" s="2">
        <v>0</v>
      </c>
      <c r="J1409" s="2">
        <v>0</v>
      </c>
      <c r="K1409" s="2">
        <v>0</v>
      </c>
      <c r="L1409" s="2">
        <v>0</v>
      </c>
      <c r="M1409" s="2">
        <v>3</v>
      </c>
      <c r="N1409" s="2">
        <v>2.14</v>
      </c>
      <c r="O1409" s="2">
        <v>2</v>
      </c>
      <c r="P1409" s="2">
        <v>0.27500000000000002</v>
      </c>
      <c r="Q1409" s="2">
        <v>0.11</v>
      </c>
      <c r="R1409" s="9">
        <v>2</v>
      </c>
      <c r="S1409" s="2" t="s">
        <v>724</v>
      </c>
    </row>
    <row r="1410" spans="1:19" s="3" customFormat="1" x14ac:dyDescent="0.2">
      <c r="A1410" s="3">
        <v>1374</v>
      </c>
      <c r="B1410" s="3">
        <v>9813128</v>
      </c>
      <c r="C1410" s="3">
        <v>2</v>
      </c>
      <c r="D1410" s="3">
        <v>0.7</v>
      </c>
      <c r="E1410" s="3">
        <v>23124</v>
      </c>
      <c r="F1410" s="3">
        <v>22</v>
      </c>
      <c r="G1410" s="3">
        <v>0</v>
      </c>
      <c r="H1410" s="3">
        <v>0</v>
      </c>
      <c r="I1410" s="3">
        <v>0</v>
      </c>
      <c r="R1410" s="6"/>
      <c r="S1410" s="3" t="s">
        <v>779</v>
      </c>
    </row>
    <row r="1411" spans="1:19" s="3" customFormat="1" x14ac:dyDescent="0.2">
      <c r="A1411" s="3">
        <v>1375</v>
      </c>
      <c r="B1411" s="3">
        <v>9813128</v>
      </c>
      <c r="C1411" s="3">
        <v>2</v>
      </c>
      <c r="D1411" s="3">
        <v>0.15</v>
      </c>
      <c r="E1411" s="3">
        <v>2112</v>
      </c>
      <c r="F1411" s="3">
        <v>-313</v>
      </c>
      <c r="G1411" s="3">
        <v>0</v>
      </c>
      <c r="H1411" s="3">
        <v>0</v>
      </c>
      <c r="I1411" s="3">
        <v>0</v>
      </c>
      <c r="R1411" s="6"/>
      <c r="S1411" s="3" t="s">
        <v>784</v>
      </c>
    </row>
    <row r="1412" spans="1:19" s="3" customFormat="1" x14ac:dyDescent="0.2">
      <c r="A1412" s="3">
        <v>1376</v>
      </c>
      <c r="B1412" s="3">
        <v>9813128</v>
      </c>
      <c r="C1412" s="3">
        <v>2</v>
      </c>
      <c r="D1412" s="3">
        <v>0.15</v>
      </c>
      <c r="E1412" s="3">
        <v>2212</v>
      </c>
      <c r="F1412" s="3">
        <v>-323</v>
      </c>
      <c r="G1412" s="3">
        <v>0</v>
      </c>
      <c r="H1412" s="3">
        <v>0</v>
      </c>
      <c r="I1412" s="3">
        <v>0</v>
      </c>
      <c r="R1412" s="6"/>
    </row>
    <row r="1413" spans="1:19" s="2" customFormat="1" x14ac:dyDescent="0.2">
      <c r="A1413" s="2">
        <v>1377</v>
      </c>
      <c r="B1413" s="2">
        <v>-9813128</v>
      </c>
      <c r="C1413" s="2" t="s">
        <v>782</v>
      </c>
      <c r="D1413" s="2">
        <v>2.0840000000000001</v>
      </c>
      <c r="E1413" s="2">
        <v>0.155</v>
      </c>
      <c r="F1413" s="2">
        <v>8</v>
      </c>
      <c r="G1413" s="2">
        <v>-1</v>
      </c>
      <c r="H1413" s="2">
        <v>1</v>
      </c>
      <c r="I1413" s="2">
        <v>0</v>
      </c>
      <c r="J1413" s="2">
        <v>0</v>
      </c>
      <c r="K1413" s="2">
        <v>0</v>
      </c>
      <c r="L1413" s="2">
        <v>0</v>
      </c>
      <c r="M1413" s="2">
        <v>3</v>
      </c>
      <c r="N1413" s="2">
        <v>2.14</v>
      </c>
      <c r="O1413" s="2">
        <v>2</v>
      </c>
      <c r="P1413" s="2">
        <v>0.27500000000000002</v>
      </c>
      <c r="Q1413" s="2">
        <v>0.11</v>
      </c>
      <c r="R1413" s="9">
        <v>2</v>
      </c>
      <c r="S1413" s="2" t="s">
        <v>724</v>
      </c>
    </row>
    <row r="1414" spans="1:19" s="3" customFormat="1" x14ac:dyDescent="0.2">
      <c r="A1414" s="3">
        <v>1378</v>
      </c>
      <c r="B1414" s="3">
        <v>-9813128</v>
      </c>
      <c r="C1414" s="3">
        <v>2</v>
      </c>
      <c r="D1414" s="3">
        <v>0.7</v>
      </c>
      <c r="E1414" s="3">
        <v>-23124</v>
      </c>
      <c r="F1414" s="3">
        <v>22</v>
      </c>
      <c r="G1414" s="3">
        <v>0</v>
      </c>
      <c r="H1414" s="3">
        <v>0</v>
      </c>
      <c r="I1414" s="3">
        <v>0</v>
      </c>
      <c r="R1414" s="6"/>
      <c r="S1414" s="3" t="s">
        <v>780</v>
      </c>
    </row>
    <row r="1415" spans="1:19" s="3" customFormat="1" x14ac:dyDescent="0.2">
      <c r="A1415" s="3">
        <v>1379</v>
      </c>
      <c r="B1415" s="3">
        <v>-9813128</v>
      </c>
      <c r="C1415" s="3">
        <v>2</v>
      </c>
      <c r="D1415" s="3">
        <v>0.15</v>
      </c>
      <c r="E1415" s="3">
        <v>-2212</v>
      </c>
      <c r="F1415" s="3">
        <v>323</v>
      </c>
      <c r="G1415" s="3">
        <v>0</v>
      </c>
      <c r="H1415" s="3">
        <v>0</v>
      </c>
      <c r="I1415" s="3">
        <v>0</v>
      </c>
      <c r="R1415" s="6"/>
      <c r="S1415" s="3" t="s">
        <v>784</v>
      </c>
    </row>
    <row r="1416" spans="1:19" s="3" customFormat="1" x14ac:dyDescent="0.2">
      <c r="A1416" s="3">
        <v>1380</v>
      </c>
      <c r="B1416" s="3">
        <v>-9813128</v>
      </c>
      <c r="C1416" s="3">
        <v>2</v>
      </c>
      <c r="D1416" s="3">
        <v>0.15</v>
      </c>
      <c r="E1416" s="3">
        <v>-2112</v>
      </c>
      <c r="F1416" s="3">
        <v>313</v>
      </c>
      <c r="G1416" s="3">
        <v>0</v>
      </c>
      <c r="H1416" s="3">
        <v>0</v>
      </c>
      <c r="I1416" s="3">
        <v>0</v>
      </c>
      <c r="R1416" s="6"/>
    </row>
    <row r="1417" spans="1:19" s="2" customFormat="1" x14ac:dyDescent="0.2">
      <c r="A1417" s="2">
        <v>1381</v>
      </c>
      <c r="B1417" s="2">
        <v>229</v>
      </c>
      <c r="C1417" s="2" t="s">
        <v>240</v>
      </c>
      <c r="D1417" s="2">
        <v>2.0179999999999998</v>
      </c>
      <c r="E1417" s="2">
        <v>0.23699999999999999</v>
      </c>
      <c r="F1417" s="2">
        <v>9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4</v>
      </c>
      <c r="N1417" s="2">
        <f>D1417+0.011</f>
        <v>2.0289999999999999</v>
      </c>
      <c r="O1417" s="2">
        <f>D1417-0.011</f>
        <v>2.0069999999999997</v>
      </c>
      <c r="P1417" s="2">
        <f>E1417+0.018</f>
        <v>0.255</v>
      </c>
      <c r="Q1417" s="2">
        <f>E1417-0.018</f>
        <v>0.219</v>
      </c>
      <c r="R1417" s="9">
        <v>-4</v>
      </c>
      <c r="S1417" s="2" t="s">
        <v>784</v>
      </c>
    </row>
    <row r="1418" spans="1:19" s="3" customFormat="1" x14ac:dyDescent="0.2">
      <c r="A1418" s="3">
        <v>1382</v>
      </c>
      <c r="B1418" s="3">
        <v>229</v>
      </c>
      <c r="C1418" s="3">
        <v>2</v>
      </c>
      <c r="D1418" s="3">
        <v>0.8</v>
      </c>
      <c r="E1418" s="3">
        <v>337</v>
      </c>
      <c r="F1418" s="3">
        <v>22</v>
      </c>
      <c r="G1418" s="3">
        <v>0</v>
      </c>
      <c r="H1418" s="3">
        <v>0</v>
      </c>
      <c r="I1418" s="3">
        <v>0</v>
      </c>
      <c r="R1418" s="6"/>
    </row>
    <row r="1419" spans="1:19" s="3" customFormat="1" x14ac:dyDescent="0.2">
      <c r="A1419" s="3">
        <v>1383</v>
      </c>
      <c r="B1419" s="3">
        <v>229</v>
      </c>
      <c r="C1419" s="3">
        <v>2</v>
      </c>
      <c r="D1419" s="3">
        <v>0.12</v>
      </c>
      <c r="E1419" s="3">
        <v>-211</v>
      </c>
      <c r="F1419" s="3">
        <v>211</v>
      </c>
      <c r="G1419" s="3">
        <v>0</v>
      </c>
      <c r="H1419" s="3">
        <v>0</v>
      </c>
      <c r="I1419" s="3">
        <v>0</v>
      </c>
      <c r="R1419" s="6"/>
    </row>
    <row r="1420" spans="1:19" s="3" customFormat="1" x14ac:dyDescent="0.2">
      <c r="A1420" s="3">
        <v>1384</v>
      </c>
      <c r="B1420" s="3">
        <v>229</v>
      </c>
      <c r="C1420" s="3">
        <v>2</v>
      </c>
      <c r="D1420" s="3">
        <v>0.06</v>
      </c>
      <c r="E1420" s="3">
        <v>111</v>
      </c>
      <c r="F1420" s="3">
        <v>111</v>
      </c>
      <c r="G1420" s="3">
        <v>0</v>
      </c>
      <c r="H1420" s="3">
        <v>0</v>
      </c>
      <c r="I1420" s="3">
        <v>0</v>
      </c>
      <c r="R1420" s="6"/>
    </row>
    <row r="1421" spans="1:19" s="3" customFormat="1" x14ac:dyDescent="0.2">
      <c r="A1421" s="3">
        <v>1385</v>
      </c>
      <c r="B1421" s="3">
        <v>229</v>
      </c>
      <c r="C1421" s="3">
        <v>4</v>
      </c>
      <c r="D1421" s="3">
        <v>0.02</v>
      </c>
      <c r="E1421" s="3">
        <v>111</v>
      </c>
      <c r="F1421" s="3">
        <v>111</v>
      </c>
      <c r="G1421" s="3">
        <v>111</v>
      </c>
      <c r="H1421" s="3">
        <v>111</v>
      </c>
      <c r="I1421" s="3">
        <v>0</v>
      </c>
      <c r="R1421" s="6"/>
    </row>
    <row r="1422" spans="1:19" s="2" customFormat="1" x14ac:dyDescent="0.2">
      <c r="A1422" s="2">
        <v>1386</v>
      </c>
      <c r="B1422" s="2">
        <v>9060225</v>
      </c>
      <c r="C1422" s="2" t="s">
        <v>241</v>
      </c>
      <c r="D1422" s="2">
        <v>2.0110000000000001</v>
      </c>
      <c r="E1422" s="2">
        <v>0.20200000000000001</v>
      </c>
      <c r="F1422" s="2">
        <v>5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3</v>
      </c>
      <c r="N1422" s="2">
        <f>D1422+0.062</f>
        <v>2.073</v>
      </c>
      <c r="O1422" s="2">
        <f>D1422-0.076</f>
        <v>1.9350000000000001</v>
      </c>
      <c r="P1422" s="2">
        <f>E1422+0.067</f>
        <v>0.26900000000000002</v>
      </c>
      <c r="Q1422" s="2">
        <f>E1422-0.062</f>
        <v>0.14000000000000001</v>
      </c>
      <c r="R1422" s="9">
        <v>-4</v>
      </c>
      <c r="S1422" s="2" t="s">
        <v>784</v>
      </c>
    </row>
    <row r="1423" spans="1:19" s="3" customFormat="1" x14ac:dyDescent="0.2">
      <c r="A1423" s="3">
        <v>1387</v>
      </c>
      <c r="B1423" s="3">
        <v>9060225</v>
      </c>
      <c r="C1423" s="3">
        <v>2</v>
      </c>
      <c r="D1423" s="3">
        <v>0.7</v>
      </c>
      <c r="E1423" s="3">
        <v>337</v>
      </c>
      <c r="F1423" s="3">
        <v>22</v>
      </c>
      <c r="G1423" s="3">
        <v>0</v>
      </c>
      <c r="H1423" s="3">
        <v>0</v>
      </c>
      <c r="I1423" s="3">
        <v>0</v>
      </c>
      <c r="R1423" s="6"/>
    </row>
    <row r="1424" spans="1:19" s="3" customFormat="1" x14ac:dyDescent="0.2">
      <c r="A1424" s="3">
        <v>1388</v>
      </c>
      <c r="B1424" s="3">
        <v>9060225</v>
      </c>
      <c r="C1424" s="3">
        <v>2</v>
      </c>
      <c r="D1424" s="3">
        <v>0.15</v>
      </c>
      <c r="E1424" s="3">
        <v>-321</v>
      </c>
      <c r="F1424" s="3">
        <v>321</v>
      </c>
      <c r="G1424" s="3">
        <v>0</v>
      </c>
      <c r="H1424" s="3">
        <v>0</v>
      </c>
      <c r="I1424" s="3">
        <v>0</v>
      </c>
      <c r="R1424" s="6"/>
    </row>
    <row r="1425" spans="1:19" s="3" customFormat="1" x14ac:dyDescent="0.2">
      <c r="A1425" s="3">
        <v>1389</v>
      </c>
      <c r="B1425" s="3">
        <v>9060225</v>
      </c>
      <c r="C1425" s="3">
        <v>2</v>
      </c>
      <c r="D1425" s="3">
        <v>0.15</v>
      </c>
      <c r="E1425" s="3">
        <v>-311</v>
      </c>
      <c r="F1425" s="3">
        <v>311</v>
      </c>
      <c r="G1425" s="3">
        <v>0</v>
      </c>
      <c r="H1425" s="3">
        <v>0</v>
      </c>
      <c r="I1425" s="3">
        <v>0</v>
      </c>
      <c r="R1425" s="6"/>
    </row>
    <row r="1426" spans="1:19" s="2" customFormat="1" x14ac:dyDescent="0.2">
      <c r="A1426" s="2">
        <v>1390</v>
      </c>
      <c r="B1426" s="2">
        <v>219</v>
      </c>
      <c r="C1426" s="2" t="s">
        <v>778</v>
      </c>
      <c r="D1426" s="2">
        <v>1.9670000000000001</v>
      </c>
      <c r="E1426" s="2">
        <v>0.32400000000000001</v>
      </c>
      <c r="F1426" s="2">
        <v>9</v>
      </c>
      <c r="G1426" s="2">
        <v>0</v>
      </c>
      <c r="H1426" s="2">
        <v>0</v>
      </c>
      <c r="I1426" s="2">
        <v>0</v>
      </c>
      <c r="J1426" s="2">
        <v>0</v>
      </c>
      <c r="K1426" s="2">
        <v>1</v>
      </c>
      <c r="L1426" s="2">
        <v>1</v>
      </c>
      <c r="M1426" s="2">
        <v>7</v>
      </c>
      <c r="N1426" s="2">
        <f>D1426+0.016</f>
        <v>1.9830000000000001</v>
      </c>
      <c r="O1426" s="2">
        <f>D1426-0.016</f>
        <v>1.9510000000000001</v>
      </c>
      <c r="P1426" s="2">
        <f>E1426+0.015</f>
        <v>0.33900000000000002</v>
      </c>
      <c r="Q1426" s="2">
        <f>E1426-0.018</f>
        <v>0.30599999999999999</v>
      </c>
      <c r="R1426" s="9">
        <v>-4</v>
      </c>
      <c r="S1426" s="2" t="s">
        <v>709</v>
      </c>
    </row>
    <row r="1427" spans="1:19" s="3" customFormat="1" x14ac:dyDescent="0.2">
      <c r="A1427" s="3">
        <v>1391</v>
      </c>
      <c r="B1427" s="3">
        <v>219</v>
      </c>
      <c r="C1427" s="3">
        <v>2</v>
      </c>
      <c r="D1427" s="3">
        <v>0.7</v>
      </c>
      <c r="E1427">
        <v>7110211</v>
      </c>
      <c r="F1427" s="3">
        <v>22</v>
      </c>
      <c r="G1427" s="3">
        <v>0</v>
      </c>
      <c r="H1427" s="3">
        <v>0</v>
      </c>
      <c r="I1427" s="3">
        <v>0</v>
      </c>
      <c r="R1427" s="6"/>
      <c r="S1427" s="3" t="s">
        <v>773</v>
      </c>
    </row>
    <row r="1428" spans="1:19" s="3" customFormat="1" x14ac:dyDescent="0.2">
      <c r="A1428" s="3">
        <v>1392</v>
      </c>
      <c r="B1428" s="3">
        <v>219</v>
      </c>
      <c r="C1428" s="3">
        <v>2</v>
      </c>
      <c r="D1428" s="3">
        <v>7.0999999999999994E-2</v>
      </c>
      <c r="E1428" s="3">
        <v>-311</v>
      </c>
      <c r="F1428" s="3">
        <v>321</v>
      </c>
      <c r="G1428" s="3">
        <v>0</v>
      </c>
      <c r="H1428" s="3">
        <v>0</v>
      </c>
      <c r="I1428" s="3">
        <v>0</v>
      </c>
      <c r="R1428" s="6"/>
      <c r="S1428" s="3" t="s">
        <v>784</v>
      </c>
    </row>
    <row r="1429" spans="1:19" s="3" customFormat="1" x14ac:dyDescent="0.2">
      <c r="A1429" s="3">
        <v>1393</v>
      </c>
      <c r="B1429" s="3">
        <v>219</v>
      </c>
      <c r="C1429" s="3">
        <v>2</v>
      </c>
      <c r="D1429" s="3">
        <v>7.0999999999999994E-2</v>
      </c>
      <c r="E1429" s="3">
        <v>221</v>
      </c>
      <c r="F1429" s="3">
        <v>211</v>
      </c>
      <c r="G1429" s="3">
        <v>0</v>
      </c>
      <c r="H1429" s="3">
        <v>0</v>
      </c>
      <c r="I1429" s="3">
        <v>0</v>
      </c>
      <c r="R1429" s="6"/>
    </row>
    <row r="1430" spans="1:19" s="3" customFormat="1" x14ac:dyDescent="0.2">
      <c r="A1430" s="3">
        <v>1394</v>
      </c>
      <c r="B1430" s="3">
        <v>219</v>
      </c>
      <c r="C1430" s="3">
        <v>2</v>
      </c>
      <c r="D1430" s="3">
        <v>7.0999999999999994E-2</v>
      </c>
      <c r="E1430" s="3">
        <v>331</v>
      </c>
      <c r="F1430" s="3">
        <v>211</v>
      </c>
      <c r="G1430" s="3">
        <v>0</v>
      </c>
      <c r="H1430" s="3">
        <v>0</v>
      </c>
      <c r="I1430" s="3">
        <v>0</v>
      </c>
      <c r="R1430" s="6"/>
    </row>
    <row r="1431" spans="1:19" s="3" customFormat="1" x14ac:dyDescent="0.2">
      <c r="A1431" s="3">
        <v>1395</v>
      </c>
      <c r="B1431" s="3">
        <v>219</v>
      </c>
      <c r="C1431" s="3">
        <v>3</v>
      </c>
      <c r="D1431" s="3">
        <v>4.8000000000000001E-2</v>
      </c>
      <c r="E1431" s="3">
        <v>-211</v>
      </c>
      <c r="F1431" s="3">
        <v>211</v>
      </c>
      <c r="G1431" s="3">
        <v>211</v>
      </c>
      <c r="H1431" s="3">
        <v>0</v>
      </c>
      <c r="I1431" s="3">
        <v>0</v>
      </c>
      <c r="R1431" s="6"/>
    </row>
    <row r="1432" spans="1:19" s="3" customFormat="1" x14ac:dyDescent="0.2">
      <c r="A1432" s="3">
        <v>1396</v>
      </c>
      <c r="B1432" s="3">
        <v>219</v>
      </c>
      <c r="C1432" s="3">
        <v>3</v>
      </c>
      <c r="D1432" s="3">
        <v>2.4E-2</v>
      </c>
      <c r="E1432" s="3">
        <v>211</v>
      </c>
      <c r="F1432" s="3">
        <v>111</v>
      </c>
      <c r="G1432" s="3">
        <v>111</v>
      </c>
      <c r="H1432" s="3">
        <v>0</v>
      </c>
      <c r="I1432" s="3">
        <v>0</v>
      </c>
      <c r="R1432" s="6"/>
    </row>
    <row r="1433" spans="1:19" s="3" customFormat="1" x14ac:dyDescent="0.2">
      <c r="A1433" s="3">
        <v>1397</v>
      </c>
      <c r="B1433" s="3">
        <v>219</v>
      </c>
      <c r="C1433" s="3">
        <v>2</v>
      </c>
      <c r="D1433" s="3">
        <v>1.4999999999999999E-2</v>
      </c>
      <c r="E1433" s="3">
        <v>223</v>
      </c>
      <c r="F1433" s="3">
        <v>213</v>
      </c>
      <c r="G1433" s="3">
        <v>0</v>
      </c>
      <c r="H1433" s="3">
        <v>0</v>
      </c>
      <c r="I1433" s="3">
        <v>0</v>
      </c>
      <c r="R1433" s="6"/>
    </row>
    <row r="1434" spans="1:19" s="2" customFormat="1" x14ac:dyDescent="0.2">
      <c r="A1434" s="2">
        <v>1398</v>
      </c>
      <c r="B1434" s="2">
        <v>119</v>
      </c>
      <c r="C1434" s="2" t="s">
        <v>777</v>
      </c>
      <c r="D1434" s="2">
        <v>1.9670000000000001</v>
      </c>
      <c r="E1434" s="2">
        <v>0.32400000000000001</v>
      </c>
      <c r="F1434" s="2">
        <v>9</v>
      </c>
      <c r="G1434" s="2">
        <v>0</v>
      </c>
      <c r="H1434" s="2">
        <v>0</v>
      </c>
      <c r="I1434" s="2">
        <v>0</v>
      </c>
      <c r="J1434" s="2">
        <v>0</v>
      </c>
      <c r="K1434" s="2">
        <v>1</v>
      </c>
      <c r="L1434" s="2">
        <v>0</v>
      </c>
      <c r="M1434" s="2">
        <v>8</v>
      </c>
      <c r="N1434" s="2">
        <f>D1434+0.016</f>
        <v>1.9830000000000001</v>
      </c>
      <c r="O1434" s="2">
        <f>D1434-0.016</f>
        <v>1.9510000000000001</v>
      </c>
      <c r="P1434" s="2">
        <f>E1434+0.015</f>
        <v>0.33900000000000002</v>
      </c>
      <c r="Q1434" s="2">
        <f>E1434-0.018</f>
        <v>0.30599999999999999</v>
      </c>
      <c r="R1434" s="9">
        <v>-4</v>
      </c>
      <c r="S1434" s="2" t="s">
        <v>709</v>
      </c>
    </row>
    <row r="1435" spans="1:19" s="3" customFormat="1" x14ac:dyDescent="0.2">
      <c r="A1435" s="3">
        <v>1399</v>
      </c>
      <c r="B1435" s="3">
        <v>119</v>
      </c>
      <c r="C1435" s="3">
        <v>2</v>
      </c>
      <c r="D1435" s="3">
        <v>0.7</v>
      </c>
      <c r="E1435">
        <v>7110111</v>
      </c>
      <c r="F1435" s="3">
        <v>22</v>
      </c>
      <c r="G1435" s="3">
        <v>0</v>
      </c>
      <c r="H1435" s="3">
        <v>0</v>
      </c>
      <c r="I1435" s="3">
        <v>0</v>
      </c>
      <c r="R1435" s="6"/>
      <c r="S1435" s="3" t="s">
        <v>774</v>
      </c>
    </row>
    <row r="1436" spans="1:19" s="3" customFormat="1" x14ac:dyDescent="0.2">
      <c r="A1436" s="3">
        <v>1400</v>
      </c>
      <c r="B1436" s="3">
        <v>119</v>
      </c>
      <c r="C1436" s="3">
        <v>2</v>
      </c>
      <c r="D1436" s="3">
        <v>7.0999999999999994E-2</v>
      </c>
      <c r="E1436" s="3">
        <v>221</v>
      </c>
      <c r="F1436" s="3">
        <v>111</v>
      </c>
      <c r="G1436" s="3">
        <v>0</v>
      </c>
      <c r="H1436" s="3">
        <v>0</v>
      </c>
      <c r="I1436" s="3">
        <v>0</v>
      </c>
      <c r="R1436" s="6"/>
      <c r="S1436" s="3" t="s">
        <v>784</v>
      </c>
    </row>
    <row r="1437" spans="1:19" s="3" customFormat="1" x14ac:dyDescent="0.2">
      <c r="A1437" s="3">
        <v>1401</v>
      </c>
      <c r="B1437" s="3">
        <v>119</v>
      </c>
      <c r="C1437" s="3">
        <v>2</v>
      </c>
      <c r="D1437" s="3">
        <v>7.0999999999999994E-2</v>
      </c>
      <c r="E1437" s="3">
        <v>331</v>
      </c>
      <c r="F1437" s="3">
        <v>111</v>
      </c>
      <c r="G1437" s="3">
        <v>0</v>
      </c>
      <c r="H1437" s="3">
        <v>0</v>
      </c>
      <c r="I1437" s="3">
        <v>0</v>
      </c>
      <c r="R1437" s="6"/>
    </row>
    <row r="1438" spans="1:19" s="3" customFormat="1" x14ac:dyDescent="0.2">
      <c r="A1438" s="3">
        <v>1402</v>
      </c>
      <c r="B1438" s="3">
        <v>119</v>
      </c>
      <c r="C1438" s="3">
        <v>3</v>
      </c>
      <c r="D1438" s="3">
        <v>7.0999999999999994E-2</v>
      </c>
      <c r="E1438" s="3">
        <v>-211</v>
      </c>
      <c r="F1438" s="3">
        <v>211</v>
      </c>
      <c r="G1438" s="3">
        <v>111</v>
      </c>
      <c r="H1438" s="3">
        <v>0</v>
      </c>
      <c r="I1438" s="3">
        <v>0</v>
      </c>
      <c r="R1438" s="6"/>
    </row>
    <row r="1439" spans="1:19" s="3" customFormat="1" x14ac:dyDescent="0.2">
      <c r="A1439" s="3">
        <v>1403</v>
      </c>
      <c r="B1439" s="3">
        <v>119</v>
      </c>
      <c r="C1439" s="3">
        <v>2</v>
      </c>
      <c r="D1439" s="3">
        <v>3.5999999999999997E-2</v>
      </c>
      <c r="E1439" s="3">
        <v>-321</v>
      </c>
      <c r="F1439" s="3">
        <v>321</v>
      </c>
      <c r="G1439" s="3">
        <v>0</v>
      </c>
      <c r="H1439" s="3">
        <v>0</v>
      </c>
      <c r="I1439" s="3">
        <v>0</v>
      </c>
      <c r="R1439" s="6"/>
    </row>
    <row r="1440" spans="1:19" s="3" customFormat="1" x14ac:dyDescent="0.2">
      <c r="A1440" s="3">
        <v>1404</v>
      </c>
      <c r="B1440" s="3">
        <v>119</v>
      </c>
      <c r="C1440" s="3">
        <v>2</v>
      </c>
      <c r="D1440" s="3">
        <v>3.5999999999999997E-2</v>
      </c>
      <c r="E1440" s="3">
        <v>-311</v>
      </c>
      <c r="F1440" s="3">
        <v>311</v>
      </c>
      <c r="G1440" s="3">
        <v>0</v>
      </c>
      <c r="H1440" s="3">
        <v>0</v>
      </c>
      <c r="I1440" s="3">
        <v>0</v>
      </c>
      <c r="R1440" s="6"/>
    </row>
    <row r="1441" spans="1:19" s="3" customFormat="1" x14ac:dyDescent="0.2">
      <c r="A1441" s="3">
        <v>1405</v>
      </c>
      <c r="B1441" s="3">
        <v>119</v>
      </c>
      <c r="C1441" s="3">
        <v>2</v>
      </c>
      <c r="D1441" s="3">
        <v>1.4999999999999999E-2</v>
      </c>
      <c r="E1441" s="3">
        <v>223</v>
      </c>
      <c r="F1441" s="3">
        <v>113</v>
      </c>
      <c r="G1441" s="3">
        <v>0</v>
      </c>
      <c r="H1441" s="3">
        <v>0</v>
      </c>
      <c r="I1441" s="3">
        <v>0</v>
      </c>
      <c r="R1441" s="6"/>
    </row>
    <row r="1442" spans="1:19" s="2" customFormat="1" x14ac:dyDescent="0.2">
      <c r="A1442" s="2">
        <v>1406</v>
      </c>
      <c r="B1442" s="2">
        <v>-219</v>
      </c>
      <c r="C1442" s="2" t="s">
        <v>776</v>
      </c>
      <c r="D1442" s="2">
        <v>1.9670000000000001</v>
      </c>
      <c r="E1442" s="2">
        <v>0.32400000000000001</v>
      </c>
      <c r="F1442" s="2">
        <v>9</v>
      </c>
      <c r="G1442" s="2">
        <v>0</v>
      </c>
      <c r="H1442" s="2">
        <v>0</v>
      </c>
      <c r="I1442" s="2">
        <v>0</v>
      </c>
      <c r="J1442" s="2">
        <v>0</v>
      </c>
      <c r="K1442" s="2">
        <v>1</v>
      </c>
      <c r="L1442" s="2">
        <v>-1</v>
      </c>
      <c r="M1442" s="2">
        <v>7</v>
      </c>
      <c r="N1442" s="2">
        <f>D1442+0.016</f>
        <v>1.9830000000000001</v>
      </c>
      <c r="O1442" s="2">
        <f>D1442-0.016</f>
        <v>1.9510000000000001</v>
      </c>
      <c r="P1442" s="2">
        <f>E1442+0.015</f>
        <v>0.33900000000000002</v>
      </c>
      <c r="Q1442" s="2">
        <f>E1442-0.018</f>
        <v>0.30599999999999999</v>
      </c>
      <c r="R1442" s="9">
        <v>-4</v>
      </c>
      <c r="S1442" s="2" t="s">
        <v>709</v>
      </c>
    </row>
    <row r="1443" spans="1:19" s="3" customFormat="1" x14ac:dyDescent="0.2">
      <c r="A1443" s="3">
        <v>1407</v>
      </c>
      <c r="B1443" s="3">
        <v>-219</v>
      </c>
      <c r="C1443" s="3">
        <v>2</v>
      </c>
      <c r="D1443" s="3">
        <v>0.7</v>
      </c>
      <c r="E1443">
        <v>-7110211</v>
      </c>
      <c r="F1443" s="3">
        <v>22</v>
      </c>
      <c r="G1443" s="3">
        <v>0</v>
      </c>
      <c r="H1443" s="3">
        <v>0</v>
      </c>
      <c r="I1443" s="3">
        <v>0</v>
      </c>
      <c r="R1443" s="6"/>
      <c r="S1443" s="3" t="s">
        <v>775</v>
      </c>
    </row>
    <row r="1444" spans="1:19" s="3" customFormat="1" x14ac:dyDescent="0.2">
      <c r="A1444" s="3">
        <v>1408</v>
      </c>
      <c r="B1444" s="3">
        <v>-219</v>
      </c>
      <c r="C1444" s="3">
        <v>2</v>
      </c>
      <c r="D1444" s="3">
        <v>7.0999999999999994E-2</v>
      </c>
      <c r="E1444" s="3">
        <v>221</v>
      </c>
      <c r="F1444" s="3">
        <v>-211</v>
      </c>
      <c r="G1444" s="3">
        <v>0</v>
      </c>
      <c r="H1444" s="3">
        <v>0</v>
      </c>
      <c r="I1444" s="3">
        <v>0</v>
      </c>
      <c r="R1444" s="6"/>
      <c r="S1444" s="3" t="s">
        <v>784</v>
      </c>
    </row>
    <row r="1445" spans="1:19" s="3" customFormat="1" x14ac:dyDescent="0.2">
      <c r="A1445" s="3">
        <v>1409</v>
      </c>
      <c r="B1445" s="3">
        <v>-219</v>
      </c>
      <c r="C1445" s="3">
        <v>2</v>
      </c>
      <c r="D1445" s="3">
        <v>7.0999999999999994E-2</v>
      </c>
      <c r="E1445" s="3">
        <v>311</v>
      </c>
      <c r="F1445" s="3">
        <v>-321</v>
      </c>
      <c r="G1445" s="3">
        <v>0</v>
      </c>
      <c r="H1445" s="3">
        <v>0</v>
      </c>
      <c r="I1445" s="3">
        <v>0</v>
      </c>
      <c r="R1445" s="6"/>
    </row>
    <row r="1446" spans="1:19" s="3" customFormat="1" x14ac:dyDescent="0.2">
      <c r="A1446" s="3">
        <v>1410</v>
      </c>
      <c r="B1446" s="3">
        <v>-219</v>
      </c>
      <c r="C1446" s="3">
        <v>2</v>
      </c>
      <c r="D1446" s="3">
        <v>7.0999999999999994E-2</v>
      </c>
      <c r="E1446" s="3">
        <v>331</v>
      </c>
      <c r="F1446" s="3">
        <v>-211</v>
      </c>
      <c r="G1446" s="3">
        <v>0</v>
      </c>
      <c r="H1446" s="3">
        <v>0</v>
      </c>
      <c r="I1446" s="3">
        <v>0</v>
      </c>
      <c r="R1446" s="6"/>
    </row>
    <row r="1447" spans="1:19" s="3" customFormat="1" x14ac:dyDescent="0.2">
      <c r="A1447" s="3">
        <v>1411</v>
      </c>
      <c r="B1447" s="3">
        <v>-219</v>
      </c>
      <c r="C1447" s="3">
        <v>3</v>
      </c>
      <c r="D1447" s="3">
        <v>4.8000000000000001E-2</v>
      </c>
      <c r="E1447" s="3">
        <v>-211</v>
      </c>
      <c r="F1447" s="3">
        <v>-211</v>
      </c>
      <c r="G1447" s="3">
        <v>211</v>
      </c>
      <c r="H1447" s="3">
        <v>0</v>
      </c>
      <c r="I1447" s="3">
        <v>0</v>
      </c>
      <c r="R1447" s="6"/>
    </row>
    <row r="1448" spans="1:19" s="3" customFormat="1" x14ac:dyDescent="0.2">
      <c r="A1448" s="3">
        <v>1412</v>
      </c>
      <c r="B1448" s="3">
        <v>-219</v>
      </c>
      <c r="C1448" s="3">
        <v>3</v>
      </c>
      <c r="D1448" s="3">
        <v>2.4E-2</v>
      </c>
      <c r="E1448" s="3">
        <v>-211</v>
      </c>
      <c r="F1448" s="3">
        <v>111</v>
      </c>
      <c r="G1448" s="3">
        <v>111</v>
      </c>
      <c r="H1448" s="3">
        <v>0</v>
      </c>
      <c r="I1448" s="3">
        <v>0</v>
      </c>
      <c r="R1448" s="6"/>
    </row>
    <row r="1449" spans="1:19" s="3" customFormat="1" x14ac:dyDescent="0.2">
      <c r="A1449" s="3">
        <v>1413</v>
      </c>
      <c r="B1449" s="3">
        <v>-219</v>
      </c>
      <c r="C1449" s="3">
        <v>2</v>
      </c>
      <c r="D1449" s="3">
        <v>1.4999999999999999E-2</v>
      </c>
      <c r="E1449" s="3">
        <v>223</v>
      </c>
      <c r="F1449" s="3">
        <v>-213</v>
      </c>
      <c r="G1449" s="3">
        <v>0</v>
      </c>
      <c r="H1449" s="3">
        <v>0</v>
      </c>
      <c r="I1449" s="3">
        <v>0</v>
      </c>
      <c r="R1449" s="6"/>
    </row>
    <row r="1450" spans="1:19" s="2" customFormat="1" x14ac:dyDescent="0.2">
      <c r="A1450" s="2">
        <v>1434</v>
      </c>
      <c r="B1450" s="2">
        <v>9873122</v>
      </c>
      <c r="C1450" s="2" t="s">
        <v>242</v>
      </c>
      <c r="D1450" s="2">
        <v>2</v>
      </c>
      <c r="E1450" s="2">
        <v>0.19</v>
      </c>
      <c r="F1450" s="2">
        <v>2</v>
      </c>
      <c r="G1450" s="2">
        <v>1</v>
      </c>
      <c r="H1450" s="2">
        <v>-1</v>
      </c>
      <c r="I1450" s="2">
        <v>0</v>
      </c>
      <c r="J1450" s="2">
        <v>0</v>
      </c>
      <c r="K1450" s="2">
        <v>0</v>
      </c>
      <c r="L1450" s="2">
        <v>0</v>
      </c>
      <c r="M1450" s="2">
        <v>4</v>
      </c>
      <c r="N1450" s="2">
        <v>2.06</v>
      </c>
      <c r="O1450" s="2">
        <v>2</v>
      </c>
      <c r="P1450" s="2">
        <v>0.318</v>
      </c>
      <c r="Q1450" s="2">
        <v>0.1</v>
      </c>
      <c r="R1450" s="9">
        <v>1</v>
      </c>
      <c r="S1450" s="2" t="s">
        <v>784</v>
      </c>
    </row>
    <row r="1451" spans="1:19" s="3" customFormat="1" x14ac:dyDescent="0.2">
      <c r="A1451" s="3">
        <v>1435</v>
      </c>
      <c r="B1451" s="3">
        <v>9873122</v>
      </c>
      <c r="C1451" s="3">
        <v>2</v>
      </c>
      <c r="D1451" s="3">
        <v>0.56999999999999995</v>
      </c>
      <c r="E1451" s="3">
        <v>23124</v>
      </c>
      <c r="F1451" s="3">
        <v>22</v>
      </c>
      <c r="G1451" s="3">
        <v>0</v>
      </c>
      <c r="H1451" s="3">
        <v>0</v>
      </c>
      <c r="I1451" s="3">
        <v>0</v>
      </c>
      <c r="R1451" s="6"/>
    </row>
    <row r="1452" spans="1:19" s="3" customFormat="1" x14ac:dyDescent="0.2">
      <c r="A1452" s="3">
        <v>1436</v>
      </c>
      <c r="B1452" s="3">
        <v>9873122</v>
      </c>
      <c r="C1452" s="3">
        <v>2</v>
      </c>
      <c r="D1452" s="3">
        <v>0.16</v>
      </c>
      <c r="E1452" s="3">
        <v>3122</v>
      </c>
      <c r="F1452" s="3">
        <v>221</v>
      </c>
      <c r="G1452" s="3">
        <v>0</v>
      </c>
      <c r="H1452" s="3">
        <v>0</v>
      </c>
      <c r="I1452" s="3">
        <v>0</v>
      </c>
      <c r="R1452" s="6"/>
    </row>
    <row r="1453" spans="1:19" s="3" customFormat="1" x14ac:dyDescent="0.2">
      <c r="A1453" s="3">
        <v>1437</v>
      </c>
      <c r="B1453" s="3">
        <v>9873122</v>
      </c>
      <c r="C1453" s="3">
        <v>2</v>
      </c>
      <c r="D1453" s="3">
        <v>0.13500000000000001</v>
      </c>
      <c r="E1453" s="3">
        <v>2112</v>
      </c>
      <c r="F1453" s="3">
        <v>-311</v>
      </c>
      <c r="G1453" s="3">
        <v>0</v>
      </c>
      <c r="H1453" s="3">
        <v>0</v>
      </c>
      <c r="I1453" s="3">
        <v>0</v>
      </c>
      <c r="R1453" s="6"/>
    </row>
    <row r="1454" spans="1:19" s="3" customFormat="1" x14ac:dyDescent="0.2">
      <c r="A1454" s="3">
        <v>1438</v>
      </c>
      <c r="B1454" s="3">
        <v>9873122</v>
      </c>
      <c r="C1454" s="3">
        <v>2</v>
      </c>
      <c r="D1454" s="3">
        <v>0.13500000000000001</v>
      </c>
      <c r="E1454" s="3">
        <v>2212</v>
      </c>
      <c r="F1454" s="3">
        <v>-321</v>
      </c>
      <c r="G1454" s="3">
        <v>0</v>
      </c>
      <c r="H1454" s="3">
        <v>0</v>
      </c>
      <c r="I1454" s="3">
        <v>0</v>
      </c>
      <c r="R1454" s="6"/>
    </row>
    <row r="1455" spans="1:19" s="2" customFormat="1" x14ac:dyDescent="0.2">
      <c r="A1455" s="2">
        <v>1439</v>
      </c>
      <c r="B1455" s="2">
        <v>9821116</v>
      </c>
      <c r="C1455" s="2" t="s">
        <v>243</v>
      </c>
      <c r="D1455" s="2">
        <v>2.1</v>
      </c>
      <c r="E1455" s="2">
        <v>0.45</v>
      </c>
      <c r="F1455" s="2">
        <v>6</v>
      </c>
      <c r="G1455" s="2">
        <v>1</v>
      </c>
      <c r="H1455" s="2">
        <v>0</v>
      </c>
      <c r="I1455" s="2">
        <v>0</v>
      </c>
      <c r="J1455" s="2">
        <v>0</v>
      </c>
      <c r="K1455" s="2">
        <v>1.5</v>
      </c>
      <c r="L1455" s="2">
        <v>-1</v>
      </c>
      <c r="M1455" s="2">
        <v>5</v>
      </c>
      <c r="N1455" s="2">
        <v>2.2000000000000002</v>
      </c>
      <c r="O1455" s="2">
        <v>2.0150000000000001</v>
      </c>
      <c r="P1455" s="2">
        <v>0.5</v>
      </c>
      <c r="Q1455" s="2">
        <v>0.4</v>
      </c>
      <c r="R1455" s="9">
        <v>2</v>
      </c>
      <c r="S1455" s="2" t="s">
        <v>784</v>
      </c>
    </row>
    <row r="1456" spans="1:19" s="3" customFormat="1" x14ac:dyDescent="0.2">
      <c r="A1456" s="3">
        <v>1440</v>
      </c>
      <c r="B1456" s="3">
        <v>9821116</v>
      </c>
      <c r="C1456" s="3">
        <v>2</v>
      </c>
      <c r="D1456" s="3">
        <v>0.9</v>
      </c>
      <c r="E1456" s="3">
        <v>21114</v>
      </c>
      <c r="F1456" s="3">
        <v>22</v>
      </c>
      <c r="G1456" s="3">
        <v>0</v>
      </c>
      <c r="H1456" s="3">
        <v>0</v>
      </c>
      <c r="I1456" s="3">
        <v>0</v>
      </c>
      <c r="R1456" s="6"/>
      <c r="S1456" s="3" t="s">
        <v>790</v>
      </c>
    </row>
    <row r="1457" spans="1:19" s="3" customFormat="1" x14ac:dyDescent="0.2">
      <c r="A1457" s="3">
        <v>1441</v>
      </c>
      <c r="B1457" s="3">
        <v>9821116</v>
      </c>
      <c r="C1457" s="3">
        <v>2</v>
      </c>
      <c r="D1457" s="3">
        <v>7.0000000000000007E-2</v>
      </c>
      <c r="E1457" s="3">
        <v>2112</v>
      </c>
      <c r="F1457" s="3">
        <v>-211</v>
      </c>
      <c r="G1457" s="3">
        <v>0</v>
      </c>
      <c r="H1457" s="3">
        <v>0</v>
      </c>
      <c r="I1457" s="3">
        <v>0</v>
      </c>
      <c r="R1457" s="6"/>
    </row>
    <row r="1458" spans="1:19" s="3" customFormat="1" x14ac:dyDescent="0.2">
      <c r="A1458" s="3">
        <v>1442</v>
      </c>
      <c r="B1458" s="3">
        <v>9821116</v>
      </c>
      <c r="C1458" s="3">
        <v>2</v>
      </c>
      <c r="D1458" s="3">
        <v>0.02</v>
      </c>
      <c r="E1458" s="3">
        <v>2112</v>
      </c>
      <c r="F1458" s="3">
        <v>-213</v>
      </c>
      <c r="G1458" s="3">
        <v>0</v>
      </c>
      <c r="H1458" s="3">
        <v>0</v>
      </c>
      <c r="I1458" s="3">
        <v>0</v>
      </c>
      <c r="R1458" s="6"/>
    </row>
    <row r="1459" spans="1:19" s="3" customFormat="1" x14ac:dyDescent="0.2">
      <c r="A1459" s="3">
        <v>1443</v>
      </c>
      <c r="B1459" s="3">
        <v>9821116</v>
      </c>
      <c r="C1459" s="3">
        <v>2</v>
      </c>
      <c r="D1459" s="3">
        <v>5.0000000000000001E-3</v>
      </c>
      <c r="E1459" s="3">
        <v>1114</v>
      </c>
      <c r="F1459" s="3">
        <v>111</v>
      </c>
      <c r="G1459" s="3">
        <v>0</v>
      </c>
      <c r="H1459" s="3">
        <v>0</v>
      </c>
      <c r="I1459" s="3">
        <v>0</v>
      </c>
      <c r="R1459" s="6"/>
    </row>
    <row r="1460" spans="1:19" s="3" customFormat="1" x14ac:dyDescent="0.2">
      <c r="A1460" s="3">
        <v>1444</v>
      </c>
      <c r="B1460" s="3">
        <v>9821116</v>
      </c>
      <c r="C1460" s="3">
        <v>2</v>
      </c>
      <c r="D1460" s="3">
        <v>5.0000000000000001E-3</v>
      </c>
      <c r="E1460" s="3">
        <v>2114</v>
      </c>
      <c r="F1460" s="3">
        <v>-211</v>
      </c>
      <c r="G1460" s="3">
        <v>0</v>
      </c>
      <c r="H1460" s="3">
        <v>0</v>
      </c>
      <c r="I1460" s="3">
        <v>0</v>
      </c>
      <c r="R1460" s="6"/>
    </row>
    <row r="1461" spans="1:19" s="2" customFormat="1" x14ac:dyDescent="0.2">
      <c r="A1461" s="2">
        <v>1445</v>
      </c>
      <c r="B1461" s="2">
        <v>9821216</v>
      </c>
      <c r="C1461" s="2" t="s">
        <v>244</v>
      </c>
      <c r="D1461" s="2">
        <v>2.1</v>
      </c>
      <c r="E1461" s="2">
        <v>0.45</v>
      </c>
      <c r="F1461" s="2">
        <v>6</v>
      </c>
      <c r="G1461" s="2">
        <v>1</v>
      </c>
      <c r="H1461" s="2">
        <v>0</v>
      </c>
      <c r="I1461" s="2">
        <v>0</v>
      </c>
      <c r="J1461" s="2">
        <v>0</v>
      </c>
      <c r="K1461" s="2">
        <v>1.5</v>
      </c>
      <c r="L1461" s="2">
        <v>0</v>
      </c>
      <c r="M1461" s="2">
        <v>8</v>
      </c>
      <c r="N1461" s="2">
        <v>2.2000000000000002</v>
      </c>
      <c r="O1461" s="2">
        <v>2.0150000000000001</v>
      </c>
      <c r="P1461" s="2">
        <v>0.5</v>
      </c>
      <c r="Q1461" s="2">
        <v>0.4</v>
      </c>
      <c r="R1461" s="9">
        <v>2</v>
      </c>
      <c r="S1461" s="2" t="s">
        <v>784</v>
      </c>
    </row>
    <row r="1462" spans="1:19" s="3" customFormat="1" x14ac:dyDescent="0.2">
      <c r="A1462" s="3">
        <v>1446</v>
      </c>
      <c r="B1462" s="3">
        <v>9821216</v>
      </c>
      <c r="C1462" s="3">
        <v>2</v>
      </c>
      <c r="D1462" s="3">
        <v>0.9</v>
      </c>
      <c r="E1462" s="3">
        <v>22114</v>
      </c>
      <c r="F1462" s="3">
        <v>22</v>
      </c>
      <c r="G1462" s="3">
        <v>0</v>
      </c>
      <c r="H1462" s="3">
        <v>0</v>
      </c>
      <c r="I1462" s="3">
        <v>0</v>
      </c>
      <c r="R1462" s="6"/>
      <c r="S1462" s="3" t="s">
        <v>790</v>
      </c>
    </row>
    <row r="1463" spans="1:19" s="3" customFormat="1" x14ac:dyDescent="0.2">
      <c r="A1463" s="3">
        <v>1447</v>
      </c>
      <c r="B1463" s="3">
        <v>9821216</v>
      </c>
      <c r="C1463" s="3">
        <v>2</v>
      </c>
      <c r="D1463" s="3">
        <v>3.5000000000000003E-2</v>
      </c>
      <c r="E1463" s="3">
        <v>2112</v>
      </c>
      <c r="F1463" s="3">
        <v>111</v>
      </c>
      <c r="G1463" s="3">
        <v>0</v>
      </c>
      <c r="H1463" s="3">
        <v>0</v>
      </c>
      <c r="I1463" s="3">
        <v>0</v>
      </c>
      <c r="R1463" s="6"/>
    </row>
    <row r="1464" spans="1:19" s="3" customFormat="1" x14ac:dyDescent="0.2">
      <c r="A1464" s="3">
        <v>1448</v>
      </c>
      <c r="B1464" s="3">
        <v>9821216</v>
      </c>
      <c r="C1464" s="3">
        <v>2</v>
      </c>
      <c r="D1464" s="3">
        <v>3.5000000000000003E-2</v>
      </c>
      <c r="E1464" s="3">
        <v>2212</v>
      </c>
      <c r="F1464" s="3">
        <v>-211</v>
      </c>
      <c r="G1464" s="3">
        <v>0</v>
      </c>
      <c r="H1464" s="3">
        <v>0</v>
      </c>
      <c r="I1464" s="3">
        <v>0</v>
      </c>
      <c r="R1464" s="6"/>
    </row>
    <row r="1465" spans="1:19" s="3" customFormat="1" x14ac:dyDescent="0.2">
      <c r="A1465" s="3">
        <v>1449</v>
      </c>
      <c r="B1465" s="3">
        <v>9821216</v>
      </c>
      <c r="C1465" s="3">
        <v>2</v>
      </c>
      <c r="D1465" s="3">
        <v>0.01</v>
      </c>
      <c r="E1465" s="3">
        <v>2112</v>
      </c>
      <c r="F1465" s="3">
        <v>22</v>
      </c>
      <c r="G1465" s="3">
        <v>0</v>
      </c>
      <c r="H1465" s="3">
        <v>0</v>
      </c>
      <c r="I1465" s="3">
        <v>0</v>
      </c>
      <c r="R1465" s="6"/>
    </row>
    <row r="1466" spans="1:19" s="3" customFormat="1" x14ac:dyDescent="0.2">
      <c r="A1466" s="3">
        <v>1450</v>
      </c>
      <c r="B1466" s="3">
        <v>9821216</v>
      </c>
      <c r="C1466" s="3">
        <v>2</v>
      </c>
      <c r="D1466" s="3">
        <v>5.0000000000000001E-3</v>
      </c>
      <c r="E1466" s="3">
        <v>2112</v>
      </c>
      <c r="F1466" s="3">
        <v>113</v>
      </c>
      <c r="G1466" s="3">
        <v>0</v>
      </c>
      <c r="H1466" s="3">
        <v>0</v>
      </c>
      <c r="I1466" s="3">
        <v>0</v>
      </c>
      <c r="R1466" s="6"/>
    </row>
    <row r="1467" spans="1:19" s="3" customFormat="1" x14ac:dyDescent="0.2">
      <c r="A1467" s="3">
        <v>1451</v>
      </c>
      <c r="B1467" s="3">
        <v>9821216</v>
      </c>
      <c r="C1467" s="3">
        <v>2</v>
      </c>
      <c r="D1467" s="3">
        <v>5.0000000000000001E-3</v>
      </c>
      <c r="E1467" s="3">
        <v>2114</v>
      </c>
      <c r="F1467" s="3">
        <v>111</v>
      </c>
      <c r="G1467" s="3">
        <v>0</v>
      </c>
      <c r="H1467" s="3">
        <v>0</v>
      </c>
      <c r="I1467" s="3">
        <v>0</v>
      </c>
      <c r="R1467" s="6"/>
    </row>
    <row r="1468" spans="1:19" s="3" customFormat="1" x14ac:dyDescent="0.2">
      <c r="A1468" s="3">
        <v>1452</v>
      </c>
      <c r="B1468" s="3">
        <v>9821216</v>
      </c>
      <c r="C1468" s="3">
        <v>2</v>
      </c>
      <c r="D1468" s="3">
        <v>5.0000000000000001E-3</v>
      </c>
      <c r="E1468" s="3">
        <v>2212</v>
      </c>
      <c r="F1468" s="3">
        <v>-213</v>
      </c>
      <c r="G1468" s="3">
        <v>0</v>
      </c>
      <c r="H1468" s="3">
        <v>0</v>
      </c>
      <c r="I1468" s="3">
        <v>0</v>
      </c>
      <c r="R1468" s="6"/>
    </row>
    <row r="1469" spans="1:19" s="3" customFormat="1" x14ac:dyDescent="0.2">
      <c r="A1469" s="3">
        <v>1453</v>
      </c>
      <c r="B1469" s="3">
        <v>9821216</v>
      </c>
      <c r="C1469" s="3">
        <v>2</v>
      </c>
      <c r="D1469" s="3">
        <v>5.0000000000000001E-3</v>
      </c>
      <c r="E1469" s="3">
        <v>2214</v>
      </c>
      <c r="F1469" s="3">
        <v>-211</v>
      </c>
      <c r="G1469" s="3">
        <v>0</v>
      </c>
      <c r="H1469" s="3">
        <v>0</v>
      </c>
      <c r="I1469" s="3">
        <v>0</v>
      </c>
      <c r="R1469" s="6"/>
    </row>
    <row r="1470" spans="1:19" s="2" customFormat="1" x14ac:dyDescent="0.2">
      <c r="A1470" s="2">
        <v>1454</v>
      </c>
      <c r="B1470" s="2">
        <v>9822126</v>
      </c>
      <c r="C1470" s="2" t="s">
        <v>245</v>
      </c>
      <c r="D1470" s="2">
        <v>2.1</v>
      </c>
      <c r="E1470" s="2">
        <v>0.45</v>
      </c>
      <c r="F1470" s="2">
        <v>6</v>
      </c>
      <c r="G1470" s="2">
        <v>1</v>
      </c>
      <c r="H1470" s="2">
        <v>0</v>
      </c>
      <c r="I1470" s="2">
        <v>0</v>
      </c>
      <c r="J1470" s="2">
        <v>0</v>
      </c>
      <c r="K1470" s="2">
        <v>1.5</v>
      </c>
      <c r="L1470" s="2">
        <v>1</v>
      </c>
      <c r="M1470" s="2">
        <v>8</v>
      </c>
      <c r="N1470" s="2">
        <v>2.2000000000000002</v>
      </c>
      <c r="O1470" s="2">
        <v>2.0150000000000001</v>
      </c>
      <c r="P1470" s="2">
        <v>0.5</v>
      </c>
      <c r="Q1470" s="2">
        <v>0.4</v>
      </c>
      <c r="R1470" s="9">
        <v>2</v>
      </c>
      <c r="S1470" s="2" t="s">
        <v>784</v>
      </c>
    </row>
    <row r="1471" spans="1:19" s="3" customFormat="1" x14ac:dyDescent="0.2">
      <c r="A1471" s="3">
        <v>1455</v>
      </c>
      <c r="B1471" s="3">
        <v>9822126</v>
      </c>
      <c r="C1471" s="3">
        <v>2</v>
      </c>
      <c r="D1471" s="3">
        <v>0.9</v>
      </c>
      <c r="E1471" s="3">
        <v>22214</v>
      </c>
      <c r="F1471" s="3">
        <v>22</v>
      </c>
      <c r="G1471" s="3">
        <v>0</v>
      </c>
      <c r="H1471" s="3">
        <v>0</v>
      </c>
      <c r="I1471" s="3">
        <v>0</v>
      </c>
      <c r="R1471" s="6"/>
      <c r="S1471" s="3" t="s">
        <v>790</v>
      </c>
    </row>
    <row r="1472" spans="1:19" s="3" customFormat="1" x14ac:dyDescent="0.2">
      <c r="A1472" s="3">
        <v>1456</v>
      </c>
      <c r="B1472" s="3">
        <v>9822126</v>
      </c>
      <c r="C1472" s="3">
        <v>2</v>
      </c>
      <c r="D1472" s="3">
        <v>3.5000000000000003E-2</v>
      </c>
      <c r="E1472" s="3">
        <v>2112</v>
      </c>
      <c r="F1472" s="3">
        <v>211</v>
      </c>
      <c r="G1472" s="3">
        <v>0</v>
      </c>
      <c r="H1472" s="3">
        <v>0</v>
      </c>
      <c r="I1472" s="3">
        <v>0</v>
      </c>
      <c r="R1472" s="6"/>
    </row>
    <row r="1473" spans="1:19" s="3" customFormat="1" x14ac:dyDescent="0.2">
      <c r="A1473" s="3">
        <v>1457</v>
      </c>
      <c r="B1473" s="3">
        <v>9822126</v>
      </c>
      <c r="C1473" s="3">
        <v>2</v>
      </c>
      <c r="D1473" s="3">
        <v>3.5000000000000003E-2</v>
      </c>
      <c r="E1473" s="3">
        <v>2212</v>
      </c>
      <c r="F1473" s="3">
        <v>111</v>
      </c>
      <c r="G1473" s="3">
        <v>0</v>
      </c>
      <c r="H1473" s="3">
        <v>0</v>
      </c>
      <c r="I1473" s="3">
        <v>0</v>
      </c>
      <c r="R1473" s="6"/>
    </row>
    <row r="1474" spans="1:19" s="3" customFormat="1" x14ac:dyDescent="0.2">
      <c r="A1474" s="3">
        <v>0</v>
      </c>
      <c r="B1474" s="3">
        <v>9822126</v>
      </c>
      <c r="C1474" s="3">
        <v>2</v>
      </c>
      <c r="D1474" s="3">
        <v>0.01</v>
      </c>
      <c r="E1474" s="3">
        <v>2212</v>
      </c>
      <c r="F1474" s="3">
        <v>22</v>
      </c>
      <c r="G1474" s="3">
        <v>0</v>
      </c>
      <c r="H1474" s="3">
        <v>0</v>
      </c>
      <c r="I1474" s="3">
        <v>0</v>
      </c>
      <c r="R1474" s="6"/>
    </row>
    <row r="1475" spans="1:19" s="3" customFormat="1" x14ac:dyDescent="0.2">
      <c r="A1475" s="3">
        <v>1458</v>
      </c>
      <c r="B1475" s="3">
        <v>9822126</v>
      </c>
      <c r="C1475" s="3">
        <v>2</v>
      </c>
      <c r="D1475" s="3">
        <v>3.3999999999999998E-3</v>
      </c>
      <c r="E1475" s="3">
        <v>2214</v>
      </c>
      <c r="F1475" s="3">
        <v>111</v>
      </c>
      <c r="G1475" s="3">
        <v>0</v>
      </c>
      <c r="H1475" s="3">
        <v>0</v>
      </c>
      <c r="I1475" s="3">
        <v>0</v>
      </c>
      <c r="R1475" s="6"/>
    </row>
    <row r="1476" spans="1:19" s="3" customFormat="1" x14ac:dyDescent="0.2">
      <c r="A1476" s="3">
        <v>1459</v>
      </c>
      <c r="B1476" s="3">
        <v>9822126</v>
      </c>
      <c r="C1476" s="3">
        <v>2</v>
      </c>
      <c r="D1476" s="3">
        <v>3.3E-3</v>
      </c>
      <c r="E1476" s="3">
        <v>2114</v>
      </c>
      <c r="F1476" s="3">
        <v>211</v>
      </c>
      <c r="G1476" s="3">
        <v>0</v>
      </c>
      <c r="H1476" s="3">
        <v>0</v>
      </c>
      <c r="I1476" s="3">
        <v>0</v>
      </c>
      <c r="R1476" s="6"/>
    </row>
    <row r="1477" spans="1:19" s="3" customFormat="1" x14ac:dyDescent="0.2">
      <c r="A1477" s="3">
        <v>1460</v>
      </c>
      <c r="B1477" s="3">
        <v>9822126</v>
      </c>
      <c r="C1477" s="3">
        <v>2</v>
      </c>
      <c r="D1477" s="3">
        <v>3.3E-3</v>
      </c>
      <c r="E1477" s="3">
        <v>2224</v>
      </c>
      <c r="F1477" s="3">
        <v>-211</v>
      </c>
      <c r="G1477" s="3">
        <v>0</v>
      </c>
      <c r="H1477" s="3">
        <v>0</v>
      </c>
      <c r="I1477" s="3">
        <v>0</v>
      </c>
      <c r="R1477" s="6"/>
    </row>
    <row r="1478" spans="1:19" s="3" customFormat="1" x14ac:dyDescent="0.2">
      <c r="A1478" s="3">
        <v>1461</v>
      </c>
      <c r="B1478" s="3">
        <v>9822126</v>
      </c>
      <c r="C1478" s="3">
        <v>2</v>
      </c>
      <c r="D1478" s="3">
        <v>5.0000000000000001E-3</v>
      </c>
      <c r="E1478" s="3">
        <v>2112</v>
      </c>
      <c r="F1478" s="3">
        <v>213</v>
      </c>
      <c r="G1478" s="3">
        <v>0</v>
      </c>
      <c r="H1478" s="3">
        <v>0</v>
      </c>
      <c r="I1478" s="3">
        <v>0</v>
      </c>
      <c r="R1478" s="6"/>
    </row>
    <row r="1479" spans="1:19" s="3" customFormat="1" x14ac:dyDescent="0.2">
      <c r="A1479" s="3">
        <v>1462</v>
      </c>
      <c r="B1479" s="3">
        <v>9822126</v>
      </c>
      <c r="C1479" s="3">
        <v>2</v>
      </c>
      <c r="D1479" s="3">
        <v>5.0000000000000001E-3</v>
      </c>
      <c r="E1479" s="3">
        <v>2212</v>
      </c>
      <c r="F1479" s="3">
        <v>113</v>
      </c>
      <c r="G1479" s="3">
        <v>0</v>
      </c>
      <c r="H1479" s="3">
        <v>0</v>
      </c>
      <c r="I1479" s="3">
        <v>0</v>
      </c>
      <c r="R1479" s="6"/>
    </row>
    <row r="1480" spans="1:19" s="2" customFormat="1" x14ac:dyDescent="0.2">
      <c r="A1480" s="2">
        <v>1463</v>
      </c>
      <c r="B1480" s="2">
        <v>9822226</v>
      </c>
      <c r="C1480" s="2" t="s">
        <v>246</v>
      </c>
      <c r="D1480" s="2">
        <v>2.1</v>
      </c>
      <c r="E1480" s="2">
        <v>0.45</v>
      </c>
      <c r="F1480" s="2">
        <v>6</v>
      </c>
      <c r="G1480" s="2">
        <v>1</v>
      </c>
      <c r="H1480" s="2">
        <v>0</v>
      </c>
      <c r="I1480" s="2">
        <v>0</v>
      </c>
      <c r="J1480" s="2">
        <v>0</v>
      </c>
      <c r="K1480" s="2">
        <v>1.5</v>
      </c>
      <c r="L1480" s="2">
        <v>2</v>
      </c>
      <c r="M1480" s="2">
        <v>5</v>
      </c>
      <c r="N1480" s="2">
        <v>2.2000000000000002</v>
      </c>
      <c r="O1480" s="2">
        <v>2.0150000000000001</v>
      </c>
      <c r="P1480" s="2">
        <v>0.5</v>
      </c>
      <c r="Q1480" s="2">
        <v>0.4</v>
      </c>
      <c r="R1480" s="9">
        <v>2</v>
      </c>
      <c r="S1480" s="2" t="s">
        <v>784</v>
      </c>
    </row>
    <row r="1481" spans="1:19" s="3" customFormat="1" x14ac:dyDescent="0.2">
      <c r="A1481" s="3">
        <v>1464</v>
      </c>
      <c r="B1481" s="3">
        <v>9822226</v>
      </c>
      <c r="C1481" s="3">
        <v>2</v>
      </c>
      <c r="D1481" s="3">
        <v>0.9</v>
      </c>
      <c r="E1481" s="3">
        <v>22224</v>
      </c>
      <c r="F1481" s="3">
        <v>22</v>
      </c>
      <c r="G1481" s="3">
        <v>0</v>
      </c>
      <c r="H1481" s="3">
        <v>0</v>
      </c>
      <c r="I1481" s="3">
        <v>0</v>
      </c>
      <c r="R1481" s="6"/>
      <c r="S1481" s="3" t="s">
        <v>790</v>
      </c>
    </row>
    <row r="1482" spans="1:19" s="3" customFormat="1" x14ac:dyDescent="0.2">
      <c r="A1482" s="3">
        <v>1465</v>
      </c>
      <c r="B1482" s="3">
        <v>9822226</v>
      </c>
      <c r="C1482" s="3">
        <v>2</v>
      </c>
      <c r="D1482" s="3">
        <v>7.0000000000000007E-2</v>
      </c>
      <c r="E1482" s="3">
        <v>2212</v>
      </c>
      <c r="F1482" s="3">
        <v>211</v>
      </c>
      <c r="G1482" s="3">
        <v>0</v>
      </c>
      <c r="H1482" s="3">
        <v>0</v>
      </c>
      <c r="I1482" s="3">
        <v>0</v>
      </c>
      <c r="R1482" s="6"/>
    </row>
    <row r="1483" spans="1:19" s="3" customFormat="1" x14ac:dyDescent="0.2">
      <c r="A1483" s="3">
        <v>1466</v>
      </c>
      <c r="B1483" s="3">
        <v>9822226</v>
      </c>
      <c r="C1483" s="3">
        <v>2</v>
      </c>
      <c r="D1483" s="3">
        <v>0.02</v>
      </c>
      <c r="E1483" s="3">
        <v>2212</v>
      </c>
      <c r="F1483" s="3">
        <v>213</v>
      </c>
      <c r="G1483" s="3">
        <v>0</v>
      </c>
      <c r="H1483" s="3">
        <v>0</v>
      </c>
      <c r="I1483" s="3">
        <v>0</v>
      </c>
      <c r="R1483" s="6"/>
    </row>
    <row r="1484" spans="1:19" s="3" customFormat="1" x14ac:dyDescent="0.2">
      <c r="A1484" s="3">
        <v>1467</v>
      </c>
      <c r="B1484" s="3">
        <v>9822226</v>
      </c>
      <c r="C1484" s="3">
        <v>2</v>
      </c>
      <c r="D1484" s="3">
        <v>5.0000000000000001E-3</v>
      </c>
      <c r="E1484" s="3">
        <v>2214</v>
      </c>
      <c r="F1484" s="3">
        <v>211</v>
      </c>
      <c r="G1484" s="3">
        <v>0</v>
      </c>
      <c r="H1484" s="3">
        <v>0</v>
      </c>
      <c r="I1484" s="3">
        <v>0</v>
      </c>
      <c r="R1484" s="6"/>
    </row>
    <row r="1485" spans="1:19" s="3" customFormat="1" x14ac:dyDescent="0.2">
      <c r="A1485" s="3">
        <v>1468</v>
      </c>
      <c r="B1485" s="3">
        <v>9822226</v>
      </c>
      <c r="C1485" s="3">
        <v>2</v>
      </c>
      <c r="D1485" s="3">
        <v>5.0000000000000001E-3</v>
      </c>
      <c r="E1485" s="3">
        <v>2224</v>
      </c>
      <c r="F1485" s="3">
        <v>111</v>
      </c>
      <c r="G1485" s="3">
        <v>0</v>
      </c>
      <c r="H1485" s="3">
        <v>0</v>
      </c>
      <c r="I1485" s="3">
        <v>0</v>
      </c>
      <c r="R1485" s="6"/>
    </row>
    <row r="1486" spans="1:19" s="2" customFormat="1" x14ac:dyDescent="0.2">
      <c r="A1486" s="2">
        <v>1469</v>
      </c>
      <c r="B1486" s="2">
        <v>9841114</v>
      </c>
      <c r="C1486" s="2" t="s">
        <v>247</v>
      </c>
      <c r="D1486" s="2">
        <v>2</v>
      </c>
      <c r="E1486" s="2">
        <v>0.4</v>
      </c>
      <c r="F1486" s="2">
        <v>4</v>
      </c>
      <c r="G1486" s="2">
        <v>1</v>
      </c>
      <c r="H1486" s="2">
        <v>0</v>
      </c>
      <c r="I1486" s="2">
        <v>0</v>
      </c>
      <c r="J1486" s="2">
        <v>0</v>
      </c>
      <c r="K1486" s="2">
        <v>1.5</v>
      </c>
      <c r="L1486" s="2">
        <v>-1</v>
      </c>
      <c r="M1486" s="2">
        <v>7</v>
      </c>
      <c r="N1486" s="2">
        <v>2.06</v>
      </c>
      <c r="O1486" s="2">
        <v>1.94</v>
      </c>
      <c r="P1486" s="2">
        <v>0.5</v>
      </c>
      <c r="Q1486" s="2">
        <v>0.3</v>
      </c>
      <c r="R1486" s="9">
        <v>2</v>
      </c>
      <c r="S1486" s="2" t="s">
        <v>730</v>
      </c>
    </row>
    <row r="1487" spans="1:19" s="3" customFormat="1" x14ac:dyDescent="0.2">
      <c r="A1487" s="3">
        <v>1471</v>
      </c>
      <c r="B1487" s="3">
        <v>9841114</v>
      </c>
      <c r="C1487" s="3">
        <v>2</v>
      </c>
      <c r="D1487" s="3">
        <v>3.6999999999999998E-2</v>
      </c>
      <c r="E1487" s="3">
        <v>2112</v>
      </c>
      <c r="F1487" s="3">
        <v>-211</v>
      </c>
      <c r="G1487" s="3">
        <v>0</v>
      </c>
      <c r="H1487" s="3">
        <v>0</v>
      </c>
      <c r="I1487" s="3">
        <v>0</v>
      </c>
      <c r="R1487" s="6"/>
      <c r="S1487" s="3" t="s">
        <v>797</v>
      </c>
    </row>
    <row r="1488" spans="1:19" s="3" customFormat="1" x14ac:dyDescent="0.2">
      <c r="A1488" s="3">
        <v>1474</v>
      </c>
      <c r="B1488" s="3">
        <v>9841114</v>
      </c>
      <c r="C1488" s="3">
        <v>2</v>
      </c>
      <c r="D1488" s="3">
        <v>3.2000000000000001E-2</v>
      </c>
      <c r="E1488" s="3">
        <v>2114</v>
      </c>
      <c r="F1488" s="3">
        <v>-211</v>
      </c>
      <c r="G1488" s="3">
        <v>0</v>
      </c>
      <c r="H1488" s="3">
        <v>0</v>
      </c>
      <c r="I1488" s="3">
        <v>0</v>
      </c>
      <c r="R1488" s="6"/>
      <c r="S1488" s="3" t="s">
        <v>714</v>
      </c>
    </row>
    <row r="1489" spans="1:19" s="3" customFormat="1" x14ac:dyDescent="0.2">
      <c r="A1489" s="3">
        <v>1473</v>
      </c>
      <c r="B1489" s="3">
        <v>9841114</v>
      </c>
      <c r="C1489" s="3">
        <v>2</v>
      </c>
      <c r="D1489" s="3">
        <v>3.2000000000000001E-2</v>
      </c>
      <c r="E1489" s="3">
        <v>1114</v>
      </c>
      <c r="F1489" s="3">
        <v>111</v>
      </c>
      <c r="G1489" s="3">
        <v>0</v>
      </c>
      <c r="H1489" s="3">
        <v>0</v>
      </c>
      <c r="I1489" s="3">
        <v>0</v>
      </c>
      <c r="R1489" s="6"/>
      <c r="S1489" s="3" t="s">
        <v>798</v>
      </c>
    </row>
    <row r="1490" spans="1:19" s="3" customFormat="1" x14ac:dyDescent="0.2">
      <c r="A1490" s="3">
        <v>0</v>
      </c>
      <c r="B1490" s="3">
        <v>9841114</v>
      </c>
      <c r="C1490" s="3">
        <v>2</v>
      </c>
      <c r="D1490" s="3">
        <v>0.73399999999999999</v>
      </c>
      <c r="E1490" s="3">
        <v>2112</v>
      </c>
      <c r="F1490" s="3">
        <v>-213</v>
      </c>
      <c r="G1490" s="3">
        <v>0</v>
      </c>
      <c r="H1490" s="3">
        <v>0</v>
      </c>
      <c r="I1490" s="3">
        <v>0</v>
      </c>
      <c r="R1490" s="6"/>
    </row>
    <row r="1491" spans="1:19" s="3" customFormat="1" x14ac:dyDescent="0.2">
      <c r="A1491" s="3">
        <v>0</v>
      </c>
      <c r="B1491" s="3">
        <v>9841114</v>
      </c>
      <c r="C1491" s="3">
        <v>2</v>
      </c>
      <c r="D1491" s="3">
        <v>7.2999999999999995E-2</v>
      </c>
      <c r="E1491" s="3">
        <v>22112</v>
      </c>
      <c r="F1491" s="3">
        <v>-211</v>
      </c>
      <c r="G1491" s="3">
        <v>0</v>
      </c>
      <c r="H1491" s="3">
        <v>0</v>
      </c>
      <c r="I1491" s="3">
        <v>0</v>
      </c>
      <c r="R1491" s="6"/>
    </row>
    <row r="1492" spans="1:19" s="3" customFormat="1" x14ac:dyDescent="0.2">
      <c r="A1492" s="3">
        <v>1475</v>
      </c>
      <c r="B1492" s="3">
        <v>9841114</v>
      </c>
      <c r="C1492" s="3">
        <v>2</v>
      </c>
      <c r="D1492" s="3">
        <v>9.1999999999999998E-2</v>
      </c>
      <c r="E1492" s="3">
        <v>1114</v>
      </c>
      <c r="F1492" s="3">
        <v>221</v>
      </c>
      <c r="G1492" s="3">
        <v>0</v>
      </c>
      <c r="H1492" s="3">
        <v>0</v>
      </c>
      <c r="I1492" s="3">
        <v>0</v>
      </c>
      <c r="R1492" s="6"/>
    </row>
    <row r="1493" spans="1:19" s="2" customFormat="1" x14ac:dyDescent="0.2">
      <c r="A1493" s="2">
        <v>1477</v>
      </c>
      <c r="B1493" s="2">
        <v>9842114</v>
      </c>
      <c r="C1493" s="2" t="s">
        <v>248</v>
      </c>
      <c r="D1493" s="2">
        <v>2</v>
      </c>
      <c r="E1493" s="2">
        <v>0.4</v>
      </c>
      <c r="F1493" s="2">
        <v>4</v>
      </c>
      <c r="G1493" s="2">
        <v>1</v>
      </c>
      <c r="H1493" s="2">
        <v>0</v>
      </c>
      <c r="I1493" s="2">
        <v>0</v>
      </c>
      <c r="J1493" s="2">
        <v>0</v>
      </c>
      <c r="K1493" s="2">
        <v>1.5</v>
      </c>
      <c r="L1493" s="2">
        <v>0</v>
      </c>
      <c r="M1493" s="2">
        <v>10</v>
      </c>
      <c r="N1493" s="2">
        <v>2.06</v>
      </c>
      <c r="O1493" s="2">
        <v>1.94</v>
      </c>
      <c r="P1493" s="2">
        <v>0.5</v>
      </c>
      <c r="Q1493" s="2">
        <v>0.3</v>
      </c>
      <c r="R1493" s="9">
        <v>2</v>
      </c>
      <c r="S1493" s="2" t="s">
        <v>730</v>
      </c>
    </row>
    <row r="1494" spans="1:19" s="5" customFormat="1" x14ac:dyDescent="0.2">
      <c r="A1494" s="3">
        <v>1480</v>
      </c>
      <c r="B1494" s="3">
        <v>9842114</v>
      </c>
      <c r="C1494" s="3">
        <v>2</v>
      </c>
      <c r="D1494" s="3">
        <v>1.7999999999999999E-2</v>
      </c>
      <c r="E1494" s="3">
        <v>2212</v>
      </c>
      <c r="F1494" s="3">
        <v>-211</v>
      </c>
      <c r="G1494" s="3">
        <v>0</v>
      </c>
      <c r="H1494" s="3">
        <v>0</v>
      </c>
      <c r="I1494" s="3">
        <v>0</v>
      </c>
      <c r="R1494" s="7"/>
      <c r="S1494" s="3" t="s">
        <v>797</v>
      </c>
    </row>
    <row r="1495" spans="1:19" s="5" customFormat="1" x14ac:dyDescent="0.2">
      <c r="A1495" s="3">
        <v>1479</v>
      </c>
      <c r="B1495" s="3">
        <v>9842114</v>
      </c>
      <c r="C1495" s="3">
        <v>2</v>
      </c>
      <c r="D1495" s="3">
        <v>1.7999999999999999E-2</v>
      </c>
      <c r="E1495" s="3">
        <v>2112</v>
      </c>
      <c r="F1495" s="3">
        <v>111</v>
      </c>
      <c r="G1495" s="3">
        <v>0</v>
      </c>
      <c r="H1495" s="3">
        <v>0</v>
      </c>
      <c r="I1495" s="3">
        <v>0</v>
      </c>
      <c r="R1495" s="7"/>
      <c r="S1495" s="3" t="s">
        <v>714</v>
      </c>
    </row>
    <row r="1496" spans="1:19" s="5" customFormat="1" x14ac:dyDescent="0.2">
      <c r="A1496" s="3">
        <v>1484</v>
      </c>
      <c r="B1496" s="3">
        <v>9842114</v>
      </c>
      <c r="C1496" s="3">
        <v>2</v>
      </c>
      <c r="D1496" s="3">
        <v>2.1000000000000001E-2</v>
      </c>
      <c r="E1496" s="3">
        <v>2214</v>
      </c>
      <c r="F1496" s="3">
        <v>-211</v>
      </c>
      <c r="G1496" s="3">
        <v>0</v>
      </c>
      <c r="H1496" s="3">
        <v>0</v>
      </c>
      <c r="I1496" s="3">
        <v>0</v>
      </c>
      <c r="R1496" s="7"/>
      <c r="S1496" s="3" t="s">
        <v>798</v>
      </c>
    </row>
    <row r="1497" spans="1:19" s="3" customFormat="1" x14ac:dyDescent="0.2">
      <c r="A1497" s="3">
        <v>1483</v>
      </c>
      <c r="B1497" s="3">
        <v>9842114</v>
      </c>
      <c r="C1497" s="3">
        <v>2</v>
      </c>
      <c r="D1497" s="3">
        <v>2.1000000000000001E-2</v>
      </c>
      <c r="E1497" s="3">
        <v>2114</v>
      </c>
      <c r="F1497" s="3">
        <v>111</v>
      </c>
      <c r="G1497" s="3">
        <v>0</v>
      </c>
      <c r="H1497" s="3">
        <v>0</v>
      </c>
      <c r="I1497" s="3">
        <v>0</v>
      </c>
      <c r="R1497" s="6"/>
    </row>
    <row r="1498" spans="1:19" s="3" customFormat="1" x14ac:dyDescent="0.2">
      <c r="A1498" s="3">
        <v>0</v>
      </c>
      <c r="B1498" s="3">
        <v>9842114</v>
      </c>
      <c r="C1498" s="3">
        <v>2</v>
      </c>
      <c r="D1498" s="3">
        <v>2.1000000000000001E-2</v>
      </c>
      <c r="E1498" s="3">
        <v>1114</v>
      </c>
      <c r="F1498" s="3">
        <v>211</v>
      </c>
      <c r="G1498" s="3">
        <v>0</v>
      </c>
      <c r="H1498" s="3">
        <v>0</v>
      </c>
      <c r="I1498" s="3">
        <v>0</v>
      </c>
      <c r="R1498" s="6"/>
    </row>
    <row r="1499" spans="1:19" s="3" customFormat="1" x14ac:dyDescent="0.2">
      <c r="A1499" s="3">
        <v>0</v>
      </c>
      <c r="B1499" s="3">
        <v>9842114</v>
      </c>
      <c r="C1499" s="3">
        <v>2</v>
      </c>
      <c r="D1499" s="3">
        <v>0.36699999999999999</v>
      </c>
      <c r="E1499" s="3">
        <v>2212</v>
      </c>
      <c r="F1499" s="3">
        <v>-213</v>
      </c>
      <c r="G1499" s="3">
        <v>0</v>
      </c>
      <c r="H1499" s="3">
        <v>0</v>
      </c>
      <c r="I1499" s="3">
        <v>0</v>
      </c>
      <c r="R1499" s="6"/>
    </row>
    <row r="1500" spans="1:19" s="3" customFormat="1" x14ac:dyDescent="0.2">
      <c r="A1500" s="3">
        <v>0</v>
      </c>
      <c r="B1500" s="3">
        <v>9842114</v>
      </c>
      <c r="C1500" s="3">
        <v>2</v>
      </c>
      <c r="D1500" s="3">
        <v>0.36699999999999999</v>
      </c>
      <c r="E1500" s="3">
        <v>2112</v>
      </c>
      <c r="F1500" s="3">
        <v>113</v>
      </c>
      <c r="G1500" s="3">
        <v>0</v>
      </c>
      <c r="H1500" s="3">
        <v>0</v>
      </c>
      <c r="I1500" s="3">
        <v>0</v>
      </c>
      <c r="R1500" s="6"/>
    </row>
    <row r="1501" spans="1:19" s="3" customFormat="1" x14ac:dyDescent="0.2">
      <c r="A1501" s="3">
        <v>0</v>
      </c>
      <c r="B1501" s="3">
        <v>9842114</v>
      </c>
      <c r="C1501" s="3">
        <v>2</v>
      </c>
      <c r="D1501" s="3">
        <v>3.6999999999999998E-2</v>
      </c>
      <c r="E1501" s="3">
        <v>22212</v>
      </c>
      <c r="F1501" s="3">
        <v>-211</v>
      </c>
      <c r="G1501" s="3">
        <v>0</v>
      </c>
      <c r="H1501" s="3">
        <v>0</v>
      </c>
      <c r="I1501" s="3">
        <v>0</v>
      </c>
      <c r="R1501" s="6"/>
    </row>
    <row r="1502" spans="1:19" s="3" customFormat="1" x14ac:dyDescent="0.2">
      <c r="A1502" s="3">
        <v>0</v>
      </c>
      <c r="B1502" s="3">
        <v>9842114</v>
      </c>
      <c r="C1502" s="3">
        <v>2</v>
      </c>
      <c r="D1502" s="3">
        <v>3.6999999999999998E-2</v>
      </c>
      <c r="E1502" s="3">
        <v>22112</v>
      </c>
      <c r="F1502" s="3">
        <v>111</v>
      </c>
      <c r="G1502" s="3">
        <v>0</v>
      </c>
      <c r="H1502" s="3">
        <v>0</v>
      </c>
      <c r="I1502" s="3">
        <v>0</v>
      </c>
      <c r="R1502" s="6"/>
    </row>
    <row r="1503" spans="1:19" s="3" customFormat="1" x14ac:dyDescent="0.2">
      <c r="A1503" s="3">
        <v>1485</v>
      </c>
      <c r="B1503" s="3">
        <v>9842114</v>
      </c>
      <c r="C1503" s="3">
        <v>2</v>
      </c>
      <c r="D1503" s="3">
        <v>9.2999999999999999E-2</v>
      </c>
      <c r="E1503" s="3">
        <v>2114</v>
      </c>
      <c r="F1503" s="3">
        <v>221</v>
      </c>
      <c r="G1503" s="3">
        <v>0</v>
      </c>
      <c r="H1503" s="3">
        <v>0</v>
      </c>
      <c r="I1503" s="3">
        <v>0</v>
      </c>
      <c r="R1503" s="6"/>
    </row>
    <row r="1504" spans="1:19" s="2" customFormat="1" x14ac:dyDescent="0.2">
      <c r="A1504" s="2">
        <v>1488</v>
      </c>
      <c r="B1504" s="2">
        <v>9842214</v>
      </c>
      <c r="C1504" s="2" t="s">
        <v>249</v>
      </c>
      <c r="D1504" s="2">
        <v>2</v>
      </c>
      <c r="E1504" s="2">
        <v>0.4</v>
      </c>
      <c r="F1504" s="2">
        <v>4</v>
      </c>
      <c r="G1504" s="2">
        <v>1</v>
      </c>
      <c r="H1504" s="2">
        <v>0</v>
      </c>
      <c r="I1504" s="2">
        <v>0</v>
      </c>
      <c r="J1504" s="2">
        <v>0</v>
      </c>
      <c r="K1504" s="2">
        <v>1.5</v>
      </c>
      <c r="L1504" s="2">
        <v>1</v>
      </c>
      <c r="M1504" s="2">
        <v>11</v>
      </c>
      <c r="N1504" s="2">
        <v>2.06</v>
      </c>
      <c r="O1504" s="2">
        <v>1.94</v>
      </c>
      <c r="P1504" s="2">
        <v>0.5</v>
      </c>
      <c r="Q1504" s="2">
        <v>0.3</v>
      </c>
      <c r="R1504" s="9">
        <v>2</v>
      </c>
      <c r="S1504" s="2" t="s">
        <v>730</v>
      </c>
    </row>
    <row r="1505" spans="1:19" s="5" customFormat="1" x14ac:dyDescent="0.2">
      <c r="A1505" s="3">
        <v>1491</v>
      </c>
      <c r="B1505" s="3">
        <v>9842214</v>
      </c>
      <c r="C1505" s="3">
        <v>2</v>
      </c>
      <c r="D1505" s="3">
        <v>1.7999999999999999E-2</v>
      </c>
      <c r="E1505" s="3">
        <v>2212</v>
      </c>
      <c r="F1505" s="3">
        <v>111</v>
      </c>
      <c r="G1505" s="3">
        <v>0</v>
      </c>
      <c r="H1505" s="3">
        <v>0</v>
      </c>
      <c r="I1505" s="3">
        <v>0</v>
      </c>
      <c r="R1505" s="7"/>
      <c r="S1505" s="3" t="s">
        <v>797</v>
      </c>
    </row>
    <row r="1506" spans="1:19" s="5" customFormat="1" x14ac:dyDescent="0.2">
      <c r="A1506" s="3">
        <v>1490</v>
      </c>
      <c r="B1506" s="3">
        <v>9842214</v>
      </c>
      <c r="C1506" s="3">
        <v>2</v>
      </c>
      <c r="D1506" s="3">
        <v>1.7999999999999999E-2</v>
      </c>
      <c r="E1506" s="3">
        <v>2112</v>
      </c>
      <c r="F1506" s="3">
        <v>211</v>
      </c>
      <c r="G1506" s="3">
        <v>0</v>
      </c>
      <c r="H1506" s="3">
        <v>0</v>
      </c>
      <c r="I1506" s="3">
        <v>0</v>
      </c>
      <c r="R1506" s="7"/>
      <c r="S1506" s="3" t="s">
        <v>714</v>
      </c>
    </row>
    <row r="1507" spans="1:19" s="5" customFormat="1" x14ac:dyDescent="0.2">
      <c r="A1507" s="3">
        <v>1495</v>
      </c>
      <c r="B1507" s="3">
        <v>9842214</v>
      </c>
      <c r="C1507" s="3">
        <v>2</v>
      </c>
      <c r="D1507" s="3">
        <v>2.1000000000000001E-2</v>
      </c>
      <c r="E1507" s="3">
        <v>2224</v>
      </c>
      <c r="F1507" s="3">
        <v>-211</v>
      </c>
      <c r="G1507" s="3">
        <v>0</v>
      </c>
      <c r="H1507" s="3">
        <v>0</v>
      </c>
      <c r="I1507" s="3">
        <v>0</v>
      </c>
      <c r="R1507" s="7"/>
      <c r="S1507" s="3" t="s">
        <v>798</v>
      </c>
    </row>
    <row r="1508" spans="1:19" s="5" customFormat="1" x14ac:dyDescent="0.2">
      <c r="A1508" s="3">
        <v>1496</v>
      </c>
      <c r="B1508" s="3">
        <v>9842214</v>
      </c>
      <c r="C1508" s="3">
        <v>2</v>
      </c>
      <c r="D1508" s="3">
        <v>2.1000000000000001E-2</v>
      </c>
      <c r="E1508" s="3">
        <v>2214</v>
      </c>
      <c r="F1508" s="3">
        <v>111</v>
      </c>
      <c r="G1508" s="3">
        <v>0</v>
      </c>
      <c r="H1508" s="3">
        <v>0</v>
      </c>
      <c r="I1508" s="3">
        <v>0</v>
      </c>
      <c r="R1508" s="7"/>
    </row>
    <row r="1509" spans="1:19" s="5" customFormat="1" x14ac:dyDescent="0.2">
      <c r="A1509" s="3">
        <v>1494</v>
      </c>
      <c r="B1509" s="3">
        <v>9842214</v>
      </c>
      <c r="C1509" s="3">
        <v>2</v>
      </c>
      <c r="D1509" s="3">
        <v>2.1000000000000001E-2</v>
      </c>
      <c r="E1509" s="3">
        <v>2114</v>
      </c>
      <c r="F1509" s="3">
        <v>211</v>
      </c>
      <c r="G1509" s="3">
        <v>0</v>
      </c>
      <c r="H1509" s="3">
        <v>0</v>
      </c>
      <c r="I1509" s="3">
        <v>0</v>
      </c>
      <c r="R1509" s="7"/>
    </row>
    <row r="1510" spans="1:19" s="5" customFormat="1" x14ac:dyDescent="0.2">
      <c r="A1510" s="3">
        <v>0</v>
      </c>
      <c r="B1510" s="3">
        <v>9842214</v>
      </c>
      <c r="C1510" s="3">
        <v>2</v>
      </c>
      <c r="D1510" s="3">
        <v>0.36699999999999999</v>
      </c>
      <c r="E1510" s="3">
        <v>2212</v>
      </c>
      <c r="F1510" s="3">
        <v>113</v>
      </c>
      <c r="G1510" s="3">
        <v>0</v>
      </c>
      <c r="H1510" s="3">
        <v>0</v>
      </c>
      <c r="I1510" s="3">
        <v>0</v>
      </c>
      <c r="R1510" s="7"/>
    </row>
    <row r="1511" spans="1:19" s="3" customFormat="1" x14ac:dyDescent="0.2">
      <c r="A1511" s="3">
        <v>0</v>
      </c>
      <c r="B1511" s="3">
        <v>9842214</v>
      </c>
      <c r="C1511" s="3">
        <v>2</v>
      </c>
      <c r="D1511" s="3">
        <v>0.36699999999999999</v>
      </c>
      <c r="E1511" s="3">
        <v>2112</v>
      </c>
      <c r="F1511" s="3">
        <v>213</v>
      </c>
      <c r="G1511" s="3">
        <v>0</v>
      </c>
      <c r="H1511" s="3">
        <v>0</v>
      </c>
      <c r="I1511" s="3">
        <v>0</v>
      </c>
      <c r="R1511" s="6"/>
    </row>
    <row r="1512" spans="1:19" s="3" customFormat="1" x14ac:dyDescent="0.2">
      <c r="A1512" s="3">
        <v>0</v>
      </c>
      <c r="B1512" s="3">
        <v>9842214</v>
      </c>
      <c r="C1512" s="3">
        <v>2</v>
      </c>
      <c r="D1512" s="3">
        <v>3.6999999999999998E-2</v>
      </c>
      <c r="E1512" s="3">
        <v>22212</v>
      </c>
      <c r="F1512" s="3">
        <v>111</v>
      </c>
      <c r="G1512" s="3">
        <v>0</v>
      </c>
      <c r="H1512" s="3">
        <v>0</v>
      </c>
      <c r="I1512" s="3">
        <v>0</v>
      </c>
      <c r="R1512" s="6"/>
    </row>
    <row r="1513" spans="1:19" s="3" customFormat="1" x14ac:dyDescent="0.2">
      <c r="A1513" s="3">
        <v>0</v>
      </c>
      <c r="B1513" s="3">
        <v>9842214</v>
      </c>
      <c r="C1513" s="3">
        <v>2</v>
      </c>
      <c r="D1513" s="3">
        <v>3.6999999999999998E-2</v>
      </c>
      <c r="E1513" s="3">
        <v>22112</v>
      </c>
      <c r="F1513" s="3">
        <v>211</v>
      </c>
      <c r="G1513" s="3">
        <v>0</v>
      </c>
      <c r="H1513" s="3">
        <v>0</v>
      </c>
      <c r="I1513" s="3">
        <v>0</v>
      </c>
      <c r="R1513" s="6"/>
    </row>
    <row r="1514" spans="1:19" s="3" customFormat="1" x14ac:dyDescent="0.2">
      <c r="A1514" s="3">
        <v>1497</v>
      </c>
      <c r="B1514" s="3">
        <v>9842214</v>
      </c>
      <c r="C1514" s="3">
        <v>2</v>
      </c>
      <c r="D1514" s="3">
        <v>9.2999999999999999E-2</v>
      </c>
      <c r="E1514" s="3">
        <v>2214</v>
      </c>
      <c r="F1514" s="3">
        <v>221</v>
      </c>
      <c r="G1514" s="3">
        <v>0</v>
      </c>
      <c r="H1514" s="3">
        <v>0</v>
      </c>
      <c r="I1514" s="3">
        <v>0</v>
      </c>
      <c r="R1514" s="6"/>
    </row>
    <row r="1515" spans="1:19" s="2" customFormat="1" x14ac:dyDescent="0.2">
      <c r="A1515" s="2">
        <v>1500</v>
      </c>
      <c r="B1515" s="2">
        <v>9842224</v>
      </c>
      <c r="C1515" s="2" t="s">
        <v>250</v>
      </c>
      <c r="D1515" s="2">
        <v>2</v>
      </c>
      <c r="E1515" s="2">
        <v>0.4</v>
      </c>
      <c r="F1515" s="2">
        <v>4</v>
      </c>
      <c r="G1515" s="2">
        <v>1</v>
      </c>
      <c r="H1515" s="2">
        <v>0</v>
      </c>
      <c r="I1515" s="2">
        <v>0</v>
      </c>
      <c r="J1515" s="2">
        <v>0</v>
      </c>
      <c r="K1515" s="2">
        <v>1.5</v>
      </c>
      <c r="L1515" s="2">
        <v>2</v>
      </c>
      <c r="M1515" s="2">
        <v>7</v>
      </c>
      <c r="N1515" s="2">
        <v>2.06</v>
      </c>
      <c r="O1515" s="2">
        <v>1.94</v>
      </c>
      <c r="P1515" s="2">
        <v>0.5</v>
      </c>
      <c r="Q1515" s="2">
        <v>0.3</v>
      </c>
      <c r="R1515" s="9">
        <v>2</v>
      </c>
      <c r="S1515" s="2" t="s">
        <v>730</v>
      </c>
    </row>
    <row r="1516" spans="1:19" s="5" customFormat="1" x14ac:dyDescent="0.2">
      <c r="A1516" s="3">
        <v>1502</v>
      </c>
      <c r="B1516" s="3">
        <v>9842224</v>
      </c>
      <c r="C1516" s="3">
        <v>2</v>
      </c>
      <c r="D1516" s="3">
        <v>3.6999999999999998E-2</v>
      </c>
      <c r="E1516" s="3">
        <v>2212</v>
      </c>
      <c r="F1516" s="3">
        <v>211</v>
      </c>
      <c r="G1516" s="3">
        <v>0</v>
      </c>
      <c r="H1516" s="3">
        <v>0</v>
      </c>
      <c r="I1516" s="3">
        <v>0</v>
      </c>
      <c r="R1516" s="7"/>
      <c r="S1516" s="3" t="s">
        <v>797</v>
      </c>
    </row>
    <row r="1517" spans="1:19" s="5" customFormat="1" x14ac:dyDescent="0.2">
      <c r="A1517" s="3">
        <v>1505</v>
      </c>
      <c r="B1517" s="3">
        <v>9842224</v>
      </c>
      <c r="C1517" s="3">
        <v>2</v>
      </c>
      <c r="D1517" s="3">
        <v>3.2000000000000001E-2</v>
      </c>
      <c r="E1517" s="3">
        <v>2224</v>
      </c>
      <c r="F1517" s="3">
        <v>111</v>
      </c>
      <c r="G1517" s="3">
        <v>0</v>
      </c>
      <c r="H1517" s="3">
        <v>0</v>
      </c>
      <c r="I1517" s="3">
        <v>0</v>
      </c>
      <c r="R1517" s="7"/>
      <c r="S1517" s="3" t="s">
        <v>714</v>
      </c>
    </row>
    <row r="1518" spans="1:19" s="5" customFormat="1" x14ac:dyDescent="0.2">
      <c r="A1518" s="3">
        <v>1504</v>
      </c>
      <c r="B1518" s="3">
        <v>9842224</v>
      </c>
      <c r="C1518" s="3">
        <v>2</v>
      </c>
      <c r="D1518" s="3">
        <v>3.2000000000000001E-2</v>
      </c>
      <c r="E1518" s="3">
        <v>2214</v>
      </c>
      <c r="F1518" s="3">
        <v>211</v>
      </c>
      <c r="G1518" s="3">
        <v>0</v>
      </c>
      <c r="H1518" s="3">
        <v>0</v>
      </c>
      <c r="I1518" s="3">
        <v>0</v>
      </c>
      <c r="R1518" s="7"/>
      <c r="S1518" s="3" t="s">
        <v>798</v>
      </c>
    </row>
    <row r="1519" spans="1:19" s="5" customFormat="1" x14ac:dyDescent="0.2">
      <c r="A1519" s="3">
        <v>0</v>
      </c>
      <c r="B1519" s="3">
        <v>9842224</v>
      </c>
      <c r="C1519" s="3">
        <v>2</v>
      </c>
      <c r="D1519" s="3">
        <v>0.73399999999999999</v>
      </c>
      <c r="E1519" s="3">
        <v>2212</v>
      </c>
      <c r="F1519" s="3">
        <v>213</v>
      </c>
      <c r="G1519" s="3">
        <v>0</v>
      </c>
      <c r="H1519" s="3">
        <v>0</v>
      </c>
      <c r="I1519" s="3">
        <v>0</v>
      </c>
      <c r="R1519" s="7"/>
    </row>
    <row r="1520" spans="1:19" s="5" customFormat="1" x14ac:dyDescent="0.2">
      <c r="A1520" s="3">
        <v>0</v>
      </c>
      <c r="B1520" s="3">
        <v>9842224</v>
      </c>
      <c r="C1520" s="3">
        <v>2</v>
      </c>
      <c r="D1520" s="3">
        <v>7.2999999999999995E-2</v>
      </c>
      <c r="E1520" s="3">
        <v>22212</v>
      </c>
      <c r="F1520" s="3">
        <v>211</v>
      </c>
      <c r="G1520" s="3">
        <v>0</v>
      </c>
      <c r="H1520" s="3">
        <v>0</v>
      </c>
      <c r="I1520" s="3">
        <v>0</v>
      </c>
      <c r="R1520" s="7"/>
    </row>
    <row r="1521" spans="1:19" s="3" customFormat="1" x14ac:dyDescent="0.2">
      <c r="A1521" s="3">
        <v>1506</v>
      </c>
      <c r="B1521" s="3">
        <v>9842224</v>
      </c>
      <c r="C1521" s="3">
        <v>2</v>
      </c>
      <c r="D1521" s="3">
        <v>9.1999999999999998E-2</v>
      </c>
      <c r="E1521" s="3">
        <v>2224</v>
      </c>
      <c r="F1521" s="3">
        <v>221</v>
      </c>
      <c r="G1521" s="3">
        <v>0</v>
      </c>
      <c r="H1521" s="3">
        <v>0</v>
      </c>
      <c r="I1521" s="3">
        <v>0</v>
      </c>
      <c r="R1521" s="6"/>
    </row>
    <row r="1522" spans="1:19" s="2" customFormat="1" x14ac:dyDescent="0.2">
      <c r="A1522" s="2">
        <v>1508</v>
      </c>
      <c r="B1522" s="2">
        <v>-9842224</v>
      </c>
      <c r="C1522" s="2" t="s">
        <v>251</v>
      </c>
      <c r="D1522" s="2">
        <v>2</v>
      </c>
      <c r="E1522" s="2">
        <v>0.4</v>
      </c>
      <c r="F1522" s="2">
        <v>4</v>
      </c>
      <c r="G1522" s="2">
        <v>-1</v>
      </c>
      <c r="H1522" s="2">
        <v>0</v>
      </c>
      <c r="I1522" s="2">
        <v>0</v>
      </c>
      <c r="J1522" s="2">
        <v>0</v>
      </c>
      <c r="K1522" s="2">
        <v>1.5</v>
      </c>
      <c r="L1522" s="2">
        <v>-2</v>
      </c>
      <c r="M1522" s="2">
        <v>7</v>
      </c>
      <c r="N1522" s="2">
        <v>2.06</v>
      </c>
      <c r="O1522" s="2">
        <v>1.94</v>
      </c>
      <c r="P1522" s="2">
        <v>0.5</v>
      </c>
      <c r="Q1522" s="2">
        <v>0.3</v>
      </c>
      <c r="R1522" s="9">
        <v>2</v>
      </c>
      <c r="S1522" s="2" t="s">
        <v>730</v>
      </c>
    </row>
    <row r="1523" spans="1:19" s="3" customFormat="1" x14ac:dyDescent="0.2">
      <c r="A1523" s="3">
        <v>1510</v>
      </c>
      <c r="B1523" s="3">
        <v>-9842224</v>
      </c>
      <c r="C1523" s="3">
        <v>2</v>
      </c>
      <c r="D1523" s="3">
        <v>3.6999999999999998E-2</v>
      </c>
      <c r="E1523" s="3">
        <v>-2212</v>
      </c>
      <c r="F1523" s="3">
        <v>-211</v>
      </c>
      <c r="G1523" s="3">
        <v>0</v>
      </c>
      <c r="H1523" s="3">
        <v>0</v>
      </c>
      <c r="I1523" s="3">
        <v>0</v>
      </c>
      <c r="R1523" s="6"/>
      <c r="S1523" s="3" t="s">
        <v>797</v>
      </c>
    </row>
    <row r="1524" spans="1:19" s="3" customFormat="1" x14ac:dyDescent="0.2">
      <c r="A1524" s="3">
        <v>1512</v>
      </c>
      <c r="B1524" s="3">
        <v>-9842224</v>
      </c>
      <c r="C1524" s="3">
        <v>2</v>
      </c>
      <c r="D1524" s="3">
        <v>3.2000000000000001E-2</v>
      </c>
      <c r="E1524" s="3">
        <v>-2224</v>
      </c>
      <c r="F1524" s="3">
        <v>111</v>
      </c>
      <c r="G1524" s="3">
        <v>0</v>
      </c>
      <c r="H1524" s="3">
        <v>0</v>
      </c>
      <c r="I1524" s="3">
        <v>0</v>
      </c>
      <c r="R1524" s="6"/>
      <c r="S1524" s="3" t="s">
        <v>714</v>
      </c>
    </row>
    <row r="1525" spans="1:19" s="3" customFormat="1" x14ac:dyDescent="0.2">
      <c r="A1525" s="3">
        <v>1513</v>
      </c>
      <c r="B1525" s="3">
        <v>-9842224</v>
      </c>
      <c r="C1525" s="3">
        <v>2</v>
      </c>
      <c r="D1525" s="3">
        <v>3.2000000000000001E-2</v>
      </c>
      <c r="E1525" s="3">
        <v>-2214</v>
      </c>
      <c r="F1525" s="3">
        <v>-211</v>
      </c>
      <c r="G1525" s="3">
        <v>0</v>
      </c>
      <c r="H1525" s="3">
        <v>0</v>
      </c>
      <c r="I1525" s="3">
        <v>0</v>
      </c>
      <c r="R1525" s="6"/>
      <c r="S1525" s="3" t="s">
        <v>798</v>
      </c>
    </row>
    <row r="1526" spans="1:19" s="3" customFormat="1" x14ac:dyDescent="0.2">
      <c r="A1526" s="3">
        <v>0</v>
      </c>
      <c r="B1526" s="3">
        <v>-9842224</v>
      </c>
      <c r="C1526" s="3">
        <v>2</v>
      </c>
      <c r="D1526" s="3">
        <v>0.73399999999999999</v>
      </c>
      <c r="E1526" s="3">
        <v>-2212</v>
      </c>
      <c r="F1526" s="3">
        <v>-213</v>
      </c>
      <c r="G1526" s="3">
        <v>0</v>
      </c>
      <c r="H1526" s="3">
        <v>0</v>
      </c>
      <c r="I1526" s="3">
        <v>0</v>
      </c>
      <c r="R1526" s="6"/>
    </row>
    <row r="1527" spans="1:19" x14ac:dyDescent="0.2">
      <c r="A1527" s="3">
        <v>0</v>
      </c>
      <c r="B1527" s="3">
        <v>-9842224</v>
      </c>
      <c r="C1527" s="3">
        <v>2</v>
      </c>
      <c r="D1527" s="3">
        <v>7.2999999999999995E-2</v>
      </c>
      <c r="E1527" s="3">
        <v>-22212</v>
      </c>
      <c r="F1527" s="3">
        <v>-211</v>
      </c>
      <c r="G1527" s="3">
        <v>0</v>
      </c>
      <c r="H1527" s="3">
        <v>0</v>
      </c>
      <c r="I1527" s="3">
        <v>0</v>
      </c>
    </row>
    <row r="1528" spans="1:19" x14ac:dyDescent="0.2">
      <c r="A1528" s="3">
        <v>1514</v>
      </c>
      <c r="B1528" s="3">
        <v>-9842224</v>
      </c>
      <c r="C1528" s="3">
        <v>2</v>
      </c>
      <c r="D1528" s="3">
        <v>9.1999999999999998E-2</v>
      </c>
      <c r="E1528" s="3">
        <v>-2224</v>
      </c>
      <c r="F1528" s="3">
        <v>221</v>
      </c>
      <c r="G1528" s="3">
        <v>0</v>
      </c>
      <c r="H1528" s="3">
        <v>0</v>
      </c>
      <c r="I1528" s="3">
        <v>0</v>
      </c>
    </row>
    <row r="1529" spans="1:19" s="2" customFormat="1" x14ac:dyDescent="0.2">
      <c r="A1529" s="2">
        <v>1516</v>
      </c>
      <c r="B1529" s="2">
        <v>-9842214</v>
      </c>
      <c r="C1529" s="2" t="s">
        <v>252</v>
      </c>
      <c r="D1529" s="2">
        <v>2</v>
      </c>
      <c r="E1529" s="2">
        <v>0.4</v>
      </c>
      <c r="F1529" s="2">
        <v>4</v>
      </c>
      <c r="G1529" s="2">
        <v>-1</v>
      </c>
      <c r="H1529" s="2">
        <v>0</v>
      </c>
      <c r="I1529" s="2">
        <v>0</v>
      </c>
      <c r="J1529" s="2">
        <v>0</v>
      </c>
      <c r="K1529" s="2">
        <v>1.5</v>
      </c>
      <c r="L1529" s="2">
        <v>-1</v>
      </c>
      <c r="M1529" s="2">
        <v>11</v>
      </c>
      <c r="N1529" s="2">
        <v>2.06</v>
      </c>
      <c r="O1529" s="2">
        <v>1.94</v>
      </c>
      <c r="P1529" s="2">
        <v>0.5</v>
      </c>
      <c r="Q1529" s="2">
        <v>0.3</v>
      </c>
      <c r="R1529" s="9">
        <v>2</v>
      </c>
      <c r="S1529" s="2" t="s">
        <v>730</v>
      </c>
    </row>
    <row r="1530" spans="1:19" s="3" customFormat="1" x14ac:dyDescent="0.2">
      <c r="A1530" s="3">
        <v>1518</v>
      </c>
      <c r="B1530" s="3">
        <v>-9842214</v>
      </c>
      <c r="C1530" s="3">
        <v>2</v>
      </c>
      <c r="D1530" s="3">
        <v>1.7999999999999999E-2</v>
      </c>
      <c r="E1530" s="3">
        <v>-2212</v>
      </c>
      <c r="F1530" s="3">
        <v>111</v>
      </c>
      <c r="G1530" s="3">
        <v>0</v>
      </c>
      <c r="H1530" s="3">
        <v>0</v>
      </c>
      <c r="I1530" s="3">
        <v>0</v>
      </c>
      <c r="S1530" s="3" t="s">
        <v>797</v>
      </c>
    </row>
    <row r="1531" spans="1:19" s="3" customFormat="1" x14ac:dyDescent="0.2">
      <c r="A1531" s="3">
        <v>1519</v>
      </c>
      <c r="B1531" s="3">
        <v>-9842214</v>
      </c>
      <c r="C1531" s="3">
        <v>2</v>
      </c>
      <c r="D1531" s="3">
        <v>1.7999999999999999E-2</v>
      </c>
      <c r="E1531" s="3">
        <v>-2112</v>
      </c>
      <c r="F1531" s="3">
        <v>-211</v>
      </c>
      <c r="G1531" s="3">
        <v>0</v>
      </c>
      <c r="H1531" s="3">
        <v>0</v>
      </c>
      <c r="I1531" s="3">
        <v>0</v>
      </c>
      <c r="S1531" s="3" t="s">
        <v>714</v>
      </c>
    </row>
    <row r="1532" spans="1:19" s="3" customFormat="1" x14ac:dyDescent="0.2">
      <c r="A1532" s="3">
        <v>1522</v>
      </c>
      <c r="B1532" s="3">
        <v>-9842214</v>
      </c>
      <c r="C1532" s="3">
        <v>2</v>
      </c>
      <c r="D1532" s="3">
        <v>2.1000000000000001E-2</v>
      </c>
      <c r="E1532" s="3">
        <v>-2224</v>
      </c>
      <c r="F1532" s="3">
        <v>211</v>
      </c>
      <c r="G1532" s="3">
        <v>0</v>
      </c>
      <c r="H1532" s="3">
        <v>0</v>
      </c>
      <c r="I1532" s="3">
        <v>0</v>
      </c>
      <c r="S1532" s="3" t="s">
        <v>798</v>
      </c>
    </row>
    <row r="1533" spans="1:19" s="3" customFormat="1" x14ac:dyDescent="0.2">
      <c r="A1533" s="3">
        <v>1524</v>
      </c>
      <c r="B1533" s="3">
        <v>-9842214</v>
      </c>
      <c r="C1533" s="3">
        <v>2</v>
      </c>
      <c r="D1533" s="3">
        <v>2.1000000000000001E-2</v>
      </c>
      <c r="E1533" s="3">
        <v>-2214</v>
      </c>
      <c r="F1533" s="3">
        <v>111</v>
      </c>
      <c r="G1533" s="3">
        <v>0</v>
      </c>
      <c r="H1533" s="3">
        <v>0</v>
      </c>
      <c r="I1533" s="3">
        <v>0</v>
      </c>
    </row>
    <row r="1534" spans="1:19" s="3" customFormat="1" x14ac:dyDescent="0.2">
      <c r="A1534" s="3">
        <v>1523</v>
      </c>
      <c r="B1534" s="3">
        <v>-9842214</v>
      </c>
      <c r="C1534" s="3">
        <v>2</v>
      </c>
      <c r="D1534" s="3">
        <v>2.1000000000000001E-2</v>
      </c>
      <c r="E1534" s="3">
        <v>-2114</v>
      </c>
      <c r="F1534" s="3">
        <v>-211</v>
      </c>
      <c r="G1534" s="3">
        <v>0</v>
      </c>
      <c r="H1534" s="3">
        <v>0</v>
      </c>
      <c r="I1534" s="3">
        <v>0</v>
      </c>
    </row>
    <row r="1535" spans="1:19" s="3" customFormat="1" x14ac:dyDescent="0.2">
      <c r="A1535" s="3">
        <v>0</v>
      </c>
      <c r="B1535" s="3">
        <v>-9842214</v>
      </c>
      <c r="C1535" s="3">
        <v>2</v>
      </c>
      <c r="D1535" s="3">
        <v>0.36699999999999999</v>
      </c>
      <c r="E1535" s="3">
        <v>-2212</v>
      </c>
      <c r="F1535" s="3">
        <v>113</v>
      </c>
      <c r="G1535" s="3">
        <v>0</v>
      </c>
      <c r="H1535" s="3">
        <v>0</v>
      </c>
      <c r="I1535" s="3">
        <v>0</v>
      </c>
    </row>
    <row r="1536" spans="1:19" s="3" customFormat="1" x14ac:dyDescent="0.2">
      <c r="A1536" s="3">
        <v>0</v>
      </c>
      <c r="B1536" s="3">
        <v>-9842214</v>
      </c>
      <c r="C1536" s="3">
        <v>2</v>
      </c>
      <c r="D1536" s="3">
        <v>0.36699999999999999</v>
      </c>
      <c r="E1536" s="3">
        <v>-2112</v>
      </c>
      <c r="F1536" s="3">
        <v>-213</v>
      </c>
      <c r="G1536" s="3">
        <v>0</v>
      </c>
      <c r="H1536" s="3">
        <v>0</v>
      </c>
      <c r="I1536" s="3">
        <v>0</v>
      </c>
    </row>
    <row r="1537" spans="1:19" s="3" customFormat="1" x14ac:dyDescent="0.2">
      <c r="A1537" s="3">
        <v>0</v>
      </c>
      <c r="B1537" s="3">
        <v>-9842214</v>
      </c>
      <c r="C1537" s="3">
        <v>2</v>
      </c>
      <c r="D1537" s="3">
        <v>3.6999999999999998E-2</v>
      </c>
      <c r="E1537" s="3">
        <v>-22212</v>
      </c>
      <c r="F1537" s="3">
        <v>111</v>
      </c>
      <c r="G1537" s="3">
        <v>0</v>
      </c>
      <c r="H1537" s="3">
        <v>0</v>
      </c>
      <c r="I1537" s="3">
        <v>0</v>
      </c>
    </row>
    <row r="1538" spans="1:19" s="3" customFormat="1" x14ac:dyDescent="0.2">
      <c r="A1538" s="3">
        <v>0</v>
      </c>
      <c r="B1538" s="3">
        <v>-9842214</v>
      </c>
      <c r="C1538" s="3">
        <v>2</v>
      </c>
      <c r="D1538" s="3">
        <v>3.6999999999999998E-2</v>
      </c>
      <c r="E1538" s="3">
        <v>-22112</v>
      </c>
      <c r="F1538" s="3">
        <v>-211</v>
      </c>
      <c r="G1538" s="3">
        <v>0</v>
      </c>
      <c r="H1538" s="3">
        <v>0</v>
      </c>
      <c r="I1538" s="3">
        <v>0</v>
      </c>
    </row>
    <row r="1539" spans="1:19" s="3" customFormat="1" x14ac:dyDescent="0.2">
      <c r="A1539" s="3">
        <v>1525</v>
      </c>
      <c r="B1539" s="3">
        <v>-9842214</v>
      </c>
      <c r="C1539" s="3">
        <v>2</v>
      </c>
      <c r="D1539" s="3">
        <v>9.2999999999999999E-2</v>
      </c>
      <c r="E1539" s="3">
        <v>-2214</v>
      </c>
      <c r="F1539" s="3">
        <v>221</v>
      </c>
      <c r="G1539" s="3">
        <v>0</v>
      </c>
      <c r="H1539" s="3">
        <v>0</v>
      </c>
      <c r="I1539" s="3">
        <v>0</v>
      </c>
    </row>
    <row r="1540" spans="1:19" s="2" customFormat="1" x14ac:dyDescent="0.2">
      <c r="A1540" s="2">
        <v>1528</v>
      </c>
      <c r="B1540" s="2">
        <v>-9842114</v>
      </c>
      <c r="C1540" s="2" t="s">
        <v>253</v>
      </c>
      <c r="D1540" s="2">
        <v>2</v>
      </c>
      <c r="E1540" s="2">
        <v>0.4</v>
      </c>
      <c r="F1540" s="2">
        <v>4</v>
      </c>
      <c r="G1540" s="2">
        <v>-1</v>
      </c>
      <c r="H1540" s="2">
        <v>0</v>
      </c>
      <c r="I1540" s="2">
        <v>0</v>
      </c>
      <c r="J1540" s="2">
        <v>0</v>
      </c>
      <c r="K1540" s="2">
        <v>1.5</v>
      </c>
      <c r="L1540" s="2">
        <v>0</v>
      </c>
      <c r="M1540" s="2">
        <v>10</v>
      </c>
      <c r="N1540" s="2">
        <v>2.06</v>
      </c>
      <c r="O1540" s="2">
        <v>1.94</v>
      </c>
      <c r="P1540" s="2">
        <v>0.5</v>
      </c>
      <c r="Q1540" s="2">
        <v>0.3</v>
      </c>
      <c r="R1540" s="9">
        <v>2</v>
      </c>
      <c r="S1540" s="2" t="s">
        <v>730</v>
      </c>
    </row>
    <row r="1541" spans="1:19" s="3" customFormat="1" x14ac:dyDescent="0.2">
      <c r="A1541" s="3">
        <v>1530</v>
      </c>
      <c r="B1541" s="3">
        <v>-9842114</v>
      </c>
      <c r="C1541" s="3">
        <v>2</v>
      </c>
      <c r="D1541" s="3">
        <v>1.7999999999999999E-2</v>
      </c>
      <c r="E1541" s="3">
        <v>-2212</v>
      </c>
      <c r="F1541" s="3">
        <v>211</v>
      </c>
      <c r="G1541" s="3">
        <v>0</v>
      </c>
      <c r="H1541" s="3">
        <v>0</v>
      </c>
      <c r="I1541" s="3">
        <v>0</v>
      </c>
      <c r="S1541" s="3" t="s">
        <v>797</v>
      </c>
    </row>
    <row r="1542" spans="1:19" s="3" customFormat="1" x14ac:dyDescent="0.2">
      <c r="A1542" s="3">
        <v>1531</v>
      </c>
      <c r="B1542" s="3">
        <v>-9842114</v>
      </c>
      <c r="C1542" s="3">
        <v>2</v>
      </c>
      <c r="D1542" s="3">
        <v>1.7999999999999999E-2</v>
      </c>
      <c r="E1542" s="3">
        <v>-2112</v>
      </c>
      <c r="F1542" s="3">
        <v>111</v>
      </c>
      <c r="G1542" s="3">
        <v>0</v>
      </c>
      <c r="H1542" s="3">
        <v>0</v>
      </c>
      <c r="I1542" s="3">
        <v>0</v>
      </c>
      <c r="S1542" s="3" t="s">
        <v>714</v>
      </c>
    </row>
    <row r="1543" spans="1:19" s="3" customFormat="1" x14ac:dyDescent="0.2">
      <c r="A1543" s="3">
        <v>1534</v>
      </c>
      <c r="B1543" s="3">
        <v>-9842114</v>
      </c>
      <c r="C1543" s="3">
        <v>2</v>
      </c>
      <c r="D1543" s="3">
        <v>2.1000000000000001E-2</v>
      </c>
      <c r="E1543" s="3">
        <v>-2214</v>
      </c>
      <c r="F1543" s="3">
        <v>211</v>
      </c>
      <c r="G1543" s="3">
        <v>0</v>
      </c>
      <c r="H1543" s="3">
        <v>0</v>
      </c>
      <c r="I1543" s="3">
        <v>0</v>
      </c>
      <c r="S1543" s="3" t="s">
        <v>798</v>
      </c>
    </row>
    <row r="1544" spans="1:19" s="3" customFormat="1" x14ac:dyDescent="0.2">
      <c r="A1544" s="3">
        <v>1535</v>
      </c>
      <c r="B1544" s="3">
        <v>-9842114</v>
      </c>
      <c r="C1544" s="3">
        <v>2</v>
      </c>
      <c r="D1544" s="3">
        <v>2.1000000000000001E-2</v>
      </c>
      <c r="E1544" s="3">
        <v>-2114</v>
      </c>
      <c r="F1544" s="3">
        <v>111</v>
      </c>
      <c r="G1544" s="3">
        <v>0</v>
      </c>
      <c r="H1544" s="3">
        <v>0</v>
      </c>
      <c r="I1544" s="3">
        <v>0</v>
      </c>
    </row>
    <row r="1545" spans="1:19" s="3" customFormat="1" x14ac:dyDescent="0.2">
      <c r="A1545" s="3">
        <v>0</v>
      </c>
      <c r="B1545" s="3">
        <v>-9842114</v>
      </c>
      <c r="C1545" s="3">
        <v>2</v>
      </c>
      <c r="D1545" s="3">
        <v>2.1000000000000001E-2</v>
      </c>
      <c r="E1545" s="3">
        <v>-1114</v>
      </c>
      <c r="F1545" s="3">
        <v>-211</v>
      </c>
      <c r="G1545" s="3">
        <v>0</v>
      </c>
      <c r="H1545" s="3">
        <v>0</v>
      </c>
      <c r="I1545" s="3">
        <v>0</v>
      </c>
    </row>
    <row r="1546" spans="1:19" s="3" customFormat="1" x14ac:dyDescent="0.2">
      <c r="A1546" s="3">
        <v>0</v>
      </c>
      <c r="B1546" s="3">
        <v>-9842114</v>
      </c>
      <c r="C1546" s="3">
        <v>2</v>
      </c>
      <c r="D1546" s="3">
        <v>0.36699999999999999</v>
      </c>
      <c r="E1546" s="3">
        <v>-2212</v>
      </c>
      <c r="F1546" s="3">
        <v>213</v>
      </c>
      <c r="G1546" s="3">
        <v>0</v>
      </c>
      <c r="H1546" s="3">
        <v>0</v>
      </c>
      <c r="I1546" s="3">
        <v>0</v>
      </c>
    </row>
    <row r="1547" spans="1:19" s="3" customFormat="1" x14ac:dyDescent="0.2">
      <c r="A1547" s="3">
        <v>0</v>
      </c>
      <c r="B1547" s="3">
        <v>-9842114</v>
      </c>
      <c r="C1547" s="3">
        <v>2</v>
      </c>
      <c r="D1547" s="3">
        <v>0.36699999999999999</v>
      </c>
      <c r="E1547" s="3">
        <v>-2112</v>
      </c>
      <c r="F1547" s="3">
        <v>113</v>
      </c>
      <c r="G1547" s="3">
        <v>0</v>
      </c>
      <c r="H1547" s="3">
        <v>0</v>
      </c>
      <c r="I1547" s="3">
        <v>0</v>
      </c>
    </row>
    <row r="1548" spans="1:19" s="3" customFormat="1" x14ac:dyDescent="0.2">
      <c r="A1548" s="3">
        <v>0</v>
      </c>
      <c r="B1548" s="3">
        <v>-9842114</v>
      </c>
      <c r="C1548" s="3">
        <v>2</v>
      </c>
      <c r="D1548" s="3">
        <v>3.6999999999999998E-2</v>
      </c>
      <c r="E1548" s="3">
        <v>-22212</v>
      </c>
      <c r="F1548" s="3">
        <v>211</v>
      </c>
      <c r="G1548" s="3">
        <v>0</v>
      </c>
      <c r="H1548" s="3">
        <v>0</v>
      </c>
      <c r="I1548" s="3">
        <v>0</v>
      </c>
    </row>
    <row r="1549" spans="1:19" s="3" customFormat="1" x14ac:dyDescent="0.2">
      <c r="A1549" s="3">
        <v>0</v>
      </c>
      <c r="B1549" s="3">
        <v>-9842114</v>
      </c>
      <c r="C1549" s="3">
        <v>2</v>
      </c>
      <c r="D1549" s="3">
        <v>3.6999999999999998E-2</v>
      </c>
      <c r="E1549" s="3">
        <v>-22112</v>
      </c>
      <c r="F1549" s="3">
        <v>111</v>
      </c>
      <c r="G1549" s="3">
        <v>0</v>
      </c>
      <c r="H1549" s="3">
        <v>0</v>
      </c>
      <c r="I1549" s="3">
        <v>0</v>
      </c>
    </row>
    <row r="1550" spans="1:19" s="3" customFormat="1" x14ac:dyDescent="0.2">
      <c r="A1550" s="3">
        <v>1536</v>
      </c>
      <c r="B1550" s="3">
        <v>-9842114</v>
      </c>
      <c r="C1550" s="3">
        <v>2</v>
      </c>
      <c r="D1550" s="3">
        <v>9.2999999999999999E-2</v>
      </c>
      <c r="E1550" s="3">
        <v>-2114</v>
      </c>
      <c r="F1550" s="3">
        <v>221</v>
      </c>
      <c r="G1550" s="3">
        <v>0</v>
      </c>
      <c r="H1550" s="3">
        <v>0</v>
      </c>
      <c r="I1550" s="3">
        <v>0</v>
      </c>
    </row>
    <row r="1551" spans="1:19" s="2" customFormat="1" x14ac:dyDescent="0.2">
      <c r="A1551" s="2">
        <v>1539</v>
      </c>
      <c r="B1551" s="2">
        <v>-9841114</v>
      </c>
      <c r="C1551" s="2" t="s">
        <v>254</v>
      </c>
      <c r="D1551" s="2">
        <v>2</v>
      </c>
      <c r="E1551" s="2">
        <v>0.4</v>
      </c>
      <c r="F1551" s="2">
        <v>4</v>
      </c>
      <c r="G1551" s="2">
        <v>-1</v>
      </c>
      <c r="H1551" s="2">
        <v>0</v>
      </c>
      <c r="I1551" s="2">
        <v>0</v>
      </c>
      <c r="J1551" s="2">
        <v>0</v>
      </c>
      <c r="K1551" s="2">
        <v>1.5</v>
      </c>
      <c r="L1551" s="2">
        <v>1</v>
      </c>
      <c r="M1551" s="2">
        <v>7</v>
      </c>
      <c r="N1551" s="2">
        <v>2.06</v>
      </c>
      <c r="O1551" s="2">
        <v>1.94</v>
      </c>
      <c r="P1551" s="2">
        <v>0.5</v>
      </c>
      <c r="Q1551" s="2">
        <v>0.3</v>
      </c>
      <c r="R1551" s="9">
        <v>2</v>
      </c>
      <c r="S1551" s="2" t="s">
        <v>730</v>
      </c>
    </row>
    <row r="1552" spans="1:19" s="3" customFormat="1" x14ac:dyDescent="0.2">
      <c r="A1552">
        <v>1541</v>
      </c>
      <c r="B1552">
        <v>-9841114</v>
      </c>
      <c r="C1552">
        <v>2</v>
      </c>
      <c r="D1552" s="3">
        <v>3.6999999999999998E-2</v>
      </c>
      <c r="E1552">
        <v>-2112</v>
      </c>
      <c r="F1552">
        <v>211</v>
      </c>
      <c r="G1552">
        <v>0</v>
      </c>
      <c r="H1552">
        <v>0</v>
      </c>
      <c r="I1552">
        <v>0</v>
      </c>
      <c r="S1552" s="3" t="s">
        <v>797</v>
      </c>
    </row>
    <row r="1553" spans="1:19" x14ac:dyDescent="0.2">
      <c r="A1553">
        <v>1543</v>
      </c>
      <c r="B1553">
        <v>-9841114</v>
      </c>
      <c r="C1553">
        <v>2</v>
      </c>
      <c r="D1553" s="3">
        <v>3.2000000000000001E-2</v>
      </c>
      <c r="E1553">
        <v>-2114</v>
      </c>
      <c r="F1553">
        <v>211</v>
      </c>
      <c r="G1553">
        <v>0</v>
      </c>
      <c r="H1553">
        <v>0</v>
      </c>
      <c r="I1553">
        <v>0</v>
      </c>
      <c r="S1553" s="3" t="s">
        <v>714</v>
      </c>
    </row>
    <row r="1554" spans="1:19" x14ac:dyDescent="0.2">
      <c r="A1554">
        <v>1544</v>
      </c>
      <c r="B1554">
        <v>-9841114</v>
      </c>
      <c r="C1554">
        <v>2</v>
      </c>
      <c r="D1554" s="3">
        <v>3.2000000000000001E-2</v>
      </c>
      <c r="E1554">
        <v>-1114</v>
      </c>
      <c r="F1554">
        <v>111</v>
      </c>
      <c r="G1554">
        <v>0</v>
      </c>
      <c r="H1554">
        <v>0</v>
      </c>
      <c r="I1554">
        <v>0</v>
      </c>
      <c r="S1554" s="3" t="s">
        <v>798</v>
      </c>
    </row>
    <row r="1555" spans="1:19" x14ac:dyDescent="0.2">
      <c r="A1555" s="3">
        <v>0</v>
      </c>
      <c r="B1555">
        <v>-9841114</v>
      </c>
      <c r="C1555" s="3">
        <v>2</v>
      </c>
      <c r="D1555" s="3">
        <v>0.73399999999999999</v>
      </c>
      <c r="E1555" s="3">
        <v>-2112</v>
      </c>
      <c r="F1555" s="3">
        <v>213</v>
      </c>
      <c r="G1555" s="3">
        <v>0</v>
      </c>
      <c r="H1555" s="3">
        <v>0</v>
      </c>
      <c r="I1555" s="3">
        <v>0</v>
      </c>
    </row>
    <row r="1556" spans="1:19" x14ac:dyDescent="0.2">
      <c r="A1556" s="3">
        <v>0</v>
      </c>
      <c r="B1556">
        <v>-9841114</v>
      </c>
      <c r="C1556" s="3">
        <v>2</v>
      </c>
      <c r="D1556" s="3">
        <v>7.2999999999999995E-2</v>
      </c>
      <c r="E1556" s="3">
        <v>-22112</v>
      </c>
      <c r="F1556" s="3">
        <v>211</v>
      </c>
      <c r="G1556" s="3">
        <v>0</v>
      </c>
      <c r="H1556" s="3">
        <v>0</v>
      </c>
      <c r="I1556" s="3">
        <v>0</v>
      </c>
    </row>
    <row r="1557" spans="1:19" x14ac:dyDescent="0.2">
      <c r="A1557">
        <v>1545</v>
      </c>
      <c r="B1557">
        <v>-9841114</v>
      </c>
      <c r="C1557">
        <v>2</v>
      </c>
      <c r="D1557" s="3">
        <v>9.1999999999999998E-2</v>
      </c>
      <c r="E1557">
        <v>-1114</v>
      </c>
      <c r="F1557">
        <v>221</v>
      </c>
      <c r="G1557">
        <v>0</v>
      </c>
      <c r="H1557">
        <v>0</v>
      </c>
      <c r="I1557">
        <v>0</v>
      </c>
    </row>
    <row r="1558" spans="1:19" s="2" customFormat="1" x14ac:dyDescent="0.2">
      <c r="A1558" s="2">
        <v>1547</v>
      </c>
      <c r="B1558" s="2">
        <v>-9822226</v>
      </c>
      <c r="C1558" s="2" t="s">
        <v>255</v>
      </c>
      <c r="D1558" s="2">
        <v>2.1</v>
      </c>
      <c r="E1558" s="2">
        <v>0.45</v>
      </c>
      <c r="F1558" s="2">
        <v>6</v>
      </c>
      <c r="G1558" s="2">
        <v>-1</v>
      </c>
      <c r="H1558" s="2">
        <v>0</v>
      </c>
      <c r="I1558" s="2">
        <v>0</v>
      </c>
      <c r="J1558" s="2">
        <v>0</v>
      </c>
      <c r="K1558" s="2">
        <v>1.5</v>
      </c>
      <c r="L1558" s="2">
        <v>-2</v>
      </c>
      <c r="M1558" s="2">
        <v>5</v>
      </c>
      <c r="N1558" s="2">
        <v>2.2000000000000002</v>
      </c>
      <c r="O1558" s="2">
        <v>2.0150000000000001</v>
      </c>
      <c r="P1558" s="2">
        <v>0.5</v>
      </c>
      <c r="Q1558" s="2">
        <v>0.4</v>
      </c>
      <c r="R1558" s="9">
        <v>2</v>
      </c>
      <c r="S1558" s="2" t="s">
        <v>784</v>
      </c>
    </row>
    <row r="1559" spans="1:19" x14ac:dyDescent="0.2">
      <c r="A1559">
        <v>1548</v>
      </c>
      <c r="B1559">
        <v>-9822226</v>
      </c>
      <c r="C1559">
        <v>2</v>
      </c>
      <c r="D1559">
        <v>0.9</v>
      </c>
      <c r="E1559">
        <v>-22224</v>
      </c>
      <c r="F1559">
        <v>22</v>
      </c>
      <c r="G1559">
        <v>0</v>
      </c>
      <c r="H1559">
        <v>0</v>
      </c>
      <c r="I1559">
        <v>0</v>
      </c>
      <c r="S1559" s="3" t="s">
        <v>790</v>
      </c>
    </row>
    <row r="1560" spans="1:19" x14ac:dyDescent="0.2">
      <c r="A1560">
        <v>1549</v>
      </c>
      <c r="B1560">
        <v>-9822226</v>
      </c>
      <c r="C1560">
        <v>2</v>
      </c>
      <c r="D1560">
        <v>7.0000000000000007E-2</v>
      </c>
      <c r="E1560">
        <v>-2212</v>
      </c>
      <c r="F1560">
        <v>-211</v>
      </c>
      <c r="G1560">
        <v>0</v>
      </c>
      <c r="H1560">
        <v>0</v>
      </c>
      <c r="I1560">
        <v>0</v>
      </c>
    </row>
    <row r="1561" spans="1:19" x14ac:dyDescent="0.2">
      <c r="A1561">
        <v>1550</v>
      </c>
      <c r="B1561">
        <v>-9822226</v>
      </c>
      <c r="C1561">
        <v>2</v>
      </c>
      <c r="D1561">
        <v>0.02</v>
      </c>
      <c r="E1561">
        <v>-2212</v>
      </c>
      <c r="F1561">
        <v>-213</v>
      </c>
      <c r="G1561">
        <v>0</v>
      </c>
      <c r="H1561">
        <v>0</v>
      </c>
      <c r="I1561">
        <v>0</v>
      </c>
    </row>
    <row r="1562" spans="1:19" x14ac:dyDescent="0.2">
      <c r="A1562">
        <v>1551</v>
      </c>
      <c r="B1562">
        <v>-9822226</v>
      </c>
      <c r="C1562">
        <v>2</v>
      </c>
      <c r="D1562">
        <v>5.0000000000000001E-3</v>
      </c>
      <c r="E1562">
        <v>-2224</v>
      </c>
      <c r="F1562">
        <v>111</v>
      </c>
      <c r="G1562">
        <v>0</v>
      </c>
      <c r="H1562">
        <v>0</v>
      </c>
      <c r="I1562">
        <v>0</v>
      </c>
    </row>
    <row r="1563" spans="1:19" x14ac:dyDescent="0.2">
      <c r="A1563">
        <v>1552</v>
      </c>
      <c r="B1563">
        <v>-9822226</v>
      </c>
      <c r="C1563">
        <v>2</v>
      </c>
      <c r="D1563">
        <v>5.0000000000000001E-3</v>
      </c>
      <c r="E1563">
        <v>-2214</v>
      </c>
      <c r="F1563">
        <v>-211</v>
      </c>
      <c r="G1563">
        <v>0</v>
      </c>
      <c r="H1563">
        <v>0</v>
      </c>
      <c r="I1563">
        <v>0</v>
      </c>
    </row>
    <row r="1564" spans="1:19" s="2" customFormat="1" x14ac:dyDescent="0.2">
      <c r="A1564" s="2">
        <v>1553</v>
      </c>
      <c r="B1564" s="2">
        <v>-9822126</v>
      </c>
      <c r="C1564" s="2" t="s">
        <v>256</v>
      </c>
      <c r="D1564" s="2">
        <v>2.1</v>
      </c>
      <c r="E1564" s="2">
        <v>0.45</v>
      </c>
      <c r="F1564" s="2">
        <v>6</v>
      </c>
      <c r="G1564" s="2">
        <v>-1</v>
      </c>
      <c r="H1564" s="2">
        <v>0</v>
      </c>
      <c r="I1564" s="2">
        <v>0</v>
      </c>
      <c r="J1564" s="2">
        <v>0</v>
      </c>
      <c r="K1564" s="2">
        <v>1.5</v>
      </c>
      <c r="L1564" s="2">
        <v>-1</v>
      </c>
      <c r="M1564" s="2">
        <v>8</v>
      </c>
      <c r="N1564" s="2">
        <v>2.2000000000000002</v>
      </c>
      <c r="O1564" s="2">
        <v>2.0150000000000001</v>
      </c>
      <c r="P1564" s="2">
        <v>0.5</v>
      </c>
      <c r="Q1564" s="2">
        <v>0.4</v>
      </c>
      <c r="R1564" s="9">
        <v>2</v>
      </c>
      <c r="S1564" s="2" t="s">
        <v>784</v>
      </c>
    </row>
    <row r="1565" spans="1:19" x14ac:dyDescent="0.2">
      <c r="A1565">
        <v>1554</v>
      </c>
      <c r="B1565">
        <v>-9822126</v>
      </c>
      <c r="C1565">
        <v>2</v>
      </c>
      <c r="D1565">
        <v>0.9</v>
      </c>
      <c r="E1565">
        <v>-22214</v>
      </c>
      <c r="F1565">
        <v>22</v>
      </c>
      <c r="G1565">
        <v>0</v>
      </c>
      <c r="H1565">
        <v>0</v>
      </c>
      <c r="I1565">
        <v>0</v>
      </c>
      <c r="S1565" s="3" t="s">
        <v>790</v>
      </c>
    </row>
    <row r="1566" spans="1:19" x14ac:dyDescent="0.2">
      <c r="A1566">
        <v>1555</v>
      </c>
      <c r="B1566">
        <v>-9822126</v>
      </c>
      <c r="C1566">
        <v>2</v>
      </c>
      <c r="D1566">
        <v>3.5000000000000003E-2</v>
      </c>
      <c r="E1566">
        <v>-2212</v>
      </c>
      <c r="F1566">
        <v>111</v>
      </c>
      <c r="G1566">
        <v>0</v>
      </c>
      <c r="H1566">
        <v>0</v>
      </c>
      <c r="I1566">
        <v>0</v>
      </c>
    </row>
    <row r="1567" spans="1:19" x14ac:dyDescent="0.2">
      <c r="A1567">
        <v>1556</v>
      </c>
      <c r="B1567">
        <v>-9822126</v>
      </c>
      <c r="C1567">
        <v>2</v>
      </c>
      <c r="D1567">
        <v>3.5000000000000003E-2</v>
      </c>
      <c r="E1567">
        <v>-2112</v>
      </c>
      <c r="F1567">
        <v>-211</v>
      </c>
      <c r="G1567">
        <v>0</v>
      </c>
      <c r="H1567">
        <v>0</v>
      </c>
      <c r="I1567">
        <v>0</v>
      </c>
    </row>
    <row r="1568" spans="1:19" x14ac:dyDescent="0.2">
      <c r="A1568">
        <v>0</v>
      </c>
      <c r="B1568">
        <v>-9822126</v>
      </c>
      <c r="C1568">
        <v>2</v>
      </c>
      <c r="D1568">
        <v>0.01</v>
      </c>
      <c r="E1568">
        <v>-2212</v>
      </c>
      <c r="F1568">
        <v>22</v>
      </c>
      <c r="G1568">
        <v>0</v>
      </c>
      <c r="H1568">
        <v>0</v>
      </c>
      <c r="I1568">
        <v>0</v>
      </c>
    </row>
    <row r="1569" spans="1:19" x14ac:dyDescent="0.2">
      <c r="A1569">
        <v>1557</v>
      </c>
      <c r="B1569">
        <v>-9822126</v>
      </c>
      <c r="C1569">
        <v>2</v>
      </c>
      <c r="D1569">
        <v>3.3999999999999998E-3</v>
      </c>
      <c r="E1569">
        <v>-2214</v>
      </c>
      <c r="F1569">
        <v>111</v>
      </c>
      <c r="G1569">
        <v>0</v>
      </c>
      <c r="H1569">
        <v>0</v>
      </c>
      <c r="I1569">
        <v>0</v>
      </c>
    </row>
    <row r="1570" spans="1:19" x14ac:dyDescent="0.2">
      <c r="A1570">
        <v>1558</v>
      </c>
      <c r="B1570">
        <v>-9822126</v>
      </c>
      <c r="C1570">
        <v>2</v>
      </c>
      <c r="D1570">
        <v>3.3E-3</v>
      </c>
      <c r="E1570">
        <v>-2224</v>
      </c>
      <c r="F1570">
        <v>211</v>
      </c>
      <c r="G1570">
        <v>0</v>
      </c>
      <c r="H1570">
        <v>0</v>
      </c>
      <c r="I1570">
        <v>0</v>
      </c>
    </row>
    <row r="1571" spans="1:19" x14ac:dyDescent="0.2">
      <c r="A1571">
        <v>1559</v>
      </c>
      <c r="B1571">
        <v>-9822126</v>
      </c>
      <c r="C1571">
        <v>2</v>
      </c>
      <c r="D1571">
        <v>3.3E-3</v>
      </c>
      <c r="E1571">
        <v>-2114</v>
      </c>
      <c r="F1571">
        <v>-211</v>
      </c>
      <c r="G1571">
        <v>0</v>
      </c>
      <c r="H1571">
        <v>0</v>
      </c>
      <c r="I1571">
        <v>0</v>
      </c>
    </row>
    <row r="1572" spans="1:19" x14ac:dyDescent="0.2">
      <c r="A1572">
        <v>1560</v>
      </c>
      <c r="B1572">
        <v>-9822126</v>
      </c>
      <c r="C1572">
        <v>2</v>
      </c>
      <c r="D1572">
        <v>5.0000000000000001E-3</v>
      </c>
      <c r="E1572">
        <v>-2212</v>
      </c>
      <c r="F1572">
        <v>113</v>
      </c>
      <c r="G1572">
        <v>0</v>
      </c>
      <c r="H1572">
        <v>0</v>
      </c>
      <c r="I1572">
        <v>0</v>
      </c>
    </row>
    <row r="1573" spans="1:19" x14ac:dyDescent="0.2">
      <c r="A1573">
        <v>1561</v>
      </c>
      <c r="B1573">
        <v>-9822126</v>
      </c>
      <c r="C1573">
        <v>2</v>
      </c>
      <c r="D1573">
        <v>5.0000000000000001E-3</v>
      </c>
      <c r="E1573">
        <v>-2112</v>
      </c>
      <c r="F1573">
        <v>-213</v>
      </c>
      <c r="G1573">
        <v>0</v>
      </c>
      <c r="H1573">
        <v>0</v>
      </c>
      <c r="I1573">
        <v>0</v>
      </c>
    </row>
    <row r="1574" spans="1:19" s="2" customFormat="1" x14ac:dyDescent="0.2">
      <c r="A1574" s="2">
        <v>1562</v>
      </c>
      <c r="B1574" s="2">
        <v>-9821216</v>
      </c>
      <c r="C1574" s="2" t="s">
        <v>257</v>
      </c>
      <c r="D1574" s="2">
        <v>2.1</v>
      </c>
      <c r="E1574" s="2">
        <v>0.45</v>
      </c>
      <c r="F1574" s="2">
        <v>6</v>
      </c>
      <c r="G1574" s="2">
        <v>-1</v>
      </c>
      <c r="H1574" s="2">
        <v>0</v>
      </c>
      <c r="I1574" s="2">
        <v>0</v>
      </c>
      <c r="J1574" s="2">
        <v>0</v>
      </c>
      <c r="K1574" s="2">
        <v>1.5</v>
      </c>
      <c r="L1574" s="2">
        <v>0</v>
      </c>
      <c r="M1574" s="2">
        <v>8</v>
      </c>
      <c r="N1574" s="2">
        <v>2.2000000000000002</v>
      </c>
      <c r="O1574" s="2">
        <v>2.0150000000000001</v>
      </c>
      <c r="P1574" s="2">
        <v>0.5</v>
      </c>
      <c r="Q1574" s="2">
        <v>0.4</v>
      </c>
      <c r="R1574" s="9">
        <v>2</v>
      </c>
      <c r="S1574" s="2" t="s">
        <v>784</v>
      </c>
    </row>
    <row r="1575" spans="1:19" x14ac:dyDescent="0.2">
      <c r="A1575">
        <v>1563</v>
      </c>
      <c r="B1575">
        <v>-9821216</v>
      </c>
      <c r="C1575">
        <v>2</v>
      </c>
      <c r="D1575">
        <v>0.9</v>
      </c>
      <c r="E1575">
        <v>-22114</v>
      </c>
      <c r="F1575">
        <v>22</v>
      </c>
      <c r="G1575">
        <v>0</v>
      </c>
      <c r="H1575">
        <v>0</v>
      </c>
      <c r="I1575">
        <v>0</v>
      </c>
      <c r="S1575" s="3" t="s">
        <v>790</v>
      </c>
    </row>
    <row r="1576" spans="1:19" x14ac:dyDescent="0.2">
      <c r="A1576">
        <v>1564</v>
      </c>
      <c r="B1576">
        <v>-9821216</v>
      </c>
      <c r="C1576">
        <v>2</v>
      </c>
      <c r="D1576">
        <v>3.5000000000000003E-2</v>
      </c>
      <c r="E1576">
        <v>-2212</v>
      </c>
      <c r="F1576">
        <v>211</v>
      </c>
      <c r="G1576">
        <v>0</v>
      </c>
      <c r="H1576">
        <v>0</v>
      </c>
      <c r="I1576">
        <v>0</v>
      </c>
    </row>
    <row r="1577" spans="1:19" x14ac:dyDescent="0.2">
      <c r="A1577">
        <v>1565</v>
      </c>
      <c r="B1577">
        <v>-9821216</v>
      </c>
      <c r="C1577">
        <v>2</v>
      </c>
      <c r="D1577">
        <v>3.5000000000000003E-2</v>
      </c>
      <c r="E1577">
        <v>-2112</v>
      </c>
      <c r="F1577">
        <v>111</v>
      </c>
      <c r="G1577">
        <v>0</v>
      </c>
      <c r="H1577">
        <v>0</v>
      </c>
      <c r="I1577">
        <v>0</v>
      </c>
    </row>
    <row r="1578" spans="1:19" x14ac:dyDescent="0.2">
      <c r="A1578">
        <v>1566</v>
      </c>
      <c r="B1578">
        <v>-9821216</v>
      </c>
      <c r="C1578">
        <v>2</v>
      </c>
      <c r="D1578">
        <v>0.01</v>
      </c>
      <c r="E1578">
        <v>-2112</v>
      </c>
      <c r="F1578">
        <v>22</v>
      </c>
      <c r="G1578">
        <v>0</v>
      </c>
      <c r="H1578">
        <v>0</v>
      </c>
      <c r="I1578">
        <v>0</v>
      </c>
    </row>
    <row r="1579" spans="1:19" x14ac:dyDescent="0.2">
      <c r="A1579">
        <v>1567</v>
      </c>
      <c r="B1579">
        <v>-9821216</v>
      </c>
      <c r="C1579">
        <v>2</v>
      </c>
      <c r="D1579">
        <v>5.0000000000000001E-3</v>
      </c>
      <c r="E1579">
        <v>-2214</v>
      </c>
      <c r="F1579">
        <v>211</v>
      </c>
      <c r="G1579">
        <v>0</v>
      </c>
      <c r="H1579">
        <v>0</v>
      </c>
      <c r="I1579">
        <v>0</v>
      </c>
    </row>
    <row r="1580" spans="1:19" x14ac:dyDescent="0.2">
      <c r="A1580">
        <v>1568</v>
      </c>
      <c r="B1580">
        <v>-9821216</v>
      </c>
      <c r="C1580">
        <v>2</v>
      </c>
      <c r="D1580">
        <v>5.0000000000000001E-3</v>
      </c>
      <c r="E1580">
        <v>-2212</v>
      </c>
      <c r="F1580">
        <v>213</v>
      </c>
      <c r="G1580">
        <v>0</v>
      </c>
      <c r="H1580">
        <v>0</v>
      </c>
      <c r="I1580">
        <v>0</v>
      </c>
    </row>
    <row r="1581" spans="1:19" x14ac:dyDescent="0.2">
      <c r="A1581">
        <v>1569</v>
      </c>
      <c r="B1581">
        <v>-9821216</v>
      </c>
      <c r="C1581">
        <v>2</v>
      </c>
      <c r="D1581">
        <v>5.0000000000000001E-3</v>
      </c>
      <c r="E1581">
        <v>-2114</v>
      </c>
      <c r="F1581">
        <v>111</v>
      </c>
      <c r="G1581">
        <v>0</v>
      </c>
      <c r="H1581">
        <v>0</v>
      </c>
      <c r="I1581">
        <v>0</v>
      </c>
    </row>
    <row r="1582" spans="1:19" x14ac:dyDescent="0.2">
      <c r="A1582">
        <v>1570</v>
      </c>
      <c r="B1582">
        <v>-9821216</v>
      </c>
      <c r="C1582">
        <v>2</v>
      </c>
      <c r="D1582">
        <v>5.0000000000000001E-3</v>
      </c>
      <c r="E1582">
        <v>-2112</v>
      </c>
      <c r="F1582">
        <v>113</v>
      </c>
      <c r="G1582">
        <v>0</v>
      </c>
      <c r="H1582">
        <v>0</v>
      </c>
      <c r="I1582">
        <v>0</v>
      </c>
    </row>
    <row r="1583" spans="1:19" s="2" customFormat="1" x14ac:dyDescent="0.2">
      <c r="A1583" s="2">
        <v>1571</v>
      </c>
      <c r="B1583" s="2">
        <v>-9821116</v>
      </c>
      <c r="C1583" s="2" t="s">
        <v>258</v>
      </c>
      <c r="D1583" s="2">
        <v>2</v>
      </c>
      <c r="E1583" s="2">
        <v>0.25218341</v>
      </c>
      <c r="F1583" s="2">
        <v>6</v>
      </c>
      <c r="G1583" s="2">
        <v>-1</v>
      </c>
      <c r="H1583" s="2">
        <v>0</v>
      </c>
      <c r="I1583" s="2">
        <v>0</v>
      </c>
      <c r="J1583" s="2">
        <v>0</v>
      </c>
      <c r="K1583" s="2">
        <v>1.5</v>
      </c>
      <c r="L1583" s="2">
        <v>1</v>
      </c>
      <c r="M1583" s="2">
        <v>5</v>
      </c>
      <c r="N1583" s="2">
        <v>2.2000000000000002</v>
      </c>
      <c r="O1583" s="2">
        <v>2.0150000000000001</v>
      </c>
      <c r="P1583" s="2">
        <v>0.5</v>
      </c>
      <c r="Q1583" s="2">
        <v>0.4</v>
      </c>
      <c r="R1583" s="9">
        <v>2</v>
      </c>
      <c r="S1583" s="2" t="s">
        <v>784</v>
      </c>
    </row>
    <row r="1584" spans="1:19" x14ac:dyDescent="0.2">
      <c r="A1584">
        <v>1572</v>
      </c>
      <c r="B1584">
        <v>-9821116</v>
      </c>
      <c r="C1584">
        <v>2</v>
      </c>
      <c r="D1584">
        <v>0.9</v>
      </c>
      <c r="E1584">
        <v>-21114</v>
      </c>
      <c r="F1584">
        <v>22</v>
      </c>
      <c r="G1584">
        <v>0</v>
      </c>
      <c r="H1584">
        <v>0</v>
      </c>
      <c r="I1584">
        <v>0</v>
      </c>
      <c r="S1584" s="3" t="s">
        <v>790</v>
      </c>
    </row>
    <row r="1585" spans="1:19" x14ac:dyDescent="0.2">
      <c r="A1585">
        <v>1573</v>
      </c>
      <c r="B1585">
        <v>-9821116</v>
      </c>
      <c r="C1585">
        <v>2</v>
      </c>
      <c r="D1585">
        <v>7.0000000000000007E-2</v>
      </c>
      <c r="E1585">
        <v>-2112</v>
      </c>
      <c r="F1585">
        <v>211</v>
      </c>
      <c r="G1585">
        <v>0</v>
      </c>
      <c r="H1585">
        <v>0</v>
      </c>
      <c r="I1585">
        <v>0</v>
      </c>
    </row>
    <row r="1586" spans="1:19" x14ac:dyDescent="0.2">
      <c r="A1586">
        <v>1574</v>
      </c>
      <c r="B1586">
        <v>-9821116</v>
      </c>
      <c r="C1586">
        <v>2</v>
      </c>
      <c r="D1586">
        <v>0.02</v>
      </c>
      <c r="E1586">
        <v>-2112</v>
      </c>
      <c r="F1586">
        <v>213</v>
      </c>
      <c r="G1586">
        <v>0</v>
      </c>
      <c r="H1586">
        <v>0</v>
      </c>
      <c r="I1586">
        <v>0</v>
      </c>
    </row>
    <row r="1587" spans="1:19" x14ac:dyDescent="0.2">
      <c r="A1587">
        <v>1575</v>
      </c>
      <c r="B1587">
        <v>-9821116</v>
      </c>
      <c r="C1587">
        <v>2</v>
      </c>
      <c r="D1587">
        <v>5.0000000000000001E-3</v>
      </c>
      <c r="E1587">
        <v>-2114</v>
      </c>
      <c r="F1587">
        <v>211</v>
      </c>
      <c r="G1587">
        <v>0</v>
      </c>
      <c r="H1587">
        <v>0</v>
      </c>
      <c r="I1587">
        <v>0</v>
      </c>
    </row>
    <row r="1588" spans="1:19" x14ac:dyDescent="0.2">
      <c r="A1588">
        <v>1576</v>
      </c>
      <c r="B1588">
        <v>-9821116</v>
      </c>
      <c r="C1588">
        <v>2</v>
      </c>
      <c r="D1588">
        <v>5.0000000000000001E-3</v>
      </c>
      <c r="E1588">
        <v>-1114</v>
      </c>
      <c r="F1588">
        <v>111</v>
      </c>
      <c r="G1588">
        <v>0</v>
      </c>
      <c r="H1588">
        <v>0</v>
      </c>
      <c r="I1588">
        <v>0</v>
      </c>
    </row>
    <row r="1589" spans="1:19" s="2" customFormat="1" x14ac:dyDescent="0.2">
      <c r="A1589" s="2">
        <v>1577</v>
      </c>
      <c r="B1589" s="2">
        <v>-9873122</v>
      </c>
      <c r="C1589" s="2" t="s">
        <v>259</v>
      </c>
      <c r="D1589" s="2">
        <v>2</v>
      </c>
      <c r="E1589" s="2">
        <v>0.19</v>
      </c>
      <c r="F1589" s="2">
        <v>2</v>
      </c>
      <c r="G1589" s="2">
        <v>-1</v>
      </c>
      <c r="H1589" s="2">
        <v>1</v>
      </c>
      <c r="I1589" s="2">
        <v>0</v>
      </c>
      <c r="J1589" s="2">
        <v>0</v>
      </c>
      <c r="K1589" s="2">
        <v>0</v>
      </c>
      <c r="L1589" s="2">
        <v>0</v>
      </c>
      <c r="M1589" s="2">
        <v>4</v>
      </c>
      <c r="N1589" s="2">
        <v>2.06</v>
      </c>
      <c r="O1589" s="2">
        <v>2</v>
      </c>
      <c r="P1589" s="2">
        <v>0.318</v>
      </c>
      <c r="Q1589" s="2">
        <v>0.1</v>
      </c>
      <c r="R1589" s="9">
        <v>1</v>
      </c>
      <c r="S1589" s="2" t="s">
        <v>784</v>
      </c>
    </row>
    <row r="1590" spans="1:19" x14ac:dyDescent="0.2">
      <c r="A1590">
        <v>1578</v>
      </c>
      <c r="B1590">
        <v>-9873122</v>
      </c>
      <c r="C1590">
        <v>2</v>
      </c>
      <c r="D1590">
        <v>0.56999999999999995</v>
      </c>
      <c r="E1590">
        <v>-23124</v>
      </c>
      <c r="F1590">
        <v>22</v>
      </c>
      <c r="G1590">
        <v>0</v>
      </c>
      <c r="H1590">
        <v>0</v>
      </c>
      <c r="I1590">
        <v>0</v>
      </c>
    </row>
    <row r="1591" spans="1:19" x14ac:dyDescent="0.2">
      <c r="A1591">
        <v>1579</v>
      </c>
      <c r="B1591">
        <v>-9873122</v>
      </c>
      <c r="C1591">
        <v>2</v>
      </c>
      <c r="D1591">
        <v>0.16</v>
      </c>
      <c r="E1591">
        <v>-3122</v>
      </c>
      <c r="F1591">
        <v>221</v>
      </c>
      <c r="G1591">
        <v>0</v>
      </c>
      <c r="H1591">
        <v>0</v>
      </c>
      <c r="I1591">
        <v>0</v>
      </c>
    </row>
    <row r="1592" spans="1:19" x14ac:dyDescent="0.2">
      <c r="A1592">
        <v>1580</v>
      </c>
      <c r="B1592">
        <v>-9873122</v>
      </c>
      <c r="C1592">
        <v>2</v>
      </c>
      <c r="D1592">
        <v>0.13500000000000001</v>
      </c>
      <c r="E1592">
        <v>-2212</v>
      </c>
      <c r="F1592">
        <v>321</v>
      </c>
      <c r="G1592">
        <v>0</v>
      </c>
      <c r="H1592">
        <v>0</v>
      </c>
      <c r="I1592">
        <v>0</v>
      </c>
    </row>
    <row r="1593" spans="1:19" x14ac:dyDescent="0.2">
      <c r="A1593">
        <v>1581</v>
      </c>
      <c r="B1593">
        <v>-9873122</v>
      </c>
      <c r="C1593">
        <v>2</v>
      </c>
      <c r="D1593">
        <v>0.13500000000000001</v>
      </c>
      <c r="E1593">
        <v>-2112</v>
      </c>
      <c r="F1593">
        <v>311</v>
      </c>
      <c r="G1593">
        <v>0</v>
      </c>
      <c r="H1593">
        <v>0</v>
      </c>
      <c r="I1593">
        <v>0</v>
      </c>
    </row>
    <row r="1594" spans="1:19" s="2" customFormat="1" x14ac:dyDescent="0.2">
      <c r="A1594" s="2">
        <v>1602</v>
      </c>
      <c r="B1594" s="2">
        <v>9050221</v>
      </c>
      <c r="C1594" s="2" t="s">
        <v>260</v>
      </c>
      <c r="D1594" s="2">
        <v>1.992</v>
      </c>
      <c r="E1594" s="2">
        <v>0.442</v>
      </c>
      <c r="F1594" s="2">
        <v>1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8</v>
      </c>
      <c r="N1594" s="2">
        <f>D1594+0.016</f>
        <v>2.008</v>
      </c>
      <c r="O1594" s="2">
        <f>D1594-0.016</f>
        <v>1.976</v>
      </c>
      <c r="P1594" s="2">
        <f>E1594+0.06</f>
        <v>0.502</v>
      </c>
      <c r="Q1594" s="2">
        <f>E1594-0.06</f>
        <v>0.38200000000000001</v>
      </c>
      <c r="R1594" s="9">
        <v>-1</v>
      </c>
      <c r="S1594" s="2" t="s">
        <v>784</v>
      </c>
    </row>
    <row r="1595" spans="1:19" x14ac:dyDescent="0.2">
      <c r="A1595">
        <v>1603</v>
      </c>
      <c r="B1595">
        <v>9050221</v>
      </c>
      <c r="C1595">
        <v>2</v>
      </c>
      <c r="D1595">
        <v>0.7</v>
      </c>
      <c r="E1595">
        <v>100333</v>
      </c>
      <c r="F1595">
        <v>22</v>
      </c>
      <c r="G1595">
        <v>0</v>
      </c>
      <c r="H1595">
        <v>0</v>
      </c>
      <c r="I1595">
        <v>0</v>
      </c>
    </row>
    <row r="1596" spans="1:19" x14ac:dyDescent="0.2">
      <c r="A1596">
        <v>1604</v>
      </c>
      <c r="B1596">
        <v>9050221</v>
      </c>
      <c r="C1596">
        <v>2</v>
      </c>
      <c r="D1596">
        <v>0.06</v>
      </c>
      <c r="E1596">
        <v>-213</v>
      </c>
      <c r="F1596">
        <v>213</v>
      </c>
      <c r="G1596">
        <v>0</v>
      </c>
      <c r="H1596">
        <v>0</v>
      </c>
      <c r="I1596">
        <v>0</v>
      </c>
    </row>
    <row r="1597" spans="1:19" x14ac:dyDescent="0.2">
      <c r="A1597">
        <v>1605</v>
      </c>
      <c r="B1597">
        <v>9050221</v>
      </c>
      <c r="C1597">
        <v>2</v>
      </c>
      <c r="D1597">
        <v>0.06</v>
      </c>
      <c r="E1597">
        <v>111</v>
      </c>
      <c r="F1597">
        <v>111</v>
      </c>
      <c r="G1597">
        <v>0</v>
      </c>
      <c r="H1597">
        <v>0</v>
      </c>
      <c r="I1597">
        <v>0</v>
      </c>
    </row>
    <row r="1598" spans="1:19" x14ac:dyDescent="0.2">
      <c r="A1598">
        <v>1606</v>
      </c>
      <c r="B1598">
        <v>9050221</v>
      </c>
      <c r="C1598">
        <v>2</v>
      </c>
      <c r="D1598">
        <v>0.06</v>
      </c>
      <c r="E1598">
        <v>221</v>
      </c>
      <c r="F1598">
        <v>221</v>
      </c>
      <c r="G1598">
        <v>0</v>
      </c>
      <c r="H1598">
        <v>0</v>
      </c>
      <c r="I1598">
        <v>0</v>
      </c>
    </row>
    <row r="1599" spans="1:19" x14ac:dyDescent="0.2">
      <c r="A1599">
        <v>1607</v>
      </c>
      <c r="B1599">
        <v>9050221</v>
      </c>
      <c r="C1599">
        <v>2</v>
      </c>
      <c r="D1599">
        <v>0.03</v>
      </c>
      <c r="E1599">
        <v>113</v>
      </c>
      <c r="F1599">
        <v>113</v>
      </c>
      <c r="G1599">
        <v>0</v>
      </c>
      <c r="H1599">
        <v>0</v>
      </c>
      <c r="I1599">
        <v>0</v>
      </c>
    </row>
    <row r="1600" spans="1:19" x14ac:dyDescent="0.2">
      <c r="A1600">
        <v>1608</v>
      </c>
      <c r="B1600">
        <v>9050221</v>
      </c>
      <c r="C1600">
        <v>2</v>
      </c>
      <c r="D1600">
        <v>0.03</v>
      </c>
      <c r="E1600">
        <v>223</v>
      </c>
      <c r="F1600">
        <v>223</v>
      </c>
      <c r="G1600">
        <v>0</v>
      </c>
      <c r="H1600">
        <v>0</v>
      </c>
      <c r="I1600">
        <v>0</v>
      </c>
    </row>
    <row r="1601" spans="1:19" x14ac:dyDescent="0.2">
      <c r="A1601">
        <v>1609</v>
      </c>
      <c r="B1601">
        <v>9050221</v>
      </c>
      <c r="C1601">
        <v>3</v>
      </c>
      <c r="D1601">
        <v>0.03</v>
      </c>
      <c r="E1601">
        <v>-213</v>
      </c>
      <c r="F1601">
        <v>211</v>
      </c>
      <c r="G1601">
        <v>111</v>
      </c>
      <c r="H1601">
        <v>0</v>
      </c>
      <c r="I1601">
        <v>0</v>
      </c>
    </row>
    <row r="1602" spans="1:19" x14ac:dyDescent="0.2">
      <c r="A1602">
        <v>1610</v>
      </c>
      <c r="B1602">
        <v>9050221</v>
      </c>
      <c r="C1602">
        <v>3</v>
      </c>
      <c r="D1602">
        <v>0.03</v>
      </c>
      <c r="E1602">
        <v>213</v>
      </c>
      <c r="F1602">
        <v>-211</v>
      </c>
      <c r="G1602">
        <v>111</v>
      </c>
      <c r="H1602">
        <v>0</v>
      </c>
      <c r="I1602">
        <v>0</v>
      </c>
    </row>
    <row r="1603" spans="1:19" s="2" customFormat="1" x14ac:dyDescent="0.2">
      <c r="A1603" s="2">
        <v>1611</v>
      </c>
      <c r="B1603" s="2">
        <v>9811218</v>
      </c>
      <c r="C1603" s="2" t="s">
        <v>261</v>
      </c>
      <c r="D1603" s="2">
        <v>2.02</v>
      </c>
      <c r="E1603" s="2">
        <v>0.3</v>
      </c>
      <c r="F1603" s="2">
        <v>8</v>
      </c>
      <c r="G1603" s="2">
        <v>1</v>
      </c>
      <c r="H1603" s="2">
        <v>0</v>
      </c>
      <c r="I1603" s="2">
        <v>0</v>
      </c>
      <c r="J1603" s="2">
        <v>0</v>
      </c>
      <c r="K1603" s="2">
        <v>0.5</v>
      </c>
      <c r="L1603" s="2">
        <v>0</v>
      </c>
      <c r="M1603" s="2">
        <v>3</v>
      </c>
      <c r="N1603" s="2">
        <v>2.1</v>
      </c>
      <c r="O1603" s="2">
        <v>1.95</v>
      </c>
      <c r="P1603" s="2">
        <v>0.4</v>
      </c>
      <c r="Q1603" s="2">
        <v>0.2</v>
      </c>
      <c r="R1603" s="9">
        <v>2</v>
      </c>
      <c r="S1603" s="2" t="s">
        <v>784</v>
      </c>
    </row>
    <row r="1604" spans="1:19" x14ac:dyDescent="0.2">
      <c r="A1604">
        <v>1612</v>
      </c>
      <c r="B1604">
        <v>9811218</v>
      </c>
      <c r="C1604">
        <v>2</v>
      </c>
      <c r="D1604">
        <v>0.96</v>
      </c>
      <c r="E1604">
        <v>2116</v>
      </c>
      <c r="F1604">
        <v>22</v>
      </c>
      <c r="G1604">
        <v>0</v>
      </c>
      <c r="H1604">
        <v>0</v>
      </c>
      <c r="I1604">
        <v>0</v>
      </c>
    </row>
    <row r="1605" spans="1:19" x14ac:dyDescent="0.2">
      <c r="A1605">
        <v>1613</v>
      </c>
      <c r="B1605">
        <v>9811218</v>
      </c>
      <c r="C1605">
        <v>2</v>
      </c>
      <c r="D1605">
        <v>0.02</v>
      </c>
      <c r="E1605">
        <v>2112</v>
      </c>
      <c r="F1605">
        <v>111</v>
      </c>
      <c r="G1605">
        <v>0</v>
      </c>
      <c r="H1605">
        <v>0</v>
      </c>
      <c r="I1605">
        <v>0</v>
      </c>
    </row>
    <row r="1606" spans="1:19" x14ac:dyDescent="0.2">
      <c r="A1606">
        <v>1614</v>
      </c>
      <c r="B1606">
        <v>9811218</v>
      </c>
      <c r="C1606">
        <v>2</v>
      </c>
      <c r="D1606">
        <v>0.02</v>
      </c>
      <c r="E1606">
        <v>2212</v>
      </c>
      <c r="F1606">
        <v>-211</v>
      </c>
      <c r="G1606">
        <v>0</v>
      </c>
      <c r="H1606">
        <v>0</v>
      </c>
      <c r="I1606">
        <v>0</v>
      </c>
    </row>
    <row r="1607" spans="1:19" s="2" customFormat="1" x14ac:dyDescent="0.2">
      <c r="A1607" s="2">
        <v>1615</v>
      </c>
      <c r="B1607" s="2">
        <v>9812128</v>
      </c>
      <c r="C1607" s="2" t="s">
        <v>262</v>
      </c>
      <c r="D1607" s="2">
        <v>2.02</v>
      </c>
      <c r="E1607" s="2">
        <v>0.3</v>
      </c>
      <c r="F1607" s="2">
        <v>8</v>
      </c>
      <c r="G1607" s="2">
        <v>1</v>
      </c>
      <c r="H1607" s="2">
        <v>0</v>
      </c>
      <c r="I1607" s="2">
        <v>0</v>
      </c>
      <c r="J1607" s="2">
        <v>0</v>
      </c>
      <c r="K1607" s="2">
        <v>0.5</v>
      </c>
      <c r="L1607" s="2">
        <v>1</v>
      </c>
      <c r="M1607" s="2">
        <v>3</v>
      </c>
      <c r="N1607" s="2">
        <v>2.1</v>
      </c>
      <c r="O1607" s="2">
        <v>1.95</v>
      </c>
      <c r="P1607" s="2">
        <v>0.4</v>
      </c>
      <c r="Q1607" s="2">
        <v>0.2</v>
      </c>
      <c r="R1607" s="9">
        <v>2</v>
      </c>
      <c r="S1607" s="2" t="s">
        <v>784</v>
      </c>
    </row>
    <row r="1608" spans="1:19" x14ac:dyDescent="0.2">
      <c r="A1608">
        <v>1616</v>
      </c>
      <c r="B1608">
        <v>9812128</v>
      </c>
      <c r="C1608">
        <v>2</v>
      </c>
      <c r="D1608">
        <v>0.96</v>
      </c>
      <c r="E1608">
        <v>2216</v>
      </c>
      <c r="F1608">
        <v>22</v>
      </c>
      <c r="G1608">
        <v>0</v>
      </c>
      <c r="H1608">
        <v>0</v>
      </c>
      <c r="I1608">
        <v>0</v>
      </c>
    </row>
    <row r="1609" spans="1:19" x14ac:dyDescent="0.2">
      <c r="A1609">
        <v>1617</v>
      </c>
      <c r="B1609">
        <v>9812128</v>
      </c>
      <c r="C1609">
        <v>2</v>
      </c>
      <c r="D1609">
        <v>0.02</v>
      </c>
      <c r="E1609">
        <v>2112</v>
      </c>
      <c r="F1609">
        <v>211</v>
      </c>
      <c r="G1609">
        <v>0</v>
      </c>
      <c r="H1609">
        <v>0</v>
      </c>
      <c r="I1609">
        <v>0</v>
      </c>
    </row>
    <row r="1610" spans="1:19" x14ac:dyDescent="0.2">
      <c r="A1610">
        <v>1618</v>
      </c>
      <c r="B1610">
        <v>9812128</v>
      </c>
      <c r="C1610">
        <v>2</v>
      </c>
      <c r="D1610">
        <v>0.02</v>
      </c>
      <c r="E1610">
        <v>2212</v>
      </c>
      <c r="F1610">
        <v>111</v>
      </c>
      <c r="G1610">
        <v>0</v>
      </c>
      <c r="H1610">
        <v>0</v>
      </c>
      <c r="I1610">
        <v>0</v>
      </c>
    </row>
    <row r="1611" spans="1:19" s="2" customFormat="1" x14ac:dyDescent="0.2">
      <c r="A1611" s="2">
        <v>1619</v>
      </c>
      <c r="B1611" s="2">
        <v>-9812128</v>
      </c>
      <c r="C1611" s="2" t="s">
        <v>263</v>
      </c>
      <c r="D1611" s="2">
        <v>2.02</v>
      </c>
      <c r="E1611" s="2">
        <v>0.3</v>
      </c>
      <c r="F1611" s="2">
        <v>8</v>
      </c>
      <c r="G1611" s="2">
        <v>-1</v>
      </c>
      <c r="H1611" s="2">
        <v>0</v>
      </c>
      <c r="I1611" s="2">
        <v>0</v>
      </c>
      <c r="J1611" s="2">
        <v>0</v>
      </c>
      <c r="K1611" s="2">
        <v>0.5</v>
      </c>
      <c r="L1611" s="2">
        <v>-1</v>
      </c>
      <c r="M1611" s="2">
        <v>3</v>
      </c>
      <c r="N1611" s="2">
        <v>2.1</v>
      </c>
      <c r="O1611" s="2">
        <v>1.95</v>
      </c>
      <c r="P1611" s="2">
        <v>0.4</v>
      </c>
      <c r="Q1611" s="2">
        <v>0.2</v>
      </c>
      <c r="R1611" s="9">
        <v>2</v>
      </c>
      <c r="S1611" s="2" t="s">
        <v>784</v>
      </c>
    </row>
    <row r="1612" spans="1:19" x14ac:dyDescent="0.2">
      <c r="A1612">
        <v>1620</v>
      </c>
      <c r="B1612">
        <v>-9812128</v>
      </c>
      <c r="C1612">
        <v>2</v>
      </c>
      <c r="D1612">
        <v>0.96</v>
      </c>
      <c r="E1612">
        <v>-2216</v>
      </c>
      <c r="F1612">
        <v>22</v>
      </c>
      <c r="G1612">
        <v>0</v>
      </c>
      <c r="H1612">
        <v>0</v>
      </c>
      <c r="I1612">
        <v>0</v>
      </c>
    </row>
    <row r="1613" spans="1:19" x14ac:dyDescent="0.2">
      <c r="A1613">
        <v>1621</v>
      </c>
      <c r="B1613">
        <v>-9812128</v>
      </c>
      <c r="C1613">
        <v>2</v>
      </c>
      <c r="D1613">
        <v>0.02</v>
      </c>
      <c r="E1613">
        <v>-2212</v>
      </c>
      <c r="F1613">
        <v>111</v>
      </c>
      <c r="G1613">
        <v>0</v>
      </c>
      <c r="H1613">
        <v>0</v>
      </c>
      <c r="I1613">
        <v>0</v>
      </c>
    </row>
    <row r="1614" spans="1:19" x14ac:dyDescent="0.2">
      <c r="A1614">
        <v>1622</v>
      </c>
      <c r="B1614">
        <v>-9812128</v>
      </c>
      <c r="C1614">
        <v>2</v>
      </c>
      <c r="D1614">
        <v>0.02</v>
      </c>
      <c r="E1614">
        <v>-2112</v>
      </c>
      <c r="F1614">
        <v>-211</v>
      </c>
      <c r="G1614">
        <v>0</v>
      </c>
      <c r="H1614">
        <v>0</v>
      </c>
      <c r="I1614">
        <v>0</v>
      </c>
    </row>
    <row r="1615" spans="1:19" s="2" customFormat="1" x14ac:dyDescent="0.2">
      <c r="A1615" s="2">
        <v>1623</v>
      </c>
      <c r="B1615" s="2">
        <v>-9811218</v>
      </c>
      <c r="C1615" s="2" t="s">
        <v>264</v>
      </c>
      <c r="D1615" s="2">
        <v>2.02</v>
      </c>
      <c r="E1615" s="2">
        <v>0.3</v>
      </c>
      <c r="F1615" s="2">
        <v>8</v>
      </c>
      <c r="G1615" s="2">
        <v>-1</v>
      </c>
      <c r="H1615" s="2">
        <v>0</v>
      </c>
      <c r="I1615" s="2">
        <v>0</v>
      </c>
      <c r="J1615" s="2">
        <v>0</v>
      </c>
      <c r="K1615" s="2">
        <v>0.5</v>
      </c>
      <c r="L1615" s="2">
        <v>0</v>
      </c>
      <c r="M1615" s="2">
        <v>3</v>
      </c>
      <c r="N1615" s="2">
        <v>2.1</v>
      </c>
      <c r="O1615" s="2">
        <v>1.95</v>
      </c>
      <c r="P1615" s="2">
        <v>0.4</v>
      </c>
      <c r="Q1615" s="2">
        <v>0.2</v>
      </c>
      <c r="R1615" s="9">
        <v>2</v>
      </c>
      <c r="S1615" s="2" t="s">
        <v>784</v>
      </c>
    </row>
    <row r="1616" spans="1:19" x14ac:dyDescent="0.2">
      <c r="A1616">
        <v>1624</v>
      </c>
      <c r="B1616">
        <v>-9811218</v>
      </c>
      <c r="C1616">
        <v>2</v>
      </c>
      <c r="D1616">
        <v>0.96</v>
      </c>
      <c r="E1616">
        <v>-2116</v>
      </c>
      <c r="F1616">
        <v>22</v>
      </c>
      <c r="G1616">
        <v>0</v>
      </c>
      <c r="H1616">
        <v>0</v>
      </c>
      <c r="I1616">
        <v>0</v>
      </c>
    </row>
    <row r="1617" spans="1:19" x14ac:dyDescent="0.2">
      <c r="A1617">
        <v>1625</v>
      </c>
      <c r="B1617">
        <v>-9811218</v>
      </c>
      <c r="C1617">
        <v>2</v>
      </c>
      <c r="D1617">
        <v>0.02</v>
      </c>
      <c r="E1617">
        <v>-2212</v>
      </c>
      <c r="F1617">
        <v>211</v>
      </c>
      <c r="G1617">
        <v>0</v>
      </c>
      <c r="H1617">
        <v>0</v>
      </c>
      <c r="I1617">
        <v>0</v>
      </c>
    </row>
    <row r="1618" spans="1:19" x14ac:dyDescent="0.2">
      <c r="A1618">
        <v>1626</v>
      </c>
      <c r="B1618">
        <v>-9811218</v>
      </c>
      <c r="C1618">
        <v>2</v>
      </c>
      <c r="D1618">
        <v>0.02</v>
      </c>
      <c r="E1618">
        <v>-2112</v>
      </c>
      <c r="F1618">
        <v>111</v>
      </c>
      <c r="G1618">
        <v>0</v>
      </c>
      <c r="H1618">
        <v>0</v>
      </c>
      <c r="I1618">
        <v>0</v>
      </c>
    </row>
    <row r="1619" spans="1:19" s="2" customFormat="1" x14ac:dyDescent="0.2">
      <c r="A1619" s="2">
        <v>1627</v>
      </c>
      <c r="B1619" s="2">
        <v>9000217</v>
      </c>
      <c r="C1619" s="2" t="s">
        <v>265</v>
      </c>
      <c r="D1619" s="2">
        <v>1.982</v>
      </c>
      <c r="E1619" s="2">
        <v>0.188</v>
      </c>
      <c r="F1619" s="2">
        <v>7</v>
      </c>
      <c r="G1619" s="2">
        <v>0</v>
      </c>
      <c r="H1619" s="2">
        <v>0</v>
      </c>
      <c r="I1619" s="2">
        <v>0</v>
      </c>
      <c r="J1619" s="2">
        <v>0</v>
      </c>
      <c r="K1619" s="2">
        <v>1</v>
      </c>
      <c r="L1619" s="2">
        <v>1</v>
      </c>
      <c r="M1619" s="2">
        <v>1</v>
      </c>
      <c r="N1619" s="2">
        <f>D1619+0.014</f>
        <v>1.996</v>
      </c>
      <c r="O1619" s="2">
        <f>D1619-0.014</f>
        <v>1.968</v>
      </c>
      <c r="P1619" s="2">
        <f>E1619+0.024</f>
        <v>0.21199999999999999</v>
      </c>
      <c r="Q1619" s="2">
        <f>E1619-0.024</f>
        <v>0.16400000000000001</v>
      </c>
      <c r="R1619" s="9">
        <v>-1</v>
      </c>
      <c r="S1619" s="2" t="s">
        <v>784</v>
      </c>
    </row>
    <row r="1620" spans="1:19" x14ac:dyDescent="0.2">
      <c r="A1620">
        <v>1628</v>
      </c>
      <c r="B1620">
        <v>9000217</v>
      </c>
      <c r="C1620">
        <v>2</v>
      </c>
      <c r="D1620">
        <v>1</v>
      </c>
      <c r="E1620">
        <v>7110215</v>
      </c>
      <c r="F1620">
        <v>22</v>
      </c>
      <c r="G1620">
        <v>0</v>
      </c>
      <c r="H1620">
        <v>0</v>
      </c>
      <c r="I1620">
        <v>0</v>
      </c>
    </row>
    <row r="1621" spans="1:19" s="2" customFormat="1" x14ac:dyDescent="0.2">
      <c r="A1621" s="2">
        <v>1629</v>
      </c>
      <c r="B1621" s="2">
        <v>9000117</v>
      </c>
      <c r="C1621" s="2" t="s">
        <v>266</v>
      </c>
      <c r="D1621" s="2">
        <v>1.982</v>
      </c>
      <c r="E1621" s="2">
        <v>0.188</v>
      </c>
      <c r="F1621" s="2">
        <v>7</v>
      </c>
      <c r="G1621" s="2">
        <v>0</v>
      </c>
      <c r="H1621" s="2">
        <v>0</v>
      </c>
      <c r="I1621" s="2">
        <v>0</v>
      </c>
      <c r="J1621" s="2">
        <v>0</v>
      </c>
      <c r="K1621" s="2">
        <v>1</v>
      </c>
      <c r="L1621" s="2">
        <v>0</v>
      </c>
      <c r="M1621" s="2">
        <v>1</v>
      </c>
      <c r="N1621" s="2">
        <f>D1621+0.014</f>
        <v>1.996</v>
      </c>
      <c r="O1621" s="2">
        <f>D1621-0.014</f>
        <v>1.968</v>
      </c>
      <c r="P1621" s="2">
        <f>E1621+0.024</f>
        <v>0.21199999999999999</v>
      </c>
      <c r="Q1621" s="2">
        <f>E1621-0.024</f>
        <v>0.16400000000000001</v>
      </c>
      <c r="R1621" s="9">
        <v>-1</v>
      </c>
      <c r="S1621" s="2" t="s">
        <v>784</v>
      </c>
    </row>
    <row r="1622" spans="1:19" x14ac:dyDescent="0.2">
      <c r="A1622">
        <v>1630</v>
      </c>
      <c r="B1622">
        <v>9000117</v>
      </c>
      <c r="C1622">
        <v>2</v>
      </c>
      <c r="D1622">
        <v>1</v>
      </c>
      <c r="E1622">
        <v>7110115</v>
      </c>
      <c r="F1622">
        <v>22</v>
      </c>
      <c r="G1622">
        <v>0</v>
      </c>
      <c r="H1622">
        <v>0</v>
      </c>
      <c r="I1622">
        <v>0</v>
      </c>
    </row>
    <row r="1623" spans="1:19" s="2" customFormat="1" x14ac:dyDescent="0.2">
      <c r="A1623" s="2">
        <v>1631</v>
      </c>
      <c r="B1623" s="2">
        <v>-9000217</v>
      </c>
      <c r="C1623" s="2" t="s">
        <v>267</v>
      </c>
      <c r="D1623" s="2">
        <v>1.982</v>
      </c>
      <c r="E1623" s="2">
        <v>0.188</v>
      </c>
      <c r="F1623" s="2">
        <v>7</v>
      </c>
      <c r="G1623" s="2">
        <v>0</v>
      </c>
      <c r="H1623" s="2">
        <v>0</v>
      </c>
      <c r="I1623" s="2">
        <v>0</v>
      </c>
      <c r="J1623" s="2">
        <v>0</v>
      </c>
      <c r="K1623" s="2">
        <v>1</v>
      </c>
      <c r="L1623" s="2">
        <v>-1</v>
      </c>
      <c r="M1623" s="2">
        <v>1</v>
      </c>
      <c r="N1623" s="2">
        <f>D1623+0.014</f>
        <v>1.996</v>
      </c>
      <c r="O1623" s="2">
        <f>D1623-0.014</f>
        <v>1.968</v>
      </c>
      <c r="P1623" s="2">
        <f>E1623+0.024</f>
        <v>0.21199999999999999</v>
      </c>
      <c r="Q1623" s="2">
        <f>E1623-0.024</f>
        <v>0.16400000000000001</v>
      </c>
      <c r="R1623" s="9">
        <v>-1</v>
      </c>
      <c r="S1623" s="2" t="s">
        <v>784</v>
      </c>
    </row>
    <row r="1624" spans="1:19" x14ac:dyDescent="0.2">
      <c r="A1624">
        <v>1632</v>
      </c>
      <c r="B1624">
        <v>-9000217</v>
      </c>
      <c r="C1624">
        <v>2</v>
      </c>
      <c r="D1624">
        <v>1</v>
      </c>
      <c r="E1624">
        <v>-7110215</v>
      </c>
      <c r="F1624">
        <v>22</v>
      </c>
      <c r="G1624">
        <v>0</v>
      </c>
      <c r="H1624">
        <v>0</v>
      </c>
      <c r="I1624">
        <v>0</v>
      </c>
    </row>
    <row r="1625" spans="1:19" s="2" customFormat="1" x14ac:dyDescent="0.2">
      <c r="A1625" s="2">
        <v>1633</v>
      </c>
      <c r="B1625" s="2">
        <v>9010315</v>
      </c>
      <c r="C1625" s="2" t="s">
        <v>268</v>
      </c>
      <c r="D1625" s="2">
        <v>1.9950000000000001</v>
      </c>
      <c r="E1625" s="2">
        <v>0.34899999999999998</v>
      </c>
      <c r="F1625" s="2">
        <v>5</v>
      </c>
      <c r="G1625" s="2">
        <v>0</v>
      </c>
      <c r="H1625" s="2">
        <v>1</v>
      </c>
      <c r="I1625" s="2">
        <v>0</v>
      </c>
      <c r="J1625" s="2">
        <v>0</v>
      </c>
      <c r="K1625" s="2">
        <v>0.5</v>
      </c>
      <c r="L1625" s="2">
        <v>0</v>
      </c>
      <c r="M1625" s="2">
        <v>6</v>
      </c>
      <c r="N1625" s="2">
        <f>D1625+0.06</f>
        <v>2.0550000000000002</v>
      </c>
      <c r="O1625" s="2">
        <f>D1625-0.05</f>
        <v>1.9450000000000001</v>
      </c>
      <c r="P1625" s="2">
        <f>E1625+0.05</f>
        <v>0.39899999999999997</v>
      </c>
      <c r="Q1625" s="2">
        <f>E1625-0.03</f>
        <v>0.31899999999999995</v>
      </c>
      <c r="R1625" s="9">
        <v>-4</v>
      </c>
      <c r="S1625" s="2" t="s">
        <v>784</v>
      </c>
    </row>
    <row r="1626" spans="1:19" x14ac:dyDescent="0.2">
      <c r="A1626">
        <v>1634</v>
      </c>
      <c r="B1626">
        <v>9010315</v>
      </c>
      <c r="C1626">
        <v>2</v>
      </c>
      <c r="D1626">
        <v>0.99</v>
      </c>
      <c r="E1626">
        <v>20315</v>
      </c>
      <c r="F1626">
        <v>22</v>
      </c>
      <c r="G1626">
        <v>0</v>
      </c>
      <c r="H1626">
        <v>0</v>
      </c>
      <c r="I1626">
        <v>0</v>
      </c>
    </row>
    <row r="1627" spans="1:19" x14ac:dyDescent="0.2">
      <c r="A1627">
        <v>1635</v>
      </c>
      <c r="B1627">
        <v>9010315</v>
      </c>
      <c r="C1627">
        <v>2</v>
      </c>
      <c r="D1627">
        <v>3.3999999999999998E-3</v>
      </c>
      <c r="E1627">
        <v>225</v>
      </c>
      <c r="F1627">
        <v>311</v>
      </c>
      <c r="G1627">
        <v>0</v>
      </c>
      <c r="H1627">
        <v>0</v>
      </c>
      <c r="I1627">
        <v>0</v>
      </c>
    </row>
    <row r="1628" spans="1:19" x14ac:dyDescent="0.2">
      <c r="A1628">
        <v>1636</v>
      </c>
      <c r="B1628">
        <v>9010315</v>
      </c>
      <c r="C1628">
        <v>2</v>
      </c>
      <c r="D1628">
        <v>1.65E-3</v>
      </c>
      <c r="E1628">
        <v>-213</v>
      </c>
      <c r="F1628">
        <v>321</v>
      </c>
      <c r="G1628">
        <v>0</v>
      </c>
      <c r="H1628">
        <v>0</v>
      </c>
      <c r="I1628">
        <v>0</v>
      </c>
    </row>
    <row r="1629" spans="1:19" x14ac:dyDescent="0.2">
      <c r="A1629">
        <v>1637</v>
      </c>
      <c r="B1629">
        <v>9010315</v>
      </c>
      <c r="C1629">
        <v>2</v>
      </c>
      <c r="D1629">
        <v>1.65E-3</v>
      </c>
      <c r="E1629">
        <v>113</v>
      </c>
      <c r="F1629">
        <v>311</v>
      </c>
      <c r="G1629">
        <v>0</v>
      </c>
      <c r="H1629">
        <v>0</v>
      </c>
      <c r="I1629">
        <v>0</v>
      </c>
    </row>
    <row r="1630" spans="1:19" x14ac:dyDescent="0.2">
      <c r="A1630">
        <v>1638</v>
      </c>
      <c r="B1630">
        <v>9010315</v>
      </c>
      <c r="C1630">
        <v>2</v>
      </c>
      <c r="D1630">
        <v>1.65E-3</v>
      </c>
      <c r="E1630">
        <v>313</v>
      </c>
      <c r="F1630">
        <v>111</v>
      </c>
      <c r="G1630">
        <v>0</v>
      </c>
      <c r="H1630">
        <v>0</v>
      </c>
      <c r="I1630">
        <v>0</v>
      </c>
    </row>
    <row r="1631" spans="1:19" x14ac:dyDescent="0.2">
      <c r="A1631">
        <v>1639</v>
      </c>
      <c r="B1631">
        <v>9010315</v>
      </c>
      <c r="C1631">
        <v>2</v>
      </c>
      <c r="D1631">
        <v>1.65E-3</v>
      </c>
      <c r="E1631">
        <v>323</v>
      </c>
      <c r="F1631">
        <v>-211</v>
      </c>
      <c r="G1631">
        <v>0</v>
      </c>
      <c r="H1631">
        <v>0</v>
      </c>
      <c r="I1631">
        <v>0</v>
      </c>
    </row>
    <row r="1632" spans="1:19" s="2" customFormat="1" x14ac:dyDescent="0.2">
      <c r="A1632" s="2">
        <v>1640</v>
      </c>
      <c r="B1632" s="2">
        <v>9010325</v>
      </c>
      <c r="C1632" s="2" t="s">
        <v>269</v>
      </c>
      <c r="D1632" s="2">
        <v>1.9950000000000001</v>
      </c>
      <c r="E1632" s="2">
        <v>0.34899999999999998</v>
      </c>
      <c r="F1632" s="2">
        <v>5</v>
      </c>
      <c r="G1632" s="2">
        <v>0</v>
      </c>
      <c r="H1632" s="2">
        <v>1</v>
      </c>
      <c r="I1632" s="2">
        <v>0</v>
      </c>
      <c r="J1632" s="2">
        <v>0</v>
      </c>
      <c r="K1632" s="2">
        <v>0.5</v>
      </c>
      <c r="L1632" s="2">
        <v>1</v>
      </c>
      <c r="M1632" s="2">
        <v>6</v>
      </c>
      <c r="N1632" s="2">
        <f>D1632+0.06</f>
        <v>2.0550000000000002</v>
      </c>
      <c r="O1632" s="2">
        <f>D1632-0.05</f>
        <v>1.9450000000000001</v>
      </c>
      <c r="P1632" s="2">
        <f>E1632+0.05</f>
        <v>0.39899999999999997</v>
      </c>
      <c r="Q1632" s="2">
        <f>E1632-0.03</f>
        <v>0.31899999999999995</v>
      </c>
      <c r="R1632" s="9">
        <v>-4</v>
      </c>
      <c r="S1632" s="2" t="s">
        <v>784</v>
      </c>
    </row>
    <row r="1633" spans="1:19" x14ac:dyDescent="0.2">
      <c r="A1633">
        <v>1641</v>
      </c>
      <c r="B1633">
        <v>9010325</v>
      </c>
      <c r="C1633">
        <v>2</v>
      </c>
      <c r="D1633">
        <v>0.99</v>
      </c>
      <c r="E1633">
        <v>20325</v>
      </c>
      <c r="F1633">
        <v>22</v>
      </c>
      <c r="G1633">
        <v>0</v>
      </c>
      <c r="H1633">
        <v>0</v>
      </c>
      <c r="I1633">
        <v>0</v>
      </c>
    </row>
    <row r="1634" spans="1:19" x14ac:dyDescent="0.2">
      <c r="A1634">
        <v>1642</v>
      </c>
      <c r="B1634">
        <v>9010325</v>
      </c>
      <c r="C1634">
        <v>2</v>
      </c>
      <c r="D1634">
        <v>3.3999999999999998E-3</v>
      </c>
      <c r="E1634">
        <v>225</v>
      </c>
      <c r="F1634">
        <v>321</v>
      </c>
      <c r="G1634">
        <v>0</v>
      </c>
      <c r="H1634">
        <v>0</v>
      </c>
      <c r="I1634">
        <v>0</v>
      </c>
    </row>
    <row r="1635" spans="1:19" x14ac:dyDescent="0.2">
      <c r="A1635">
        <v>1643</v>
      </c>
      <c r="B1635">
        <v>9010325</v>
      </c>
      <c r="C1635">
        <v>2</v>
      </c>
      <c r="D1635">
        <v>1.65E-3</v>
      </c>
      <c r="E1635">
        <v>113</v>
      </c>
      <c r="F1635">
        <v>321</v>
      </c>
      <c r="G1635">
        <v>0</v>
      </c>
      <c r="H1635">
        <v>0</v>
      </c>
      <c r="I1635">
        <v>0</v>
      </c>
    </row>
    <row r="1636" spans="1:19" x14ac:dyDescent="0.2">
      <c r="A1636">
        <v>1644</v>
      </c>
      <c r="B1636">
        <v>9010325</v>
      </c>
      <c r="C1636">
        <v>2</v>
      </c>
      <c r="D1636">
        <v>1.65E-3</v>
      </c>
      <c r="E1636">
        <v>213</v>
      </c>
      <c r="F1636">
        <v>311</v>
      </c>
      <c r="G1636">
        <v>0</v>
      </c>
      <c r="H1636">
        <v>0</v>
      </c>
      <c r="I1636">
        <v>0</v>
      </c>
    </row>
    <row r="1637" spans="1:19" x14ac:dyDescent="0.2">
      <c r="A1637">
        <v>1645</v>
      </c>
      <c r="B1637">
        <v>9010325</v>
      </c>
      <c r="C1637">
        <v>2</v>
      </c>
      <c r="D1637">
        <v>1.65E-3</v>
      </c>
      <c r="E1637">
        <v>313</v>
      </c>
      <c r="F1637">
        <v>211</v>
      </c>
      <c r="G1637">
        <v>0</v>
      </c>
      <c r="H1637">
        <v>0</v>
      </c>
      <c r="I1637">
        <v>0</v>
      </c>
    </row>
    <row r="1638" spans="1:19" x14ac:dyDescent="0.2">
      <c r="A1638">
        <v>1646</v>
      </c>
      <c r="B1638">
        <v>9010325</v>
      </c>
      <c r="C1638">
        <v>2</v>
      </c>
      <c r="D1638">
        <v>1.65E-3</v>
      </c>
      <c r="E1638">
        <v>323</v>
      </c>
      <c r="F1638">
        <v>111</v>
      </c>
      <c r="G1638">
        <v>0</v>
      </c>
      <c r="H1638">
        <v>0</v>
      </c>
      <c r="I1638">
        <v>0</v>
      </c>
    </row>
    <row r="1639" spans="1:19" s="2" customFormat="1" x14ac:dyDescent="0.2">
      <c r="A1639" s="2">
        <v>1647</v>
      </c>
      <c r="B1639" s="2">
        <v>-9010325</v>
      </c>
      <c r="C1639" s="2" t="s">
        <v>270</v>
      </c>
      <c r="D1639" s="2">
        <v>1.9950000000000001</v>
      </c>
      <c r="E1639" s="2">
        <v>0.34899999999999998</v>
      </c>
      <c r="F1639" s="2">
        <v>5</v>
      </c>
      <c r="G1639" s="2">
        <v>0</v>
      </c>
      <c r="H1639" s="2">
        <v>-1</v>
      </c>
      <c r="I1639" s="2">
        <v>0</v>
      </c>
      <c r="J1639" s="2">
        <v>0</v>
      </c>
      <c r="K1639" s="2">
        <v>0.5</v>
      </c>
      <c r="L1639" s="2">
        <v>-1</v>
      </c>
      <c r="M1639" s="2">
        <v>6</v>
      </c>
      <c r="N1639" s="2">
        <f>D1639+0.06</f>
        <v>2.0550000000000002</v>
      </c>
      <c r="O1639" s="2">
        <f>D1639-0.05</f>
        <v>1.9450000000000001</v>
      </c>
      <c r="P1639" s="2">
        <f>E1639+0.05</f>
        <v>0.39899999999999997</v>
      </c>
      <c r="Q1639" s="2">
        <f>E1639-0.03</f>
        <v>0.31899999999999995</v>
      </c>
      <c r="R1639" s="9">
        <v>-4</v>
      </c>
      <c r="S1639" s="2" t="s">
        <v>784</v>
      </c>
    </row>
    <row r="1640" spans="1:19" x14ac:dyDescent="0.2">
      <c r="A1640">
        <v>1648</v>
      </c>
      <c r="B1640">
        <v>-9010325</v>
      </c>
      <c r="C1640">
        <v>2</v>
      </c>
      <c r="D1640">
        <v>0.99</v>
      </c>
      <c r="E1640">
        <v>-20325</v>
      </c>
      <c r="F1640">
        <v>22</v>
      </c>
      <c r="G1640">
        <v>0</v>
      </c>
      <c r="H1640">
        <v>0</v>
      </c>
      <c r="I1640">
        <v>0</v>
      </c>
    </row>
    <row r="1641" spans="1:19" x14ac:dyDescent="0.2">
      <c r="A1641">
        <v>1649</v>
      </c>
      <c r="B1641">
        <v>-9010325</v>
      </c>
      <c r="C1641">
        <v>2</v>
      </c>
      <c r="D1641">
        <v>3.3999999999999998E-3</v>
      </c>
      <c r="E1641">
        <v>225</v>
      </c>
      <c r="F1641">
        <v>-321</v>
      </c>
      <c r="G1641">
        <v>0</v>
      </c>
      <c r="H1641">
        <v>0</v>
      </c>
      <c r="I1641">
        <v>0</v>
      </c>
    </row>
    <row r="1642" spans="1:19" x14ac:dyDescent="0.2">
      <c r="A1642">
        <v>1650</v>
      </c>
      <c r="B1642">
        <v>-9010325</v>
      </c>
      <c r="C1642">
        <v>2</v>
      </c>
      <c r="D1642">
        <v>1.65E-3</v>
      </c>
      <c r="E1642">
        <v>-323</v>
      </c>
      <c r="F1642">
        <v>111</v>
      </c>
      <c r="G1642">
        <v>0</v>
      </c>
      <c r="H1642">
        <v>0</v>
      </c>
      <c r="I1642">
        <v>0</v>
      </c>
    </row>
    <row r="1643" spans="1:19" x14ac:dyDescent="0.2">
      <c r="A1643">
        <v>1651</v>
      </c>
      <c r="B1643">
        <v>-9010325</v>
      </c>
      <c r="C1643">
        <v>2</v>
      </c>
      <c r="D1643">
        <v>1.65E-3</v>
      </c>
      <c r="E1643">
        <v>-313</v>
      </c>
      <c r="F1643">
        <v>-211</v>
      </c>
      <c r="G1643">
        <v>0</v>
      </c>
      <c r="H1643">
        <v>0</v>
      </c>
      <c r="I1643">
        <v>0</v>
      </c>
    </row>
    <row r="1644" spans="1:19" x14ac:dyDescent="0.2">
      <c r="A1644">
        <v>1652</v>
      </c>
      <c r="B1644">
        <v>-9010325</v>
      </c>
      <c r="C1644">
        <v>2</v>
      </c>
      <c r="D1644">
        <v>1.65E-3</v>
      </c>
      <c r="E1644">
        <v>-213</v>
      </c>
      <c r="F1644">
        <v>-311</v>
      </c>
      <c r="G1644">
        <v>0</v>
      </c>
      <c r="H1644">
        <v>0</v>
      </c>
      <c r="I1644">
        <v>0</v>
      </c>
    </row>
    <row r="1645" spans="1:19" x14ac:dyDescent="0.2">
      <c r="A1645">
        <v>1653</v>
      </c>
      <c r="B1645">
        <v>-9010325</v>
      </c>
      <c r="C1645">
        <v>2</v>
      </c>
      <c r="D1645">
        <v>1.65E-3</v>
      </c>
      <c r="E1645">
        <v>113</v>
      </c>
      <c r="F1645">
        <v>-321</v>
      </c>
      <c r="G1645">
        <v>0</v>
      </c>
      <c r="H1645">
        <v>0</v>
      </c>
      <c r="I1645">
        <v>0</v>
      </c>
    </row>
    <row r="1646" spans="1:19" s="2" customFormat="1" x14ac:dyDescent="0.2">
      <c r="A1646" s="2">
        <v>1654</v>
      </c>
      <c r="B1646" s="2">
        <v>-9010315</v>
      </c>
      <c r="C1646" s="2" t="s">
        <v>271</v>
      </c>
      <c r="D1646" s="2">
        <v>1.9950000000000001</v>
      </c>
      <c r="E1646" s="2">
        <v>0.34899999999999998</v>
      </c>
      <c r="F1646" s="2">
        <v>5</v>
      </c>
      <c r="G1646" s="2">
        <v>0</v>
      </c>
      <c r="H1646" s="2">
        <v>-1</v>
      </c>
      <c r="I1646" s="2">
        <v>0</v>
      </c>
      <c r="J1646" s="2">
        <v>0</v>
      </c>
      <c r="K1646" s="2">
        <v>0.5</v>
      </c>
      <c r="L1646" s="2">
        <v>0</v>
      </c>
      <c r="M1646" s="2">
        <v>6</v>
      </c>
      <c r="N1646" s="2">
        <f>D1646+0.06</f>
        <v>2.0550000000000002</v>
      </c>
      <c r="O1646" s="2">
        <f>D1646-0.05</f>
        <v>1.9450000000000001</v>
      </c>
      <c r="P1646" s="2">
        <f>E1646+0.05</f>
        <v>0.39899999999999997</v>
      </c>
      <c r="Q1646" s="2">
        <f>E1646-0.03</f>
        <v>0.31899999999999995</v>
      </c>
      <c r="R1646" s="9">
        <v>-4</v>
      </c>
      <c r="S1646" s="2" t="s">
        <v>784</v>
      </c>
    </row>
    <row r="1647" spans="1:19" x14ac:dyDescent="0.2">
      <c r="A1647">
        <v>1655</v>
      </c>
      <c r="B1647">
        <v>-9010315</v>
      </c>
      <c r="C1647">
        <v>2</v>
      </c>
      <c r="D1647">
        <v>0.99</v>
      </c>
      <c r="E1647">
        <v>-20315</v>
      </c>
      <c r="F1647">
        <v>22</v>
      </c>
      <c r="G1647">
        <v>0</v>
      </c>
      <c r="H1647">
        <v>0</v>
      </c>
      <c r="I1647">
        <v>0</v>
      </c>
    </row>
    <row r="1648" spans="1:19" x14ac:dyDescent="0.2">
      <c r="A1648">
        <v>1656</v>
      </c>
      <c r="B1648">
        <v>-9010315</v>
      </c>
      <c r="C1648">
        <v>2</v>
      </c>
      <c r="D1648">
        <v>3.3999999999999998E-3</v>
      </c>
      <c r="E1648">
        <v>225</v>
      </c>
      <c r="F1648">
        <v>-311</v>
      </c>
      <c r="G1648">
        <v>0</v>
      </c>
      <c r="H1648">
        <v>0</v>
      </c>
      <c r="I1648">
        <v>0</v>
      </c>
    </row>
    <row r="1649" spans="1:19" x14ac:dyDescent="0.2">
      <c r="A1649">
        <v>1657</v>
      </c>
      <c r="B1649">
        <v>-9010315</v>
      </c>
      <c r="C1649">
        <v>2</v>
      </c>
      <c r="D1649">
        <v>1.65E-3</v>
      </c>
      <c r="E1649">
        <v>-323</v>
      </c>
      <c r="F1649">
        <v>211</v>
      </c>
      <c r="G1649">
        <v>0</v>
      </c>
      <c r="H1649">
        <v>0</v>
      </c>
      <c r="I1649">
        <v>0</v>
      </c>
    </row>
    <row r="1650" spans="1:19" x14ac:dyDescent="0.2">
      <c r="A1650">
        <v>1658</v>
      </c>
      <c r="B1650">
        <v>-9010315</v>
      </c>
      <c r="C1650">
        <v>2</v>
      </c>
      <c r="D1650">
        <v>1.65E-3</v>
      </c>
      <c r="E1650">
        <v>-313</v>
      </c>
      <c r="F1650">
        <v>111</v>
      </c>
      <c r="G1650">
        <v>0</v>
      </c>
      <c r="H1650">
        <v>0</v>
      </c>
      <c r="I1650">
        <v>0</v>
      </c>
    </row>
    <row r="1651" spans="1:19" x14ac:dyDescent="0.2">
      <c r="A1651">
        <v>1659</v>
      </c>
      <c r="B1651">
        <v>-9010315</v>
      </c>
      <c r="C1651">
        <v>2</v>
      </c>
      <c r="D1651">
        <v>1.65E-3</v>
      </c>
      <c r="E1651">
        <v>113</v>
      </c>
      <c r="F1651">
        <v>-311</v>
      </c>
      <c r="G1651">
        <v>0</v>
      </c>
      <c r="H1651">
        <v>0</v>
      </c>
      <c r="I1651">
        <v>0</v>
      </c>
    </row>
    <row r="1652" spans="1:19" x14ac:dyDescent="0.2">
      <c r="A1652">
        <v>1660</v>
      </c>
      <c r="B1652">
        <v>-9010315</v>
      </c>
      <c r="C1652">
        <v>2</v>
      </c>
      <c r="D1652">
        <v>1.65E-3</v>
      </c>
      <c r="E1652">
        <v>213</v>
      </c>
      <c r="F1652">
        <v>-321</v>
      </c>
      <c r="G1652">
        <v>0</v>
      </c>
      <c r="H1652">
        <v>0</v>
      </c>
      <c r="I1652">
        <v>0</v>
      </c>
    </row>
    <row r="1653" spans="1:19" s="2" customFormat="1" x14ac:dyDescent="0.2">
      <c r="A1653" s="2">
        <v>1661</v>
      </c>
      <c r="B1653" s="2">
        <v>9020311</v>
      </c>
      <c r="C1653" s="2" t="s">
        <v>272</v>
      </c>
      <c r="D1653" s="2">
        <v>1.9450000000000001</v>
      </c>
      <c r="E1653" s="2">
        <v>0.20100000000000001</v>
      </c>
      <c r="F1653" s="2">
        <v>1</v>
      </c>
      <c r="G1653" s="2">
        <v>0</v>
      </c>
      <c r="H1653" s="2">
        <v>1</v>
      </c>
      <c r="I1653" s="2">
        <v>0</v>
      </c>
      <c r="J1653" s="2">
        <v>0</v>
      </c>
      <c r="K1653" s="2">
        <v>0.5</v>
      </c>
      <c r="L1653" s="2">
        <v>0</v>
      </c>
      <c r="M1653" s="2">
        <v>3</v>
      </c>
      <c r="N1653" s="2">
        <f>D1653+0.01+0.02</f>
        <v>1.9750000000000001</v>
      </c>
      <c r="O1653" s="2">
        <f>D1653-0.01-0.02</f>
        <v>1.915</v>
      </c>
      <c r="P1653" s="2">
        <f>E1653+0.034+0.079</f>
        <v>0.314</v>
      </c>
      <c r="Q1653" s="2">
        <f>E1653-0.034-0.079</f>
        <v>8.8000000000000009E-2</v>
      </c>
      <c r="R1653" s="9">
        <v>-1</v>
      </c>
      <c r="S1653" s="2" t="s">
        <v>784</v>
      </c>
    </row>
    <row r="1654" spans="1:19" x14ac:dyDescent="0.2">
      <c r="A1654">
        <v>1662</v>
      </c>
      <c r="B1654">
        <v>9020311</v>
      </c>
      <c r="C1654">
        <v>2</v>
      </c>
      <c r="D1654">
        <v>0.48</v>
      </c>
      <c r="E1654">
        <v>30313</v>
      </c>
      <c r="F1654">
        <v>22</v>
      </c>
      <c r="G1654">
        <v>0</v>
      </c>
      <c r="H1654">
        <v>0</v>
      </c>
      <c r="I1654">
        <v>0</v>
      </c>
    </row>
    <row r="1655" spans="1:19" x14ac:dyDescent="0.2">
      <c r="A1655">
        <v>1663</v>
      </c>
      <c r="B1655">
        <v>9020311</v>
      </c>
      <c r="C1655">
        <v>2</v>
      </c>
      <c r="D1655">
        <v>0.26</v>
      </c>
      <c r="E1655">
        <v>311</v>
      </c>
      <c r="F1655">
        <v>111</v>
      </c>
      <c r="G1655">
        <v>0</v>
      </c>
      <c r="H1655">
        <v>0</v>
      </c>
      <c r="I1655">
        <v>0</v>
      </c>
    </row>
    <row r="1656" spans="1:19" x14ac:dyDescent="0.2">
      <c r="A1656">
        <v>1664</v>
      </c>
      <c r="B1656">
        <v>9020311</v>
      </c>
      <c r="C1656">
        <v>2</v>
      </c>
      <c r="D1656">
        <v>0.26</v>
      </c>
      <c r="E1656">
        <v>321</v>
      </c>
      <c r="F1656">
        <v>-211</v>
      </c>
      <c r="G1656">
        <v>0</v>
      </c>
      <c r="H1656">
        <v>0</v>
      </c>
      <c r="I1656">
        <v>0</v>
      </c>
    </row>
    <row r="1657" spans="1:19" s="2" customFormat="1" x14ac:dyDescent="0.2">
      <c r="A1657" s="2">
        <v>1665</v>
      </c>
      <c r="B1657" s="2">
        <v>9020321</v>
      </c>
      <c r="C1657" s="2" t="s">
        <v>273</v>
      </c>
      <c r="D1657" s="2">
        <v>1.9450000000000001</v>
      </c>
      <c r="E1657" s="2">
        <v>0.20100000000000001</v>
      </c>
      <c r="F1657" s="2">
        <v>1</v>
      </c>
      <c r="G1657" s="2">
        <v>0</v>
      </c>
      <c r="H1657" s="2">
        <v>1</v>
      </c>
      <c r="I1657" s="2">
        <v>0</v>
      </c>
      <c r="J1657" s="2">
        <v>0</v>
      </c>
      <c r="K1657" s="2">
        <v>0.5</v>
      </c>
      <c r="L1657" s="2">
        <v>1</v>
      </c>
      <c r="M1657" s="2">
        <v>3</v>
      </c>
      <c r="N1657" s="2">
        <f>D1657+0.01+0.02</f>
        <v>1.9750000000000001</v>
      </c>
      <c r="O1657" s="2">
        <f>D1657-0.01-0.02</f>
        <v>1.915</v>
      </c>
      <c r="P1657" s="2">
        <f>E1657+0.034+0.079</f>
        <v>0.314</v>
      </c>
      <c r="Q1657" s="2">
        <f>E1657-0.034-0.079</f>
        <v>8.8000000000000009E-2</v>
      </c>
      <c r="R1657" s="9">
        <v>-1</v>
      </c>
      <c r="S1657" s="2" t="s">
        <v>784</v>
      </c>
    </row>
    <row r="1658" spans="1:19" x14ac:dyDescent="0.2">
      <c r="A1658">
        <v>1666</v>
      </c>
      <c r="B1658">
        <v>9020321</v>
      </c>
      <c r="C1658">
        <v>2</v>
      </c>
      <c r="D1658">
        <v>0.48</v>
      </c>
      <c r="E1658">
        <v>30323</v>
      </c>
      <c r="F1658">
        <v>22</v>
      </c>
      <c r="G1658">
        <v>0</v>
      </c>
      <c r="H1658">
        <v>0</v>
      </c>
      <c r="I1658">
        <v>0</v>
      </c>
    </row>
    <row r="1659" spans="1:19" x14ac:dyDescent="0.2">
      <c r="A1659">
        <v>1667</v>
      </c>
      <c r="B1659">
        <v>9020321</v>
      </c>
      <c r="C1659">
        <v>2</v>
      </c>
      <c r="D1659">
        <v>0.26</v>
      </c>
      <c r="E1659">
        <v>311</v>
      </c>
      <c r="F1659">
        <v>211</v>
      </c>
      <c r="G1659">
        <v>0</v>
      </c>
      <c r="H1659">
        <v>0</v>
      </c>
      <c r="I1659">
        <v>0</v>
      </c>
    </row>
    <row r="1660" spans="1:19" x14ac:dyDescent="0.2">
      <c r="A1660">
        <v>1668</v>
      </c>
      <c r="B1660">
        <v>9020321</v>
      </c>
      <c r="C1660">
        <v>2</v>
      </c>
      <c r="D1660">
        <v>0.26</v>
      </c>
      <c r="E1660">
        <v>321</v>
      </c>
      <c r="F1660">
        <v>111</v>
      </c>
      <c r="G1660">
        <v>0</v>
      </c>
      <c r="H1660">
        <v>0</v>
      </c>
      <c r="I1660">
        <v>0</v>
      </c>
    </row>
    <row r="1661" spans="1:19" s="2" customFormat="1" x14ac:dyDescent="0.2">
      <c r="A1661" s="2">
        <v>1669</v>
      </c>
      <c r="B1661" s="2">
        <v>103326</v>
      </c>
      <c r="C1661" s="2" t="s">
        <v>274</v>
      </c>
      <c r="D1661" s="2">
        <v>1.95</v>
      </c>
      <c r="E1661" s="2">
        <v>0.06</v>
      </c>
      <c r="F1661" s="12">
        <v>6</v>
      </c>
      <c r="G1661" s="2">
        <v>1</v>
      </c>
      <c r="H1661" s="2">
        <v>-2</v>
      </c>
      <c r="I1661" s="2">
        <v>0</v>
      </c>
      <c r="J1661" s="2">
        <v>0</v>
      </c>
      <c r="K1661" s="2">
        <v>0.5</v>
      </c>
      <c r="L1661" s="2">
        <v>0</v>
      </c>
      <c r="M1661" s="2">
        <v>3</v>
      </c>
      <c r="N1661" s="2">
        <f>D1661+0.015</f>
        <v>1.9649999999999999</v>
      </c>
      <c r="O1661" s="2">
        <f>D1661-0.015</f>
        <v>1.9350000000000001</v>
      </c>
      <c r="P1661" s="2">
        <f>E1661+0.02</f>
        <v>0.08</v>
      </c>
      <c r="Q1661" s="2">
        <f>E1661-0.02</f>
        <v>3.9999999999999994E-2</v>
      </c>
      <c r="R1661" s="9">
        <v>3</v>
      </c>
      <c r="S1661" s="2" t="s">
        <v>705</v>
      </c>
    </row>
    <row r="1662" spans="1:19" x14ac:dyDescent="0.2">
      <c r="A1662">
        <v>1670</v>
      </c>
      <c r="B1662">
        <v>103326</v>
      </c>
      <c r="C1662">
        <v>2</v>
      </c>
      <c r="D1662">
        <v>0.5</v>
      </c>
      <c r="E1662">
        <v>3122</v>
      </c>
      <c r="F1662">
        <v>-311</v>
      </c>
      <c r="G1662">
        <v>0</v>
      </c>
      <c r="H1662">
        <v>0</v>
      </c>
      <c r="I1662">
        <v>0</v>
      </c>
    </row>
    <row r="1663" spans="1:19" x14ac:dyDescent="0.2">
      <c r="A1663">
        <v>1671</v>
      </c>
      <c r="B1663">
        <v>103326</v>
      </c>
      <c r="C1663">
        <v>2</v>
      </c>
      <c r="D1663">
        <v>0.33300000000000002</v>
      </c>
      <c r="E1663">
        <v>3312</v>
      </c>
      <c r="F1663">
        <v>211</v>
      </c>
      <c r="G1663">
        <v>0</v>
      </c>
      <c r="H1663">
        <v>0</v>
      </c>
      <c r="I1663">
        <v>0</v>
      </c>
    </row>
    <row r="1664" spans="1:19" x14ac:dyDescent="0.2">
      <c r="A1664">
        <v>1672</v>
      </c>
      <c r="B1664">
        <v>103326</v>
      </c>
      <c r="C1664">
        <v>2</v>
      </c>
      <c r="D1664">
        <v>0.16700000000000001</v>
      </c>
      <c r="E1664">
        <v>3322</v>
      </c>
      <c r="F1664">
        <v>111</v>
      </c>
      <c r="G1664">
        <v>0</v>
      </c>
      <c r="H1664">
        <v>0</v>
      </c>
      <c r="I1664">
        <v>0</v>
      </c>
    </row>
    <row r="1665" spans="1:19" s="2" customFormat="1" x14ac:dyDescent="0.2">
      <c r="A1665" s="2">
        <v>1673</v>
      </c>
      <c r="B1665" s="2">
        <v>103316</v>
      </c>
      <c r="C1665" s="2" t="s">
        <v>275</v>
      </c>
      <c r="D1665" s="2">
        <v>1.95</v>
      </c>
      <c r="E1665" s="2">
        <v>0.06</v>
      </c>
      <c r="F1665" s="12">
        <v>6</v>
      </c>
      <c r="G1665" s="2">
        <v>1</v>
      </c>
      <c r="H1665" s="2">
        <v>-2</v>
      </c>
      <c r="I1665" s="2">
        <v>0</v>
      </c>
      <c r="J1665" s="2">
        <v>0</v>
      </c>
      <c r="K1665" s="2">
        <v>0.5</v>
      </c>
      <c r="L1665" s="2">
        <v>-1</v>
      </c>
      <c r="M1665" s="2">
        <v>3</v>
      </c>
      <c r="N1665" s="2">
        <f>D1665+0.015</f>
        <v>1.9649999999999999</v>
      </c>
      <c r="O1665" s="2">
        <f>D1665-0.015</f>
        <v>1.9350000000000001</v>
      </c>
      <c r="P1665" s="2">
        <f>E1665+0.02</f>
        <v>0.08</v>
      </c>
      <c r="Q1665" s="2">
        <f>E1665-0.02</f>
        <v>3.9999999999999994E-2</v>
      </c>
      <c r="R1665" s="9">
        <v>3</v>
      </c>
      <c r="S1665" s="2" t="s">
        <v>705</v>
      </c>
    </row>
    <row r="1666" spans="1:19" x14ac:dyDescent="0.2">
      <c r="A1666">
        <v>1674</v>
      </c>
      <c r="B1666">
        <v>103316</v>
      </c>
      <c r="C1666">
        <v>2</v>
      </c>
      <c r="D1666">
        <v>0.5</v>
      </c>
      <c r="E1666">
        <v>3122</v>
      </c>
      <c r="F1666">
        <v>-321</v>
      </c>
      <c r="G1666">
        <v>0</v>
      </c>
      <c r="H1666">
        <v>0</v>
      </c>
      <c r="I1666">
        <v>0</v>
      </c>
    </row>
    <row r="1667" spans="1:19" x14ac:dyDescent="0.2">
      <c r="A1667">
        <v>1675</v>
      </c>
      <c r="B1667">
        <v>103316</v>
      </c>
      <c r="C1667">
        <v>2</v>
      </c>
      <c r="D1667">
        <v>0.33300000000000002</v>
      </c>
      <c r="E1667">
        <v>3322</v>
      </c>
      <c r="F1667">
        <v>-211</v>
      </c>
      <c r="G1667">
        <v>0</v>
      </c>
      <c r="H1667">
        <v>0</v>
      </c>
      <c r="I1667">
        <v>0</v>
      </c>
    </row>
    <row r="1668" spans="1:19" x14ac:dyDescent="0.2">
      <c r="A1668">
        <v>1676</v>
      </c>
      <c r="B1668">
        <v>103316</v>
      </c>
      <c r="C1668">
        <v>2</v>
      </c>
      <c r="D1668">
        <v>0.16700000000000001</v>
      </c>
      <c r="E1668">
        <v>3312</v>
      </c>
      <c r="F1668">
        <v>111</v>
      </c>
      <c r="G1668">
        <v>0</v>
      </c>
      <c r="H1668">
        <v>0</v>
      </c>
      <c r="I1668">
        <v>0</v>
      </c>
    </row>
    <row r="1669" spans="1:19" s="2" customFormat="1" x14ac:dyDescent="0.2">
      <c r="A1669" s="2">
        <v>1677</v>
      </c>
      <c r="B1669" s="2">
        <v>-103316</v>
      </c>
      <c r="C1669" s="2" t="s">
        <v>276</v>
      </c>
      <c r="D1669" s="2">
        <v>1.95</v>
      </c>
      <c r="E1669" s="2">
        <v>0.06</v>
      </c>
      <c r="F1669" s="12">
        <v>6</v>
      </c>
      <c r="G1669" s="2">
        <v>-1</v>
      </c>
      <c r="H1669" s="2">
        <v>2</v>
      </c>
      <c r="I1669" s="2">
        <v>0</v>
      </c>
      <c r="J1669" s="2">
        <v>0</v>
      </c>
      <c r="K1669" s="2">
        <v>0.5</v>
      </c>
      <c r="L1669" s="2">
        <v>1</v>
      </c>
      <c r="M1669" s="2">
        <v>3</v>
      </c>
      <c r="N1669" s="2">
        <f>D1669+0.015</f>
        <v>1.9649999999999999</v>
      </c>
      <c r="O1669" s="2">
        <f>D1669-0.015</f>
        <v>1.9350000000000001</v>
      </c>
      <c r="P1669" s="2">
        <f>E1669+0.02</f>
        <v>0.08</v>
      </c>
      <c r="Q1669" s="2">
        <f>E1669-0.02</f>
        <v>3.9999999999999994E-2</v>
      </c>
      <c r="R1669" s="9">
        <v>3</v>
      </c>
      <c r="S1669" s="2" t="s">
        <v>705</v>
      </c>
    </row>
    <row r="1670" spans="1:19" x14ac:dyDescent="0.2">
      <c r="A1670">
        <v>1678</v>
      </c>
      <c r="B1670">
        <v>-103316</v>
      </c>
      <c r="C1670">
        <v>2</v>
      </c>
      <c r="D1670">
        <v>0.5</v>
      </c>
      <c r="E1670">
        <v>-3122</v>
      </c>
      <c r="F1670">
        <v>321</v>
      </c>
      <c r="G1670">
        <v>0</v>
      </c>
      <c r="H1670">
        <v>0</v>
      </c>
      <c r="I1670">
        <v>0</v>
      </c>
    </row>
    <row r="1671" spans="1:19" x14ac:dyDescent="0.2">
      <c r="A1671">
        <v>1679</v>
      </c>
      <c r="B1671">
        <v>-103316</v>
      </c>
      <c r="C1671">
        <v>2</v>
      </c>
      <c r="D1671">
        <v>0.33300000000000002</v>
      </c>
      <c r="E1671">
        <v>-3322</v>
      </c>
      <c r="F1671">
        <v>211</v>
      </c>
      <c r="G1671">
        <v>0</v>
      </c>
      <c r="H1671">
        <v>0</v>
      </c>
      <c r="I1671">
        <v>0</v>
      </c>
    </row>
    <row r="1672" spans="1:19" x14ac:dyDescent="0.2">
      <c r="A1672">
        <v>1680</v>
      </c>
      <c r="B1672">
        <v>-103316</v>
      </c>
      <c r="C1672">
        <v>2</v>
      </c>
      <c r="D1672">
        <v>0.16700000000000001</v>
      </c>
      <c r="E1672">
        <v>-3312</v>
      </c>
      <c r="F1672">
        <v>111</v>
      </c>
      <c r="G1672">
        <v>0</v>
      </c>
      <c r="H1672">
        <v>0</v>
      </c>
      <c r="I1672">
        <v>0</v>
      </c>
    </row>
    <row r="1673" spans="1:19" s="2" customFormat="1" x14ac:dyDescent="0.2">
      <c r="A1673" s="2">
        <v>1681</v>
      </c>
      <c r="B1673" s="2">
        <v>-103326</v>
      </c>
      <c r="C1673" s="2" t="s">
        <v>277</v>
      </c>
      <c r="D1673" s="2">
        <v>1.95</v>
      </c>
      <c r="E1673" s="2">
        <v>0.06</v>
      </c>
      <c r="F1673" s="12">
        <v>6</v>
      </c>
      <c r="G1673" s="2">
        <v>-1</v>
      </c>
      <c r="H1673" s="2">
        <v>2</v>
      </c>
      <c r="I1673" s="2">
        <v>0</v>
      </c>
      <c r="J1673" s="2">
        <v>0</v>
      </c>
      <c r="K1673" s="2">
        <v>0.5</v>
      </c>
      <c r="L1673" s="2">
        <v>0</v>
      </c>
      <c r="M1673" s="2">
        <v>3</v>
      </c>
      <c r="N1673" s="2">
        <f>D1673+0.015</f>
        <v>1.9649999999999999</v>
      </c>
      <c r="O1673" s="2">
        <f>D1673-0.015</f>
        <v>1.9350000000000001</v>
      </c>
      <c r="P1673" s="2">
        <f>E1673+0.02</f>
        <v>0.08</v>
      </c>
      <c r="Q1673" s="2">
        <f>E1673-0.02</f>
        <v>3.9999999999999994E-2</v>
      </c>
      <c r="R1673" s="9">
        <v>3</v>
      </c>
      <c r="S1673" s="2" t="s">
        <v>705</v>
      </c>
    </row>
    <row r="1674" spans="1:19" x14ac:dyDescent="0.2">
      <c r="A1674">
        <v>1682</v>
      </c>
      <c r="B1674">
        <v>-103326</v>
      </c>
      <c r="C1674">
        <v>2</v>
      </c>
      <c r="D1674">
        <v>0.5</v>
      </c>
      <c r="E1674">
        <v>-3122</v>
      </c>
      <c r="F1674">
        <v>311</v>
      </c>
      <c r="G1674">
        <v>0</v>
      </c>
      <c r="H1674">
        <v>0</v>
      </c>
      <c r="I1674">
        <v>0</v>
      </c>
    </row>
    <row r="1675" spans="1:19" x14ac:dyDescent="0.2">
      <c r="A1675">
        <v>1683</v>
      </c>
      <c r="B1675">
        <v>-103326</v>
      </c>
      <c r="C1675">
        <v>2</v>
      </c>
      <c r="D1675">
        <v>0.33300000000000002</v>
      </c>
      <c r="E1675">
        <v>-3312</v>
      </c>
      <c r="F1675">
        <v>-211</v>
      </c>
      <c r="G1675">
        <v>0</v>
      </c>
      <c r="H1675">
        <v>0</v>
      </c>
      <c r="I1675">
        <v>0</v>
      </c>
    </row>
    <row r="1676" spans="1:19" x14ac:dyDescent="0.2">
      <c r="A1676">
        <v>1684</v>
      </c>
      <c r="B1676">
        <v>-103326</v>
      </c>
      <c r="C1676">
        <v>2</v>
      </c>
      <c r="D1676">
        <v>0.16700000000000001</v>
      </c>
      <c r="E1676">
        <v>-3322</v>
      </c>
      <c r="F1676">
        <v>111</v>
      </c>
      <c r="G1676">
        <v>0</v>
      </c>
      <c r="H1676">
        <v>0</v>
      </c>
      <c r="I1676">
        <v>0</v>
      </c>
    </row>
    <row r="1677" spans="1:19" s="2" customFormat="1" x14ac:dyDescent="0.2">
      <c r="A1677" s="2">
        <v>1685</v>
      </c>
      <c r="B1677" s="2">
        <v>-9020321</v>
      </c>
      <c r="C1677" s="2" t="s">
        <v>278</v>
      </c>
      <c r="D1677" s="2">
        <v>1.9450000000000001</v>
      </c>
      <c r="E1677" s="2">
        <v>0.20100000000000001</v>
      </c>
      <c r="F1677" s="2">
        <v>1</v>
      </c>
      <c r="G1677" s="2">
        <v>0</v>
      </c>
      <c r="H1677" s="2">
        <v>-1</v>
      </c>
      <c r="I1677" s="2">
        <v>0</v>
      </c>
      <c r="J1677" s="2">
        <v>0</v>
      </c>
      <c r="K1677" s="2">
        <v>0.5</v>
      </c>
      <c r="L1677" s="2">
        <v>-1</v>
      </c>
      <c r="M1677" s="2">
        <v>3</v>
      </c>
      <c r="N1677" s="2">
        <f>D1677+0.01+0.02</f>
        <v>1.9750000000000001</v>
      </c>
      <c r="O1677" s="2">
        <f>D1677-0.01-0.02</f>
        <v>1.915</v>
      </c>
      <c r="P1677" s="2">
        <f>E1677+0.034+0.079</f>
        <v>0.314</v>
      </c>
      <c r="Q1677" s="2">
        <f>E1677-0.034-0.079</f>
        <v>8.8000000000000009E-2</v>
      </c>
      <c r="R1677" s="9">
        <v>-1</v>
      </c>
      <c r="S1677" s="2" t="s">
        <v>784</v>
      </c>
    </row>
    <row r="1678" spans="1:19" x14ac:dyDescent="0.2">
      <c r="A1678">
        <v>1686</v>
      </c>
      <c r="B1678">
        <v>-9020321</v>
      </c>
      <c r="C1678">
        <v>2</v>
      </c>
      <c r="D1678">
        <v>0.48</v>
      </c>
      <c r="E1678">
        <v>-30323</v>
      </c>
      <c r="F1678">
        <v>22</v>
      </c>
      <c r="G1678">
        <v>0</v>
      </c>
      <c r="H1678">
        <v>0</v>
      </c>
      <c r="I1678">
        <v>0</v>
      </c>
    </row>
    <row r="1679" spans="1:19" x14ac:dyDescent="0.2">
      <c r="A1679">
        <v>1687</v>
      </c>
      <c r="B1679">
        <v>-9020321</v>
      </c>
      <c r="C1679">
        <v>2</v>
      </c>
      <c r="D1679">
        <v>0.26</v>
      </c>
      <c r="E1679">
        <v>-321</v>
      </c>
      <c r="F1679">
        <v>111</v>
      </c>
      <c r="G1679">
        <v>0</v>
      </c>
      <c r="H1679">
        <v>0</v>
      </c>
      <c r="I1679">
        <v>0</v>
      </c>
    </row>
    <row r="1680" spans="1:19" x14ac:dyDescent="0.2">
      <c r="A1680">
        <v>1688</v>
      </c>
      <c r="B1680">
        <v>-9020321</v>
      </c>
      <c r="C1680">
        <v>2</v>
      </c>
      <c r="D1680">
        <v>0.26</v>
      </c>
      <c r="E1680">
        <v>-311</v>
      </c>
      <c r="F1680">
        <v>-211</v>
      </c>
      <c r="G1680">
        <v>0</v>
      </c>
      <c r="H1680">
        <v>0</v>
      </c>
      <c r="I1680">
        <v>0</v>
      </c>
    </row>
    <row r="1681" spans="1:19" s="2" customFormat="1" x14ac:dyDescent="0.2">
      <c r="A1681" s="2">
        <v>1689</v>
      </c>
      <c r="B1681" s="2">
        <v>-9020311</v>
      </c>
      <c r="C1681" s="2" t="s">
        <v>279</v>
      </c>
      <c r="D1681" s="2">
        <v>1.9450000000000001</v>
      </c>
      <c r="E1681" s="2">
        <v>0.20100000000000001</v>
      </c>
      <c r="F1681" s="2">
        <v>1</v>
      </c>
      <c r="G1681" s="2">
        <v>0</v>
      </c>
      <c r="H1681" s="2">
        <v>-1</v>
      </c>
      <c r="I1681" s="2">
        <v>0</v>
      </c>
      <c r="J1681" s="2">
        <v>0</v>
      </c>
      <c r="K1681" s="2">
        <v>0.5</v>
      </c>
      <c r="L1681" s="2">
        <v>0</v>
      </c>
      <c r="M1681" s="2">
        <v>3</v>
      </c>
      <c r="N1681" s="2">
        <f>D1681+0.01+0.02</f>
        <v>1.9750000000000001</v>
      </c>
      <c r="O1681" s="2">
        <f>D1681-0.01-0.02</f>
        <v>1.915</v>
      </c>
      <c r="P1681" s="2">
        <f>E1681+0.034+0.079</f>
        <v>0.314</v>
      </c>
      <c r="Q1681" s="2">
        <f>E1681-0.034-0.079</f>
        <v>8.8000000000000009E-2</v>
      </c>
      <c r="R1681" s="9">
        <v>-1</v>
      </c>
      <c r="S1681" s="2" t="s">
        <v>784</v>
      </c>
    </row>
    <row r="1682" spans="1:19" x14ac:dyDescent="0.2">
      <c r="A1682">
        <v>1690</v>
      </c>
      <c r="B1682">
        <v>-9020311</v>
      </c>
      <c r="C1682">
        <v>2</v>
      </c>
      <c r="D1682">
        <v>0.48</v>
      </c>
      <c r="E1682">
        <v>-30313</v>
      </c>
      <c r="F1682">
        <v>22</v>
      </c>
      <c r="G1682">
        <v>0</v>
      </c>
      <c r="H1682">
        <v>0</v>
      </c>
      <c r="I1682">
        <v>0</v>
      </c>
    </row>
    <row r="1683" spans="1:19" x14ac:dyDescent="0.2">
      <c r="A1683">
        <v>1691</v>
      </c>
      <c r="B1683">
        <v>-9020311</v>
      </c>
      <c r="C1683">
        <v>2</v>
      </c>
      <c r="D1683">
        <v>0.26</v>
      </c>
      <c r="E1683">
        <v>-321</v>
      </c>
      <c r="F1683">
        <v>211</v>
      </c>
      <c r="G1683">
        <v>0</v>
      </c>
      <c r="H1683">
        <v>0</v>
      </c>
      <c r="I1683">
        <v>0</v>
      </c>
    </row>
    <row r="1684" spans="1:19" x14ac:dyDescent="0.2">
      <c r="A1684">
        <v>1692</v>
      </c>
      <c r="B1684">
        <v>-9020311</v>
      </c>
      <c r="C1684">
        <v>2</v>
      </c>
      <c r="D1684">
        <v>0.26</v>
      </c>
      <c r="E1684">
        <v>-311</v>
      </c>
      <c r="F1684">
        <v>111</v>
      </c>
      <c r="G1684">
        <v>0</v>
      </c>
      <c r="H1684">
        <v>0</v>
      </c>
      <c r="I1684">
        <v>0</v>
      </c>
    </row>
    <row r="1685" spans="1:19" s="2" customFormat="1" x14ac:dyDescent="0.2">
      <c r="A1685" s="2">
        <v>1693</v>
      </c>
      <c r="B1685" s="2">
        <v>9050225</v>
      </c>
      <c r="C1685" s="2" t="s">
        <v>280</v>
      </c>
      <c r="D1685" s="2">
        <v>1.9359999999999999</v>
      </c>
      <c r="E1685" s="2">
        <v>0.46400000000000002</v>
      </c>
      <c r="F1685" s="2">
        <v>5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4</v>
      </c>
      <c r="N1685" s="2">
        <f>D1685+0.012</f>
        <v>1.948</v>
      </c>
      <c r="O1685" s="2">
        <f>D1685-0.012</f>
        <v>1.9239999999999999</v>
      </c>
      <c r="P1685" s="2">
        <f>E1685+0.024</f>
        <v>0.48800000000000004</v>
      </c>
      <c r="Q1685" s="2">
        <f>E1685-0.024</f>
        <v>0.44</v>
      </c>
      <c r="R1685" s="9">
        <v>-4</v>
      </c>
      <c r="S1685" s="2" t="s">
        <v>784</v>
      </c>
    </row>
    <row r="1686" spans="1:19" x14ac:dyDescent="0.2">
      <c r="A1686">
        <v>1694</v>
      </c>
      <c r="B1686">
        <v>9050225</v>
      </c>
      <c r="C1686">
        <v>2</v>
      </c>
      <c r="D1686">
        <v>0.8</v>
      </c>
      <c r="E1686">
        <v>337</v>
      </c>
      <c r="F1686">
        <v>22</v>
      </c>
      <c r="G1686">
        <v>0</v>
      </c>
      <c r="H1686">
        <v>0</v>
      </c>
      <c r="I1686">
        <v>0</v>
      </c>
    </row>
    <row r="1687" spans="1:19" x14ac:dyDescent="0.2">
      <c r="A1687">
        <v>1695</v>
      </c>
      <c r="B1687">
        <v>9050225</v>
      </c>
      <c r="C1687">
        <v>2</v>
      </c>
      <c r="D1687">
        <v>0.1</v>
      </c>
      <c r="E1687">
        <v>-2212</v>
      </c>
      <c r="F1687">
        <v>2212</v>
      </c>
      <c r="G1687">
        <v>0</v>
      </c>
      <c r="H1687">
        <v>0</v>
      </c>
      <c r="I1687">
        <v>0</v>
      </c>
    </row>
    <row r="1688" spans="1:19" x14ac:dyDescent="0.2">
      <c r="A1688">
        <v>1696</v>
      </c>
      <c r="B1688">
        <v>9050225</v>
      </c>
      <c r="C1688">
        <v>2</v>
      </c>
      <c r="D1688">
        <v>0.05</v>
      </c>
      <c r="E1688">
        <v>-323</v>
      </c>
      <c r="F1688">
        <v>323</v>
      </c>
      <c r="G1688">
        <v>0</v>
      </c>
      <c r="H1688">
        <v>0</v>
      </c>
      <c r="I1688">
        <v>0</v>
      </c>
    </row>
    <row r="1689" spans="1:19" x14ac:dyDescent="0.2">
      <c r="A1689">
        <v>1697</v>
      </c>
      <c r="B1689">
        <v>9050225</v>
      </c>
      <c r="C1689">
        <v>2</v>
      </c>
      <c r="D1689">
        <v>0.05</v>
      </c>
      <c r="E1689">
        <v>-313</v>
      </c>
      <c r="F1689">
        <v>313</v>
      </c>
      <c r="G1689">
        <v>0</v>
      </c>
      <c r="H1689">
        <v>0</v>
      </c>
      <c r="I1689">
        <v>0</v>
      </c>
    </row>
    <row r="1690" spans="1:19" s="2" customFormat="1" x14ac:dyDescent="0.2">
      <c r="A1690" s="2">
        <v>1698</v>
      </c>
      <c r="B1690" s="2">
        <v>9853114</v>
      </c>
      <c r="C1690" s="2" t="s">
        <v>771</v>
      </c>
      <c r="D1690" s="2">
        <v>1.94</v>
      </c>
      <c r="E1690" s="2">
        <v>0.25</v>
      </c>
      <c r="F1690" s="2">
        <v>4</v>
      </c>
      <c r="G1690" s="2">
        <v>1</v>
      </c>
      <c r="H1690" s="2">
        <v>-1</v>
      </c>
      <c r="I1690" s="2">
        <v>0</v>
      </c>
      <c r="J1690" s="2">
        <v>0</v>
      </c>
      <c r="K1690" s="2">
        <v>1</v>
      </c>
      <c r="L1690" s="2">
        <v>-1</v>
      </c>
      <c r="M1690" s="2">
        <v>7</v>
      </c>
      <c r="N1690" s="2">
        <v>1.96</v>
      </c>
      <c r="O1690" s="2">
        <v>1.92</v>
      </c>
      <c r="P1690" s="2">
        <v>0.4</v>
      </c>
      <c r="Q1690" s="2">
        <v>0.1</v>
      </c>
      <c r="R1690" s="9">
        <v>1</v>
      </c>
      <c r="S1690" s="2" t="s">
        <v>711</v>
      </c>
    </row>
    <row r="1691" spans="1:19" x14ac:dyDescent="0.2">
      <c r="A1691">
        <v>1699</v>
      </c>
      <c r="B1691">
        <v>9853114</v>
      </c>
      <c r="C1691">
        <v>2</v>
      </c>
      <c r="D1691">
        <v>0.56000000000000005</v>
      </c>
      <c r="E1691">
        <v>9853112</v>
      </c>
      <c r="F1691">
        <v>22</v>
      </c>
      <c r="G1691">
        <v>0</v>
      </c>
      <c r="H1691">
        <v>0</v>
      </c>
      <c r="I1691">
        <v>0</v>
      </c>
      <c r="S1691" t="s">
        <v>765</v>
      </c>
    </row>
    <row r="1692" spans="1:19" x14ac:dyDescent="0.2">
      <c r="A1692">
        <v>1700</v>
      </c>
      <c r="B1692">
        <v>9853114</v>
      </c>
      <c r="C1692">
        <v>2</v>
      </c>
      <c r="D1692">
        <v>0.13</v>
      </c>
      <c r="E1692">
        <v>2112</v>
      </c>
      <c r="F1692">
        <v>-321</v>
      </c>
      <c r="G1692">
        <v>0</v>
      </c>
      <c r="H1692">
        <v>0</v>
      </c>
      <c r="I1692">
        <v>0</v>
      </c>
      <c r="S1692" t="s">
        <v>784</v>
      </c>
    </row>
    <row r="1693" spans="1:19" x14ac:dyDescent="0.2">
      <c r="A1693">
        <v>1701</v>
      </c>
      <c r="B1693">
        <v>9853114</v>
      </c>
      <c r="C1693">
        <v>2</v>
      </c>
      <c r="D1693">
        <v>0.11</v>
      </c>
      <c r="E1693">
        <v>3114</v>
      </c>
      <c r="F1693">
        <v>111</v>
      </c>
      <c r="G1693">
        <v>0</v>
      </c>
      <c r="H1693">
        <v>0</v>
      </c>
      <c r="I1693">
        <v>0</v>
      </c>
    </row>
    <row r="1694" spans="1:19" x14ac:dyDescent="0.2">
      <c r="A1694">
        <v>1702</v>
      </c>
      <c r="B1694">
        <v>9853114</v>
      </c>
      <c r="C1694">
        <v>2</v>
      </c>
      <c r="D1694">
        <v>0.11</v>
      </c>
      <c r="E1694">
        <v>3214</v>
      </c>
      <c r="F1694">
        <v>-211</v>
      </c>
      <c r="G1694">
        <v>0</v>
      </c>
      <c r="H1694">
        <v>0</v>
      </c>
      <c r="I1694">
        <v>0</v>
      </c>
    </row>
    <row r="1695" spans="1:19" x14ac:dyDescent="0.2">
      <c r="A1695">
        <v>1703</v>
      </c>
      <c r="B1695">
        <v>9853114</v>
      </c>
      <c r="C1695">
        <v>2</v>
      </c>
      <c r="D1695">
        <v>0.05</v>
      </c>
      <c r="E1695">
        <v>3124</v>
      </c>
      <c r="F1695">
        <v>-211</v>
      </c>
      <c r="G1695">
        <v>0</v>
      </c>
      <c r="H1695">
        <v>0</v>
      </c>
      <c r="I1695">
        <v>0</v>
      </c>
    </row>
    <row r="1696" spans="1:19" x14ac:dyDescent="0.2">
      <c r="A1696">
        <v>1704</v>
      </c>
      <c r="B1696">
        <v>9853114</v>
      </c>
      <c r="C1696">
        <v>2</v>
      </c>
      <c r="D1696">
        <v>0.02</v>
      </c>
      <c r="E1696">
        <v>3112</v>
      </c>
      <c r="F1696">
        <v>111</v>
      </c>
      <c r="G1696">
        <v>0</v>
      </c>
      <c r="H1696">
        <v>0</v>
      </c>
      <c r="I1696">
        <v>0</v>
      </c>
    </row>
    <row r="1697" spans="1:19" x14ac:dyDescent="0.2">
      <c r="A1697">
        <v>1705</v>
      </c>
      <c r="B1697">
        <v>9853114</v>
      </c>
      <c r="C1697">
        <v>2</v>
      </c>
      <c r="D1697">
        <v>0.02</v>
      </c>
      <c r="E1697">
        <v>3212</v>
      </c>
      <c r="F1697">
        <v>-211</v>
      </c>
      <c r="G1697">
        <v>0</v>
      </c>
      <c r="H1697">
        <v>0</v>
      </c>
      <c r="I1697">
        <v>0</v>
      </c>
    </row>
    <row r="1698" spans="1:19" s="2" customFormat="1" x14ac:dyDescent="0.2">
      <c r="A1698" s="2">
        <v>1706</v>
      </c>
      <c r="B1698" s="2">
        <v>9853214</v>
      </c>
      <c r="C1698" s="2" t="s">
        <v>770</v>
      </c>
      <c r="D1698" s="2">
        <v>1.94</v>
      </c>
      <c r="E1698" s="2">
        <v>0.25</v>
      </c>
      <c r="F1698" s="2">
        <v>4</v>
      </c>
      <c r="G1698" s="2">
        <v>1</v>
      </c>
      <c r="H1698" s="2">
        <v>-1</v>
      </c>
      <c r="I1698" s="2">
        <v>0</v>
      </c>
      <c r="J1698" s="2">
        <v>0</v>
      </c>
      <c r="K1698" s="2">
        <v>1</v>
      </c>
      <c r="L1698" s="2">
        <v>0</v>
      </c>
      <c r="M1698" s="2">
        <v>10</v>
      </c>
      <c r="N1698" s="2">
        <v>1.96</v>
      </c>
      <c r="O1698" s="2">
        <v>1.92</v>
      </c>
      <c r="P1698" s="2">
        <v>0.4</v>
      </c>
      <c r="Q1698" s="2">
        <v>0.1</v>
      </c>
      <c r="R1698" s="9">
        <v>1</v>
      </c>
      <c r="S1698" s="2" t="s">
        <v>711</v>
      </c>
    </row>
    <row r="1699" spans="1:19" x14ac:dyDescent="0.2">
      <c r="A1699">
        <v>1707</v>
      </c>
      <c r="B1699">
        <v>9853214</v>
      </c>
      <c r="C1699">
        <v>2</v>
      </c>
      <c r="D1699">
        <v>0.56000000000000005</v>
      </c>
      <c r="E1699">
        <v>9853212</v>
      </c>
      <c r="F1699">
        <v>22</v>
      </c>
      <c r="G1699">
        <v>0</v>
      </c>
      <c r="H1699">
        <v>0</v>
      </c>
      <c r="I1699">
        <v>0</v>
      </c>
      <c r="S1699" t="s">
        <v>764</v>
      </c>
    </row>
    <row r="1700" spans="1:19" x14ac:dyDescent="0.2">
      <c r="A1700">
        <v>1708</v>
      </c>
      <c r="B1700">
        <v>9853214</v>
      </c>
      <c r="C1700">
        <v>2</v>
      </c>
      <c r="D1700">
        <v>7.3999999999999996E-2</v>
      </c>
      <c r="E1700">
        <v>3214</v>
      </c>
      <c r="F1700">
        <v>111</v>
      </c>
      <c r="G1700">
        <v>0</v>
      </c>
      <c r="H1700">
        <v>0</v>
      </c>
      <c r="I1700">
        <v>0</v>
      </c>
      <c r="S1700" t="s">
        <v>784</v>
      </c>
    </row>
    <row r="1701" spans="1:19" x14ac:dyDescent="0.2">
      <c r="A1701">
        <v>1709</v>
      </c>
      <c r="B1701">
        <v>9853214</v>
      </c>
      <c r="C1701">
        <v>2</v>
      </c>
      <c r="D1701">
        <v>7.2999999999999995E-2</v>
      </c>
      <c r="E1701">
        <v>3114</v>
      </c>
      <c r="F1701">
        <v>211</v>
      </c>
      <c r="G1701">
        <v>0</v>
      </c>
      <c r="H1701">
        <v>0</v>
      </c>
      <c r="I1701">
        <v>0</v>
      </c>
    </row>
    <row r="1702" spans="1:19" x14ac:dyDescent="0.2">
      <c r="A1702">
        <v>1710</v>
      </c>
      <c r="B1702">
        <v>9853214</v>
      </c>
      <c r="C1702">
        <v>2</v>
      </c>
      <c r="D1702">
        <v>7.2999999999999995E-2</v>
      </c>
      <c r="E1702">
        <v>3224</v>
      </c>
      <c r="F1702">
        <v>-211</v>
      </c>
      <c r="G1702">
        <v>0</v>
      </c>
      <c r="H1702">
        <v>0</v>
      </c>
      <c r="I1702">
        <v>0</v>
      </c>
    </row>
    <row r="1703" spans="1:19" x14ac:dyDescent="0.2">
      <c r="A1703">
        <v>1711</v>
      </c>
      <c r="B1703">
        <v>9853214</v>
      </c>
      <c r="C1703">
        <v>2</v>
      </c>
      <c r="D1703">
        <v>6.5000000000000002E-2</v>
      </c>
      <c r="E1703">
        <v>2112</v>
      </c>
      <c r="F1703">
        <v>-311</v>
      </c>
      <c r="G1703">
        <v>0</v>
      </c>
      <c r="H1703">
        <v>0</v>
      </c>
      <c r="I1703">
        <v>0</v>
      </c>
    </row>
    <row r="1704" spans="1:19" x14ac:dyDescent="0.2">
      <c r="A1704">
        <v>1712</v>
      </c>
      <c r="B1704">
        <v>9853214</v>
      </c>
      <c r="C1704">
        <v>2</v>
      </c>
      <c r="D1704">
        <v>6.5000000000000002E-2</v>
      </c>
      <c r="E1704">
        <v>2212</v>
      </c>
      <c r="F1704">
        <v>-321</v>
      </c>
      <c r="G1704">
        <v>0</v>
      </c>
      <c r="H1704">
        <v>0</v>
      </c>
      <c r="I1704">
        <v>0</v>
      </c>
    </row>
    <row r="1705" spans="1:19" x14ac:dyDescent="0.2">
      <c r="A1705">
        <v>1713</v>
      </c>
      <c r="B1705">
        <v>9853214</v>
      </c>
      <c r="C1705">
        <v>2</v>
      </c>
      <c r="D1705">
        <v>0.05</v>
      </c>
      <c r="E1705">
        <v>3124</v>
      </c>
      <c r="F1705">
        <v>111</v>
      </c>
      <c r="G1705">
        <v>0</v>
      </c>
      <c r="H1705">
        <v>0</v>
      </c>
      <c r="I1705">
        <v>0</v>
      </c>
    </row>
    <row r="1706" spans="1:19" x14ac:dyDescent="0.2">
      <c r="A1706">
        <v>1714</v>
      </c>
      <c r="B1706">
        <v>9853214</v>
      </c>
      <c r="C1706">
        <v>2</v>
      </c>
      <c r="D1706">
        <v>1.4E-2</v>
      </c>
      <c r="E1706">
        <v>3212</v>
      </c>
      <c r="F1706">
        <v>111</v>
      </c>
      <c r="G1706">
        <v>0</v>
      </c>
      <c r="H1706">
        <v>0</v>
      </c>
      <c r="I1706">
        <v>0</v>
      </c>
    </row>
    <row r="1707" spans="1:19" x14ac:dyDescent="0.2">
      <c r="A1707">
        <v>1715</v>
      </c>
      <c r="B1707">
        <v>9853214</v>
      </c>
      <c r="C1707">
        <v>2</v>
      </c>
      <c r="D1707">
        <v>1.2999999999999999E-2</v>
      </c>
      <c r="E1707">
        <v>3112</v>
      </c>
      <c r="F1707">
        <v>211</v>
      </c>
      <c r="G1707">
        <v>0</v>
      </c>
      <c r="H1707">
        <v>0</v>
      </c>
      <c r="I1707">
        <v>0</v>
      </c>
    </row>
    <row r="1708" spans="1:19" x14ac:dyDescent="0.2">
      <c r="A1708">
        <v>1716</v>
      </c>
      <c r="B1708">
        <v>9853214</v>
      </c>
      <c r="C1708">
        <v>2</v>
      </c>
      <c r="D1708">
        <v>1.2999999999999999E-2</v>
      </c>
      <c r="E1708">
        <v>3222</v>
      </c>
      <c r="F1708">
        <v>-211</v>
      </c>
      <c r="G1708">
        <v>0</v>
      </c>
      <c r="H1708">
        <v>0</v>
      </c>
      <c r="I1708">
        <v>0</v>
      </c>
    </row>
    <row r="1709" spans="1:19" s="2" customFormat="1" x14ac:dyDescent="0.2">
      <c r="A1709" s="2">
        <v>1717</v>
      </c>
      <c r="B1709" s="2">
        <v>9853224</v>
      </c>
      <c r="C1709" s="2" t="s">
        <v>769</v>
      </c>
      <c r="D1709" s="2">
        <v>1.94</v>
      </c>
      <c r="E1709" s="2">
        <v>0.25</v>
      </c>
      <c r="F1709" s="2">
        <v>4</v>
      </c>
      <c r="G1709" s="2">
        <v>1</v>
      </c>
      <c r="H1709" s="2">
        <v>-1</v>
      </c>
      <c r="I1709" s="2">
        <v>0</v>
      </c>
      <c r="J1709" s="2">
        <v>0</v>
      </c>
      <c r="K1709" s="2">
        <v>1</v>
      </c>
      <c r="L1709" s="2">
        <v>1</v>
      </c>
      <c r="M1709" s="2">
        <v>7</v>
      </c>
      <c r="N1709" s="2">
        <v>1.96</v>
      </c>
      <c r="O1709" s="2">
        <v>1.92</v>
      </c>
      <c r="P1709" s="2">
        <v>0.4</v>
      </c>
      <c r="Q1709" s="2">
        <v>0.1</v>
      </c>
      <c r="R1709" s="9">
        <v>1</v>
      </c>
      <c r="S1709" s="2" t="s">
        <v>711</v>
      </c>
    </row>
    <row r="1710" spans="1:19" x14ac:dyDescent="0.2">
      <c r="A1710">
        <v>1718</v>
      </c>
      <c r="B1710">
        <v>9853224</v>
      </c>
      <c r="C1710">
        <v>2</v>
      </c>
      <c r="D1710">
        <v>0.56000000000000005</v>
      </c>
      <c r="E1710">
        <v>9853222</v>
      </c>
      <c r="F1710">
        <v>22</v>
      </c>
      <c r="G1710">
        <v>0</v>
      </c>
      <c r="H1710">
        <v>0</v>
      </c>
      <c r="I1710">
        <v>0</v>
      </c>
      <c r="S1710" t="s">
        <v>763</v>
      </c>
    </row>
    <row r="1711" spans="1:19" x14ac:dyDescent="0.2">
      <c r="A1711">
        <v>1719</v>
      </c>
      <c r="B1711">
        <v>9853224</v>
      </c>
      <c r="C1711">
        <v>2</v>
      </c>
      <c r="D1711">
        <v>0.13</v>
      </c>
      <c r="E1711">
        <v>2212</v>
      </c>
      <c r="F1711">
        <v>-311</v>
      </c>
      <c r="G1711">
        <v>0</v>
      </c>
      <c r="H1711">
        <v>0</v>
      </c>
      <c r="I1711">
        <v>0</v>
      </c>
      <c r="S1711" t="s">
        <v>784</v>
      </c>
    </row>
    <row r="1712" spans="1:19" x14ac:dyDescent="0.2">
      <c r="A1712">
        <v>1720</v>
      </c>
      <c r="B1712">
        <v>9853224</v>
      </c>
      <c r="C1712">
        <v>2</v>
      </c>
      <c r="D1712">
        <v>0.11</v>
      </c>
      <c r="E1712">
        <v>3214</v>
      </c>
      <c r="F1712">
        <v>211</v>
      </c>
      <c r="G1712">
        <v>0</v>
      </c>
      <c r="H1712">
        <v>0</v>
      </c>
      <c r="I1712">
        <v>0</v>
      </c>
    </row>
    <row r="1713" spans="1:19" x14ac:dyDescent="0.2">
      <c r="A1713">
        <v>1721</v>
      </c>
      <c r="B1713">
        <v>9853224</v>
      </c>
      <c r="C1713">
        <v>2</v>
      </c>
      <c r="D1713">
        <v>0.11</v>
      </c>
      <c r="E1713">
        <v>3224</v>
      </c>
      <c r="F1713">
        <v>111</v>
      </c>
      <c r="G1713">
        <v>0</v>
      </c>
      <c r="H1713">
        <v>0</v>
      </c>
      <c r="I1713">
        <v>0</v>
      </c>
    </row>
    <row r="1714" spans="1:19" x14ac:dyDescent="0.2">
      <c r="A1714">
        <v>1722</v>
      </c>
      <c r="B1714">
        <v>9853224</v>
      </c>
      <c r="C1714">
        <v>2</v>
      </c>
      <c r="D1714">
        <v>0.05</v>
      </c>
      <c r="E1714">
        <v>3122</v>
      </c>
      <c r="F1714">
        <v>211</v>
      </c>
      <c r="G1714">
        <v>0</v>
      </c>
      <c r="H1714">
        <v>0</v>
      </c>
      <c r="I1714">
        <v>0</v>
      </c>
    </row>
    <row r="1715" spans="1:19" x14ac:dyDescent="0.2">
      <c r="A1715">
        <v>1723</v>
      </c>
      <c r="B1715">
        <v>9853224</v>
      </c>
      <c r="C1715">
        <v>2</v>
      </c>
      <c r="D1715">
        <v>0.02</v>
      </c>
      <c r="E1715">
        <v>3212</v>
      </c>
      <c r="F1715">
        <v>211</v>
      </c>
      <c r="G1715">
        <v>0</v>
      </c>
      <c r="H1715">
        <v>0</v>
      </c>
      <c r="I1715">
        <v>0</v>
      </c>
    </row>
    <row r="1716" spans="1:19" x14ac:dyDescent="0.2">
      <c r="A1716">
        <v>1724</v>
      </c>
      <c r="B1716">
        <v>9853224</v>
      </c>
      <c r="C1716">
        <v>2</v>
      </c>
      <c r="D1716">
        <v>0.02</v>
      </c>
      <c r="E1716">
        <v>3222</v>
      </c>
      <c r="F1716">
        <v>111</v>
      </c>
      <c r="G1716">
        <v>0</v>
      </c>
      <c r="H1716">
        <v>0</v>
      </c>
      <c r="I1716">
        <v>0</v>
      </c>
    </row>
    <row r="1717" spans="1:19" s="2" customFormat="1" x14ac:dyDescent="0.2">
      <c r="A1717" s="2">
        <v>1725</v>
      </c>
      <c r="B1717" s="2">
        <v>-9853224</v>
      </c>
      <c r="C1717" s="2" t="s">
        <v>768</v>
      </c>
      <c r="D1717" s="2">
        <v>1.94</v>
      </c>
      <c r="E1717" s="2">
        <v>0.25</v>
      </c>
      <c r="F1717" s="2">
        <v>4</v>
      </c>
      <c r="G1717" s="2">
        <v>-1</v>
      </c>
      <c r="H1717" s="2">
        <v>1</v>
      </c>
      <c r="I1717" s="2">
        <v>0</v>
      </c>
      <c r="J1717" s="2">
        <v>0</v>
      </c>
      <c r="K1717" s="2">
        <v>1</v>
      </c>
      <c r="L1717" s="2">
        <v>-1</v>
      </c>
      <c r="M1717" s="2">
        <v>7</v>
      </c>
      <c r="N1717" s="2">
        <v>1.96</v>
      </c>
      <c r="O1717" s="2">
        <v>1.92</v>
      </c>
      <c r="P1717" s="2">
        <v>0.4</v>
      </c>
      <c r="Q1717" s="2">
        <v>0.1</v>
      </c>
      <c r="R1717" s="9">
        <v>1</v>
      </c>
      <c r="S1717" s="2" t="s">
        <v>711</v>
      </c>
    </row>
    <row r="1718" spans="1:19" x14ac:dyDescent="0.2">
      <c r="A1718">
        <v>1726</v>
      </c>
      <c r="B1718">
        <v>-9853224</v>
      </c>
      <c r="C1718">
        <v>2</v>
      </c>
      <c r="D1718">
        <v>0.56000000000000005</v>
      </c>
      <c r="E1718">
        <v>-9853222</v>
      </c>
      <c r="F1718">
        <v>22</v>
      </c>
      <c r="G1718">
        <v>0</v>
      </c>
      <c r="H1718">
        <v>0</v>
      </c>
      <c r="I1718">
        <v>0</v>
      </c>
      <c r="S1718" t="s">
        <v>762</v>
      </c>
    </row>
    <row r="1719" spans="1:19" x14ac:dyDescent="0.2">
      <c r="A1719">
        <v>1727</v>
      </c>
      <c r="B1719">
        <v>-9853224</v>
      </c>
      <c r="C1719">
        <v>2</v>
      </c>
      <c r="D1719">
        <v>0.13</v>
      </c>
      <c r="E1719">
        <v>-2212</v>
      </c>
      <c r="F1719">
        <v>311</v>
      </c>
      <c r="G1719">
        <v>0</v>
      </c>
      <c r="H1719">
        <v>0</v>
      </c>
      <c r="I1719">
        <v>0</v>
      </c>
      <c r="S1719" t="s">
        <v>784</v>
      </c>
    </row>
    <row r="1720" spans="1:19" x14ac:dyDescent="0.2">
      <c r="A1720">
        <v>1728</v>
      </c>
      <c r="B1720">
        <v>-9853224</v>
      </c>
      <c r="C1720">
        <v>2</v>
      </c>
      <c r="D1720">
        <v>0.11</v>
      </c>
      <c r="E1720">
        <v>-3224</v>
      </c>
      <c r="F1720">
        <v>111</v>
      </c>
      <c r="G1720">
        <v>0</v>
      </c>
      <c r="H1720">
        <v>0</v>
      </c>
      <c r="I1720">
        <v>0</v>
      </c>
    </row>
    <row r="1721" spans="1:19" x14ac:dyDescent="0.2">
      <c r="A1721">
        <v>1729</v>
      </c>
      <c r="B1721">
        <v>-9853224</v>
      </c>
      <c r="C1721">
        <v>2</v>
      </c>
      <c r="D1721">
        <v>0.11</v>
      </c>
      <c r="E1721">
        <v>-3214</v>
      </c>
      <c r="F1721">
        <v>-211</v>
      </c>
      <c r="G1721">
        <v>0</v>
      </c>
      <c r="H1721">
        <v>0</v>
      </c>
      <c r="I1721">
        <v>0</v>
      </c>
    </row>
    <row r="1722" spans="1:19" x14ac:dyDescent="0.2">
      <c r="A1722">
        <v>1730</v>
      </c>
      <c r="B1722">
        <v>-9853224</v>
      </c>
      <c r="C1722">
        <v>2</v>
      </c>
      <c r="D1722">
        <v>0.05</v>
      </c>
      <c r="E1722">
        <v>-3122</v>
      </c>
      <c r="F1722">
        <v>-211</v>
      </c>
      <c r="G1722">
        <v>0</v>
      </c>
      <c r="H1722">
        <v>0</v>
      </c>
      <c r="I1722">
        <v>0</v>
      </c>
    </row>
    <row r="1723" spans="1:19" x14ac:dyDescent="0.2">
      <c r="A1723">
        <v>1731</v>
      </c>
      <c r="B1723">
        <v>-9853224</v>
      </c>
      <c r="C1723">
        <v>2</v>
      </c>
      <c r="D1723">
        <v>0.02</v>
      </c>
      <c r="E1723">
        <v>-3222</v>
      </c>
      <c r="F1723">
        <v>111</v>
      </c>
      <c r="G1723">
        <v>0</v>
      </c>
      <c r="H1723">
        <v>0</v>
      </c>
      <c r="I1723">
        <v>0</v>
      </c>
    </row>
    <row r="1724" spans="1:19" x14ac:dyDescent="0.2">
      <c r="A1724">
        <v>1732</v>
      </c>
      <c r="B1724">
        <v>-9853224</v>
      </c>
      <c r="C1724">
        <v>2</v>
      </c>
      <c r="D1724">
        <v>0.02</v>
      </c>
      <c r="E1724">
        <v>-3212</v>
      </c>
      <c r="F1724">
        <v>-211</v>
      </c>
      <c r="G1724">
        <v>0</v>
      </c>
      <c r="H1724">
        <v>0</v>
      </c>
      <c r="I1724">
        <v>0</v>
      </c>
    </row>
    <row r="1725" spans="1:19" s="2" customFormat="1" x14ac:dyDescent="0.2">
      <c r="A1725" s="2">
        <v>1733</v>
      </c>
      <c r="B1725" s="2">
        <v>-9853214</v>
      </c>
      <c r="C1725" s="2" t="s">
        <v>767</v>
      </c>
      <c r="D1725" s="2">
        <v>1.94</v>
      </c>
      <c r="E1725" s="2">
        <v>0.25</v>
      </c>
      <c r="F1725" s="2">
        <v>4</v>
      </c>
      <c r="G1725" s="2">
        <v>-1</v>
      </c>
      <c r="H1725" s="2">
        <v>1</v>
      </c>
      <c r="I1725" s="2">
        <v>0</v>
      </c>
      <c r="J1725" s="2">
        <v>0</v>
      </c>
      <c r="K1725" s="2">
        <v>1</v>
      </c>
      <c r="L1725" s="2">
        <v>0</v>
      </c>
      <c r="M1725" s="2">
        <v>10</v>
      </c>
      <c r="N1725" s="2">
        <v>1.96</v>
      </c>
      <c r="O1725" s="2">
        <v>1.92</v>
      </c>
      <c r="P1725" s="2">
        <v>0.4</v>
      </c>
      <c r="Q1725" s="2">
        <v>0.1</v>
      </c>
      <c r="R1725" s="9">
        <v>1</v>
      </c>
      <c r="S1725" s="2" t="s">
        <v>711</v>
      </c>
    </row>
    <row r="1726" spans="1:19" x14ac:dyDescent="0.2">
      <c r="A1726">
        <v>1734</v>
      </c>
      <c r="B1726">
        <v>-9853214</v>
      </c>
      <c r="C1726">
        <v>2</v>
      </c>
      <c r="D1726">
        <v>0.56000000000000005</v>
      </c>
      <c r="E1726">
        <v>-9853212</v>
      </c>
      <c r="F1726">
        <v>22</v>
      </c>
      <c r="G1726">
        <v>0</v>
      </c>
      <c r="H1726">
        <v>0</v>
      </c>
      <c r="I1726">
        <v>0</v>
      </c>
      <c r="S1726" t="s">
        <v>761</v>
      </c>
    </row>
    <row r="1727" spans="1:19" x14ac:dyDescent="0.2">
      <c r="A1727">
        <v>1735</v>
      </c>
      <c r="B1727">
        <v>-9853214</v>
      </c>
      <c r="C1727">
        <v>2</v>
      </c>
      <c r="D1727">
        <v>7.3999999999999996E-2</v>
      </c>
      <c r="E1727">
        <v>-3214</v>
      </c>
      <c r="F1727">
        <v>111</v>
      </c>
      <c r="G1727">
        <v>0</v>
      </c>
      <c r="H1727">
        <v>0</v>
      </c>
      <c r="I1727">
        <v>0</v>
      </c>
      <c r="S1727" t="s">
        <v>784</v>
      </c>
    </row>
    <row r="1728" spans="1:19" x14ac:dyDescent="0.2">
      <c r="A1728">
        <v>1736</v>
      </c>
      <c r="B1728">
        <v>-9853214</v>
      </c>
      <c r="C1728">
        <v>2</v>
      </c>
      <c r="D1728">
        <v>7.2999999999999995E-2</v>
      </c>
      <c r="E1728">
        <v>-3224</v>
      </c>
      <c r="F1728">
        <v>211</v>
      </c>
      <c r="G1728">
        <v>0</v>
      </c>
      <c r="H1728">
        <v>0</v>
      </c>
      <c r="I1728">
        <v>0</v>
      </c>
    </row>
    <row r="1729" spans="1:19" x14ac:dyDescent="0.2">
      <c r="A1729">
        <v>1737</v>
      </c>
      <c r="B1729">
        <v>-9853214</v>
      </c>
      <c r="C1729">
        <v>2</v>
      </c>
      <c r="D1729">
        <v>7.2999999999999995E-2</v>
      </c>
      <c r="E1729">
        <v>-3114</v>
      </c>
      <c r="F1729">
        <v>-211</v>
      </c>
      <c r="G1729">
        <v>0</v>
      </c>
      <c r="H1729">
        <v>0</v>
      </c>
      <c r="I1729">
        <v>0</v>
      </c>
    </row>
    <row r="1730" spans="1:19" x14ac:dyDescent="0.2">
      <c r="A1730">
        <v>1738</v>
      </c>
      <c r="B1730">
        <v>-9853214</v>
      </c>
      <c r="C1730">
        <v>2</v>
      </c>
      <c r="D1730">
        <v>6.5000000000000002E-2</v>
      </c>
      <c r="E1730">
        <v>-2212</v>
      </c>
      <c r="F1730">
        <v>321</v>
      </c>
      <c r="G1730">
        <v>0</v>
      </c>
      <c r="H1730">
        <v>0</v>
      </c>
      <c r="I1730">
        <v>0</v>
      </c>
    </row>
    <row r="1731" spans="1:19" x14ac:dyDescent="0.2">
      <c r="A1731">
        <v>1739</v>
      </c>
      <c r="B1731">
        <v>-9853214</v>
      </c>
      <c r="C1731">
        <v>2</v>
      </c>
      <c r="D1731">
        <v>6.5000000000000002E-2</v>
      </c>
      <c r="E1731">
        <v>-2112</v>
      </c>
      <c r="F1731">
        <v>311</v>
      </c>
      <c r="G1731">
        <v>0</v>
      </c>
      <c r="H1731">
        <v>0</v>
      </c>
      <c r="I1731">
        <v>0</v>
      </c>
    </row>
    <row r="1732" spans="1:19" x14ac:dyDescent="0.2">
      <c r="A1732">
        <v>1740</v>
      </c>
      <c r="B1732">
        <v>-9853214</v>
      </c>
      <c r="C1732">
        <v>2</v>
      </c>
      <c r="D1732">
        <v>0.05</v>
      </c>
      <c r="E1732">
        <v>-3124</v>
      </c>
      <c r="F1732">
        <v>111</v>
      </c>
      <c r="G1732">
        <v>0</v>
      </c>
      <c r="H1732">
        <v>0</v>
      </c>
      <c r="I1732">
        <v>0</v>
      </c>
    </row>
    <row r="1733" spans="1:19" x14ac:dyDescent="0.2">
      <c r="A1733">
        <v>1741</v>
      </c>
      <c r="B1733">
        <v>-9853214</v>
      </c>
      <c r="C1733">
        <v>2</v>
      </c>
      <c r="D1733">
        <v>1.4E-2</v>
      </c>
      <c r="E1733">
        <v>-3212</v>
      </c>
      <c r="F1733">
        <v>111</v>
      </c>
      <c r="G1733">
        <v>0</v>
      </c>
      <c r="H1733">
        <v>0</v>
      </c>
      <c r="I1733">
        <v>0</v>
      </c>
    </row>
    <row r="1734" spans="1:19" x14ac:dyDescent="0.2">
      <c r="A1734">
        <v>1742</v>
      </c>
      <c r="B1734">
        <v>-9853214</v>
      </c>
      <c r="C1734">
        <v>2</v>
      </c>
      <c r="D1734">
        <v>1.2999999999999999E-2</v>
      </c>
      <c r="E1734">
        <v>-3222</v>
      </c>
      <c r="F1734">
        <v>211</v>
      </c>
      <c r="G1734">
        <v>0</v>
      </c>
      <c r="H1734">
        <v>0</v>
      </c>
      <c r="I1734">
        <v>0</v>
      </c>
    </row>
    <row r="1735" spans="1:19" x14ac:dyDescent="0.2">
      <c r="A1735">
        <v>1743</v>
      </c>
      <c r="B1735">
        <v>-9853214</v>
      </c>
      <c r="C1735">
        <v>2</v>
      </c>
      <c r="D1735">
        <v>1.2999999999999999E-2</v>
      </c>
      <c r="E1735">
        <v>-3112</v>
      </c>
      <c r="F1735">
        <v>-211</v>
      </c>
      <c r="G1735">
        <v>0</v>
      </c>
      <c r="H1735">
        <v>0</v>
      </c>
      <c r="I1735">
        <v>0</v>
      </c>
    </row>
    <row r="1736" spans="1:19" s="2" customFormat="1" x14ac:dyDescent="0.2">
      <c r="A1736" s="2">
        <v>1744</v>
      </c>
      <c r="B1736" s="2">
        <v>-9853114</v>
      </c>
      <c r="C1736" s="2" t="s">
        <v>766</v>
      </c>
      <c r="D1736" s="2">
        <v>1.94</v>
      </c>
      <c r="E1736" s="2">
        <v>0.25</v>
      </c>
      <c r="F1736" s="2">
        <v>4</v>
      </c>
      <c r="G1736" s="2">
        <v>-1</v>
      </c>
      <c r="H1736" s="2">
        <v>1</v>
      </c>
      <c r="I1736" s="2">
        <v>0</v>
      </c>
      <c r="J1736" s="2">
        <v>0</v>
      </c>
      <c r="K1736" s="2">
        <v>1</v>
      </c>
      <c r="L1736" s="2">
        <v>1</v>
      </c>
      <c r="M1736" s="2">
        <v>7</v>
      </c>
      <c r="N1736" s="2">
        <v>1.96</v>
      </c>
      <c r="O1736" s="2">
        <v>1.92</v>
      </c>
      <c r="P1736" s="2">
        <v>0.4</v>
      </c>
      <c r="Q1736" s="2">
        <v>0.1</v>
      </c>
      <c r="R1736" s="9">
        <v>1</v>
      </c>
      <c r="S1736" s="2" t="s">
        <v>711</v>
      </c>
    </row>
    <row r="1737" spans="1:19" x14ac:dyDescent="0.2">
      <c r="A1737">
        <v>1745</v>
      </c>
      <c r="B1737">
        <v>-9853114</v>
      </c>
      <c r="C1737">
        <v>2</v>
      </c>
      <c r="D1737">
        <v>0.56000000000000005</v>
      </c>
      <c r="E1737">
        <v>-9853112</v>
      </c>
      <c r="F1737">
        <v>22</v>
      </c>
      <c r="G1737">
        <v>0</v>
      </c>
      <c r="H1737">
        <v>0</v>
      </c>
      <c r="I1737">
        <v>0</v>
      </c>
      <c r="S1737" t="s">
        <v>760</v>
      </c>
    </row>
    <row r="1738" spans="1:19" x14ac:dyDescent="0.2">
      <c r="A1738">
        <v>1746</v>
      </c>
      <c r="B1738">
        <v>-9853114</v>
      </c>
      <c r="C1738">
        <v>2</v>
      </c>
      <c r="D1738">
        <v>0.13</v>
      </c>
      <c r="E1738">
        <v>-2112</v>
      </c>
      <c r="F1738">
        <v>321</v>
      </c>
      <c r="G1738">
        <v>0</v>
      </c>
      <c r="H1738">
        <v>0</v>
      </c>
      <c r="I1738">
        <v>0</v>
      </c>
      <c r="S1738" t="s">
        <v>784</v>
      </c>
    </row>
    <row r="1739" spans="1:19" x14ac:dyDescent="0.2">
      <c r="A1739">
        <v>1747</v>
      </c>
      <c r="B1739">
        <v>-9853114</v>
      </c>
      <c r="C1739">
        <v>2</v>
      </c>
      <c r="D1739">
        <v>0.11</v>
      </c>
      <c r="E1739">
        <v>-3214</v>
      </c>
      <c r="F1739">
        <v>211</v>
      </c>
      <c r="G1739">
        <v>0</v>
      </c>
      <c r="H1739">
        <v>0</v>
      </c>
      <c r="I1739">
        <v>0</v>
      </c>
    </row>
    <row r="1740" spans="1:19" x14ac:dyDescent="0.2">
      <c r="A1740">
        <v>1748</v>
      </c>
      <c r="B1740">
        <v>-9853114</v>
      </c>
      <c r="C1740">
        <v>2</v>
      </c>
      <c r="D1740">
        <v>0.11</v>
      </c>
      <c r="E1740">
        <v>-3114</v>
      </c>
      <c r="F1740">
        <v>111</v>
      </c>
      <c r="G1740">
        <v>0</v>
      </c>
      <c r="H1740">
        <v>0</v>
      </c>
      <c r="I1740">
        <v>0</v>
      </c>
    </row>
    <row r="1741" spans="1:19" x14ac:dyDescent="0.2">
      <c r="A1741">
        <v>1749</v>
      </c>
      <c r="B1741">
        <v>-9853114</v>
      </c>
      <c r="C1741">
        <v>2</v>
      </c>
      <c r="D1741">
        <v>0.05</v>
      </c>
      <c r="E1741">
        <v>-3124</v>
      </c>
      <c r="F1741">
        <v>211</v>
      </c>
      <c r="G1741">
        <v>0</v>
      </c>
      <c r="H1741">
        <v>0</v>
      </c>
      <c r="I1741">
        <v>0</v>
      </c>
    </row>
    <row r="1742" spans="1:19" x14ac:dyDescent="0.2">
      <c r="A1742">
        <v>1750</v>
      </c>
      <c r="B1742">
        <v>-9853114</v>
      </c>
      <c r="C1742">
        <v>2</v>
      </c>
      <c r="D1742">
        <v>0.02</v>
      </c>
      <c r="E1742">
        <v>-3212</v>
      </c>
      <c r="F1742">
        <v>211</v>
      </c>
      <c r="G1742">
        <v>0</v>
      </c>
      <c r="H1742">
        <v>0</v>
      </c>
      <c r="I1742">
        <v>0</v>
      </c>
    </row>
    <row r="1743" spans="1:19" x14ac:dyDescent="0.2">
      <c r="A1743">
        <v>1751</v>
      </c>
      <c r="B1743">
        <v>-9853114</v>
      </c>
      <c r="C1743">
        <v>2</v>
      </c>
      <c r="D1743">
        <v>0.02</v>
      </c>
      <c r="E1743">
        <v>-3112</v>
      </c>
      <c r="F1743">
        <v>111</v>
      </c>
      <c r="G1743">
        <v>0</v>
      </c>
      <c r="H1743">
        <v>0</v>
      </c>
      <c r="I1743">
        <v>0</v>
      </c>
    </row>
    <row r="1744" spans="1:19" s="2" customFormat="1" x14ac:dyDescent="0.2">
      <c r="A1744" s="2">
        <v>1752</v>
      </c>
      <c r="B1744" s="2">
        <v>23224</v>
      </c>
      <c r="C1744" s="2" t="s">
        <v>758</v>
      </c>
      <c r="D1744" s="2">
        <v>1.91</v>
      </c>
      <c r="E1744" s="2">
        <v>0.22</v>
      </c>
      <c r="F1744" s="2">
        <v>4</v>
      </c>
      <c r="G1744" s="2">
        <v>1</v>
      </c>
      <c r="H1744" s="2">
        <v>-1</v>
      </c>
      <c r="I1744" s="2">
        <v>0</v>
      </c>
      <c r="J1744" s="2">
        <v>0</v>
      </c>
      <c r="K1744" s="2">
        <v>1</v>
      </c>
      <c r="L1744" s="2">
        <v>1</v>
      </c>
      <c r="M1744" s="2">
        <v>4</v>
      </c>
      <c r="N1744" s="2">
        <v>1.95</v>
      </c>
      <c r="O1744" s="2">
        <v>1.87</v>
      </c>
      <c r="P1744" s="2">
        <v>0.3</v>
      </c>
      <c r="Q1744" s="2">
        <v>0.15</v>
      </c>
      <c r="R1744" s="9">
        <v>3</v>
      </c>
      <c r="S1744" s="2" t="s">
        <v>710</v>
      </c>
    </row>
    <row r="1745" spans="1:19" x14ac:dyDescent="0.2">
      <c r="A1745">
        <v>1753</v>
      </c>
      <c r="B1745">
        <v>23224</v>
      </c>
      <c r="C1745">
        <v>2</v>
      </c>
      <c r="D1745">
        <v>0.04</v>
      </c>
      <c r="E1745">
        <v>2212</v>
      </c>
      <c r="F1745">
        <v>-311</v>
      </c>
      <c r="G1745">
        <v>0</v>
      </c>
      <c r="H1745">
        <v>0</v>
      </c>
      <c r="I1745">
        <v>0</v>
      </c>
      <c r="S1745" t="s">
        <v>749</v>
      </c>
    </row>
    <row r="1746" spans="1:19" x14ac:dyDescent="0.2">
      <c r="A1746">
        <v>1754</v>
      </c>
      <c r="B1746">
        <v>23224</v>
      </c>
      <c r="C1746">
        <v>2</v>
      </c>
      <c r="D1746">
        <v>0.06</v>
      </c>
      <c r="E1746">
        <v>3122</v>
      </c>
      <c r="F1746">
        <v>211</v>
      </c>
      <c r="G1746">
        <v>0</v>
      </c>
      <c r="H1746">
        <v>0</v>
      </c>
      <c r="I1746">
        <v>0</v>
      </c>
      <c r="S1746" t="s">
        <v>759</v>
      </c>
    </row>
    <row r="1747" spans="1:19" x14ac:dyDescent="0.2">
      <c r="A1747">
        <v>1755</v>
      </c>
      <c r="B1747">
        <v>23224</v>
      </c>
      <c r="C1747">
        <v>2</v>
      </c>
      <c r="D1747">
        <v>0.43</v>
      </c>
      <c r="E1747">
        <v>3212</v>
      </c>
      <c r="F1747">
        <v>211</v>
      </c>
      <c r="G1747">
        <v>0</v>
      </c>
      <c r="H1747">
        <v>0</v>
      </c>
      <c r="I1747">
        <v>0</v>
      </c>
      <c r="S1747" t="s">
        <v>714</v>
      </c>
    </row>
    <row r="1748" spans="1:19" x14ac:dyDescent="0.2">
      <c r="A1748">
        <v>1756</v>
      </c>
      <c r="B1748">
        <v>23224</v>
      </c>
      <c r="C1748">
        <v>2</v>
      </c>
      <c r="D1748">
        <v>0.43</v>
      </c>
      <c r="E1748">
        <v>3222</v>
      </c>
      <c r="F1748">
        <v>111</v>
      </c>
      <c r="G1748">
        <v>0</v>
      </c>
      <c r="H1748">
        <v>0</v>
      </c>
      <c r="I1748">
        <v>0</v>
      </c>
    </row>
    <row r="1749" spans="1:19" x14ac:dyDescent="0.2">
      <c r="A1749">
        <v>0</v>
      </c>
      <c r="B1749">
        <v>23224</v>
      </c>
      <c r="C1749">
        <v>2</v>
      </c>
      <c r="D1749">
        <v>1.4999999999999999E-2</v>
      </c>
      <c r="E1749">
        <v>2224</v>
      </c>
      <c r="F1749">
        <v>-321</v>
      </c>
      <c r="G1749">
        <v>0</v>
      </c>
      <c r="H1749">
        <v>0</v>
      </c>
      <c r="I1749">
        <v>0</v>
      </c>
    </row>
    <row r="1750" spans="1:19" x14ac:dyDescent="0.2">
      <c r="A1750">
        <v>0</v>
      </c>
      <c r="B1750">
        <v>23224</v>
      </c>
      <c r="C1750">
        <v>2</v>
      </c>
      <c r="D1750">
        <v>1.4999999999999999E-2</v>
      </c>
      <c r="E1750">
        <v>2214</v>
      </c>
      <c r="F1750">
        <v>-311</v>
      </c>
      <c r="G1750">
        <v>0</v>
      </c>
      <c r="H1750">
        <v>0</v>
      </c>
      <c r="I1750">
        <v>0</v>
      </c>
    </row>
    <row r="1751" spans="1:19" x14ac:dyDescent="0.2">
      <c r="A1751">
        <v>0</v>
      </c>
      <c r="B1751">
        <v>23224</v>
      </c>
      <c r="C1751">
        <v>2</v>
      </c>
      <c r="D1751">
        <v>0.01</v>
      </c>
      <c r="E1751">
        <v>2212</v>
      </c>
      <c r="F1751">
        <v>-313</v>
      </c>
      <c r="G1751">
        <v>0</v>
      </c>
      <c r="H1751">
        <v>0</v>
      </c>
      <c r="I1751">
        <v>0</v>
      </c>
    </row>
    <row r="1752" spans="1:19" s="2" customFormat="1" x14ac:dyDescent="0.2">
      <c r="A1752" s="2">
        <v>1757</v>
      </c>
      <c r="B1752" s="2">
        <v>23214</v>
      </c>
      <c r="C1752" s="2" t="s">
        <v>757</v>
      </c>
      <c r="D1752" s="2">
        <v>1.91</v>
      </c>
      <c r="E1752" s="2">
        <v>0.22</v>
      </c>
      <c r="F1752" s="2">
        <v>4</v>
      </c>
      <c r="G1752" s="2">
        <v>1</v>
      </c>
      <c r="H1752" s="2">
        <v>-1</v>
      </c>
      <c r="I1752" s="2">
        <v>0</v>
      </c>
      <c r="J1752" s="2">
        <v>0</v>
      </c>
      <c r="K1752" s="2">
        <v>1</v>
      </c>
      <c r="L1752" s="2">
        <v>0</v>
      </c>
      <c r="M1752" s="2">
        <v>6</v>
      </c>
      <c r="N1752" s="2">
        <v>1.95</v>
      </c>
      <c r="O1752" s="2">
        <v>1.87</v>
      </c>
      <c r="P1752" s="2">
        <v>0.3</v>
      </c>
      <c r="Q1752" s="2">
        <v>0.15</v>
      </c>
      <c r="R1752" s="9">
        <v>3</v>
      </c>
      <c r="S1752" s="2" t="s">
        <v>710</v>
      </c>
    </row>
    <row r="1753" spans="1:19" x14ac:dyDescent="0.2">
      <c r="A1753">
        <v>1758</v>
      </c>
      <c r="B1753">
        <v>23214</v>
      </c>
      <c r="C1753">
        <v>2</v>
      </c>
      <c r="D1753">
        <v>0.02</v>
      </c>
      <c r="E1753">
        <v>2112</v>
      </c>
      <c r="F1753">
        <v>-311</v>
      </c>
      <c r="G1753">
        <v>0</v>
      </c>
      <c r="H1753">
        <v>0</v>
      </c>
      <c r="I1753">
        <v>0</v>
      </c>
      <c r="S1753" t="s">
        <v>750</v>
      </c>
    </row>
    <row r="1754" spans="1:19" x14ac:dyDescent="0.2">
      <c r="A1754">
        <v>1759</v>
      </c>
      <c r="B1754">
        <v>23214</v>
      </c>
      <c r="C1754">
        <v>2</v>
      </c>
      <c r="D1754">
        <v>0.02</v>
      </c>
      <c r="E1754">
        <v>2212</v>
      </c>
      <c r="F1754">
        <v>-321</v>
      </c>
      <c r="G1754">
        <v>0</v>
      </c>
      <c r="H1754">
        <v>0</v>
      </c>
      <c r="I1754">
        <v>0</v>
      </c>
      <c r="S1754" t="s">
        <v>759</v>
      </c>
    </row>
    <row r="1755" spans="1:19" x14ac:dyDescent="0.2">
      <c r="A1755">
        <v>1760</v>
      </c>
      <c r="B1755">
        <v>23214</v>
      </c>
      <c r="C1755">
        <v>2</v>
      </c>
      <c r="D1755">
        <v>0.06</v>
      </c>
      <c r="E1755">
        <v>3122</v>
      </c>
      <c r="F1755">
        <v>111</v>
      </c>
      <c r="G1755">
        <v>0</v>
      </c>
      <c r="H1755">
        <v>0</v>
      </c>
      <c r="I1755">
        <v>0</v>
      </c>
      <c r="S1755" t="s">
        <v>714</v>
      </c>
    </row>
    <row r="1756" spans="1:19" x14ac:dyDescent="0.2">
      <c r="A1756">
        <v>1761</v>
      </c>
      <c r="B1756">
        <v>23214</v>
      </c>
      <c r="C1756">
        <v>2</v>
      </c>
      <c r="D1756">
        <v>0.28699999999999998</v>
      </c>
      <c r="E1756">
        <v>3112</v>
      </c>
      <c r="F1756">
        <v>211</v>
      </c>
      <c r="G1756">
        <v>0</v>
      </c>
      <c r="H1756">
        <v>0</v>
      </c>
      <c r="I1756">
        <v>0</v>
      </c>
    </row>
    <row r="1757" spans="1:19" x14ac:dyDescent="0.2">
      <c r="A1757">
        <v>1762</v>
      </c>
      <c r="B1757">
        <v>23214</v>
      </c>
      <c r="C1757">
        <v>2</v>
      </c>
      <c r="D1757">
        <v>0.28699999999999998</v>
      </c>
      <c r="E1757">
        <v>3212</v>
      </c>
      <c r="F1757">
        <v>111</v>
      </c>
      <c r="G1757">
        <v>0</v>
      </c>
      <c r="H1757">
        <v>0</v>
      </c>
      <c r="I1757">
        <v>0</v>
      </c>
    </row>
    <row r="1758" spans="1:19" x14ac:dyDescent="0.2">
      <c r="A1758">
        <v>1763</v>
      </c>
      <c r="B1758">
        <v>23214</v>
      </c>
      <c r="C1758">
        <v>2</v>
      </c>
      <c r="D1758">
        <v>0.28699999999999998</v>
      </c>
      <c r="E1758">
        <v>3222</v>
      </c>
      <c r="F1758">
        <v>-211</v>
      </c>
      <c r="G1758">
        <v>0</v>
      </c>
      <c r="H1758">
        <v>0</v>
      </c>
      <c r="I1758">
        <v>0</v>
      </c>
    </row>
    <row r="1759" spans="1:19" x14ac:dyDescent="0.2">
      <c r="A1759">
        <v>0</v>
      </c>
      <c r="B1759">
        <v>23214</v>
      </c>
      <c r="C1759">
        <v>2</v>
      </c>
      <c r="D1759">
        <v>1.4999999999999999E-2</v>
      </c>
      <c r="E1759">
        <v>2214</v>
      </c>
      <c r="F1759">
        <v>-321</v>
      </c>
      <c r="G1759">
        <v>0</v>
      </c>
      <c r="H1759">
        <v>0</v>
      </c>
      <c r="I1759">
        <v>0</v>
      </c>
    </row>
    <row r="1760" spans="1:19" x14ac:dyDescent="0.2">
      <c r="A1760">
        <v>0</v>
      </c>
      <c r="B1760">
        <v>23214</v>
      </c>
      <c r="C1760">
        <v>2</v>
      </c>
      <c r="D1760">
        <v>1.4999999999999999E-2</v>
      </c>
      <c r="E1760">
        <v>2114</v>
      </c>
      <c r="F1760">
        <v>-311</v>
      </c>
      <c r="G1760">
        <v>0</v>
      </c>
      <c r="H1760">
        <v>0</v>
      </c>
      <c r="I1760">
        <v>0</v>
      </c>
    </row>
    <row r="1761" spans="1:19" x14ac:dyDescent="0.2">
      <c r="A1761">
        <v>0</v>
      </c>
      <c r="B1761">
        <v>23214</v>
      </c>
      <c r="C1761">
        <v>2</v>
      </c>
      <c r="D1761">
        <v>5.0000000000000001E-3</v>
      </c>
      <c r="E1761">
        <v>2112</v>
      </c>
      <c r="F1761">
        <v>-313</v>
      </c>
      <c r="G1761">
        <v>0</v>
      </c>
      <c r="H1761">
        <v>0</v>
      </c>
      <c r="I1761">
        <v>0</v>
      </c>
    </row>
    <row r="1762" spans="1:19" x14ac:dyDescent="0.2">
      <c r="A1762">
        <v>0</v>
      </c>
      <c r="B1762">
        <v>23214</v>
      </c>
      <c r="C1762">
        <v>2</v>
      </c>
      <c r="D1762">
        <v>4.0000000000000001E-3</v>
      </c>
      <c r="E1762">
        <v>2212</v>
      </c>
      <c r="F1762">
        <v>-323</v>
      </c>
      <c r="G1762">
        <v>0</v>
      </c>
      <c r="H1762">
        <v>0</v>
      </c>
      <c r="I1762">
        <v>0</v>
      </c>
    </row>
    <row r="1763" spans="1:19" s="2" customFormat="1" x14ac:dyDescent="0.2">
      <c r="A1763" s="2">
        <v>1764</v>
      </c>
      <c r="B1763" s="2">
        <v>23114</v>
      </c>
      <c r="C1763" s="2" t="s">
        <v>756</v>
      </c>
      <c r="D1763" s="2">
        <v>1.91</v>
      </c>
      <c r="E1763" s="2">
        <v>0.22</v>
      </c>
      <c r="F1763" s="2">
        <v>4</v>
      </c>
      <c r="G1763" s="2">
        <v>1</v>
      </c>
      <c r="H1763" s="2">
        <v>-1</v>
      </c>
      <c r="I1763" s="2">
        <v>0</v>
      </c>
      <c r="J1763" s="2">
        <v>0</v>
      </c>
      <c r="K1763" s="2">
        <v>1</v>
      </c>
      <c r="L1763" s="2">
        <v>-1</v>
      </c>
      <c r="M1763" s="2">
        <v>4</v>
      </c>
      <c r="N1763" s="2">
        <v>1.95</v>
      </c>
      <c r="O1763" s="2">
        <v>1.87</v>
      </c>
      <c r="P1763" s="2">
        <v>0.3</v>
      </c>
      <c r="Q1763" s="2">
        <v>0.15</v>
      </c>
      <c r="R1763" s="9">
        <v>3</v>
      </c>
      <c r="S1763" s="2" t="s">
        <v>710</v>
      </c>
    </row>
    <row r="1764" spans="1:19" x14ac:dyDescent="0.2">
      <c r="A1764">
        <v>1765</v>
      </c>
      <c r="B1764">
        <v>23114</v>
      </c>
      <c r="C1764">
        <v>2</v>
      </c>
      <c r="D1764">
        <v>0.04</v>
      </c>
      <c r="E1764">
        <v>2112</v>
      </c>
      <c r="F1764">
        <v>-321</v>
      </c>
      <c r="G1764">
        <v>0</v>
      </c>
      <c r="H1764">
        <v>0</v>
      </c>
      <c r="I1764">
        <v>0</v>
      </c>
      <c r="S1764" t="s">
        <v>751</v>
      </c>
    </row>
    <row r="1765" spans="1:19" x14ac:dyDescent="0.2">
      <c r="A1765">
        <v>1766</v>
      </c>
      <c r="B1765">
        <v>23114</v>
      </c>
      <c r="C1765">
        <v>2</v>
      </c>
      <c r="D1765">
        <v>0.06</v>
      </c>
      <c r="E1765">
        <v>3122</v>
      </c>
      <c r="F1765">
        <v>-211</v>
      </c>
      <c r="G1765">
        <v>0</v>
      </c>
      <c r="H1765">
        <v>0</v>
      </c>
      <c r="I1765">
        <v>0</v>
      </c>
      <c r="S1765" t="s">
        <v>759</v>
      </c>
    </row>
    <row r="1766" spans="1:19" x14ac:dyDescent="0.2">
      <c r="A1766">
        <v>1767</v>
      </c>
      <c r="B1766">
        <v>23114</v>
      </c>
      <c r="C1766">
        <v>2</v>
      </c>
      <c r="D1766">
        <v>0.43</v>
      </c>
      <c r="E1766">
        <v>3112</v>
      </c>
      <c r="F1766">
        <v>111</v>
      </c>
      <c r="G1766">
        <v>0</v>
      </c>
      <c r="H1766">
        <v>0</v>
      </c>
      <c r="I1766">
        <v>0</v>
      </c>
      <c r="S1766" t="s">
        <v>714</v>
      </c>
    </row>
    <row r="1767" spans="1:19" x14ac:dyDescent="0.2">
      <c r="A1767">
        <v>1768</v>
      </c>
      <c r="B1767">
        <v>23114</v>
      </c>
      <c r="C1767">
        <v>2</v>
      </c>
      <c r="D1767">
        <v>0.43</v>
      </c>
      <c r="E1767">
        <v>3212</v>
      </c>
      <c r="F1767">
        <v>-211</v>
      </c>
      <c r="G1767">
        <v>0</v>
      </c>
      <c r="H1767">
        <v>0</v>
      </c>
      <c r="I1767">
        <v>0</v>
      </c>
    </row>
    <row r="1768" spans="1:19" x14ac:dyDescent="0.2">
      <c r="A1768">
        <v>0</v>
      </c>
      <c r="B1768">
        <v>23114</v>
      </c>
      <c r="C1768">
        <v>2</v>
      </c>
      <c r="D1768">
        <v>1.4999999999999999E-2</v>
      </c>
      <c r="E1768">
        <v>2114</v>
      </c>
      <c r="F1768">
        <v>-321</v>
      </c>
      <c r="G1768">
        <v>0</v>
      </c>
      <c r="H1768">
        <v>0</v>
      </c>
      <c r="I1768">
        <v>0</v>
      </c>
    </row>
    <row r="1769" spans="1:19" x14ac:dyDescent="0.2">
      <c r="A1769">
        <v>0</v>
      </c>
      <c r="B1769">
        <v>23114</v>
      </c>
      <c r="C1769">
        <v>2</v>
      </c>
      <c r="D1769">
        <v>1.4999999999999999E-2</v>
      </c>
      <c r="E1769">
        <v>1114</v>
      </c>
      <c r="F1769">
        <v>-311</v>
      </c>
      <c r="G1769">
        <v>0</v>
      </c>
      <c r="H1769">
        <v>0</v>
      </c>
      <c r="I1769">
        <v>0</v>
      </c>
    </row>
    <row r="1770" spans="1:19" x14ac:dyDescent="0.2">
      <c r="A1770">
        <v>0</v>
      </c>
      <c r="B1770">
        <v>23114</v>
      </c>
      <c r="C1770">
        <v>2</v>
      </c>
      <c r="D1770">
        <v>0.01</v>
      </c>
      <c r="E1770">
        <v>2112</v>
      </c>
      <c r="F1770">
        <v>-323</v>
      </c>
      <c r="G1770">
        <v>0</v>
      </c>
      <c r="H1770">
        <v>0</v>
      </c>
      <c r="I1770">
        <v>0</v>
      </c>
    </row>
    <row r="1771" spans="1:19" s="2" customFormat="1" x14ac:dyDescent="0.2">
      <c r="A1771" s="2">
        <v>1769</v>
      </c>
      <c r="B1771" s="2">
        <v>-23114</v>
      </c>
      <c r="C1771" s="2" t="s">
        <v>755</v>
      </c>
      <c r="D1771" s="2">
        <v>1.91</v>
      </c>
      <c r="E1771" s="2">
        <v>0.22</v>
      </c>
      <c r="F1771" s="2">
        <v>4</v>
      </c>
      <c r="G1771" s="2">
        <v>-1</v>
      </c>
      <c r="H1771" s="2">
        <v>1</v>
      </c>
      <c r="I1771" s="2">
        <v>0</v>
      </c>
      <c r="J1771" s="2">
        <v>0</v>
      </c>
      <c r="K1771" s="2">
        <v>1</v>
      </c>
      <c r="L1771" s="2">
        <v>1</v>
      </c>
      <c r="M1771" s="2">
        <v>4</v>
      </c>
      <c r="N1771" s="2">
        <v>1.95</v>
      </c>
      <c r="O1771" s="2">
        <v>1.87</v>
      </c>
      <c r="P1771" s="2">
        <v>0.3</v>
      </c>
      <c r="Q1771" s="2">
        <v>0.15</v>
      </c>
      <c r="R1771" s="9">
        <v>3</v>
      </c>
      <c r="S1771" s="2" t="s">
        <v>710</v>
      </c>
    </row>
    <row r="1772" spans="1:19" x14ac:dyDescent="0.2">
      <c r="A1772">
        <v>1770</v>
      </c>
      <c r="B1772">
        <v>-23114</v>
      </c>
      <c r="C1772">
        <v>2</v>
      </c>
      <c r="D1772">
        <v>0.04</v>
      </c>
      <c r="E1772">
        <v>-2112</v>
      </c>
      <c r="F1772">
        <v>321</v>
      </c>
      <c r="G1772">
        <v>0</v>
      </c>
      <c r="H1772">
        <v>0</v>
      </c>
      <c r="I1772">
        <v>0</v>
      </c>
      <c r="S1772" t="s">
        <v>747</v>
      </c>
    </row>
    <row r="1773" spans="1:19" x14ac:dyDescent="0.2">
      <c r="A1773">
        <v>1771</v>
      </c>
      <c r="B1773">
        <v>-23114</v>
      </c>
      <c r="C1773">
        <v>2</v>
      </c>
      <c r="D1773">
        <v>0.06</v>
      </c>
      <c r="E1773">
        <v>-3122</v>
      </c>
      <c r="F1773">
        <v>211</v>
      </c>
      <c r="G1773">
        <v>0</v>
      </c>
      <c r="H1773">
        <v>0</v>
      </c>
      <c r="I1773">
        <v>0</v>
      </c>
      <c r="S1773" t="s">
        <v>759</v>
      </c>
    </row>
    <row r="1774" spans="1:19" x14ac:dyDescent="0.2">
      <c r="A1774">
        <v>1772</v>
      </c>
      <c r="B1774">
        <v>-23114</v>
      </c>
      <c r="C1774">
        <v>2</v>
      </c>
      <c r="D1774">
        <v>0.43</v>
      </c>
      <c r="E1774">
        <v>-3212</v>
      </c>
      <c r="F1774">
        <v>211</v>
      </c>
      <c r="G1774">
        <v>0</v>
      </c>
      <c r="H1774">
        <v>0</v>
      </c>
      <c r="I1774">
        <v>0</v>
      </c>
      <c r="S1774" t="s">
        <v>714</v>
      </c>
    </row>
    <row r="1775" spans="1:19" x14ac:dyDescent="0.2">
      <c r="A1775">
        <v>1773</v>
      </c>
      <c r="B1775">
        <v>-23114</v>
      </c>
      <c r="C1775">
        <v>2</v>
      </c>
      <c r="D1775">
        <v>0.43</v>
      </c>
      <c r="E1775">
        <v>-3112</v>
      </c>
      <c r="F1775">
        <v>111</v>
      </c>
      <c r="G1775">
        <v>0</v>
      </c>
      <c r="H1775">
        <v>0</v>
      </c>
      <c r="I1775">
        <v>0</v>
      </c>
    </row>
    <row r="1776" spans="1:19" x14ac:dyDescent="0.2">
      <c r="A1776">
        <v>0</v>
      </c>
      <c r="B1776">
        <v>-23114</v>
      </c>
      <c r="C1776">
        <v>2</v>
      </c>
      <c r="D1776">
        <v>1.4999999999999999E-2</v>
      </c>
      <c r="E1776">
        <v>-2114</v>
      </c>
      <c r="F1776">
        <v>321</v>
      </c>
      <c r="G1776">
        <v>0</v>
      </c>
      <c r="H1776">
        <v>0</v>
      </c>
      <c r="I1776">
        <v>0</v>
      </c>
    </row>
    <row r="1777" spans="1:19" x14ac:dyDescent="0.2">
      <c r="A1777">
        <v>0</v>
      </c>
      <c r="B1777">
        <v>-23114</v>
      </c>
      <c r="C1777">
        <v>2</v>
      </c>
      <c r="D1777">
        <v>1.4999999999999999E-2</v>
      </c>
      <c r="E1777">
        <v>-1114</v>
      </c>
      <c r="F1777">
        <v>311</v>
      </c>
      <c r="G1777">
        <v>0</v>
      </c>
      <c r="H1777">
        <v>0</v>
      </c>
      <c r="I1777">
        <v>0</v>
      </c>
    </row>
    <row r="1778" spans="1:19" x14ac:dyDescent="0.2">
      <c r="A1778">
        <v>0</v>
      </c>
      <c r="B1778">
        <v>-23114</v>
      </c>
      <c r="C1778">
        <v>2</v>
      </c>
      <c r="D1778">
        <v>0.01</v>
      </c>
      <c r="E1778">
        <v>-2112</v>
      </c>
      <c r="F1778">
        <v>323</v>
      </c>
      <c r="G1778">
        <v>0</v>
      </c>
      <c r="H1778">
        <v>0</v>
      </c>
      <c r="I1778">
        <v>0</v>
      </c>
    </row>
    <row r="1779" spans="1:19" s="2" customFormat="1" x14ac:dyDescent="0.2">
      <c r="A1779" s="2">
        <v>1774</v>
      </c>
      <c r="B1779" s="2">
        <v>-23214</v>
      </c>
      <c r="C1779" s="2" t="s">
        <v>754</v>
      </c>
      <c r="D1779" s="2">
        <v>1.91</v>
      </c>
      <c r="E1779" s="2">
        <v>0.22</v>
      </c>
      <c r="F1779" s="2">
        <v>4</v>
      </c>
      <c r="G1779" s="2">
        <v>-1</v>
      </c>
      <c r="H1779" s="2">
        <v>1</v>
      </c>
      <c r="I1779" s="2">
        <v>0</v>
      </c>
      <c r="J1779" s="2">
        <v>0</v>
      </c>
      <c r="K1779" s="2">
        <v>1</v>
      </c>
      <c r="L1779" s="2">
        <v>0</v>
      </c>
      <c r="M1779" s="2">
        <v>6</v>
      </c>
      <c r="N1779" s="2">
        <v>1.95</v>
      </c>
      <c r="O1779" s="2">
        <v>1.87</v>
      </c>
      <c r="P1779" s="2">
        <v>0.3</v>
      </c>
      <c r="Q1779" s="2">
        <v>0.15</v>
      </c>
      <c r="R1779" s="9">
        <v>3</v>
      </c>
      <c r="S1779" s="2" t="s">
        <v>710</v>
      </c>
    </row>
    <row r="1780" spans="1:19" x14ac:dyDescent="0.2">
      <c r="A1780">
        <v>1775</v>
      </c>
      <c r="B1780">
        <v>-23214</v>
      </c>
      <c r="C1780">
        <v>2</v>
      </c>
      <c r="D1780">
        <v>0.02</v>
      </c>
      <c r="E1780">
        <v>-2212</v>
      </c>
      <c r="F1780">
        <v>321</v>
      </c>
      <c r="G1780">
        <v>0</v>
      </c>
      <c r="H1780">
        <v>0</v>
      </c>
      <c r="I1780">
        <v>0</v>
      </c>
      <c r="S1780" t="s">
        <v>752</v>
      </c>
    </row>
    <row r="1781" spans="1:19" x14ac:dyDescent="0.2">
      <c r="A1781">
        <v>1776</v>
      </c>
      <c r="B1781">
        <v>-23214</v>
      </c>
      <c r="C1781">
        <v>2</v>
      </c>
      <c r="D1781">
        <v>0.02</v>
      </c>
      <c r="E1781">
        <v>-2112</v>
      </c>
      <c r="F1781">
        <v>311</v>
      </c>
      <c r="G1781">
        <v>0</v>
      </c>
      <c r="H1781">
        <v>0</v>
      </c>
      <c r="I1781">
        <v>0</v>
      </c>
      <c r="S1781" t="s">
        <v>759</v>
      </c>
    </row>
    <row r="1782" spans="1:19" x14ac:dyDescent="0.2">
      <c r="A1782">
        <v>1777</v>
      </c>
      <c r="B1782">
        <v>-23214</v>
      </c>
      <c r="C1782">
        <v>2</v>
      </c>
      <c r="D1782">
        <v>0.06</v>
      </c>
      <c r="E1782">
        <v>-3122</v>
      </c>
      <c r="F1782">
        <v>111</v>
      </c>
      <c r="G1782">
        <v>0</v>
      </c>
      <c r="H1782">
        <v>0</v>
      </c>
      <c r="I1782">
        <v>0</v>
      </c>
      <c r="S1782" t="s">
        <v>714</v>
      </c>
    </row>
    <row r="1783" spans="1:19" x14ac:dyDescent="0.2">
      <c r="A1783">
        <v>1778</v>
      </c>
      <c r="B1783">
        <v>-23214</v>
      </c>
      <c r="C1783">
        <v>2</v>
      </c>
      <c r="D1783">
        <v>0.28699999999999998</v>
      </c>
      <c r="E1783">
        <v>-3222</v>
      </c>
      <c r="F1783">
        <v>211</v>
      </c>
      <c r="G1783">
        <v>0</v>
      </c>
      <c r="H1783">
        <v>0</v>
      </c>
      <c r="I1783">
        <v>0</v>
      </c>
    </row>
    <row r="1784" spans="1:19" x14ac:dyDescent="0.2">
      <c r="A1784">
        <v>1779</v>
      </c>
      <c r="B1784">
        <v>-23214</v>
      </c>
      <c r="C1784">
        <v>2</v>
      </c>
      <c r="D1784">
        <v>0.28699999999999998</v>
      </c>
      <c r="E1784">
        <v>-3212</v>
      </c>
      <c r="F1784">
        <v>111</v>
      </c>
      <c r="G1784">
        <v>0</v>
      </c>
      <c r="H1784">
        <v>0</v>
      </c>
      <c r="I1784">
        <v>0</v>
      </c>
    </row>
    <row r="1785" spans="1:19" x14ac:dyDescent="0.2">
      <c r="A1785">
        <v>1780</v>
      </c>
      <c r="B1785">
        <v>-23214</v>
      </c>
      <c r="C1785">
        <v>2</v>
      </c>
      <c r="D1785">
        <v>0.28699999999999998</v>
      </c>
      <c r="E1785">
        <v>-3112</v>
      </c>
      <c r="F1785">
        <v>-211</v>
      </c>
      <c r="G1785">
        <v>0</v>
      </c>
      <c r="H1785">
        <v>0</v>
      </c>
      <c r="I1785">
        <v>0</v>
      </c>
    </row>
    <row r="1786" spans="1:19" x14ac:dyDescent="0.2">
      <c r="A1786">
        <v>0</v>
      </c>
      <c r="B1786">
        <v>-23214</v>
      </c>
      <c r="C1786">
        <v>2</v>
      </c>
      <c r="D1786">
        <v>1.4999999999999999E-2</v>
      </c>
      <c r="E1786">
        <v>-2214</v>
      </c>
      <c r="F1786">
        <v>321</v>
      </c>
      <c r="G1786">
        <v>0</v>
      </c>
      <c r="H1786">
        <v>0</v>
      </c>
      <c r="I1786">
        <v>0</v>
      </c>
    </row>
    <row r="1787" spans="1:19" x14ac:dyDescent="0.2">
      <c r="A1787">
        <v>0</v>
      </c>
      <c r="B1787">
        <v>-23214</v>
      </c>
      <c r="C1787">
        <v>2</v>
      </c>
      <c r="D1787">
        <v>1.4999999999999999E-2</v>
      </c>
      <c r="E1787">
        <v>-2114</v>
      </c>
      <c r="F1787">
        <v>311</v>
      </c>
      <c r="G1787">
        <v>0</v>
      </c>
      <c r="H1787">
        <v>0</v>
      </c>
      <c r="I1787">
        <v>0</v>
      </c>
    </row>
    <row r="1788" spans="1:19" x14ac:dyDescent="0.2">
      <c r="A1788">
        <v>0</v>
      </c>
      <c r="B1788">
        <v>-23214</v>
      </c>
      <c r="C1788">
        <v>2</v>
      </c>
      <c r="D1788">
        <v>5.0000000000000001E-3</v>
      </c>
      <c r="E1788">
        <v>-2112</v>
      </c>
      <c r="F1788">
        <v>313</v>
      </c>
      <c r="G1788">
        <v>0</v>
      </c>
      <c r="H1788">
        <v>0</v>
      </c>
      <c r="I1788">
        <v>0</v>
      </c>
    </row>
    <row r="1789" spans="1:19" x14ac:dyDescent="0.2">
      <c r="A1789">
        <v>0</v>
      </c>
      <c r="B1789">
        <v>-23214</v>
      </c>
      <c r="C1789">
        <v>2</v>
      </c>
      <c r="D1789">
        <v>4.0000000000000001E-3</v>
      </c>
      <c r="E1789">
        <v>-2212</v>
      </c>
      <c r="F1789">
        <v>323</v>
      </c>
      <c r="G1789">
        <v>0</v>
      </c>
      <c r="H1789">
        <v>0</v>
      </c>
      <c r="I1789">
        <v>0</v>
      </c>
    </row>
    <row r="1790" spans="1:19" s="2" customFormat="1" x14ac:dyDescent="0.2">
      <c r="A1790" s="2">
        <v>1781</v>
      </c>
      <c r="B1790" s="2">
        <v>-23224</v>
      </c>
      <c r="C1790" s="2" t="s">
        <v>753</v>
      </c>
      <c r="D1790" s="2">
        <v>1.91</v>
      </c>
      <c r="E1790" s="2">
        <v>0.22</v>
      </c>
      <c r="F1790" s="2">
        <v>4</v>
      </c>
      <c r="G1790" s="2">
        <v>-1</v>
      </c>
      <c r="H1790" s="2">
        <v>1</v>
      </c>
      <c r="I1790" s="2">
        <v>0</v>
      </c>
      <c r="J1790" s="2">
        <v>0</v>
      </c>
      <c r="K1790" s="2">
        <v>1</v>
      </c>
      <c r="L1790" s="2">
        <v>-1</v>
      </c>
      <c r="M1790" s="2">
        <v>4</v>
      </c>
      <c r="N1790" s="2">
        <v>1.95</v>
      </c>
      <c r="O1790" s="2">
        <v>1.87</v>
      </c>
      <c r="P1790" s="2">
        <v>0.3</v>
      </c>
      <c r="Q1790" s="2">
        <v>0.15</v>
      </c>
      <c r="R1790" s="9">
        <v>3</v>
      </c>
      <c r="S1790" s="2" t="s">
        <v>710</v>
      </c>
    </row>
    <row r="1791" spans="1:19" x14ac:dyDescent="0.2">
      <c r="A1791">
        <v>1782</v>
      </c>
      <c r="B1791">
        <v>-23224</v>
      </c>
      <c r="C1791">
        <v>2</v>
      </c>
      <c r="D1791">
        <v>0.04</v>
      </c>
      <c r="E1791">
        <v>-2212</v>
      </c>
      <c r="F1791">
        <v>311</v>
      </c>
      <c r="G1791">
        <v>0</v>
      </c>
      <c r="H1791">
        <v>0</v>
      </c>
      <c r="I1791">
        <v>0</v>
      </c>
      <c r="S1791" t="s">
        <v>748</v>
      </c>
    </row>
    <row r="1792" spans="1:19" x14ac:dyDescent="0.2">
      <c r="A1792">
        <v>1783</v>
      </c>
      <c r="B1792">
        <v>-23224</v>
      </c>
      <c r="C1792">
        <v>2</v>
      </c>
      <c r="D1792">
        <v>0.06</v>
      </c>
      <c r="E1792">
        <v>-3122</v>
      </c>
      <c r="F1792">
        <v>-211</v>
      </c>
      <c r="G1792">
        <v>0</v>
      </c>
      <c r="H1792">
        <v>0</v>
      </c>
      <c r="I1792">
        <v>0</v>
      </c>
      <c r="S1792" t="s">
        <v>759</v>
      </c>
    </row>
    <row r="1793" spans="1:19" x14ac:dyDescent="0.2">
      <c r="A1793">
        <v>1784</v>
      </c>
      <c r="B1793">
        <v>-23224</v>
      </c>
      <c r="C1793">
        <v>2</v>
      </c>
      <c r="D1793">
        <v>0.43</v>
      </c>
      <c r="E1793">
        <v>-3222</v>
      </c>
      <c r="F1793">
        <v>111</v>
      </c>
      <c r="G1793">
        <v>0</v>
      </c>
      <c r="H1793">
        <v>0</v>
      </c>
      <c r="I1793">
        <v>0</v>
      </c>
      <c r="S1793" t="s">
        <v>714</v>
      </c>
    </row>
    <row r="1794" spans="1:19" x14ac:dyDescent="0.2">
      <c r="A1794">
        <v>1785</v>
      </c>
      <c r="B1794">
        <v>-23224</v>
      </c>
      <c r="C1794">
        <v>2</v>
      </c>
      <c r="D1794">
        <v>0.43</v>
      </c>
      <c r="E1794">
        <v>-3212</v>
      </c>
      <c r="F1794">
        <v>-211</v>
      </c>
      <c r="G1794">
        <v>0</v>
      </c>
      <c r="H1794">
        <v>0</v>
      </c>
      <c r="I1794">
        <v>0</v>
      </c>
    </row>
    <row r="1795" spans="1:19" x14ac:dyDescent="0.2">
      <c r="A1795">
        <v>0</v>
      </c>
      <c r="B1795">
        <v>-23224</v>
      </c>
      <c r="C1795">
        <v>2</v>
      </c>
      <c r="D1795">
        <v>1.4999999999999999E-2</v>
      </c>
      <c r="E1795">
        <v>-2224</v>
      </c>
      <c r="F1795">
        <v>321</v>
      </c>
      <c r="G1795">
        <v>0</v>
      </c>
      <c r="H1795">
        <v>0</v>
      </c>
      <c r="I1795">
        <v>0</v>
      </c>
    </row>
    <row r="1796" spans="1:19" x14ac:dyDescent="0.2">
      <c r="A1796">
        <v>0</v>
      </c>
      <c r="B1796">
        <v>-23224</v>
      </c>
      <c r="C1796">
        <v>2</v>
      </c>
      <c r="D1796">
        <v>1.4999999999999999E-2</v>
      </c>
      <c r="E1796">
        <v>-2214</v>
      </c>
      <c r="F1796">
        <v>311</v>
      </c>
      <c r="G1796">
        <v>0</v>
      </c>
      <c r="H1796">
        <v>0</v>
      </c>
      <c r="I1796">
        <v>0</v>
      </c>
    </row>
    <row r="1797" spans="1:19" x14ac:dyDescent="0.2">
      <c r="A1797">
        <v>0</v>
      </c>
      <c r="B1797">
        <v>-23224</v>
      </c>
      <c r="C1797">
        <v>2</v>
      </c>
      <c r="D1797">
        <v>0.01</v>
      </c>
      <c r="E1797">
        <v>-2212</v>
      </c>
      <c r="F1797">
        <v>313</v>
      </c>
      <c r="G1797">
        <v>0</v>
      </c>
      <c r="H1797">
        <v>0</v>
      </c>
      <c r="I1797">
        <v>0</v>
      </c>
    </row>
    <row r="1798" spans="1:19" s="2" customFormat="1" x14ac:dyDescent="0.2">
      <c r="A1798" s="2">
        <v>1786</v>
      </c>
      <c r="B1798" s="2">
        <v>7110211</v>
      </c>
      <c r="C1798" s="2" t="s">
        <v>281</v>
      </c>
      <c r="D1798" s="2">
        <v>1.931</v>
      </c>
      <c r="E1798" s="2">
        <v>0.27100000000000002</v>
      </c>
      <c r="F1798" s="2">
        <v>1</v>
      </c>
      <c r="G1798" s="2">
        <v>0</v>
      </c>
      <c r="H1798" s="2">
        <v>0</v>
      </c>
      <c r="I1798" s="2">
        <v>0</v>
      </c>
      <c r="J1798" s="2">
        <v>0</v>
      </c>
      <c r="K1798" s="2">
        <v>1</v>
      </c>
      <c r="L1798" s="2">
        <v>1</v>
      </c>
      <c r="M1798" s="2">
        <v>2</v>
      </c>
      <c r="N1798" s="2">
        <f>D1798+0.014+0.022</f>
        <v>1.9670000000000001</v>
      </c>
      <c r="O1798" s="2">
        <f>D1798-0.014-0.022</f>
        <v>1.895</v>
      </c>
      <c r="P1798" s="2">
        <f>E1798+0.022+0.029</f>
        <v>0.32200000000000006</v>
      </c>
      <c r="Q1798" s="2">
        <f>E1798-0.022-0.029</f>
        <v>0.22000000000000003</v>
      </c>
      <c r="R1798" s="9">
        <v>-1</v>
      </c>
      <c r="S1798" s="2" t="s">
        <v>784</v>
      </c>
    </row>
    <row r="1799" spans="1:19" x14ac:dyDescent="0.2">
      <c r="A1799">
        <v>1787</v>
      </c>
      <c r="B1799">
        <v>7110211</v>
      </c>
      <c r="C1799">
        <v>2</v>
      </c>
      <c r="D1799">
        <v>0.8</v>
      </c>
      <c r="E1799">
        <v>9030213</v>
      </c>
      <c r="F1799">
        <v>22</v>
      </c>
      <c r="G1799">
        <v>0</v>
      </c>
      <c r="H1799">
        <v>0</v>
      </c>
      <c r="I1799">
        <v>0</v>
      </c>
    </row>
    <row r="1800" spans="1:19" x14ac:dyDescent="0.2">
      <c r="A1800">
        <v>1788</v>
      </c>
      <c r="B1800">
        <v>7110211</v>
      </c>
      <c r="C1800">
        <v>2</v>
      </c>
      <c r="D1800">
        <v>0.2</v>
      </c>
      <c r="E1800">
        <v>-311</v>
      </c>
      <c r="F1800">
        <v>321</v>
      </c>
      <c r="G1800">
        <v>0</v>
      </c>
      <c r="H1800">
        <v>0</v>
      </c>
      <c r="I1800">
        <v>0</v>
      </c>
    </row>
    <row r="1801" spans="1:19" s="2" customFormat="1" x14ac:dyDescent="0.2">
      <c r="A1801" s="2">
        <v>1789</v>
      </c>
      <c r="B1801" s="2">
        <v>7110111</v>
      </c>
      <c r="C1801" s="2" t="s">
        <v>282</v>
      </c>
      <c r="D1801" s="2">
        <v>1.931</v>
      </c>
      <c r="E1801" s="2">
        <v>0.27100000000000002</v>
      </c>
      <c r="F1801" s="2">
        <v>1</v>
      </c>
      <c r="G1801" s="2">
        <v>0</v>
      </c>
      <c r="H1801" s="2">
        <v>0</v>
      </c>
      <c r="I1801" s="2">
        <v>0</v>
      </c>
      <c r="J1801" s="2">
        <v>0</v>
      </c>
      <c r="K1801" s="2">
        <v>1</v>
      </c>
      <c r="L1801" s="2">
        <v>0</v>
      </c>
      <c r="M1801" s="2">
        <v>3</v>
      </c>
      <c r="N1801" s="2">
        <f>D1801+0.014+0.022</f>
        <v>1.9670000000000001</v>
      </c>
      <c r="O1801" s="2">
        <f>D1801-0.014-0.022</f>
        <v>1.895</v>
      </c>
      <c r="P1801" s="2">
        <f>E1801+0.022+0.029</f>
        <v>0.32200000000000006</v>
      </c>
      <c r="Q1801" s="2">
        <f>E1801-0.022-0.029</f>
        <v>0.22000000000000003</v>
      </c>
      <c r="R1801" s="9">
        <v>-1</v>
      </c>
      <c r="S1801" s="2" t="s">
        <v>784</v>
      </c>
    </row>
    <row r="1802" spans="1:19" x14ac:dyDescent="0.2">
      <c r="A1802">
        <v>1790</v>
      </c>
      <c r="B1802">
        <v>7110111</v>
      </c>
      <c r="C1802">
        <v>2</v>
      </c>
      <c r="D1802">
        <v>0.8</v>
      </c>
      <c r="E1802">
        <v>9030113</v>
      </c>
      <c r="F1802">
        <v>22</v>
      </c>
      <c r="G1802">
        <v>0</v>
      </c>
      <c r="H1802">
        <v>0</v>
      </c>
      <c r="I1802">
        <v>0</v>
      </c>
    </row>
    <row r="1803" spans="1:19" x14ac:dyDescent="0.2">
      <c r="A1803">
        <v>1791</v>
      </c>
      <c r="B1803">
        <v>7110111</v>
      </c>
      <c r="C1803">
        <v>2</v>
      </c>
      <c r="D1803">
        <v>0.1</v>
      </c>
      <c r="E1803">
        <v>-321</v>
      </c>
      <c r="F1803">
        <v>321</v>
      </c>
      <c r="G1803">
        <v>0</v>
      </c>
      <c r="H1803">
        <v>0</v>
      </c>
      <c r="I1803">
        <v>0</v>
      </c>
    </row>
    <row r="1804" spans="1:19" x14ac:dyDescent="0.2">
      <c r="A1804">
        <v>1792</v>
      </c>
      <c r="B1804">
        <v>7110111</v>
      </c>
      <c r="C1804">
        <v>2</v>
      </c>
      <c r="D1804">
        <v>0.1</v>
      </c>
      <c r="E1804">
        <v>-311</v>
      </c>
      <c r="F1804">
        <v>311</v>
      </c>
      <c r="G1804">
        <v>0</v>
      </c>
      <c r="H1804">
        <v>0</v>
      </c>
      <c r="I1804">
        <v>0</v>
      </c>
    </row>
    <row r="1805" spans="1:19" s="2" customFormat="1" x14ac:dyDescent="0.2">
      <c r="A1805" s="2">
        <v>1793</v>
      </c>
      <c r="B1805" s="2">
        <v>-7110211</v>
      </c>
      <c r="C1805" s="2" t="s">
        <v>283</v>
      </c>
      <c r="D1805" s="2">
        <v>1.931</v>
      </c>
      <c r="E1805" s="2">
        <v>0.27100000000000002</v>
      </c>
      <c r="F1805" s="2">
        <v>1</v>
      </c>
      <c r="G1805" s="2">
        <v>0</v>
      </c>
      <c r="H1805" s="2">
        <v>0</v>
      </c>
      <c r="I1805" s="2">
        <v>0</v>
      </c>
      <c r="J1805" s="2">
        <v>0</v>
      </c>
      <c r="K1805" s="2">
        <v>1</v>
      </c>
      <c r="L1805" s="2">
        <v>-1</v>
      </c>
      <c r="M1805" s="2">
        <v>2</v>
      </c>
      <c r="N1805" s="2">
        <f>D1805+0.014+0.022</f>
        <v>1.9670000000000001</v>
      </c>
      <c r="O1805" s="2">
        <f>D1805-0.014-0.022</f>
        <v>1.895</v>
      </c>
      <c r="P1805" s="2">
        <f>E1805+0.022+0.029</f>
        <v>0.32200000000000006</v>
      </c>
      <c r="Q1805" s="2">
        <f>E1805-0.022-0.029</f>
        <v>0.22000000000000003</v>
      </c>
      <c r="R1805" s="9">
        <v>-1</v>
      </c>
      <c r="S1805" s="2" t="s">
        <v>784</v>
      </c>
    </row>
    <row r="1806" spans="1:19" x14ac:dyDescent="0.2">
      <c r="A1806">
        <v>1794</v>
      </c>
      <c r="B1806">
        <v>-7110211</v>
      </c>
      <c r="C1806">
        <v>2</v>
      </c>
      <c r="D1806">
        <v>0.8</v>
      </c>
      <c r="E1806">
        <v>-9030213</v>
      </c>
      <c r="F1806">
        <v>22</v>
      </c>
      <c r="G1806">
        <v>0</v>
      </c>
      <c r="H1806">
        <v>0</v>
      </c>
      <c r="I1806">
        <v>0</v>
      </c>
    </row>
    <row r="1807" spans="1:19" x14ac:dyDescent="0.2">
      <c r="A1807">
        <v>1795</v>
      </c>
      <c r="B1807">
        <v>-7110211</v>
      </c>
      <c r="C1807">
        <v>2</v>
      </c>
      <c r="D1807">
        <v>0.2</v>
      </c>
      <c r="E1807">
        <v>311</v>
      </c>
      <c r="F1807">
        <v>-321</v>
      </c>
      <c r="G1807">
        <v>0</v>
      </c>
      <c r="H1807">
        <v>0</v>
      </c>
      <c r="I1807">
        <v>0</v>
      </c>
    </row>
    <row r="1808" spans="1:19" s="2" customFormat="1" x14ac:dyDescent="0.2">
      <c r="A1808" s="2">
        <v>1796</v>
      </c>
      <c r="B1808" s="2">
        <v>12226</v>
      </c>
      <c r="C1808" s="2" t="s">
        <v>284</v>
      </c>
      <c r="D1808" s="2">
        <v>1.95</v>
      </c>
      <c r="E1808" s="2">
        <v>0.3</v>
      </c>
      <c r="F1808" s="2">
        <v>6</v>
      </c>
      <c r="G1808" s="2">
        <v>1</v>
      </c>
      <c r="H1808" s="2">
        <v>0</v>
      </c>
      <c r="I1808" s="2">
        <v>0</v>
      </c>
      <c r="J1808" s="2">
        <v>0</v>
      </c>
      <c r="K1808" s="2">
        <v>1.5</v>
      </c>
      <c r="L1808" s="2">
        <v>2</v>
      </c>
      <c r="M1808" s="2">
        <v>2</v>
      </c>
      <c r="N1808" s="2">
        <v>2</v>
      </c>
      <c r="O1808" s="2">
        <v>1.9</v>
      </c>
      <c r="P1808" s="2">
        <v>0.4</v>
      </c>
      <c r="Q1808" s="2">
        <v>0.2</v>
      </c>
      <c r="R1808" s="9">
        <v>3</v>
      </c>
      <c r="S1808" s="2" t="s">
        <v>791</v>
      </c>
    </row>
    <row r="1809" spans="1:19" x14ac:dyDescent="0.2">
      <c r="A1809">
        <v>1797</v>
      </c>
      <c r="B1809">
        <v>12226</v>
      </c>
      <c r="C1809">
        <v>2</v>
      </c>
      <c r="D1809">
        <v>0.1</v>
      </c>
      <c r="E1809">
        <v>2212</v>
      </c>
      <c r="F1809">
        <v>211</v>
      </c>
      <c r="G1809">
        <v>0</v>
      </c>
      <c r="H1809">
        <v>0</v>
      </c>
      <c r="I1809">
        <v>0</v>
      </c>
      <c r="S1809" t="s">
        <v>792</v>
      </c>
    </row>
    <row r="1810" spans="1:19" x14ac:dyDescent="0.2">
      <c r="A1810">
        <v>0</v>
      </c>
      <c r="B1810">
        <v>12226</v>
      </c>
      <c r="C1810">
        <v>2</v>
      </c>
      <c r="D1810">
        <v>0.9</v>
      </c>
      <c r="E1810">
        <v>12222</v>
      </c>
      <c r="F1810">
        <v>22</v>
      </c>
      <c r="G1810">
        <v>0</v>
      </c>
      <c r="H1810">
        <v>0</v>
      </c>
      <c r="I1810">
        <v>0</v>
      </c>
    </row>
    <row r="1811" spans="1:19" s="2" customFormat="1" x14ac:dyDescent="0.2">
      <c r="A1811" s="2">
        <v>1799</v>
      </c>
      <c r="B1811" s="2">
        <v>12126</v>
      </c>
      <c r="C1811" s="2" t="s">
        <v>285</v>
      </c>
      <c r="D1811" s="2">
        <v>1.95</v>
      </c>
      <c r="E1811" s="2">
        <v>0.3</v>
      </c>
      <c r="F1811" s="2">
        <v>6</v>
      </c>
      <c r="G1811" s="2">
        <v>1</v>
      </c>
      <c r="H1811" s="2">
        <v>0</v>
      </c>
      <c r="I1811" s="2">
        <v>0</v>
      </c>
      <c r="J1811" s="2">
        <v>0</v>
      </c>
      <c r="K1811" s="2">
        <v>1.5</v>
      </c>
      <c r="L1811" s="2">
        <v>1</v>
      </c>
      <c r="M1811" s="2">
        <v>4</v>
      </c>
      <c r="N1811" s="2">
        <v>2</v>
      </c>
      <c r="O1811" s="2">
        <v>1.9</v>
      </c>
      <c r="P1811" s="2">
        <v>0.4</v>
      </c>
      <c r="Q1811" s="2">
        <v>0.2</v>
      </c>
      <c r="R1811" s="9">
        <v>3</v>
      </c>
      <c r="S1811" s="2" t="s">
        <v>791</v>
      </c>
    </row>
    <row r="1812" spans="1:19" x14ac:dyDescent="0.2">
      <c r="A1812">
        <v>1800</v>
      </c>
      <c r="B1812">
        <v>12126</v>
      </c>
      <c r="C1812">
        <v>2</v>
      </c>
      <c r="D1812">
        <v>0.05</v>
      </c>
      <c r="E1812">
        <v>2212</v>
      </c>
      <c r="F1812">
        <v>111</v>
      </c>
      <c r="G1812">
        <v>0</v>
      </c>
      <c r="H1812">
        <v>0</v>
      </c>
      <c r="I1812">
        <v>0</v>
      </c>
      <c r="S1812" t="s">
        <v>792</v>
      </c>
    </row>
    <row r="1813" spans="1:19" x14ac:dyDescent="0.2">
      <c r="A1813">
        <v>1801</v>
      </c>
      <c r="B1813">
        <v>12126</v>
      </c>
      <c r="C1813">
        <v>2</v>
      </c>
      <c r="D1813">
        <v>0.05</v>
      </c>
      <c r="E1813">
        <v>2112</v>
      </c>
      <c r="F1813">
        <v>211</v>
      </c>
      <c r="G1813">
        <v>0</v>
      </c>
      <c r="H1813">
        <v>0</v>
      </c>
      <c r="I1813">
        <v>0</v>
      </c>
    </row>
    <row r="1814" spans="1:19" x14ac:dyDescent="0.2">
      <c r="A1814">
        <v>0</v>
      </c>
      <c r="B1814">
        <v>12126</v>
      </c>
      <c r="C1814">
        <v>2</v>
      </c>
      <c r="D1814">
        <v>0.9</v>
      </c>
      <c r="E1814">
        <v>12122</v>
      </c>
      <c r="F1814">
        <v>22</v>
      </c>
      <c r="G1814">
        <v>0</v>
      </c>
      <c r="H1814">
        <v>0</v>
      </c>
      <c r="I1814">
        <v>0</v>
      </c>
    </row>
    <row r="1815" spans="1:19" s="2" customFormat="1" x14ac:dyDescent="0.2">
      <c r="A1815" s="2">
        <v>1804</v>
      </c>
      <c r="B1815" s="2">
        <v>11216</v>
      </c>
      <c r="C1815" s="2" t="s">
        <v>286</v>
      </c>
      <c r="D1815" s="2">
        <v>1.95</v>
      </c>
      <c r="E1815" s="2">
        <v>0.3</v>
      </c>
      <c r="F1815" s="2">
        <v>6</v>
      </c>
      <c r="G1815" s="2">
        <v>1</v>
      </c>
      <c r="H1815" s="2">
        <v>0</v>
      </c>
      <c r="I1815" s="2">
        <v>0</v>
      </c>
      <c r="J1815" s="2">
        <v>0</v>
      </c>
      <c r="K1815" s="2">
        <v>1.5</v>
      </c>
      <c r="L1815" s="2">
        <v>0</v>
      </c>
      <c r="M1815" s="2">
        <v>4</v>
      </c>
      <c r="N1815" s="2">
        <v>2</v>
      </c>
      <c r="O1815" s="2">
        <v>1.9</v>
      </c>
      <c r="P1815" s="2">
        <v>0.4</v>
      </c>
      <c r="Q1815" s="2">
        <v>0.2</v>
      </c>
      <c r="R1815" s="9">
        <v>3</v>
      </c>
      <c r="S1815" s="2" t="s">
        <v>791</v>
      </c>
    </row>
    <row r="1816" spans="1:19" x14ac:dyDescent="0.2">
      <c r="A1816">
        <v>1805</v>
      </c>
      <c r="B1816">
        <v>11216</v>
      </c>
      <c r="C1816">
        <v>2</v>
      </c>
      <c r="D1816">
        <v>0.05</v>
      </c>
      <c r="E1816">
        <v>2112</v>
      </c>
      <c r="F1816">
        <v>111</v>
      </c>
      <c r="G1816">
        <v>0</v>
      </c>
      <c r="H1816">
        <v>0</v>
      </c>
      <c r="I1816">
        <v>0</v>
      </c>
      <c r="S1816" t="s">
        <v>792</v>
      </c>
    </row>
    <row r="1817" spans="1:19" x14ac:dyDescent="0.2">
      <c r="A1817">
        <v>1806</v>
      </c>
      <c r="B1817">
        <v>11216</v>
      </c>
      <c r="C1817">
        <v>2</v>
      </c>
      <c r="D1817">
        <v>0.05</v>
      </c>
      <c r="E1817">
        <v>2212</v>
      </c>
      <c r="F1817">
        <v>-211</v>
      </c>
      <c r="G1817">
        <v>0</v>
      </c>
      <c r="H1817">
        <v>0</v>
      </c>
      <c r="I1817">
        <v>0</v>
      </c>
    </row>
    <row r="1818" spans="1:19" x14ac:dyDescent="0.2">
      <c r="A1818">
        <v>0</v>
      </c>
      <c r="B1818">
        <v>11216</v>
      </c>
      <c r="C1818">
        <v>2</v>
      </c>
      <c r="D1818">
        <v>0.9</v>
      </c>
      <c r="E1818">
        <v>11212</v>
      </c>
      <c r="F1818">
        <v>22</v>
      </c>
      <c r="G1818">
        <v>0</v>
      </c>
      <c r="H1818">
        <v>0</v>
      </c>
      <c r="I1818">
        <v>0</v>
      </c>
    </row>
    <row r="1819" spans="1:19" s="2" customFormat="1" x14ac:dyDescent="0.2">
      <c r="A1819" s="2">
        <v>1809</v>
      </c>
      <c r="B1819" s="2">
        <v>11116</v>
      </c>
      <c r="C1819" s="2" t="s">
        <v>287</v>
      </c>
      <c r="D1819" s="2">
        <v>1.95</v>
      </c>
      <c r="E1819" s="2">
        <v>0.3</v>
      </c>
      <c r="F1819" s="2">
        <v>6</v>
      </c>
      <c r="G1819" s="2">
        <v>1</v>
      </c>
      <c r="H1819" s="2">
        <v>0</v>
      </c>
      <c r="I1819" s="2">
        <v>0</v>
      </c>
      <c r="J1819" s="2">
        <v>0</v>
      </c>
      <c r="K1819" s="2">
        <v>1.5</v>
      </c>
      <c r="L1819" s="2">
        <v>-1</v>
      </c>
      <c r="M1819" s="2">
        <v>2</v>
      </c>
      <c r="N1819" s="2">
        <v>2</v>
      </c>
      <c r="O1819" s="2">
        <v>1.9</v>
      </c>
      <c r="P1819" s="2">
        <v>0.4</v>
      </c>
      <c r="Q1819" s="2">
        <v>0.2</v>
      </c>
      <c r="R1819" s="9">
        <v>3</v>
      </c>
      <c r="S1819" s="2" t="s">
        <v>791</v>
      </c>
    </row>
    <row r="1820" spans="1:19" x14ac:dyDescent="0.2">
      <c r="A1820">
        <v>1810</v>
      </c>
      <c r="B1820">
        <v>11116</v>
      </c>
      <c r="C1820">
        <v>2</v>
      </c>
      <c r="D1820">
        <v>0.1</v>
      </c>
      <c r="E1820">
        <v>2112</v>
      </c>
      <c r="F1820">
        <v>-211</v>
      </c>
      <c r="G1820">
        <v>0</v>
      </c>
      <c r="H1820">
        <v>0</v>
      </c>
      <c r="I1820">
        <v>0</v>
      </c>
      <c r="S1820" t="s">
        <v>792</v>
      </c>
    </row>
    <row r="1821" spans="1:19" x14ac:dyDescent="0.2">
      <c r="A1821">
        <v>0</v>
      </c>
      <c r="B1821">
        <v>11116</v>
      </c>
      <c r="C1821">
        <v>2</v>
      </c>
      <c r="D1821">
        <v>0.9</v>
      </c>
      <c r="E1821">
        <v>11112</v>
      </c>
      <c r="F1821">
        <v>22</v>
      </c>
      <c r="G1821">
        <v>0</v>
      </c>
      <c r="H1821">
        <v>0</v>
      </c>
      <c r="I1821">
        <v>0</v>
      </c>
    </row>
    <row r="1822" spans="1:19" s="2" customFormat="1" x14ac:dyDescent="0.2">
      <c r="A1822" s="2">
        <v>1812</v>
      </c>
      <c r="B1822" s="2">
        <v>2228</v>
      </c>
      <c r="C1822" s="2" t="s">
        <v>288</v>
      </c>
      <c r="D1822" s="2">
        <v>1.93</v>
      </c>
      <c r="E1822" s="2">
        <v>0.28499999999999998</v>
      </c>
      <c r="F1822" s="2">
        <v>8</v>
      </c>
      <c r="G1822" s="2">
        <v>1</v>
      </c>
      <c r="H1822" s="2">
        <v>0</v>
      </c>
      <c r="I1822" s="2">
        <v>0</v>
      </c>
      <c r="J1822" s="2">
        <v>0</v>
      </c>
      <c r="K1822" s="2">
        <v>1.5</v>
      </c>
      <c r="L1822" s="2">
        <v>2</v>
      </c>
      <c r="M1822" s="2">
        <v>4</v>
      </c>
      <c r="N1822" s="2">
        <v>1.95</v>
      </c>
      <c r="O1822" s="2">
        <v>1.915</v>
      </c>
      <c r="P1822" s="2">
        <v>0.33500000000000002</v>
      </c>
      <c r="Q1822" s="2">
        <v>0.23499999999999999</v>
      </c>
      <c r="R1822" s="9">
        <v>4</v>
      </c>
      <c r="S1822" s="2" t="s">
        <v>794</v>
      </c>
    </row>
    <row r="1823" spans="1:19" s="1" customFormat="1" x14ac:dyDescent="0.2">
      <c r="A1823">
        <v>1813</v>
      </c>
      <c r="B1823">
        <v>2228</v>
      </c>
      <c r="C1823">
        <v>2</v>
      </c>
      <c r="D1823">
        <v>0.4</v>
      </c>
      <c r="E1823">
        <v>2212</v>
      </c>
      <c r="F1823">
        <v>211</v>
      </c>
      <c r="G1823">
        <v>0</v>
      </c>
      <c r="H1823">
        <v>0</v>
      </c>
      <c r="I1823">
        <v>0</v>
      </c>
      <c r="R1823" s="8"/>
    </row>
    <row r="1824" spans="1:19" s="1" customFormat="1" x14ac:dyDescent="0.2">
      <c r="A1824" s="3">
        <v>0</v>
      </c>
      <c r="B1824" s="3">
        <v>2228</v>
      </c>
      <c r="C1824" s="3">
        <v>2</v>
      </c>
      <c r="D1824" s="3">
        <v>0.01</v>
      </c>
      <c r="E1824" s="3">
        <v>3222</v>
      </c>
      <c r="F1824" s="3">
        <v>321</v>
      </c>
      <c r="G1824" s="3">
        <v>0</v>
      </c>
      <c r="H1824" s="3">
        <v>0</v>
      </c>
      <c r="I1824" s="3">
        <v>0</v>
      </c>
      <c r="R1824" s="8"/>
    </row>
    <row r="1825" spans="1:19" s="1" customFormat="1" x14ac:dyDescent="0.2">
      <c r="A1825" s="3">
        <v>0</v>
      </c>
      <c r="B1825" s="3">
        <v>2228</v>
      </c>
      <c r="C1825" s="3">
        <v>3</v>
      </c>
      <c r="D1825" s="3">
        <v>0.28499999999999998</v>
      </c>
      <c r="E1825" s="3">
        <v>2212</v>
      </c>
      <c r="F1825" s="3">
        <v>211</v>
      </c>
      <c r="G1825" s="3">
        <v>111</v>
      </c>
      <c r="H1825" s="3">
        <v>0</v>
      </c>
      <c r="I1825" s="3">
        <v>0</v>
      </c>
      <c r="R1825" s="8"/>
    </row>
    <row r="1826" spans="1:19" s="1" customFormat="1" x14ac:dyDescent="0.2">
      <c r="A1826" s="3">
        <v>0</v>
      </c>
      <c r="B1826" s="3">
        <v>2228</v>
      </c>
      <c r="C1826" s="3">
        <v>3</v>
      </c>
      <c r="D1826" s="3">
        <v>0.28499999999999998</v>
      </c>
      <c r="E1826" s="3">
        <v>2112</v>
      </c>
      <c r="F1826" s="3">
        <v>211</v>
      </c>
      <c r="G1826" s="3">
        <v>211</v>
      </c>
      <c r="H1826" s="3">
        <v>0</v>
      </c>
      <c r="I1826" s="3">
        <v>0</v>
      </c>
      <c r="R1826" s="8"/>
    </row>
    <row r="1827" spans="1:19" s="1" customFormat="1" x14ac:dyDescent="0.2">
      <c r="A1827" s="3">
        <v>0</v>
      </c>
      <c r="B1827" s="3">
        <v>2228</v>
      </c>
      <c r="C1827" s="3">
        <v>2</v>
      </c>
      <c r="D1827" s="3">
        <v>0.02</v>
      </c>
      <c r="E1827" s="3">
        <v>12216</v>
      </c>
      <c r="F1827" s="3">
        <v>211</v>
      </c>
      <c r="G1827" s="3">
        <v>0</v>
      </c>
      <c r="H1827" s="3">
        <v>0</v>
      </c>
      <c r="I1827" s="3">
        <v>0</v>
      </c>
      <c r="R1827" s="8"/>
    </row>
    <row r="1828" spans="1:19" s="2" customFormat="1" x14ac:dyDescent="0.2">
      <c r="A1828" s="2">
        <v>1817</v>
      </c>
      <c r="B1828" s="2">
        <v>2218</v>
      </c>
      <c r="C1828" s="2" t="s">
        <v>289</v>
      </c>
      <c r="D1828" s="2">
        <v>1.93</v>
      </c>
      <c r="E1828" s="2">
        <v>0.28499999999999998</v>
      </c>
      <c r="F1828" s="2">
        <v>8</v>
      </c>
      <c r="G1828" s="2">
        <v>1</v>
      </c>
      <c r="H1828" s="2">
        <v>0</v>
      </c>
      <c r="I1828" s="2">
        <v>0</v>
      </c>
      <c r="J1828" s="2">
        <v>0</v>
      </c>
      <c r="K1828" s="2">
        <v>1.5</v>
      </c>
      <c r="L1828" s="2">
        <v>1</v>
      </c>
      <c r="M1828" s="2">
        <v>7</v>
      </c>
      <c r="N1828" s="2">
        <v>1.95</v>
      </c>
      <c r="O1828" s="2">
        <v>1.915</v>
      </c>
      <c r="P1828" s="2">
        <v>0.33500000000000002</v>
      </c>
      <c r="Q1828" s="2">
        <v>0.23499999999999999</v>
      </c>
      <c r="R1828" s="9">
        <v>4</v>
      </c>
      <c r="S1828" s="2" t="s">
        <v>794</v>
      </c>
    </row>
    <row r="1829" spans="1:19" s="1" customFormat="1" x14ac:dyDescent="0.2">
      <c r="A1829">
        <v>1818</v>
      </c>
      <c r="B1829">
        <v>2218</v>
      </c>
      <c r="C1829">
        <v>2</v>
      </c>
      <c r="D1829">
        <v>0.26700000000000002</v>
      </c>
      <c r="E1829">
        <v>2212</v>
      </c>
      <c r="F1829">
        <v>111</v>
      </c>
      <c r="G1829">
        <v>0</v>
      </c>
      <c r="H1829">
        <v>0</v>
      </c>
      <c r="I1829">
        <v>0</v>
      </c>
      <c r="R1829" s="8"/>
    </row>
    <row r="1830" spans="1:19" s="1" customFormat="1" x14ac:dyDescent="0.2">
      <c r="A1830">
        <v>1820</v>
      </c>
      <c r="B1830">
        <v>2218</v>
      </c>
      <c r="C1830">
        <v>2</v>
      </c>
      <c r="D1830">
        <v>0.13300000000000001</v>
      </c>
      <c r="E1830">
        <v>2112</v>
      </c>
      <c r="F1830">
        <v>211</v>
      </c>
      <c r="G1830">
        <v>0</v>
      </c>
      <c r="H1830">
        <v>0</v>
      </c>
      <c r="I1830">
        <v>0</v>
      </c>
      <c r="R1830" s="8"/>
    </row>
    <row r="1831" spans="1:19" s="1" customFormat="1" x14ac:dyDescent="0.2">
      <c r="A1831" s="3">
        <v>0</v>
      </c>
      <c r="B1831" s="3">
        <v>2218</v>
      </c>
      <c r="C1831" s="3">
        <v>2</v>
      </c>
      <c r="D1831" s="3">
        <v>5.0000000000000001E-3</v>
      </c>
      <c r="E1831" s="3">
        <v>3212</v>
      </c>
      <c r="F1831" s="3">
        <v>321</v>
      </c>
      <c r="G1831" s="3">
        <v>0</v>
      </c>
      <c r="H1831" s="3">
        <v>0</v>
      </c>
      <c r="I1831" s="3">
        <v>0</v>
      </c>
      <c r="R1831" s="8"/>
    </row>
    <row r="1832" spans="1:19" s="1" customFormat="1" x14ac:dyDescent="0.2">
      <c r="A1832" s="3">
        <v>0</v>
      </c>
      <c r="B1832" s="3">
        <v>2218</v>
      </c>
      <c r="C1832" s="3">
        <v>2</v>
      </c>
      <c r="D1832" s="3">
        <v>5.0000000000000001E-3</v>
      </c>
      <c r="E1832" s="3">
        <v>3222</v>
      </c>
      <c r="F1832" s="3">
        <v>311</v>
      </c>
      <c r="G1832" s="3">
        <v>0</v>
      </c>
      <c r="H1832" s="3">
        <v>0</v>
      </c>
      <c r="I1832" s="3">
        <v>0</v>
      </c>
      <c r="R1832" s="8"/>
    </row>
    <row r="1833" spans="1:19" x14ac:dyDescent="0.2">
      <c r="A1833" s="3">
        <v>0</v>
      </c>
      <c r="B1833" s="3">
        <v>2218</v>
      </c>
      <c r="C1833" s="3">
        <v>3</v>
      </c>
      <c r="D1833" s="3">
        <v>0.19</v>
      </c>
      <c r="E1833" s="3">
        <v>2212</v>
      </c>
      <c r="F1833" s="3">
        <v>111</v>
      </c>
      <c r="G1833" s="3">
        <v>111</v>
      </c>
      <c r="H1833" s="3">
        <v>0</v>
      </c>
      <c r="I1833" s="3">
        <v>0</v>
      </c>
    </row>
    <row r="1834" spans="1:19" x14ac:dyDescent="0.2">
      <c r="A1834" s="3">
        <v>0</v>
      </c>
      <c r="B1834" s="3">
        <v>2218</v>
      </c>
      <c r="C1834" s="3">
        <v>3</v>
      </c>
      <c r="D1834" s="3">
        <v>0.19</v>
      </c>
      <c r="E1834" s="3">
        <v>2212</v>
      </c>
      <c r="F1834" s="3">
        <v>211</v>
      </c>
      <c r="G1834" s="3">
        <v>-211</v>
      </c>
      <c r="H1834" s="3">
        <v>0</v>
      </c>
      <c r="I1834" s="3">
        <v>0</v>
      </c>
    </row>
    <row r="1835" spans="1:19" x14ac:dyDescent="0.2">
      <c r="A1835" s="3">
        <v>0</v>
      </c>
      <c r="B1835" s="3">
        <v>2218</v>
      </c>
      <c r="C1835" s="3">
        <v>3</v>
      </c>
      <c r="D1835" s="3">
        <v>0.19</v>
      </c>
      <c r="E1835" s="3">
        <v>2112</v>
      </c>
      <c r="F1835" s="3">
        <v>211</v>
      </c>
      <c r="G1835" s="3">
        <v>111</v>
      </c>
      <c r="H1835" s="3">
        <v>0</v>
      </c>
      <c r="I1835" s="3">
        <v>0</v>
      </c>
    </row>
    <row r="1836" spans="1:19" x14ac:dyDescent="0.2">
      <c r="A1836" s="3">
        <v>0</v>
      </c>
      <c r="B1836" s="3">
        <v>2218</v>
      </c>
      <c r="C1836" s="3">
        <v>2</v>
      </c>
      <c r="D1836" s="3">
        <v>1.2999999999999999E-2</v>
      </c>
      <c r="E1836" s="3">
        <v>12216</v>
      </c>
      <c r="F1836" s="3">
        <v>111</v>
      </c>
      <c r="G1836" s="3">
        <v>0</v>
      </c>
      <c r="H1836" s="3">
        <v>0</v>
      </c>
      <c r="I1836" s="3">
        <v>0</v>
      </c>
    </row>
    <row r="1837" spans="1:19" x14ac:dyDescent="0.2">
      <c r="A1837" s="3">
        <v>0</v>
      </c>
      <c r="B1837" s="3">
        <v>2218</v>
      </c>
      <c r="C1837" s="3">
        <v>2</v>
      </c>
      <c r="D1837" s="3">
        <v>7.0000000000000001E-3</v>
      </c>
      <c r="E1837" s="3">
        <v>12116</v>
      </c>
      <c r="F1837" s="3">
        <v>211</v>
      </c>
      <c r="G1837" s="3">
        <v>0</v>
      </c>
      <c r="H1837" s="3">
        <v>0</v>
      </c>
      <c r="I1837" s="3">
        <v>0</v>
      </c>
    </row>
    <row r="1838" spans="1:19" s="2" customFormat="1" x14ac:dyDescent="0.2">
      <c r="A1838" s="2">
        <v>1825</v>
      </c>
      <c r="B1838" s="2">
        <v>2118</v>
      </c>
      <c r="C1838" s="2" t="s">
        <v>290</v>
      </c>
      <c r="D1838" s="2">
        <v>1.93</v>
      </c>
      <c r="E1838" s="2">
        <v>0.28499999999999998</v>
      </c>
      <c r="F1838" s="2">
        <v>8</v>
      </c>
      <c r="G1838" s="2">
        <v>1</v>
      </c>
      <c r="H1838" s="2">
        <v>0</v>
      </c>
      <c r="I1838" s="2">
        <v>0</v>
      </c>
      <c r="J1838" s="2">
        <v>0</v>
      </c>
      <c r="K1838" s="2">
        <v>1.5</v>
      </c>
      <c r="L1838" s="2">
        <v>0</v>
      </c>
      <c r="M1838" s="2">
        <v>7</v>
      </c>
      <c r="N1838" s="2">
        <v>1.95</v>
      </c>
      <c r="O1838" s="2">
        <v>1.915</v>
      </c>
      <c r="P1838" s="2">
        <v>0.33500000000000002</v>
      </c>
      <c r="Q1838" s="2">
        <v>0.23499999999999999</v>
      </c>
      <c r="R1838" s="9">
        <v>4</v>
      </c>
      <c r="S1838" s="2" t="s">
        <v>794</v>
      </c>
    </row>
    <row r="1839" spans="1:19" s="1" customFormat="1" x14ac:dyDescent="0.2">
      <c r="A1839">
        <v>1826</v>
      </c>
      <c r="B1839">
        <v>2118</v>
      </c>
      <c r="C1839">
        <v>2</v>
      </c>
      <c r="D1839">
        <v>0.26700000000000002</v>
      </c>
      <c r="E1839">
        <v>2112</v>
      </c>
      <c r="F1839">
        <v>111</v>
      </c>
      <c r="G1839">
        <v>0</v>
      </c>
      <c r="H1839">
        <v>0</v>
      </c>
      <c r="I1839">
        <v>0</v>
      </c>
      <c r="R1839" s="8"/>
    </row>
    <row r="1840" spans="1:19" s="1" customFormat="1" x14ac:dyDescent="0.2">
      <c r="A1840">
        <v>1828</v>
      </c>
      <c r="B1840">
        <v>2118</v>
      </c>
      <c r="C1840">
        <v>2</v>
      </c>
      <c r="D1840">
        <v>0.13300000000000001</v>
      </c>
      <c r="E1840">
        <v>2212</v>
      </c>
      <c r="F1840">
        <v>-211</v>
      </c>
      <c r="G1840">
        <v>0</v>
      </c>
      <c r="H1840">
        <v>0</v>
      </c>
      <c r="I1840">
        <v>0</v>
      </c>
      <c r="R1840" s="8"/>
    </row>
    <row r="1841" spans="1:19" s="1" customFormat="1" x14ac:dyDescent="0.2">
      <c r="A1841" s="3">
        <v>0</v>
      </c>
      <c r="B1841" s="3">
        <v>2118</v>
      </c>
      <c r="C1841" s="3">
        <v>2</v>
      </c>
      <c r="D1841" s="3">
        <v>5.0000000000000001E-3</v>
      </c>
      <c r="E1841" s="3">
        <v>3212</v>
      </c>
      <c r="F1841" s="3">
        <v>311</v>
      </c>
      <c r="G1841" s="3">
        <v>0</v>
      </c>
      <c r="H1841" s="3">
        <v>0</v>
      </c>
      <c r="I1841" s="3">
        <v>0</v>
      </c>
      <c r="R1841" s="8"/>
    </row>
    <row r="1842" spans="1:19" x14ac:dyDescent="0.2">
      <c r="A1842" s="3">
        <v>0</v>
      </c>
      <c r="B1842" s="3">
        <v>2118</v>
      </c>
      <c r="C1842" s="3">
        <v>2</v>
      </c>
      <c r="D1842" s="3">
        <v>5.0000000000000001E-3</v>
      </c>
      <c r="E1842" s="3">
        <v>3112</v>
      </c>
      <c r="F1842" s="3">
        <v>321</v>
      </c>
      <c r="G1842" s="3">
        <v>0</v>
      </c>
      <c r="H1842" s="3">
        <v>0</v>
      </c>
      <c r="I1842" s="3">
        <v>0</v>
      </c>
    </row>
    <row r="1843" spans="1:19" x14ac:dyDescent="0.2">
      <c r="A1843" s="3">
        <v>0</v>
      </c>
      <c r="B1843" s="3">
        <v>2118</v>
      </c>
      <c r="C1843" s="3">
        <v>3</v>
      </c>
      <c r="D1843" s="3">
        <v>0.19</v>
      </c>
      <c r="E1843" s="3">
        <v>2212</v>
      </c>
      <c r="F1843" s="3">
        <v>-211</v>
      </c>
      <c r="G1843" s="3">
        <v>111</v>
      </c>
      <c r="H1843" s="3">
        <v>0</v>
      </c>
      <c r="I1843" s="3">
        <v>0</v>
      </c>
    </row>
    <row r="1844" spans="1:19" x14ac:dyDescent="0.2">
      <c r="A1844" s="3">
        <v>0</v>
      </c>
      <c r="B1844" s="3">
        <v>2118</v>
      </c>
      <c r="C1844" s="3">
        <v>3</v>
      </c>
      <c r="D1844" s="3">
        <v>0.19</v>
      </c>
      <c r="E1844" s="3">
        <v>2112</v>
      </c>
      <c r="F1844" s="3">
        <v>211</v>
      </c>
      <c r="G1844" s="3">
        <v>-211</v>
      </c>
      <c r="H1844" s="3">
        <v>0</v>
      </c>
      <c r="I1844" s="3">
        <v>0</v>
      </c>
    </row>
    <row r="1845" spans="1:19" x14ac:dyDescent="0.2">
      <c r="A1845" s="3">
        <v>0</v>
      </c>
      <c r="B1845" s="3">
        <v>2118</v>
      </c>
      <c r="C1845" s="3">
        <v>3</v>
      </c>
      <c r="D1845" s="3">
        <v>0.19</v>
      </c>
      <c r="E1845" s="3">
        <v>2112</v>
      </c>
      <c r="F1845" s="3">
        <v>111</v>
      </c>
      <c r="G1845" s="3">
        <v>111</v>
      </c>
      <c r="H1845" s="3">
        <v>0</v>
      </c>
      <c r="I1845" s="3">
        <v>0</v>
      </c>
    </row>
    <row r="1846" spans="1:19" x14ac:dyDescent="0.2">
      <c r="A1846" s="3">
        <v>0</v>
      </c>
      <c r="B1846" s="3">
        <v>2118</v>
      </c>
      <c r="C1846" s="3">
        <v>2</v>
      </c>
      <c r="D1846" s="3">
        <v>1.2999999999999999E-2</v>
      </c>
      <c r="E1846" s="3">
        <v>12116</v>
      </c>
      <c r="F1846" s="3">
        <v>111</v>
      </c>
      <c r="G1846" s="3">
        <v>0</v>
      </c>
      <c r="H1846" s="3">
        <v>0</v>
      </c>
      <c r="I1846" s="3">
        <v>0</v>
      </c>
    </row>
    <row r="1847" spans="1:19" x14ac:dyDescent="0.2">
      <c r="A1847" s="3">
        <v>0</v>
      </c>
      <c r="B1847" s="3">
        <v>2118</v>
      </c>
      <c r="C1847" s="3">
        <v>2</v>
      </c>
      <c r="D1847" s="3">
        <v>7.0000000000000001E-3</v>
      </c>
      <c r="E1847" s="3">
        <v>12216</v>
      </c>
      <c r="F1847" s="3">
        <v>-211</v>
      </c>
      <c r="G1847" s="3">
        <v>0</v>
      </c>
      <c r="H1847" s="3">
        <v>0</v>
      </c>
      <c r="I1847" s="3">
        <v>0</v>
      </c>
    </row>
    <row r="1848" spans="1:19" s="2" customFormat="1" x14ac:dyDescent="0.2">
      <c r="A1848" s="2">
        <v>1833</v>
      </c>
      <c r="B1848" s="2">
        <v>1118</v>
      </c>
      <c r="C1848" s="2" t="s">
        <v>291</v>
      </c>
      <c r="D1848" s="2">
        <v>1.93</v>
      </c>
      <c r="E1848" s="2">
        <v>0.28499999999999998</v>
      </c>
      <c r="F1848" s="2">
        <v>8</v>
      </c>
      <c r="G1848" s="2">
        <v>1</v>
      </c>
      <c r="H1848" s="2">
        <v>0</v>
      </c>
      <c r="I1848" s="2">
        <v>0</v>
      </c>
      <c r="J1848" s="2">
        <v>0</v>
      </c>
      <c r="K1848" s="2">
        <v>1.5</v>
      </c>
      <c r="L1848" s="2">
        <v>-1</v>
      </c>
      <c r="M1848" s="2">
        <v>4</v>
      </c>
      <c r="N1848" s="2">
        <v>1.95</v>
      </c>
      <c r="O1848" s="2">
        <v>1.915</v>
      </c>
      <c r="P1848" s="2">
        <v>0.33500000000000002</v>
      </c>
      <c r="Q1848" s="2">
        <v>0.23499999999999999</v>
      </c>
      <c r="R1848" s="9">
        <v>4</v>
      </c>
      <c r="S1848" s="2" t="s">
        <v>794</v>
      </c>
    </row>
    <row r="1849" spans="1:19" s="1" customFormat="1" x14ac:dyDescent="0.2">
      <c r="A1849">
        <v>1834</v>
      </c>
      <c r="B1849">
        <v>1118</v>
      </c>
      <c r="C1849">
        <v>2</v>
      </c>
      <c r="D1849">
        <v>0.4</v>
      </c>
      <c r="E1849">
        <v>2112</v>
      </c>
      <c r="F1849">
        <v>-211</v>
      </c>
      <c r="G1849">
        <v>0</v>
      </c>
      <c r="H1849">
        <v>0</v>
      </c>
      <c r="I1849">
        <v>0</v>
      </c>
      <c r="R1849" s="8"/>
    </row>
    <row r="1850" spans="1:19" s="1" customFormat="1" x14ac:dyDescent="0.2">
      <c r="A1850" s="3">
        <v>0</v>
      </c>
      <c r="B1850" s="3">
        <v>1118</v>
      </c>
      <c r="C1850" s="3">
        <v>2</v>
      </c>
      <c r="D1850" s="3">
        <v>0.01</v>
      </c>
      <c r="E1850" s="3">
        <v>3112</v>
      </c>
      <c r="F1850" s="3">
        <v>311</v>
      </c>
      <c r="G1850" s="3">
        <v>0</v>
      </c>
      <c r="H1850" s="3">
        <v>0</v>
      </c>
      <c r="I1850" s="3">
        <v>0</v>
      </c>
      <c r="R1850" s="8"/>
    </row>
    <row r="1851" spans="1:19" s="1" customFormat="1" x14ac:dyDescent="0.2">
      <c r="A1851" s="3">
        <v>0</v>
      </c>
      <c r="B1851" s="3">
        <v>1118</v>
      </c>
      <c r="C1851" s="3">
        <v>3</v>
      </c>
      <c r="D1851" s="3">
        <v>0.28499999999999998</v>
      </c>
      <c r="E1851" s="3">
        <v>2212</v>
      </c>
      <c r="F1851" s="3">
        <v>-211</v>
      </c>
      <c r="G1851" s="3">
        <v>-211</v>
      </c>
      <c r="H1851" s="3">
        <v>0</v>
      </c>
      <c r="I1851" s="3">
        <v>0</v>
      </c>
      <c r="R1851" s="8"/>
    </row>
    <row r="1852" spans="1:19" s="1" customFormat="1" x14ac:dyDescent="0.2">
      <c r="A1852" s="3">
        <v>0</v>
      </c>
      <c r="B1852" s="3">
        <v>1118</v>
      </c>
      <c r="C1852" s="3">
        <v>3</v>
      </c>
      <c r="D1852" s="3">
        <v>0.28499999999999998</v>
      </c>
      <c r="E1852" s="3">
        <v>2112</v>
      </c>
      <c r="F1852" s="3">
        <v>-211</v>
      </c>
      <c r="G1852" s="3">
        <v>111</v>
      </c>
      <c r="H1852" s="3">
        <v>0</v>
      </c>
      <c r="I1852" s="3">
        <v>0</v>
      </c>
      <c r="R1852" s="8"/>
    </row>
    <row r="1853" spans="1:19" x14ac:dyDescent="0.2">
      <c r="A1853" s="3">
        <v>0</v>
      </c>
      <c r="B1853" s="3">
        <v>1118</v>
      </c>
      <c r="C1853" s="3">
        <v>2</v>
      </c>
      <c r="D1853" s="3">
        <v>0.02</v>
      </c>
      <c r="E1853" s="3">
        <v>12116</v>
      </c>
      <c r="F1853" s="3">
        <v>-211</v>
      </c>
      <c r="G1853" s="3">
        <v>0</v>
      </c>
      <c r="H1853" s="3">
        <v>0</v>
      </c>
      <c r="I1853" s="3">
        <v>0</v>
      </c>
    </row>
    <row r="1854" spans="1:19" s="2" customFormat="1" x14ac:dyDescent="0.2">
      <c r="A1854" s="2">
        <v>1838</v>
      </c>
      <c r="B1854" s="2">
        <v>-1118</v>
      </c>
      <c r="C1854" s="2" t="s">
        <v>292</v>
      </c>
      <c r="D1854" s="2">
        <v>1.93</v>
      </c>
      <c r="E1854" s="2">
        <v>0.28499999999999998</v>
      </c>
      <c r="F1854" s="2">
        <v>8</v>
      </c>
      <c r="G1854" s="2">
        <v>-1</v>
      </c>
      <c r="H1854" s="2">
        <v>0</v>
      </c>
      <c r="I1854" s="2">
        <v>0</v>
      </c>
      <c r="J1854" s="2">
        <v>0</v>
      </c>
      <c r="K1854" s="2">
        <v>1.5</v>
      </c>
      <c r="L1854" s="2">
        <v>1</v>
      </c>
      <c r="M1854" s="2">
        <v>4</v>
      </c>
      <c r="N1854" s="2">
        <v>1.95</v>
      </c>
      <c r="O1854" s="2">
        <v>1.915</v>
      </c>
      <c r="P1854" s="2">
        <v>0.33500000000000002</v>
      </c>
      <c r="Q1854" s="2">
        <v>0.23499999999999999</v>
      </c>
      <c r="R1854" s="9">
        <v>4</v>
      </c>
      <c r="S1854" s="2" t="s">
        <v>794</v>
      </c>
    </row>
    <row r="1855" spans="1:19" s="1" customFormat="1" x14ac:dyDescent="0.2">
      <c r="A1855">
        <v>1839</v>
      </c>
      <c r="B1855">
        <v>-1118</v>
      </c>
      <c r="C1855">
        <v>2</v>
      </c>
      <c r="D1855">
        <v>0.4</v>
      </c>
      <c r="E1855">
        <v>-2112</v>
      </c>
      <c r="F1855">
        <v>211</v>
      </c>
      <c r="G1855">
        <v>0</v>
      </c>
      <c r="H1855">
        <v>0</v>
      </c>
      <c r="I1855">
        <v>0</v>
      </c>
      <c r="R1855" s="8"/>
    </row>
    <row r="1856" spans="1:19" s="1" customFormat="1" x14ac:dyDescent="0.2">
      <c r="A1856" s="3">
        <v>0</v>
      </c>
      <c r="B1856" s="3">
        <v>-1118</v>
      </c>
      <c r="C1856" s="3">
        <v>2</v>
      </c>
      <c r="D1856" s="3">
        <v>0.01</v>
      </c>
      <c r="E1856" s="3">
        <v>-3112</v>
      </c>
      <c r="F1856" s="3">
        <v>-311</v>
      </c>
      <c r="G1856" s="3">
        <v>0</v>
      </c>
      <c r="H1856" s="3">
        <v>0</v>
      </c>
      <c r="I1856" s="3">
        <v>0</v>
      </c>
      <c r="R1856" s="8"/>
    </row>
    <row r="1857" spans="1:19" s="1" customFormat="1" x14ac:dyDescent="0.2">
      <c r="A1857" s="3">
        <v>0</v>
      </c>
      <c r="B1857" s="3">
        <v>-1118</v>
      </c>
      <c r="C1857" s="3">
        <v>3</v>
      </c>
      <c r="D1857" s="3">
        <v>0.28499999999999998</v>
      </c>
      <c r="E1857" s="3">
        <v>-2212</v>
      </c>
      <c r="F1857" s="3">
        <v>211</v>
      </c>
      <c r="G1857" s="3">
        <v>211</v>
      </c>
      <c r="H1857" s="3">
        <v>0</v>
      </c>
      <c r="I1857" s="3">
        <v>0</v>
      </c>
      <c r="R1857" s="8"/>
    </row>
    <row r="1858" spans="1:19" s="1" customFormat="1" x14ac:dyDescent="0.2">
      <c r="A1858" s="3">
        <v>0</v>
      </c>
      <c r="B1858" s="3">
        <v>-1118</v>
      </c>
      <c r="C1858" s="3">
        <v>3</v>
      </c>
      <c r="D1858" s="3">
        <v>0.28499999999999998</v>
      </c>
      <c r="E1858" s="3">
        <v>-2112</v>
      </c>
      <c r="F1858" s="3">
        <v>211</v>
      </c>
      <c r="G1858" s="3">
        <v>111</v>
      </c>
      <c r="H1858" s="3">
        <v>0</v>
      </c>
      <c r="I1858" s="3">
        <v>0</v>
      </c>
      <c r="R1858" s="8"/>
    </row>
    <row r="1859" spans="1:19" s="1" customFormat="1" x14ac:dyDescent="0.2">
      <c r="A1859" s="3">
        <v>0</v>
      </c>
      <c r="B1859" s="3">
        <v>-1118</v>
      </c>
      <c r="C1859" s="3">
        <v>2</v>
      </c>
      <c r="D1859" s="3">
        <v>0.02</v>
      </c>
      <c r="E1859" s="3">
        <v>-12116</v>
      </c>
      <c r="F1859" s="3">
        <v>211</v>
      </c>
      <c r="G1859" s="3">
        <v>0</v>
      </c>
      <c r="H1859" s="3">
        <v>0</v>
      </c>
      <c r="I1859" s="3">
        <v>0</v>
      </c>
      <c r="R1859" s="8"/>
    </row>
    <row r="1860" spans="1:19" s="2" customFormat="1" x14ac:dyDescent="0.2">
      <c r="A1860" s="2">
        <v>1843</v>
      </c>
      <c r="B1860" s="2">
        <v>-2118</v>
      </c>
      <c r="C1860" s="2" t="s">
        <v>293</v>
      </c>
      <c r="D1860" s="2">
        <v>1.93</v>
      </c>
      <c r="E1860" s="2">
        <v>0.28499999999999998</v>
      </c>
      <c r="F1860" s="2">
        <v>8</v>
      </c>
      <c r="G1860" s="2">
        <v>-1</v>
      </c>
      <c r="H1860" s="2">
        <v>0</v>
      </c>
      <c r="I1860" s="2">
        <v>0</v>
      </c>
      <c r="J1860" s="2">
        <v>0</v>
      </c>
      <c r="K1860" s="2">
        <v>1.5</v>
      </c>
      <c r="L1860" s="2">
        <v>0</v>
      </c>
      <c r="M1860" s="2">
        <v>7</v>
      </c>
      <c r="N1860" s="2">
        <v>1.95</v>
      </c>
      <c r="O1860" s="2">
        <v>1.915</v>
      </c>
      <c r="P1860" s="2">
        <v>0.33500000000000002</v>
      </c>
      <c r="Q1860" s="2">
        <v>0.23499999999999999</v>
      </c>
      <c r="R1860" s="9">
        <v>4</v>
      </c>
      <c r="S1860" s="2" t="s">
        <v>794</v>
      </c>
    </row>
    <row r="1861" spans="1:19" s="1" customFormat="1" x14ac:dyDescent="0.2">
      <c r="A1861">
        <v>1844</v>
      </c>
      <c r="B1861">
        <v>-2118</v>
      </c>
      <c r="C1861">
        <v>2</v>
      </c>
      <c r="D1861">
        <v>0.26700000000000002</v>
      </c>
      <c r="E1861">
        <v>-2112</v>
      </c>
      <c r="F1861">
        <v>111</v>
      </c>
      <c r="G1861">
        <v>0</v>
      </c>
      <c r="H1861">
        <v>0</v>
      </c>
      <c r="I1861">
        <v>0</v>
      </c>
      <c r="R1861" s="8"/>
    </row>
    <row r="1862" spans="1:19" s="1" customFormat="1" x14ac:dyDescent="0.2">
      <c r="A1862">
        <v>1846</v>
      </c>
      <c r="B1862">
        <v>-2118</v>
      </c>
      <c r="C1862">
        <v>2</v>
      </c>
      <c r="D1862">
        <v>0.13300000000000001</v>
      </c>
      <c r="E1862">
        <v>-2212</v>
      </c>
      <c r="F1862">
        <v>211</v>
      </c>
      <c r="G1862">
        <v>0</v>
      </c>
      <c r="H1862">
        <v>0</v>
      </c>
      <c r="I1862">
        <v>0</v>
      </c>
      <c r="R1862" s="8"/>
    </row>
    <row r="1863" spans="1:19" s="1" customFormat="1" x14ac:dyDescent="0.2">
      <c r="A1863" s="3">
        <v>0</v>
      </c>
      <c r="B1863" s="3">
        <v>-2118</v>
      </c>
      <c r="C1863" s="3">
        <v>2</v>
      </c>
      <c r="D1863" s="3">
        <v>5.0000000000000001E-3</v>
      </c>
      <c r="E1863" s="3">
        <v>-3212</v>
      </c>
      <c r="F1863" s="3">
        <v>-311</v>
      </c>
      <c r="G1863" s="3">
        <v>0</v>
      </c>
      <c r="H1863" s="3">
        <v>0</v>
      </c>
      <c r="I1863" s="3">
        <v>0</v>
      </c>
      <c r="R1863" s="8"/>
    </row>
    <row r="1864" spans="1:19" s="1" customFormat="1" x14ac:dyDescent="0.2">
      <c r="A1864" s="3">
        <v>0</v>
      </c>
      <c r="B1864">
        <v>-2118</v>
      </c>
      <c r="C1864" s="3">
        <v>2</v>
      </c>
      <c r="D1864" s="3">
        <v>5.0000000000000001E-3</v>
      </c>
      <c r="E1864" s="3">
        <v>-3112</v>
      </c>
      <c r="F1864" s="3">
        <v>-321</v>
      </c>
      <c r="G1864" s="3">
        <v>0</v>
      </c>
      <c r="H1864" s="3">
        <v>0</v>
      </c>
      <c r="I1864" s="3">
        <v>0</v>
      </c>
      <c r="R1864" s="8"/>
    </row>
    <row r="1865" spans="1:19" s="1" customFormat="1" x14ac:dyDescent="0.2">
      <c r="A1865" s="3">
        <v>0</v>
      </c>
      <c r="B1865">
        <v>-2118</v>
      </c>
      <c r="C1865" s="3">
        <v>3</v>
      </c>
      <c r="D1865" s="3">
        <v>0.19</v>
      </c>
      <c r="E1865" s="3">
        <v>-2212</v>
      </c>
      <c r="F1865" s="3">
        <v>211</v>
      </c>
      <c r="G1865" s="3">
        <v>111</v>
      </c>
      <c r="H1865" s="3">
        <v>0</v>
      </c>
      <c r="I1865" s="3">
        <v>0</v>
      </c>
      <c r="R1865" s="8"/>
    </row>
    <row r="1866" spans="1:19" s="1" customFormat="1" x14ac:dyDescent="0.2">
      <c r="A1866" s="3">
        <v>0</v>
      </c>
      <c r="B1866" s="3">
        <v>-2118</v>
      </c>
      <c r="C1866" s="3">
        <v>3</v>
      </c>
      <c r="D1866" s="3">
        <v>0.19</v>
      </c>
      <c r="E1866" s="3">
        <v>-2112</v>
      </c>
      <c r="F1866" s="3">
        <v>-211</v>
      </c>
      <c r="G1866" s="3">
        <v>211</v>
      </c>
      <c r="H1866" s="3">
        <v>0</v>
      </c>
      <c r="I1866" s="3">
        <v>0</v>
      </c>
      <c r="R1866" s="8"/>
    </row>
    <row r="1867" spans="1:19" s="1" customFormat="1" x14ac:dyDescent="0.2">
      <c r="A1867" s="3">
        <v>0</v>
      </c>
      <c r="B1867">
        <v>-2118</v>
      </c>
      <c r="C1867" s="3">
        <v>3</v>
      </c>
      <c r="D1867" s="3">
        <v>0.19</v>
      </c>
      <c r="E1867" s="3">
        <v>-2112</v>
      </c>
      <c r="F1867" s="3">
        <v>111</v>
      </c>
      <c r="G1867" s="3">
        <v>111</v>
      </c>
      <c r="H1867" s="3">
        <v>0</v>
      </c>
      <c r="I1867" s="3">
        <v>0</v>
      </c>
      <c r="R1867" s="8"/>
    </row>
    <row r="1868" spans="1:19" s="1" customFormat="1" x14ac:dyDescent="0.2">
      <c r="A1868" s="3">
        <v>0</v>
      </c>
      <c r="B1868">
        <v>-2118</v>
      </c>
      <c r="C1868" s="3">
        <v>2</v>
      </c>
      <c r="D1868" s="3">
        <v>1.2999999999999999E-2</v>
      </c>
      <c r="E1868" s="3">
        <v>-12116</v>
      </c>
      <c r="F1868" s="3">
        <v>111</v>
      </c>
      <c r="G1868" s="3">
        <v>0</v>
      </c>
      <c r="H1868" s="3">
        <v>0</v>
      </c>
      <c r="I1868" s="3">
        <v>0</v>
      </c>
      <c r="R1868" s="8"/>
    </row>
    <row r="1869" spans="1:19" s="1" customFormat="1" x14ac:dyDescent="0.2">
      <c r="A1869" s="3">
        <v>0</v>
      </c>
      <c r="B1869" s="3">
        <v>-2118</v>
      </c>
      <c r="C1869" s="3">
        <v>2</v>
      </c>
      <c r="D1869" s="3">
        <v>7.0000000000000001E-3</v>
      </c>
      <c r="E1869" s="3">
        <v>-12216</v>
      </c>
      <c r="F1869" s="3">
        <v>211</v>
      </c>
      <c r="G1869" s="3">
        <v>0</v>
      </c>
      <c r="H1869" s="3">
        <v>0</v>
      </c>
      <c r="I1869" s="3">
        <v>0</v>
      </c>
      <c r="R1869" s="8"/>
    </row>
    <row r="1870" spans="1:19" s="2" customFormat="1" x14ac:dyDescent="0.2">
      <c r="A1870" s="2">
        <v>1851</v>
      </c>
      <c r="B1870" s="2">
        <v>-2218</v>
      </c>
      <c r="C1870" s="2" t="s">
        <v>294</v>
      </c>
      <c r="D1870" s="2">
        <v>1.93</v>
      </c>
      <c r="E1870" s="2">
        <v>0.28499999999999998</v>
      </c>
      <c r="F1870" s="2">
        <v>8</v>
      </c>
      <c r="G1870" s="2">
        <v>-1</v>
      </c>
      <c r="H1870" s="2">
        <v>0</v>
      </c>
      <c r="I1870" s="2">
        <v>0</v>
      </c>
      <c r="J1870" s="2">
        <v>0</v>
      </c>
      <c r="K1870" s="2">
        <v>1.5</v>
      </c>
      <c r="L1870" s="2">
        <v>-1</v>
      </c>
      <c r="M1870" s="2">
        <v>7</v>
      </c>
      <c r="N1870" s="2">
        <v>1.95</v>
      </c>
      <c r="O1870" s="2">
        <v>1.915</v>
      </c>
      <c r="P1870" s="2">
        <v>0.33500000000000002</v>
      </c>
      <c r="Q1870" s="2">
        <v>0.23499999999999999</v>
      </c>
      <c r="R1870" s="9">
        <v>4</v>
      </c>
      <c r="S1870" s="2" t="s">
        <v>794</v>
      </c>
    </row>
    <row r="1871" spans="1:19" s="1" customFormat="1" x14ac:dyDescent="0.2">
      <c r="A1871">
        <v>1852</v>
      </c>
      <c r="B1871">
        <v>-2218</v>
      </c>
      <c r="C1871">
        <v>2</v>
      </c>
      <c r="D1871">
        <v>0.26700000000000002</v>
      </c>
      <c r="E1871">
        <v>-2212</v>
      </c>
      <c r="F1871">
        <v>111</v>
      </c>
      <c r="G1871">
        <v>0</v>
      </c>
      <c r="H1871">
        <v>0</v>
      </c>
      <c r="I1871">
        <v>0</v>
      </c>
      <c r="R1871" s="8"/>
    </row>
    <row r="1872" spans="1:19" s="1" customFormat="1" x14ac:dyDescent="0.2">
      <c r="A1872">
        <v>1854</v>
      </c>
      <c r="B1872">
        <v>-2218</v>
      </c>
      <c r="C1872">
        <v>2</v>
      </c>
      <c r="D1872">
        <v>0.13300000000000001</v>
      </c>
      <c r="E1872">
        <v>-2112</v>
      </c>
      <c r="F1872">
        <v>-211</v>
      </c>
      <c r="G1872">
        <v>0</v>
      </c>
      <c r="H1872">
        <v>0</v>
      </c>
      <c r="I1872">
        <v>0</v>
      </c>
      <c r="R1872" s="8"/>
    </row>
    <row r="1873" spans="1:19" s="1" customFormat="1" x14ac:dyDescent="0.2">
      <c r="A1873" s="3">
        <v>0</v>
      </c>
      <c r="B1873">
        <v>-2218</v>
      </c>
      <c r="C1873" s="3">
        <v>2</v>
      </c>
      <c r="D1873" s="3">
        <v>5.0000000000000001E-3</v>
      </c>
      <c r="E1873" s="3">
        <v>-3212</v>
      </c>
      <c r="F1873" s="3">
        <v>-321</v>
      </c>
      <c r="G1873" s="3">
        <v>0</v>
      </c>
      <c r="H1873" s="3">
        <v>0</v>
      </c>
      <c r="I1873" s="3">
        <v>0</v>
      </c>
      <c r="R1873" s="8"/>
    </row>
    <row r="1874" spans="1:19" s="1" customFormat="1" x14ac:dyDescent="0.2">
      <c r="A1874" s="3">
        <v>0</v>
      </c>
      <c r="B1874">
        <v>-2218</v>
      </c>
      <c r="C1874" s="3">
        <v>2</v>
      </c>
      <c r="D1874" s="3">
        <v>5.0000000000000001E-3</v>
      </c>
      <c r="E1874" s="3">
        <v>-3222</v>
      </c>
      <c r="F1874" s="3">
        <v>-311</v>
      </c>
      <c r="G1874" s="3">
        <v>0</v>
      </c>
      <c r="H1874" s="3">
        <v>0</v>
      </c>
      <c r="I1874" s="3">
        <v>0</v>
      </c>
      <c r="R1874" s="8"/>
    </row>
    <row r="1875" spans="1:19" s="1" customFormat="1" x14ac:dyDescent="0.2">
      <c r="A1875" s="3">
        <v>0</v>
      </c>
      <c r="B1875">
        <v>-2218</v>
      </c>
      <c r="C1875" s="3">
        <v>3</v>
      </c>
      <c r="D1875" s="3">
        <v>0.19</v>
      </c>
      <c r="E1875" s="3">
        <v>-2212</v>
      </c>
      <c r="F1875" s="3">
        <v>111</v>
      </c>
      <c r="G1875" s="3">
        <v>111</v>
      </c>
      <c r="H1875" s="3">
        <v>0</v>
      </c>
      <c r="I1875" s="3">
        <v>0</v>
      </c>
      <c r="R1875" s="8"/>
    </row>
    <row r="1876" spans="1:19" s="1" customFormat="1" x14ac:dyDescent="0.2">
      <c r="A1876" s="3">
        <v>0</v>
      </c>
      <c r="B1876">
        <v>-2218</v>
      </c>
      <c r="C1876" s="3">
        <v>3</v>
      </c>
      <c r="D1876" s="3">
        <v>0.19</v>
      </c>
      <c r="E1876" s="3">
        <v>-2212</v>
      </c>
      <c r="F1876" s="3">
        <v>-211</v>
      </c>
      <c r="G1876" s="3">
        <v>211</v>
      </c>
      <c r="H1876" s="3">
        <v>0</v>
      </c>
      <c r="I1876" s="3">
        <v>0</v>
      </c>
      <c r="R1876" s="8"/>
    </row>
    <row r="1877" spans="1:19" s="1" customFormat="1" x14ac:dyDescent="0.2">
      <c r="A1877" s="3">
        <v>0</v>
      </c>
      <c r="B1877">
        <v>-2218</v>
      </c>
      <c r="C1877" s="3">
        <v>3</v>
      </c>
      <c r="D1877" s="3">
        <v>0.19</v>
      </c>
      <c r="E1877" s="3">
        <v>-2112</v>
      </c>
      <c r="F1877" s="3">
        <v>-211</v>
      </c>
      <c r="G1877" s="3">
        <v>111</v>
      </c>
      <c r="H1877" s="3">
        <v>0</v>
      </c>
      <c r="I1877" s="3">
        <v>0</v>
      </c>
      <c r="R1877" s="8"/>
    </row>
    <row r="1878" spans="1:19" x14ac:dyDescent="0.2">
      <c r="A1878" s="3">
        <v>0</v>
      </c>
      <c r="B1878">
        <v>-2218</v>
      </c>
      <c r="C1878" s="3">
        <v>2</v>
      </c>
      <c r="D1878" s="3">
        <v>1.2999999999999999E-2</v>
      </c>
      <c r="E1878" s="3">
        <v>-12216</v>
      </c>
      <c r="F1878" s="3">
        <v>111</v>
      </c>
      <c r="G1878" s="3">
        <v>0</v>
      </c>
      <c r="H1878" s="3">
        <v>0</v>
      </c>
      <c r="I1878" s="3">
        <v>0</v>
      </c>
    </row>
    <row r="1879" spans="1:19" x14ac:dyDescent="0.2">
      <c r="A1879" s="3">
        <v>0</v>
      </c>
      <c r="B1879">
        <v>-2218</v>
      </c>
      <c r="C1879" s="3">
        <v>2</v>
      </c>
      <c r="D1879" s="3">
        <v>7.0000000000000001E-3</v>
      </c>
      <c r="E1879" s="3">
        <v>-12116</v>
      </c>
      <c r="F1879" s="3">
        <v>-211</v>
      </c>
      <c r="G1879" s="3">
        <v>0</v>
      </c>
      <c r="H1879" s="3">
        <v>0</v>
      </c>
      <c r="I1879" s="3">
        <v>0</v>
      </c>
    </row>
    <row r="1880" spans="1:19" s="2" customFormat="1" x14ac:dyDescent="0.2">
      <c r="A1880" s="2">
        <v>1859</v>
      </c>
      <c r="B1880" s="2">
        <v>-2228</v>
      </c>
      <c r="C1880" s="2" t="s">
        <v>295</v>
      </c>
      <c r="D1880" s="2">
        <v>1.93</v>
      </c>
      <c r="E1880" s="2">
        <v>0.28499999999999998</v>
      </c>
      <c r="F1880" s="2">
        <v>8</v>
      </c>
      <c r="G1880" s="2">
        <v>-1</v>
      </c>
      <c r="H1880" s="2">
        <v>0</v>
      </c>
      <c r="I1880" s="2">
        <v>0</v>
      </c>
      <c r="J1880" s="2">
        <v>0</v>
      </c>
      <c r="K1880" s="2">
        <v>1.5</v>
      </c>
      <c r="L1880" s="2">
        <v>-2</v>
      </c>
      <c r="M1880" s="2">
        <v>4</v>
      </c>
      <c r="N1880" s="2">
        <v>1.95</v>
      </c>
      <c r="O1880" s="2">
        <v>1.915</v>
      </c>
      <c r="P1880" s="2">
        <v>0.33500000000000002</v>
      </c>
      <c r="Q1880" s="2">
        <v>0.23499999999999999</v>
      </c>
      <c r="R1880" s="9">
        <v>4</v>
      </c>
      <c r="S1880" s="2" t="s">
        <v>794</v>
      </c>
    </row>
    <row r="1881" spans="1:19" s="1" customFormat="1" x14ac:dyDescent="0.2">
      <c r="A1881">
        <v>1860</v>
      </c>
      <c r="B1881">
        <v>-2228</v>
      </c>
      <c r="C1881">
        <v>2</v>
      </c>
      <c r="D1881">
        <v>0.4</v>
      </c>
      <c r="E1881">
        <v>-2212</v>
      </c>
      <c r="F1881">
        <v>-211</v>
      </c>
      <c r="G1881">
        <v>0</v>
      </c>
      <c r="H1881">
        <v>0</v>
      </c>
      <c r="I1881">
        <v>0</v>
      </c>
      <c r="R1881" s="8"/>
    </row>
    <row r="1882" spans="1:19" s="1" customFormat="1" x14ac:dyDescent="0.2">
      <c r="A1882" s="3">
        <v>0</v>
      </c>
      <c r="B1882" s="3">
        <v>-2228</v>
      </c>
      <c r="C1882" s="3">
        <v>2</v>
      </c>
      <c r="D1882" s="3">
        <v>0.01</v>
      </c>
      <c r="E1882" s="3">
        <v>-3222</v>
      </c>
      <c r="F1882" s="3">
        <v>-321</v>
      </c>
      <c r="G1882" s="3">
        <v>0</v>
      </c>
      <c r="H1882" s="3">
        <v>0</v>
      </c>
      <c r="I1882" s="3">
        <v>0</v>
      </c>
      <c r="R1882" s="8"/>
    </row>
    <row r="1883" spans="1:19" s="1" customFormat="1" x14ac:dyDescent="0.2">
      <c r="A1883" s="3">
        <v>0</v>
      </c>
      <c r="B1883" s="3">
        <v>-2228</v>
      </c>
      <c r="C1883" s="3">
        <v>3</v>
      </c>
      <c r="D1883" s="3">
        <v>0.28499999999999998</v>
      </c>
      <c r="E1883" s="3">
        <v>-2212</v>
      </c>
      <c r="F1883" s="3">
        <v>-211</v>
      </c>
      <c r="G1883" s="3">
        <v>111</v>
      </c>
      <c r="H1883" s="3">
        <v>0</v>
      </c>
      <c r="I1883" s="3">
        <v>0</v>
      </c>
      <c r="R1883" s="8"/>
    </row>
    <row r="1884" spans="1:19" s="1" customFormat="1" x14ac:dyDescent="0.2">
      <c r="A1884" s="3">
        <v>0</v>
      </c>
      <c r="B1884" s="3">
        <v>-2228</v>
      </c>
      <c r="C1884" s="3">
        <v>3</v>
      </c>
      <c r="D1884" s="3">
        <v>0.28499999999999998</v>
      </c>
      <c r="E1884" s="3">
        <v>-2112</v>
      </c>
      <c r="F1884" s="3">
        <v>-211</v>
      </c>
      <c r="G1884" s="3">
        <v>-211</v>
      </c>
      <c r="H1884" s="3">
        <v>0</v>
      </c>
      <c r="I1884" s="3">
        <v>0</v>
      </c>
      <c r="R1884" s="8"/>
    </row>
    <row r="1885" spans="1:19" x14ac:dyDescent="0.2">
      <c r="A1885" s="3">
        <v>0</v>
      </c>
      <c r="B1885" s="3">
        <v>-2228</v>
      </c>
      <c r="C1885" s="3">
        <v>2</v>
      </c>
      <c r="D1885" s="3">
        <v>0.02</v>
      </c>
      <c r="E1885" s="3">
        <v>-12216</v>
      </c>
      <c r="F1885" s="3">
        <v>-211</v>
      </c>
      <c r="G1885" s="3">
        <v>0</v>
      </c>
      <c r="H1885" s="3">
        <v>0</v>
      </c>
      <c r="I1885" s="3">
        <v>0</v>
      </c>
    </row>
    <row r="1886" spans="1:19" s="2" customFormat="1" x14ac:dyDescent="0.2">
      <c r="A1886" s="2">
        <v>1864</v>
      </c>
      <c r="B1886" s="2">
        <v>-11116</v>
      </c>
      <c r="C1886" s="2" t="s">
        <v>296</v>
      </c>
      <c r="D1886" s="2">
        <v>1.95</v>
      </c>
      <c r="E1886" s="2">
        <v>0.3</v>
      </c>
      <c r="F1886" s="2">
        <v>6</v>
      </c>
      <c r="G1886" s="2">
        <v>-1</v>
      </c>
      <c r="H1886" s="2">
        <v>0</v>
      </c>
      <c r="I1886" s="2">
        <v>0</v>
      </c>
      <c r="J1886" s="2">
        <v>0</v>
      </c>
      <c r="K1886" s="2">
        <v>1.5</v>
      </c>
      <c r="L1886" s="2">
        <v>1</v>
      </c>
      <c r="M1886" s="2">
        <v>2</v>
      </c>
      <c r="N1886" s="2">
        <v>2</v>
      </c>
      <c r="O1886" s="2">
        <v>1.9</v>
      </c>
      <c r="P1886" s="2">
        <v>0.4</v>
      </c>
      <c r="Q1886" s="2">
        <v>0.2</v>
      </c>
      <c r="R1886" s="9">
        <v>3</v>
      </c>
      <c r="S1886" s="2" t="s">
        <v>791</v>
      </c>
    </row>
    <row r="1887" spans="1:19" x14ac:dyDescent="0.2">
      <c r="A1887">
        <v>1865</v>
      </c>
      <c r="B1887">
        <v>-11116</v>
      </c>
      <c r="C1887">
        <v>2</v>
      </c>
      <c r="D1887">
        <v>0.1</v>
      </c>
      <c r="E1887">
        <v>-2112</v>
      </c>
      <c r="F1887">
        <v>211</v>
      </c>
      <c r="G1887">
        <v>0</v>
      </c>
      <c r="H1887">
        <v>0</v>
      </c>
      <c r="I1887">
        <v>0</v>
      </c>
      <c r="S1887" t="s">
        <v>792</v>
      </c>
    </row>
    <row r="1888" spans="1:19" x14ac:dyDescent="0.2">
      <c r="A1888">
        <v>0</v>
      </c>
      <c r="B1888">
        <v>-11116</v>
      </c>
      <c r="C1888">
        <v>2</v>
      </c>
      <c r="D1888">
        <v>0.9</v>
      </c>
      <c r="E1888">
        <v>-11112</v>
      </c>
      <c r="F1888">
        <v>22</v>
      </c>
      <c r="G1888">
        <v>0</v>
      </c>
      <c r="H1888">
        <v>0</v>
      </c>
      <c r="I1888">
        <v>0</v>
      </c>
    </row>
    <row r="1889" spans="1:19" s="2" customFormat="1" x14ac:dyDescent="0.2">
      <c r="A1889" s="2">
        <v>1867</v>
      </c>
      <c r="B1889" s="2">
        <v>-11216</v>
      </c>
      <c r="C1889" s="2" t="s">
        <v>297</v>
      </c>
      <c r="D1889" s="2">
        <v>1.95</v>
      </c>
      <c r="E1889" s="2">
        <v>0.3</v>
      </c>
      <c r="F1889" s="2">
        <v>6</v>
      </c>
      <c r="G1889" s="2">
        <v>-1</v>
      </c>
      <c r="H1889" s="2">
        <v>0</v>
      </c>
      <c r="I1889" s="2">
        <v>0</v>
      </c>
      <c r="J1889" s="2">
        <v>0</v>
      </c>
      <c r="K1889" s="2">
        <v>1.5</v>
      </c>
      <c r="L1889" s="2">
        <v>0</v>
      </c>
      <c r="M1889" s="2">
        <v>4</v>
      </c>
      <c r="N1889" s="2">
        <v>2</v>
      </c>
      <c r="O1889" s="2">
        <v>1.9</v>
      </c>
      <c r="P1889" s="2">
        <v>0.4</v>
      </c>
      <c r="Q1889" s="2">
        <v>0.2</v>
      </c>
      <c r="R1889" s="9">
        <v>3</v>
      </c>
      <c r="S1889" s="2" t="s">
        <v>791</v>
      </c>
    </row>
    <row r="1890" spans="1:19" x14ac:dyDescent="0.2">
      <c r="A1890">
        <v>1868</v>
      </c>
      <c r="B1890">
        <v>-11216</v>
      </c>
      <c r="C1890">
        <v>2</v>
      </c>
      <c r="D1890">
        <v>0.05</v>
      </c>
      <c r="E1890">
        <v>-2112</v>
      </c>
      <c r="F1890">
        <v>111</v>
      </c>
      <c r="G1890">
        <v>0</v>
      </c>
      <c r="H1890">
        <v>0</v>
      </c>
      <c r="I1890">
        <v>0</v>
      </c>
      <c r="S1890" t="s">
        <v>792</v>
      </c>
    </row>
    <row r="1891" spans="1:19" x14ac:dyDescent="0.2">
      <c r="A1891">
        <v>1869</v>
      </c>
      <c r="B1891">
        <v>-11216</v>
      </c>
      <c r="C1891">
        <v>2</v>
      </c>
      <c r="D1891">
        <v>0.05</v>
      </c>
      <c r="E1891">
        <v>-2212</v>
      </c>
      <c r="F1891">
        <v>211</v>
      </c>
      <c r="G1891">
        <v>0</v>
      </c>
      <c r="H1891">
        <v>0</v>
      </c>
      <c r="I1891">
        <v>0</v>
      </c>
    </row>
    <row r="1892" spans="1:19" x14ac:dyDescent="0.2">
      <c r="A1892">
        <v>0</v>
      </c>
      <c r="B1892">
        <v>-11216</v>
      </c>
      <c r="C1892">
        <v>2</v>
      </c>
      <c r="D1892">
        <v>0.9</v>
      </c>
      <c r="E1892">
        <v>-11212</v>
      </c>
      <c r="F1892">
        <v>22</v>
      </c>
      <c r="G1892">
        <v>0</v>
      </c>
      <c r="H1892">
        <v>0</v>
      </c>
      <c r="I1892">
        <v>0</v>
      </c>
    </row>
    <row r="1893" spans="1:19" s="2" customFormat="1" x14ac:dyDescent="0.2">
      <c r="A1893" s="2">
        <v>1872</v>
      </c>
      <c r="B1893" s="2">
        <v>-12126</v>
      </c>
      <c r="C1893" s="2" t="s">
        <v>298</v>
      </c>
      <c r="D1893" s="2">
        <v>1.95</v>
      </c>
      <c r="E1893" s="2">
        <v>0.3</v>
      </c>
      <c r="F1893" s="2">
        <v>6</v>
      </c>
      <c r="G1893" s="2">
        <v>-1</v>
      </c>
      <c r="H1893" s="2">
        <v>0</v>
      </c>
      <c r="I1893" s="2">
        <v>0</v>
      </c>
      <c r="J1893" s="2">
        <v>0</v>
      </c>
      <c r="K1893" s="2">
        <v>1.5</v>
      </c>
      <c r="L1893" s="2">
        <v>-1</v>
      </c>
      <c r="M1893" s="2">
        <v>4</v>
      </c>
      <c r="N1893" s="2">
        <v>2</v>
      </c>
      <c r="O1893" s="2">
        <v>1.9</v>
      </c>
      <c r="P1893" s="2">
        <v>0.4</v>
      </c>
      <c r="Q1893" s="2">
        <v>0.2</v>
      </c>
      <c r="R1893" s="9">
        <v>3</v>
      </c>
      <c r="S1893" s="2" t="s">
        <v>791</v>
      </c>
    </row>
    <row r="1894" spans="1:19" x14ac:dyDescent="0.2">
      <c r="A1894">
        <v>1873</v>
      </c>
      <c r="B1894">
        <v>-12126</v>
      </c>
      <c r="C1894">
        <v>2</v>
      </c>
      <c r="D1894">
        <v>0.05</v>
      </c>
      <c r="E1894">
        <v>-2212</v>
      </c>
      <c r="F1894">
        <v>111</v>
      </c>
      <c r="G1894">
        <v>0</v>
      </c>
      <c r="H1894">
        <v>0</v>
      </c>
      <c r="I1894">
        <v>0</v>
      </c>
      <c r="S1894" t="s">
        <v>792</v>
      </c>
    </row>
    <row r="1895" spans="1:19" x14ac:dyDescent="0.2">
      <c r="A1895">
        <v>1874</v>
      </c>
      <c r="B1895">
        <v>-12126</v>
      </c>
      <c r="C1895">
        <v>2</v>
      </c>
      <c r="D1895">
        <v>0.05</v>
      </c>
      <c r="E1895">
        <v>-2112</v>
      </c>
      <c r="F1895">
        <v>-211</v>
      </c>
      <c r="G1895">
        <v>0</v>
      </c>
      <c r="H1895">
        <v>0</v>
      </c>
      <c r="I1895">
        <v>0</v>
      </c>
    </row>
    <row r="1896" spans="1:19" x14ac:dyDescent="0.2">
      <c r="A1896">
        <v>0</v>
      </c>
      <c r="B1896">
        <v>-12126</v>
      </c>
      <c r="C1896">
        <v>2</v>
      </c>
      <c r="D1896">
        <v>0.9</v>
      </c>
      <c r="E1896">
        <v>-12122</v>
      </c>
      <c r="F1896">
        <v>22</v>
      </c>
      <c r="G1896">
        <v>0</v>
      </c>
      <c r="H1896">
        <v>0</v>
      </c>
      <c r="I1896">
        <v>0</v>
      </c>
    </row>
    <row r="1897" spans="1:19" s="2" customFormat="1" x14ac:dyDescent="0.2">
      <c r="A1897" s="2">
        <v>1877</v>
      </c>
      <c r="B1897" s="2">
        <v>-12226</v>
      </c>
      <c r="C1897" s="2" t="s">
        <v>299</v>
      </c>
      <c r="D1897" s="2">
        <v>1.95</v>
      </c>
      <c r="E1897" s="2">
        <v>0.3</v>
      </c>
      <c r="F1897" s="2">
        <v>6</v>
      </c>
      <c r="G1897" s="2">
        <v>-1</v>
      </c>
      <c r="H1897" s="2">
        <v>0</v>
      </c>
      <c r="I1897" s="2">
        <v>0</v>
      </c>
      <c r="J1897" s="2">
        <v>0</v>
      </c>
      <c r="K1897" s="2">
        <v>1.5</v>
      </c>
      <c r="L1897" s="2">
        <v>-2</v>
      </c>
      <c r="M1897" s="2">
        <v>2</v>
      </c>
      <c r="N1897" s="2">
        <v>2</v>
      </c>
      <c r="O1897" s="2">
        <v>1.9</v>
      </c>
      <c r="P1897" s="2">
        <v>0.4</v>
      </c>
      <c r="Q1897" s="2">
        <v>0.2</v>
      </c>
      <c r="R1897" s="9">
        <v>3</v>
      </c>
      <c r="S1897" s="2" t="s">
        <v>791</v>
      </c>
    </row>
    <row r="1898" spans="1:19" x14ac:dyDescent="0.2">
      <c r="A1898">
        <v>1878</v>
      </c>
      <c r="B1898">
        <v>-12226</v>
      </c>
      <c r="C1898">
        <v>2</v>
      </c>
      <c r="D1898">
        <v>0.1</v>
      </c>
      <c r="E1898">
        <v>-2212</v>
      </c>
      <c r="F1898">
        <v>-211</v>
      </c>
      <c r="G1898">
        <v>0</v>
      </c>
      <c r="H1898">
        <v>0</v>
      </c>
      <c r="I1898">
        <v>0</v>
      </c>
      <c r="S1898" t="s">
        <v>792</v>
      </c>
    </row>
    <row r="1899" spans="1:19" x14ac:dyDescent="0.2">
      <c r="A1899">
        <v>0</v>
      </c>
      <c r="B1899">
        <v>-12226</v>
      </c>
      <c r="C1899">
        <v>2</v>
      </c>
      <c r="D1899">
        <v>0.9</v>
      </c>
      <c r="E1899">
        <v>-12222</v>
      </c>
      <c r="F1899">
        <v>22</v>
      </c>
      <c r="G1899">
        <v>0</v>
      </c>
      <c r="H1899">
        <v>0</v>
      </c>
      <c r="I1899">
        <v>0</v>
      </c>
    </row>
    <row r="1900" spans="1:19" s="2" customFormat="1" x14ac:dyDescent="0.2">
      <c r="A1900" s="2">
        <v>1880</v>
      </c>
      <c r="B1900" s="2">
        <v>22224</v>
      </c>
      <c r="C1900" s="2" t="s">
        <v>300</v>
      </c>
      <c r="D1900" s="2">
        <v>1.92</v>
      </c>
      <c r="E1900" s="2">
        <v>0.3</v>
      </c>
      <c r="F1900" s="2">
        <v>4</v>
      </c>
      <c r="G1900" s="2">
        <v>1</v>
      </c>
      <c r="H1900" s="2">
        <v>0</v>
      </c>
      <c r="I1900" s="2">
        <v>0</v>
      </c>
      <c r="J1900" s="2">
        <v>0</v>
      </c>
      <c r="K1900" s="2">
        <v>1.5</v>
      </c>
      <c r="L1900" s="2">
        <v>2</v>
      </c>
      <c r="M1900" s="2">
        <v>6</v>
      </c>
      <c r="N1900" s="2">
        <v>1.97</v>
      </c>
      <c r="O1900" s="2">
        <v>1.87</v>
      </c>
      <c r="P1900" s="2">
        <v>0.36</v>
      </c>
      <c r="Q1900" s="2">
        <v>0.24</v>
      </c>
      <c r="R1900" s="9">
        <v>3</v>
      </c>
      <c r="S1900" s="2" t="s">
        <v>793</v>
      </c>
    </row>
    <row r="1901" spans="1:19" x14ac:dyDescent="0.2">
      <c r="A1901">
        <v>1881</v>
      </c>
      <c r="B1901">
        <v>22224</v>
      </c>
      <c r="C1901">
        <v>2</v>
      </c>
      <c r="D1901">
        <v>0.112</v>
      </c>
      <c r="E1901">
        <v>2212</v>
      </c>
      <c r="F1901">
        <v>211</v>
      </c>
      <c r="G1901">
        <v>0</v>
      </c>
      <c r="H1901">
        <v>0</v>
      </c>
      <c r="I1901">
        <v>0</v>
      </c>
    </row>
    <row r="1902" spans="1:19" x14ac:dyDescent="0.2">
      <c r="A1902">
        <v>1882</v>
      </c>
      <c r="B1902">
        <v>22224</v>
      </c>
      <c r="C1902">
        <v>2</v>
      </c>
      <c r="D1902">
        <v>0.104</v>
      </c>
      <c r="E1902">
        <v>2224</v>
      </c>
      <c r="F1902">
        <v>221</v>
      </c>
      <c r="G1902">
        <v>0</v>
      </c>
      <c r="H1902">
        <v>0</v>
      </c>
      <c r="I1902">
        <v>0</v>
      </c>
    </row>
    <row r="1903" spans="1:19" x14ac:dyDescent="0.2">
      <c r="A1903">
        <v>1883</v>
      </c>
      <c r="B1903">
        <v>22224</v>
      </c>
      <c r="C1903">
        <v>2</v>
      </c>
      <c r="D1903">
        <v>3.6999999999999998E-2</v>
      </c>
      <c r="E1903">
        <v>3222</v>
      </c>
      <c r="F1903">
        <v>321</v>
      </c>
      <c r="G1903">
        <v>0</v>
      </c>
      <c r="H1903">
        <v>0</v>
      </c>
      <c r="I1903">
        <v>0</v>
      </c>
    </row>
    <row r="1904" spans="1:19" x14ac:dyDescent="0.2">
      <c r="A1904">
        <v>1884</v>
      </c>
      <c r="B1904">
        <v>22224</v>
      </c>
      <c r="C1904">
        <v>2</v>
      </c>
      <c r="D1904">
        <v>3.6999999999999998E-2</v>
      </c>
      <c r="E1904">
        <v>9000211</v>
      </c>
      <c r="F1904">
        <v>2212</v>
      </c>
      <c r="G1904">
        <v>0</v>
      </c>
      <c r="H1904">
        <v>0</v>
      </c>
      <c r="I1904">
        <v>0</v>
      </c>
    </row>
    <row r="1905" spans="1:19" x14ac:dyDescent="0.2">
      <c r="A1905">
        <v>1885</v>
      </c>
      <c r="B1905">
        <v>22224</v>
      </c>
      <c r="C1905">
        <v>2</v>
      </c>
      <c r="D1905">
        <v>0.42599999999999999</v>
      </c>
      <c r="E1905">
        <v>2224</v>
      </c>
      <c r="F1905">
        <v>111</v>
      </c>
      <c r="G1905">
        <v>0</v>
      </c>
      <c r="H1905">
        <v>0</v>
      </c>
      <c r="I1905">
        <v>0</v>
      </c>
    </row>
    <row r="1906" spans="1:19" x14ac:dyDescent="0.2">
      <c r="A1906">
        <v>1886</v>
      </c>
      <c r="B1906">
        <v>22224</v>
      </c>
      <c r="C1906">
        <v>2</v>
      </c>
      <c r="D1906">
        <v>0.28399999999999997</v>
      </c>
      <c r="E1906">
        <v>2214</v>
      </c>
      <c r="F1906">
        <v>211</v>
      </c>
      <c r="G1906">
        <v>0</v>
      </c>
      <c r="H1906">
        <v>0</v>
      </c>
      <c r="I1906">
        <v>0</v>
      </c>
    </row>
    <row r="1907" spans="1:19" s="2" customFormat="1" x14ac:dyDescent="0.2">
      <c r="A1907" s="2">
        <v>1887</v>
      </c>
      <c r="B1907" s="2">
        <v>22214</v>
      </c>
      <c r="C1907" s="2" t="s">
        <v>301</v>
      </c>
      <c r="D1907" s="2">
        <v>1.92</v>
      </c>
      <c r="E1907" s="2">
        <v>0.3</v>
      </c>
      <c r="F1907" s="2">
        <v>4</v>
      </c>
      <c r="G1907" s="2">
        <v>1</v>
      </c>
      <c r="H1907" s="2">
        <v>0</v>
      </c>
      <c r="I1907" s="2">
        <v>0</v>
      </c>
      <c r="J1907" s="2">
        <v>0</v>
      </c>
      <c r="K1907" s="2">
        <v>1.5</v>
      </c>
      <c r="L1907" s="2">
        <v>1</v>
      </c>
      <c r="M1907" s="2">
        <v>10</v>
      </c>
      <c r="N1907" s="2">
        <v>1.97</v>
      </c>
      <c r="O1907" s="2">
        <v>1.87</v>
      </c>
      <c r="P1907" s="2">
        <v>0.36</v>
      </c>
      <c r="Q1907" s="2">
        <v>0.24</v>
      </c>
      <c r="R1907" s="9">
        <v>3</v>
      </c>
      <c r="S1907" s="2" t="s">
        <v>793</v>
      </c>
    </row>
    <row r="1908" spans="1:19" x14ac:dyDescent="0.2">
      <c r="A1908">
        <v>1888</v>
      </c>
      <c r="B1908">
        <v>22214</v>
      </c>
      <c r="C1908">
        <v>2</v>
      </c>
      <c r="D1908">
        <v>7.3999999999999996E-2</v>
      </c>
      <c r="E1908">
        <v>2212</v>
      </c>
      <c r="F1908">
        <v>111</v>
      </c>
      <c r="G1908">
        <v>0</v>
      </c>
      <c r="H1908">
        <v>0</v>
      </c>
      <c r="I1908">
        <v>0</v>
      </c>
    </row>
    <row r="1909" spans="1:19" x14ac:dyDescent="0.2">
      <c r="A1909">
        <v>1889</v>
      </c>
      <c r="B1909">
        <v>22214</v>
      </c>
      <c r="C1909">
        <v>2</v>
      </c>
      <c r="D1909">
        <v>0.104</v>
      </c>
      <c r="E1909">
        <v>2214</v>
      </c>
      <c r="F1909">
        <v>221</v>
      </c>
      <c r="G1909">
        <v>0</v>
      </c>
      <c r="H1909">
        <v>0</v>
      </c>
      <c r="I1909">
        <v>0</v>
      </c>
    </row>
    <row r="1910" spans="1:19" x14ac:dyDescent="0.2">
      <c r="A1910">
        <v>1890</v>
      </c>
      <c r="B1910">
        <v>22214</v>
      </c>
      <c r="C1910">
        <v>2</v>
      </c>
      <c r="D1910">
        <v>3.6999999999999998E-2</v>
      </c>
      <c r="E1910">
        <v>2112</v>
      </c>
      <c r="F1910">
        <v>211</v>
      </c>
      <c r="G1910">
        <v>0</v>
      </c>
      <c r="H1910">
        <v>0</v>
      </c>
      <c r="I1910">
        <v>0</v>
      </c>
    </row>
    <row r="1911" spans="1:19" x14ac:dyDescent="0.2">
      <c r="A1911">
        <v>1891</v>
      </c>
      <c r="B1911">
        <v>22214</v>
      </c>
      <c r="C1911">
        <v>2</v>
      </c>
      <c r="D1911">
        <v>2.5000000000000001E-2</v>
      </c>
      <c r="E1911">
        <v>3212</v>
      </c>
      <c r="F1911">
        <v>321</v>
      </c>
      <c r="G1911">
        <v>0</v>
      </c>
      <c r="H1911">
        <v>0</v>
      </c>
      <c r="I1911">
        <v>0</v>
      </c>
    </row>
    <row r="1912" spans="1:19" x14ac:dyDescent="0.2">
      <c r="A1912">
        <v>1892</v>
      </c>
      <c r="B1912">
        <v>22214</v>
      </c>
      <c r="C1912">
        <v>2</v>
      </c>
      <c r="D1912">
        <v>1.2999999999999999E-2</v>
      </c>
      <c r="E1912">
        <v>3222</v>
      </c>
      <c r="F1912">
        <v>311</v>
      </c>
      <c r="G1912">
        <v>0</v>
      </c>
      <c r="H1912">
        <v>0</v>
      </c>
      <c r="I1912">
        <v>0</v>
      </c>
    </row>
    <row r="1913" spans="1:19" x14ac:dyDescent="0.2">
      <c r="A1913">
        <v>1893</v>
      </c>
      <c r="B1913">
        <v>22214</v>
      </c>
      <c r="C1913">
        <v>2</v>
      </c>
      <c r="D1913">
        <v>0.379</v>
      </c>
      <c r="E1913">
        <v>2114</v>
      </c>
      <c r="F1913">
        <v>211</v>
      </c>
      <c r="G1913">
        <v>0</v>
      </c>
      <c r="H1913">
        <v>0</v>
      </c>
      <c r="I1913">
        <v>0</v>
      </c>
    </row>
    <row r="1914" spans="1:19" x14ac:dyDescent="0.2">
      <c r="A1914">
        <v>1894</v>
      </c>
      <c r="B1914">
        <v>22214</v>
      </c>
      <c r="C1914">
        <v>2</v>
      </c>
      <c r="D1914">
        <v>2.5000000000000001E-2</v>
      </c>
      <c r="E1914">
        <v>9000111</v>
      </c>
      <c r="F1914">
        <v>2212</v>
      </c>
      <c r="G1914">
        <v>0</v>
      </c>
      <c r="H1914">
        <v>0</v>
      </c>
      <c r="I1914">
        <v>0</v>
      </c>
    </row>
    <row r="1915" spans="1:19" x14ac:dyDescent="0.2">
      <c r="A1915">
        <v>1895</v>
      </c>
      <c r="B1915">
        <v>22214</v>
      </c>
      <c r="C1915">
        <v>2</v>
      </c>
      <c r="D1915">
        <v>0.28499999999999998</v>
      </c>
      <c r="E1915">
        <v>2224</v>
      </c>
      <c r="F1915">
        <v>-211</v>
      </c>
      <c r="G1915">
        <v>0</v>
      </c>
      <c r="H1915">
        <v>0</v>
      </c>
      <c r="I1915">
        <v>0</v>
      </c>
    </row>
    <row r="1916" spans="1:19" x14ac:dyDescent="0.2">
      <c r="A1916">
        <v>1896</v>
      </c>
      <c r="B1916">
        <v>22214</v>
      </c>
      <c r="C1916">
        <v>2</v>
      </c>
      <c r="D1916">
        <v>1.2E-2</v>
      </c>
      <c r="E1916">
        <v>9000211</v>
      </c>
      <c r="F1916">
        <v>2112</v>
      </c>
      <c r="G1916">
        <v>0</v>
      </c>
      <c r="H1916">
        <v>0</v>
      </c>
      <c r="I1916">
        <v>0</v>
      </c>
    </row>
    <row r="1917" spans="1:19" x14ac:dyDescent="0.2">
      <c r="A1917">
        <v>1897</v>
      </c>
      <c r="B1917">
        <v>22214</v>
      </c>
      <c r="C1917">
        <v>2</v>
      </c>
      <c r="D1917">
        <v>4.5999999999999999E-2</v>
      </c>
      <c r="E1917">
        <v>2214</v>
      </c>
      <c r="F1917">
        <v>111</v>
      </c>
      <c r="G1917">
        <v>0</v>
      </c>
      <c r="H1917">
        <v>0</v>
      </c>
      <c r="I1917">
        <v>0</v>
      </c>
    </row>
    <row r="1918" spans="1:19" s="2" customFormat="1" x14ac:dyDescent="0.2">
      <c r="A1918" s="2">
        <v>1898</v>
      </c>
      <c r="B1918" s="2">
        <v>22114</v>
      </c>
      <c r="C1918" s="2" t="s">
        <v>302</v>
      </c>
      <c r="D1918" s="2">
        <v>1.92</v>
      </c>
      <c r="E1918" s="2">
        <v>0.3</v>
      </c>
      <c r="F1918" s="2">
        <v>4</v>
      </c>
      <c r="G1918" s="2">
        <v>1</v>
      </c>
      <c r="H1918" s="2">
        <v>0</v>
      </c>
      <c r="I1918" s="2">
        <v>0</v>
      </c>
      <c r="J1918" s="2">
        <v>0</v>
      </c>
      <c r="K1918" s="2">
        <v>1.5</v>
      </c>
      <c r="L1918" s="2">
        <v>0</v>
      </c>
      <c r="M1918" s="2">
        <v>10</v>
      </c>
      <c r="N1918" s="2">
        <v>1.97</v>
      </c>
      <c r="O1918" s="2">
        <v>1.87</v>
      </c>
      <c r="P1918" s="2">
        <v>0.36</v>
      </c>
      <c r="Q1918" s="2">
        <v>0.24</v>
      </c>
      <c r="R1918" s="9">
        <v>3</v>
      </c>
      <c r="S1918" s="2" t="s">
        <v>793</v>
      </c>
    </row>
    <row r="1919" spans="1:19" x14ac:dyDescent="0.2">
      <c r="A1919">
        <v>1899</v>
      </c>
      <c r="B1919">
        <v>22114</v>
      </c>
      <c r="C1919">
        <v>2</v>
      </c>
      <c r="D1919">
        <v>7.3999999999999996E-2</v>
      </c>
      <c r="E1919">
        <v>2112</v>
      </c>
      <c r="F1919">
        <v>111</v>
      </c>
      <c r="G1919">
        <v>0</v>
      </c>
      <c r="H1919">
        <v>0</v>
      </c>
      <c r="I1919">
        <v>0</v>
      </c>
    </row>
    <row r="1920" spans="1:19" x14ac:dyDescent="0.2">
      <c r="A1920">
        <v>1900</v>
      </c>
      <c r="B1920">
        <v>22114</v>
      </c>
      <c r="C1920">
        <v>2</v>
      </c>
      <c r="D1920">
        <v>0.104</v>
      </c>
      <c r="E1920">
        <v>2114</v>
      </c>
      <c r="F1920">
        <v>221</v>
      </c>
      <c r="G1920">
        <v>0</v>
      </c>
      <c r="H1920">
        <v>0</v>
      </c>
      <c r="I1920">
        <v>0</v>
      </c>
    </row>
    <row r="1921" spans="1:19" x14ac:dyDescent="0.2">
      <c r="A1921">
        <v>1901</v>
      </c>
      <c r="B1921">
        <v>22114</v>
      </c>
      <c r="C1921">
        <v>2</v>
      </c>
      <c r="D1921">
        <v>3.6999999999999998E-2</v>
      </c>
      <c r="E1921">
        <v>2212</v>
      </c>
      <c r="F1921">
        <v>-211</v>
      </c>
      <c r="G1921">
        <v>0</v>
      </c>
      <c r="H1921">
        <v>0</v>
      </c>
      <c r="I1921">
        <v>0</v>
      </c>
    </row>
    <row r="1922" spans="1:19" x14ac:dyDescent="0.2">
      <c r="A1922">
        <v>1902</v>
      </c>
      <c r="B1922">
        <v>22114</v>
      </c>
      <c r="C1922">
        <v>2</v>
      </c>
      <c r="D1922">
        <v>2.5000000000000001E-2</v>
      </c>
      <c r="E1922">
        <v>3212</v>
      </c>
      <c r="F1922">
        <v>311</v>
      </c>
      <c r="G1922">
        <v>0</v>
      </c>
      <c r="H1922">
        <v>0</v>
      </c>
      <c r="I1922">
        <v>0</v>
      </c>
    </row>
    <row r="1923" spans="1:19" x14ac:dyDescent="0.2">
      <c r="A1923">
        <v>1903</v>
      </c>
      <c r="B1923">
        <v>22114</v>
      </c>
      <c r="C1923">
        <v>2</v>
      </c>
      <c r="D1923">
        <v>1.2999999999999999E-2</v>
      </c>
      <c r="E1923">
        <v>3112</v>
      </c>
      <c r="F1923">
        <v>321</v>
      </c>
      <c r="G1923">
        <v>0</v>
      </c>
      <c r="H1923">
        <v>0</v>
      </c>
      <c r="I1923">
        <v>0</v>
      </c>
    </row>
    <row r="1924" spans="1:19" x14ac:dyDescent="0.2">
      <c r="A1924">
        <v>1904</v>
      </c>
      <c r="B1924">
        <v>22114</v>
      </c>
      <c r="C1924">
        <v>2</v>
      </c>
      <c r="D1924">
        <v>0.379</v>
      </c>
      <c r="E1924">
        <v>2214</v>
      </c>
      <c r="F1924">
        <v>-211</v>
      </c>
      <c r="G1924">
        <v>0</v>
      </c>
      <c r="H1924">
        <v>0</v>
      </c>
      <c r="I1924">
        <v>0</v>
      </c>
    </row>
    <row r="1925" spans="1:19" x14ac:dyDescent="0.2">
      <c r="A1925">
        <v>1905</v>
      </c>
      <c r="B1925">
        <v>22114</v>
      </c>
      <c r="C1925">
        <v>2</v>
      </c>
      <c r="D1925">
        <v>2.5000000000000001E-2</v>
      </c>
      <c r="E1925">
        <v>9000111</v>
      </c>
      <c r="F1925">
        <v>2112</v>
      </c>
      <c r="G1925">
        <v>0</v>
      </c>
      <c r="H1925">
        <v>0</v>
      </c>
      <c r="I1925">
        <v>0</v>
      </c>
    </row>
    <row r="1926" spans="1:19" x14ac:dyDescent="0.2">
      <c r="A1926">
        <v>1906</v>
      </c>
      <c r="B1926">
        <v>22114</v>
      </c>
      <c r="C1926">
        <v>2</v>
      </c>
      <c r="D1926">
        <v>0.28499999999999998</v>
      </c>
      <c r="E1926">
        <v>1114</v>
      </c>
      <c r="F1926">
        <v>211</v>
      </c>
      <c r="G1926">
        <v>0</v>
      </c>
      <c r="H1926">
        <v>0</v>
      </c>
      <c r="I1926">
        <v>0</v>
      </c>
    </row>
    <row r="1927" spans="1:19" x14ac:dyDescent="0.2">
      <c r="A1927">
        <v>1907</v>
      </c>
      <c r="B1927">
        <v>22114</v>
      </c>
      <c r="C1927">
        <v>2</v>
      </c>
      <c r="D1927">
        <v>1.2E-2</v>
      </c>
      <c r="E1927">
        <v>-9000211</v>
      </c>
      <c r="F1927">
        <v>2212</v>
      </c>
      <c r="G1927">
        <v>0</v>
      </c>
      <c r="H1927">
        <v>0</v>
      </c>
      <c r="I1927">
        <v>0</v>
      </c>
    </row>
    <row r="1928" spans="1:19" x14ac:dyDescent="0.2">
      <c r="A1928">
        <v>1908</v>
      </c>
      <c r="B1928">
        <v>22114</v>
      </c>
      <c r="C1928">
        <v>2</v>
      </c>
      <c r="D1928">
        <v>4.5999999999999999E-2</v>
      </c>
      <c r="E1928">
        <v>2114</v>
      </c>
      <c r="F1928">
        <v>111</v>
      </c>
      <c r="G1928">
        <v>0</v>
      </c>
      <c r="H1928">
        <v>0</v>
      </c>
      <c r="I1928">
        <v>0</v>
      </c>
    </row>
    <row r="1929" spans="1:19" s="2" customFormat="1" x14ac:dyDescent="0.2">
      <c r="A1929" s="2">
        <v>1909</v>
      </c>
      <c r="B1929" s="2">
        <v>21114</v>
      </c>
      <c r="C1929" s="2" t="s">
        <v>303</v>
      </c>
      <c r="D1929" s="2">
        <v>1.92</v>
      </c>
      <c r="E1929" s="2">
        <v>0.3</v>
      </c>
      <c r="F1929" s="2">
        <v>4</v>
      </c>
      <c r="G1929" s="2">
        <v>1</v>
      </c>
      <c r="H1929" s="2">
        <v>0</v>
      </c>
      <c r="I1929" s="2">
        <v>0</v>
      </c>
      <c r="J1929" s="2">
        <v>0</v>
      </c>
      <c r="K1929" s="2">
        <v>1.5</v>
      </c>
      <c r="L1929" s="2">
        <v>-1</v>
      </c>
      <c r="M1929" s="2">
        <v>6</v>
      </c>
      <c r="N1929" s="2">
        <v>1.97</v>
      </c>
      <c r="O1929" s="2">
        <v>1.87</v>
      </c>
      <c r="P1929" s="2">
        <v>0.36</v>
      </c>
      <c r="Q1929" s="2">
        <v>0.24</v>
      </c>
      <c r="R1929" s="9">
        <v>3</v>
      </c>
      <c r="S1929" s="2" t="s">
        <v>793</v>
      </c>
    </row>
    <row r="1930" spans="1:19" x14ac:dyDescent="0.2">
      <c r="A1930">
        <v>1910</v>
      </c>
      <c r="B1930">
        <v>21114</v>
      </c>
      <c r="C1930">
        <v>2</v>
      </c>
      <c r="D1930">
        <v>0.112</v>
      </c>
      <c r="E1930">
        <v>2112</v>
      </c>
      <c r="F1930">
        <v>-211</v>
      </c>
      <c r="G1930">
        <v>0</v>
      </c>
      <c r="H1930">
        <v>0</v>
      </c>
      <c r="I1930">
        <v>0</v>
      </c>
    </row>
    <row r="1931" spans="1:19" x14ac:dyDescent="0.2">
      <c r="A1931">
        <v>1911</v>
      </c>
      <c r="B1931">
        <v>21114</v>
      </c>
      <c r="C1931">
        <v>2</v>
      </c>
      <c r="D1931">
        <v>0.104</v>
      </c>
      <c r="E1931">
        <v>1114</v>
      </c>
      <c r="F1931">
        <v>221</v>
      </c>
      <c r="G1931">
        <v>0</v>
      </c>
      <c r="H1931">
        <v>0</v>
      </c>
      <c r="I1931">
        <v>0</v>
      </c>
    </row>
    <row r="1932" spans="1:19" x14ac:dyDescent="0.2">
      <c r="A1932">
        <v>1912</v>
      </c>
      <c r="B1932">
        <v>21114</v>
      </c>
      <c r="C1932">
        <v>2</v>
      </c>
      <c r="D1932">
        <v>3.6999999999999998E-2</v>
      </c>
      <c r="E1932">
        <v>3112</v>
      </c>
      <c r="F1932">
        <v>311</v>
      </c>
      <c r="G1932">
        <v>0</v>
      </c>
      <c r="H1932">
        <v>0</v>
      </c>
      <c r="I1932">
        <v>0</v>
      </c>
    </row>
    <row r="1933" spans="1:19" x14ac:dyDescent="0.2">
      <c r="A1933">
        <v>1913</v>
      </c>
      <c r="B1933">
        <v>21114</v>
      </c>
      <c r="C1933">
        <v>2</v>
      </c>
      <c r="D1933">
        <v>3.6999999999999998E-2</v>
      </c>
      <c r="E1933">
        <v>-9000211</v>
      </c>
      <c r="F1933">
        <v>2112</v>
      </c>
      <c r="G1933">
        <v>0</v>
      </c>
      <c r="H1933">
        <v>0</v>
      </c>
      <c r="I1933">
        <v>0</v>
      </c>
    </row>
    <row r="1934" spans="1:19" x14ac:dyDescent="0.2">
      <c r="A1934">
        <v>1914</v>
      </c>
      <c r="B1934">
        <v>21114</v>
      </c>
      <c r="C1934">
        <v>2</v>
      </c>
      <c r="D1934">
        <v>0.42599999999999999</v>
      </c>
      <c r="E1934">
        <v>1114</v>
      </c>
      <c r="F1934">
        <v>111</v>
      </c>
      <c r="G1934">
        <v>0</v>
      </c>
      <c r="H1934">
        <v>0</v>
      </c>
      <c r="I1934">
        <v>0</v>
      </c>
    </row>
    <row r="1935" spans="1:19" x14ac:dyDescent="0.2">
      <c r="A1935">
        <v>1915</v>
      </c>
      <c r="B1935">
        <v>21114</v>
      </c>
      <c r="C1935">
        <v>2</v>
      </c>
      <c r="D1935">
        <v>0.28399999999999997</v>
      </c>
      <c r="E1935">
        <v>2114</v>
      </c>
      <c r="F1935">
        <v>-211</v>
      </c>
      <c r="G1935">
        <v>0</v>
      </c>
      <c r="H1935">
        <v>0</v>
      </c>
      <c r="I1935">
        <v>0</v>
      </c>
    </row>
    <row r="1936" spans="1:19" s="2" customFormat="1" x14ac:dyDescent="0.2">
      <c r="A1936" s="2">
        <v>1916</v>
      </c>
      <c r="B1936" s="2">
        <v>-21114</v>
      </c>
      <c r="C1936" s="2" t="s">
        <v>304</v>
      </c>
      <c r="D1936" s="2">
        <v>1.92</v>
      </c>
      <c r="E1936" s="2">
        <v>0.3</v>
      </c>
      <c r="F1936" s="2">
        <v>4</v>
      </c>
      <c r="G1936" s="2">
        <v>-1</v>
      </c>
      <c r="H1936" s="2">
        <v>0</v>
      </c>
      <c r="I1936" s="2">
        <v>0</v>
      </c>
      <c r="J1936" s="2">
        <v>0</v>
      </c>
      <c r="K1936" s="2">
        <v>1.5</v>
      </c>
      <c r="L1936" s="2">
        <v>1</v>
      </c>
      <c r="M1936" s="2">
        <v>6</v>
      </c>
      <c r="N1936" s="2">
        <v>1.97</v>
      </c>
      <c r="O1936" s="2">
        <v>1.87</v>
      </c>
      <c r="P1936" s="2">
        <v>0.36</v>
      </c>
      <c r="Q1936" s="2">
        <v>0.24</v>
      </c>
      <c r="R1936" s="9">
        <v>3</v>
      </c>
      <c r="S1936" s="2" t="s">
        <v>793</v>
      </c>
    </row>
    <row r="1937" spans="1:19" x14ac:dyDescent="0.2">
      <c r="A1937">
        <v>1917</v>
      </c>
      <c r="B1937">
        <v>-21114</v>
      </c>
      <c r="C1937">
        <v>2</v>
      </c>
      <c r="D1937">
        <v>0.112</v>
      </c>
      <c r="E1937">
        <v>-2112</v>
      </c>
      <c r="F1937">
        <v>211</v>
      </c>
      <c r="G1937">
        <v>0</v>
      </c>
      <c r="H1937">
        <v>0</v>
      </c>
      <c r="I1937">
        <v>0</v>
      </c>
    </row>
    <row r="1938" spans="1:19" x14ac:dyDescent="0.2">
      <c r="A1938">
        <v>1918</v>
      </c>
      <c r="B1938">
        <v>-21114</v>
      </c>
      <c r="C1938">
        <v>2</v>
      </c>
      <c r="D1938">
        <v>0.104</v>
      </c>
      <c r="E1938">
        <v>-1114</v>
      </c>
      <c r="F1938">
        <v>221</v>
      </c>
      <c r="G1938">
        <v>0</v>
      </c>
      <c r="H1938">
        <v>0</v>
      </c>
      <c r="I1938">
        <v>0</v>
      </c>
    </row>
    <row r="1939" spans="1:19" x14ac:dyDescent="0.2">
      <c r="A1939">
        <v>1919</v>
      </c>
      <c r="B1939">
        <v>-21114</v>
      </c>
      <c r="C1939">
        <v>2</v>
      </c>
      <c r="D1939">
        <v>3.6999999999999998E-2</v>
      </c>
      <c r="E1939">
        <v>-3112</v>
      </c>
      <c r="F1939">
        <v>-311</v>
      </c>
      <c r="G1939">
        <v>0</v>
      </c>
      <c r="H1939">
        <v>0</v>
      </c>
      <c r="I1939">
        <v>0</v>
      </c>
    </row>
    <row r="1940" spans="1:19" x14ac:dyDescent="0.2">
      <c r="A1940">
        <v>1920</v>
      </c>
      <c r="B1940">
        <v>-21114</v>
      </c>
      <c r="C1940">
        <v>2</v>
      </c>
      <c r="D1940">
        <v>3.6999999999999998E-2</v>
      </c>
      <c r="E1940">
        <v>9000211</v>
      </c>
      <c r="F1940">
        <v>-2112</v>
      </c>
      <c r="G1940">
        <v>0</v>
      </c>
      <c r="H1940">
        <v>0</v>
      </c>
      <c r="I1940">
        <v>0</v>
      </c>
    </row>
    <row r="1941" spans="1:19" x14ac:dyDescent="0.2">
      <c r="A1941">
        <v>1921</v>
      </c>
      <c r="B1941">
        <v>-21114</v>
      </c>
      <c r="C1941">
        <v>2</v>
      </c>
      <c r="D1941">
        <v>0.42599999999999999</v>
      </c>
      <c r="E1941">
        <v>-1114</v>
      </c>
      <c r="F1941">
        <v>111</v>
      </c>
      <c r="G1941">
        <v>0</v>
      </c>
      <c r="H1941">
        <v>0</v>
      </c>
      <c r="I1941">
        <v>0</v>
      </c>
    </row>
    <row r="1942" spans="1:19" x14ac:dyDescent="0.2">
      <c r="A1942">
        <v>1922</v>
      </c>
      <c r="B1942">
        <v>-21114</v>
      </c>
      <c r="C1942">
        <v>2</v>
      </c>
      <c r="D1942">
        <v>0.28399999999999997</v>
      </c>
      <c r="E1942">
        <v>-2114</v>
      </c>
      <c r="F1942">
        <v>211</v>
      </c>
      <c r="G1942">
        <v>0</v>
      </c>
      <c r="H1942">
        <v>0</v>
      </c>
      <c r="I1942">
        <v>0</v>
      </c>
    </row>
    <row r="1943" spans="1:19" s="2" customFormat="1" x14ac:dyDescent="0.2">
      <c r="A1943" s="2">
        <v>1923</v>
      </c>
      <c r="B1943" s="2">
        <v>-22114</v>
      </c>
      <c r="C1943" s="2" t="s">
        <v>305</v>
      </c>
      <c r="D1943" s="2">
        <v>1.92</v>
      </c>
      <c r="E1943" s="2">
        <v>0.3</v>
      </c>
      <c r="F1943" s="2">
        <v>4</v>
      </c>
      <c r="G1943" s="2">
        <v>-1</v>
      </c>
      <c r="H1943" s="2">
        <v>0</v>
      </c>
      <c r="I1943" s="2">
        <v>0</v>
      </c>
      <c r="J1943" s="2">
        <v>0</v>
      </c>
      <c r="K1943" s="2">
        <v>1.5</v>
      </c>
      <c r="L1943" s="2">
        <v>0</v>
      </c>
      <c r="M1943" s="2">
        <v>10</v>
      </c>
      <c r="N1943" s="2">
        <v>1.97</v>
      </c>
      <c r="O1943" s="2">
        <v>1.87</v>
      </c>
      <c r="P1943" s="2">
        <v>0.36</v>
      </c>
      <c r="Q1943" s="2">
        <v>0.24</v>
      </c>
      <c r="R1943" s="9">
        <v>3</v>
      </c>
      <c r="S1943" s="2" t="s">
        <v>793</v>
      </c>
    </row>
    <row r="1944" spans="1:19" x14ac:dyDescent="0.2">
      <c r="A1944">
        <v>1924</v>
      </c>
      <c r="B1944">
        <v>-22114</v>
      </c>
      <c r="C1944">
        <v>2</v>
      </c>
      <c r="D1944">
        <v>7.3999999999999996E-2</v>
      </c>
      <c r="E1944">
        <v>-2112</v>
      </c>
      <c r="F1944">
        <v>111</v>
      </c>
      <c r="G1944">
        <v>0</v>
      </c>
      <c r="H1944">
        <v>0</v>
      </c>
      <c r="I1944">
        <v>0</v>
      </c>
    </row>
    <row r="1945" spans="1:19" x14ac:dyDescent="0.2">
      <c r="A1945">
        <v>1925</v>
      </c>
      <c r="B1945">
        <v>-22114</v>
      </c>
      <c r="C1945">
        <v>2</v>
      </c>
      <c r="D1945">
        <v>0.104</v>
      </c>
      <c r="E1945">
        <v>-2114</v>
      </c>
      <c r="F1945">
        <v>221</v>
      </c>
      <c r="G1945">
        <v>0</v>
      </c>
      <c r="H1945">
        <v>0</v>
      </c>
      <c r="I1945">
        <v>0</v>
      </c>
    </row>
    <row r="1946" spans="1:19" x14ac:dyDescent="0.2">
      <c r="A1946">
        <v>1926</v>
      </c>
      <c r="B1946">
        <v>-22114</v>
      </c>
      <c r="C1946">
        <v>2</v>
      </c>
      <c r="D1946">
        <v>3.6999999999999998E-2</v>
      </c>
      <c r="E1946">
        <v>-2212</v>
      </c>
      <c r="F1946">
        <v>211</v>
      </c>
      <c r="G1946">
        <v>0</v>
      </c>
      <c r="H1946">
        <v>0</v>
      </c>
      <c r="I1946">
        <v>0</v>
      </c>
    </row>
    <row r="1947" spans="1:19" x14ac:dyDescent="0.2">
      <c r="A1947">
        <v>1927</v>
      </c>
      <c r="B1947">
        <v>-22114</v>
      </c>
      <c r="C1947">
        <v>2</v>
      </c>
      <c r="D1947">
        <v>2.5000000000000001E-2</v>
      </c>
      <c r="E1947">
        <v>-3212</v>
      </c>
      <c r="F1947">
        <v>-311</v>
      </c>
      <c r="G1947">
        <v>0</v>
      </c>
      <c r="H1947">
        <v>0</v>
      </c>
      <c r="I1947">
        <v>0</v>
      </c>
    </row>
    <row r="1948" spans="1:19" x14ac:dyDescent="0.2">
      <c r="A1948">
        <v>1928</v>
      </c>
      <c r="B1948">
        <v>-22114</v>
      </c>
      <c r="C1948">
        <v>2</v>
      </c>
      <c r="D1948">
        <v>1.2999999999999999E-2</v>
      </c>
      <c r="E1948">
        <v>-3112</v>
      </c>
      <c r="F1948">
        <v>-321</v>
      </c>
      <c r="G1948">
        <v>0</v>
      </c>
      <c r="H1948">
        <v>0</v>
      </c>
      <c r="I1948">
        <v>0</v>
      </c>
    </row>
    <row r="1949" spans="1:19" x14ac:dyDescent="0.2">
      <c r="A1949">
        <v>1929</v>
      </c>
      <c r="B1949">
        <v>-22114</v>
      </c>
      <c r="C1949">
        <v>2</v>
      </c>
      <c r="D1949">
        <v>1.6E-2</v>
      </c>
      <c r="E1949">
        <v>-2214</v>
      </c>
      <c r="F1949">
        <v>211</v>
      </c>
      <c r="G1949">
        <v>0</v>
      </c>
      <c r="H1949">
        <v>0</v>
      </c>
      <c r="I1949">
        <v>0</v>
      </c>
    </row>
    <row r="1950" spans="1:19" x14ac:dyDescent="0.2">
      <c r="A1950">
        <v>1930</v>
      </c>
      <c r="B1950">
        <v>-22114</v>
      </c>
      <c r="C1950">
        <v>2</v>
      </c>
      <c r="D1950">
        <v>2.5000000000000001E-2</v>
      </c>
      <c r="E1950">
        <v>9000111</v>
      </c>
      <c r="F1950">
        <v>-2112</v>
      </c>
      <c r="G1950">
        <v>0</v>
      </c>
      <c r="H1950">
        <v>0</v>
      </c>
      <c r="I1950">
        <v>0</v>
      </c>
    </row>
    <row r="1951" spans="1:19" x14ac:dyDescent="0.2">
      <c r="A1951">
        <v>1931</v>
      </c>
      <c r="B1951">
        <v>-22114</v>
      </c>
      <c r="C1951">
        <v>2</v>
      </c>
      <c r="D1951">
        <v>0.28499999999999998</v>
      </c>
      <c r="E1951">
        <v>-1114</v>
      </c>
      <c r="F1951">
        <v>-211</v>
      </c>
      <c r="G1951">
        <v>0</v>
      </c>
      <c r="H1951">
        <v>0</v>
      </c>
      <c r="I1951">
        <v>0</v>
      </c>
    </row>
    <row r="1952" spans="1:19" x14ac:dyDescent="0.2">
      <c r="A1952">
        <v>1932</v>
      </c>
      <c r="B1952">
        <v>-22114</v>
      </c>
      <c r="C1952">
        <v>2</v>
      </c>
      <c r="D1952">
        <v>1.2E-2</v>
      </c>
      <c r="E1952">
        <v>9000211</v>
      </c>
      <c r="F1952">
        <v>-2212</v>
      </c>
      <c r="G1952">
        <v>0</v>
      </c>
      <c r="H1952">
        <v>0</v>
      </c>
      <c r="I1952">
        <v>0</v>
      </c>
    </row>
    <row r="1953" spans="1:19" x14ac:dyDescent="0.2">
      <c r="A1953">
        <v>1933</v>
      </c>
      <c r="B1953">
        <v>-22114</v>
      </c>
      <c r="C1953">
        <v>2</v>
      </c>
      <c r="D1953">
        <v>4.5999999999999999E-2</v>
      </c>
      <c r="E1953">
        <v>-2114</v>
      </c>
      <c r="F1953">
        <v>111</v>
      </c>
      <c r="G1953">
        <v>0</v>
      </c>
      <c r="H1953">
        <v>0</v>
      </c>
      <c r="I1953">
        <v>0</v>
      </c>
    </row>
    <row r="1954" spans="1:19" s="2" customFormat="1" x14ac:dyDescent="0.2">
      <c r="A1954" s="2">
        <v>1934</v>
      </c>
      <c r="B1954" s="2">
        <v>-22214</v>
      </c>
      <c r="C1954" s="2" t="s">
        <v>306</v>
      </c>
      <c r="D1954" s="2">
        <v>1.92</v>
      </c>
      <c r="E1954" s="2">
        <v>0.3</v>
      </c>
      <c r="F1954" s="2">
        <v>4</v>
      </c>
      <c r="G1954" s="2">
        <v>-1</v>
      </c>
      <c r="H1954" s="2">
        <v>0</v>
      </c>
      <c r="I1954" s="2">
        <v>0</v>
      </c>
      <c r="J1954" s="2">
        <v>0</v>
      </c>
      <c r="K1954" s="2">
        <v>1.5</v>
      </c>
      <c r="L1954" s="2">
        <v>-1</v>
      </c>
      <c r="M1954" s="2">
        <v>10</v>
      </c>
      <c r="N1954" s="2">
        <v>1.97</v>
      </c>
      <c r="O1954" s="2">
        <v>1.87</v>
      </c>
      <c r="P1954" s="2">
        <v>0.36</v>
      </c>
      <c r="Q1954" s="2">
        <v>0.24</v>
      </c>
      <c r="R1954" s="9">
        <v>3</v>
      </c>
      <c r="S1954" s="2" t="s">
        <v>793</v>
      </c>
    </row>
    <row r="1955" spans="1:19" x14ac:dyDescent="0.2">
      <c r="A1955">
        <v>1935</v>
      </c>
      <c r="B1955">
        <v>-22214</v>
      </c>
      <c r="C1955">
        <v>2</v>
      </c>
      <c r="D1955">
        <v>7.3999999999999996E-2</v>
      </c>
      <c r="E1955">
        <v>-2212</v>
      </c>
      <c r="F1955">
        <v>111</v>
      </c>
      <c r="G1955">
        <v>0</v>
      </c>
      <c r="H1955">
        <v>0</v>
      </c>
      <c r="I1955">
        <v>0</v>
      </c>
    </row>
    <row r="1956" spans="1:19" x14ac:dyDescent="0.2">
      <c r="A1956">
        <v>1936</v>
      </c>
      <c r="B1956">
        <v>-22214</v>
      </c>
      <c r="C1956">
        <v>2</v>
      </c>
      <c r="D1956">
        <v>0.104</v>
      </c>
      <c r="E1956">
        <v>-2214</v>
      </c>
      <c r="F1956">
        <v>221</v>
      </c>
      <c r="G1956">
        <v>0</v>
      </c>
      <c r="H1956">
        <v>0</v>
      </c>
      <c r="I1956">
        <v>0</v>
      </c>
    </row>
    <row r="1957" spans="1:19" x14ac:dyDescent="0.2">
      <c r="A1957">
        <v>1937</v>
      </c>
      <c r="B1957">
        <v>-22214</v>
      </c>
      <c r="C1957">
        <v>2</v>
      </c>
      <c r="D1957">
        <v>3.6999999999999998E-2</v>
      </c>
      <c r="E1957">
        <v>-2112</v>
      </c>
      <c r="F1957">
        <v>-211</v>
      </c>
      <c r="G1957">
        <v>0</v>
      </c>
      <c r="H1957">
        <v>0</v>
      </c>
      <c r="I1957">
        <v>0</v>
      </c>
    </row>
    <row r="1958" spans="1:19" x14ac:dyDescent="0.2">
      <c r="A1958">
        <v>1938</v>
      </c>
      <c r="B1958">
        <v>-22214</v>
      </c>
      <c r="C1958">
        <v>2</v>
      </c>
      <c r="D1958">
        <v>2.5000000000000001E-2</v>
      </c>
      <c r="E1958">
        <v>-3212</v>
      </c>
      <c r="F1958">
        <v>-321</v>
      </c>
      <c r="G1958">
        <v>0</v>
      </c>
      <c r="H1958">
        <v>0</v>
      </c>
      <c r="I1958">
        <v>0</v>
      </c>
    </row>
    <row r="1959" spans="1:19" x14ac:dyDescent="0.2">
      <c r="A1959">
        <v>1939</v>
      </c>
      <c r="B1959">
        <v>-22214</v>
      </c>
      <c r="C1959">
        <v>2</v>
      </c>
      <c r="D1959">
        <v>1.2999999999999999E-2</v>
      </c>
      <c r="E1959">
        <v>-3222</v>
      </c>
      <c r="F1959">
        <v>-311</v>
      </c>
      <c r="G1959">
        <v>0</v>
      </c>
      <c r="H1959">
        <v>0</v>
      </c>
      <c r="I1959">
        <v>0</v>
      </c>
    </row>
    <row r="1960" spans="1:19" x14ac:dyDescent="0.2">
      <c r="A1960">
        <v>1940</v>
      </c>
      <c r="B1960">
        <v>-22214</v>
      </c>
      <c r="C1960">
        <v>2</v>
      </c>
      <c r="D1960">
        <v>0.379</v>
      </c>
      <c r="E1960">
        <v>-2114</v>
      </c>
      <c r="F1960">
        <v>-211</v>
      </c>
      <c r="G1960">
        <v>0</v>
      </c>
      <c r="H1960">
        <v>0</v>
      </c>
      <c r="I1960">
        <v>0</v>
      </c>
    </row>
    <row r="1961" spans="1:19" x14ac:dyDescent="0.2">
      <c r="A1961">
        <v>1941</v>
      </c>
      <c r="B1961">
        <v>-22214</v>
      </c>
      <c r="C1961">
        <v>2</v>
      </c>
      <c r="D1961">
        <v>2.5000000000000001E-2</v>
      </c>
      <c r="E1961">
        <v>9000111</v>
      </c>
      <c r="F1961">
        <v>-2212</v>
      </c>
      <c r="G1961">
        <v>0</v>
      </c>
      <c r="H1961">
        <v>0</v>
      </c>
      <c r="I1961">
        <v>0</v>
      </c>
    </row>
    <row r="1962" spans="1:19" x14ac:dyDescent="0.2">
      <c r="A1962">
        <v>1942</v>
      </c>
      <c r="B1962">
        <v>-22214</v>
      </c>
      <c r="C1962">
        <v>2</v>
      </c>
      <c r="D1962">
        <v>0.28499999999999998</v>
      </c>
      <c r="E1962">
        <v>-2224</v>
      </c>
      <c r="F1962">
        <v>211</v>
      </c>
      <c r="G1962">
        <v>0</v>
      </c>
      <c r="H1962">
        <v>0</v>
      </c>
      <c r="I1962">
        <v>0</v>
      </c>
    </row>
    <row r="1963" spans="1:19" x14ac:dyDescent="0.2">
      <c r="A1963">
        <v>1943</v>
      </c>
      <c r="B1963">
        <v>-22214</v>
      </c>
      <c r="C1963">
        <v>2</v>
      </c>
      <c r="D1963">
        <v>1.2E-2</v>
      </c>
      <c r="E1963">
        <v>-9000211</v>
      </c>
      <c r="F1963">
        <v>-2112</v>
      </c>
      <c r="G1963">
        <v>0</v>
      </c>
      <c r="H1963">
        <v>0</v>
      </c>
      <c r="I1963">
        <v>0</v>
      </c>
    </row>
    <row r="1964" spans="1:19" x14ac:dyDescent="0.2">
      <c r="A1964">
        <v>1944</v>
      </c>
      <c r="B1964">
        <v>-22214</v>
      </c>
      <c r="C1964">
        <v>2</v>
      </c>
      <c r="D1964">
        <v>4.5999999999999999E-2</v>
      </c>
      <c r="E1964">
        <v>-2214</v>
      </c>
      <c r="F1964">
        <v>111</v>
      </c>
      <c r="G1964">
        <v>0</v>
      </c>
      <c r="H1964">
        <v>0</v>
      </c>
      <c r="I1964">
        <v>0</v>
      </c>
    </row>
    <row r="1965" spans="1:19" s="2" customFormat="1" x14ac:dyDescent="0.2">
      <c r="A1965" s="2">
        <v>1945</v>
      </c>
      <c r="B1965" s="2">
        <v>-22224</v>
      </c>
      <c r="C1965" s="2" t="s">
        <v>307</v>
      </c>
      <c r="D1965" s="2">
        <v>1.92</v>
      </c>
      <c r="E1965" s="2">
        <v>0.3</v>
      </c>
      <c r="F1965" s="2">
        <v>4</v>
      </c>
      <c r="G1965" s="2">
        <v>-1</v>
      </c>
      <c r="H1965" s="2">
        <v>0</v>
      </c>
      <c r="I1965" s="2">
        <v>0</v>
      </c>
      <c r="J1965" s="2">
        <v>0</v>
      </c>
      <c r="K1965" s="2">
        <v>1.5</v>
      </c>
      <c r="L1965" s="2">
        <v>-2</v>
      </c>
      <c r="M1965" s="2">
        <v>6</v>
      </c>
      <c r="N1965" s="2">
        <v>1.97</v>
      </c>
      <c r="O1965" s="2">
        <v>1.87</v>
      </c>
      <c r="P1965" s="2">
        <v>0.36</v>
      </c>
      <c r="Q1965" s="2">
        <v>0.24</v>
      </c>
      <c r="R1965" s="9">
        <v>3</v>
      </c>
      <c r="S1965" s="2" t="s">
        <v>793</v>
      </c>
    </row>
    <row r="1966" spans="1:19" x14ac:dyDescent="0.2">
      <c r="A1966">
        <v>1946</v>
      </c>
      <c r="B1966">
        <v>-22224</v>
      </c>
      <c r="C1966">
        <v>2</v>
      </c>
      <c r="D1966">
        <v>0.112</v>
      </c>
      <c r="E1966">
        <v>-2212</v>
      </c>
      <c r="F1966">
        <v>-211</v>
      </c>
      <c r="G1966">
        <v>0</v>
      </c>
      <c r="H1966">
        <v>0</v>
      </c>
      <c r="I1966">
        <v>0</v>
      </c>
    </row>
    <row r="1967" spans="1:19" x14ac:dyDescent="0.2">
      <c r="A1967">
        <v>1947</v>
      </c>
      <c r="B1967">
        <v>-22224</v>
      </c>
      <c r="C1967">
        <v>2</v>
      </c>
      <c r="D1967">
        <v>0.104</v>
      </c>
      <c r="E1967">
        <v>-2224</v>
      </c>
      <c r="F1967">
        <v>221</v>
      </c>
      <c r="G1967">
        <v>0</v>
      </c>
      <c r="H1967">
        <v>0</v>
      </c>
      <c r="I1967">
        <v>0</v>
      </c>
    </row>
    <row r="1968" spans="1:19" x14ac:dyDescent="0.2">
      <c r="A1968">
        <v>1948</v>
      </c>
      <c r="B1968">
        <v>-22224</v>
      </c>
      <c r="C1968">
        <v>2</v>
      </c>
      <c r="D1968">
        <v>3.6999999999999998E-2</v>
      </c>
      <c r="E1968">
        <v>-3222</v>
      </c>
      <c r="F1968">
        <v>-321</v>
      </c>
      <c r="G1968">
        <v>0</v>
      </c>
      <c r="H1968">
        <v>0</v>
      </c>
      <c r="I1968">
        <v>0</v>
      </c>
    </row>
    <row r="1969" spans="1:19" x14ac:dyDescent="0.2">
      <c r="A1969">
        <v>1949</v>
      </c>
      <c r="B1969">
        <v>-22224</v>
      </c>
      <c r="C1969">
        <v>2</v>
      </c>
      <c r="D1969">
        <v>3.6999999999999998E-2</v>
      </c>
      <c r="E1969">
        <v>-9000211</v>
      </c>
      <c r="F1969">
        <v>-2212</v>
      </c>
      <c r="G1969">
        <v>0</v>
      </c>
      <c r="H1969">
        <v>0</v>
      </c>
      <c r="I1969">
        <v>0</v>
      </c>
    </row>
    <row r="1970" spans="1:19" x14ac:dyDescent="0.2">
      <c r="A1970">
        <v>1950</v>
      </c>
      <c r="B1970">
        <v>-22224</v>
      </c>
      <c r="C1970">
        <v>2</v>
      </c>
      <c r="D1970">
        <v>0.42599999999999999</v>
      </c>
      <c r="E1970">
        <v>-2224</v>
      </c>
      <c r="F1970">
        <v>111</v>
      </c>
      <c r="G1970">
        <v>0</v>
      </c>
      <c r="H1970">
        <v>0</v>
      </c>
      <c r="I1970">
        <v>0</v>
      </c>
    </row>
    <row r="1971" spans="1:19" x14ac:dyDescent="0.2">
      <c r="A1971">
        <v>1951</v>
      </c>
      <c r="B1971">
        <v>-22224</v>
      </c>
      <c r="C1971">
        <v>2</v>
      </c>
      <c r="D1971">
        <v>0.28399999999999997</v>
      </c>
      <c r="E1971">
        <v>-2214</v>
      </c>
      <c r="F1971">
        <v>-211</v>
      </c>
      <c r="G1971">
        <v>0</v>
      </c>
      <c r="H1971">
        <v>0</v>
      </c>
      <c r="I1971">
        <v>0</v>
      </c>
    </row>
    <row r="1972" spans="1:19" s="2" customFormat="1" x14ac:dyDescent="0.2">
      <c r="A1972" s="2">
        <v>1952</v>
      </c>
      <c r="B1972" s="2">
        <v>13226</v>
      </c>
      <c r="C1972" s="2" t="s">
        <v>308</v>
      </c>
      <c r="D1972" s="2">
        <v>1.915</v>
      </c>
      <c r="E1972" s="2">
        <v>0.12</v>
      </c>
      <c r="F1972" s="2">
        <v>6</v>
      </c>
      <c r="G1972" s="2">
        <v>1</v>
      </c>
      <c r="H1972" s="2">
        <v>-1</v>
      </c>
      <c r="I1972" s="2">
        <v>0</v>
      </c>
      <c r="J1972" s="2">
        <v>0</v>
      </c>
      <c r="K1972" s="2">
        <v>1</v>
      </c>
      <c r="L1972" s="2">
        <v>1</v>
      </c>
      <c r="M1972" s="2">
        <v>6</v>
      </c>
      <c r="N1972" s="2">
        <v>1.9350000000000001</v>
      </c>
      <c r="O1972" s="2">
        <v>1.9</v>
      </c>
      <c r="P1972" s="2">
        <v>0.16</v>
      </c>
      <c r="Q1972" s="2">
        <v>0.08</v>
      </c>
      <c r="R1972" s="9">
        <v>4</v>
      </c>
      <c r="S1972" s="2" t="s">
        <v>791</v>
      </c>
    </row>
    <row r="1973" spans="1:19" s="1" customFormat="1" x14ac:dyDescent="0.2">
      <c r="A1973">
        <v>1953</v>
      </c>
      <c r="B1973">
        <v>13226</v>
      </c>
      <c r="C1973">
        <v>2</v>
      </c>
      <c r="D1973">
        <v>0.1</v>
      </c>
      <c r="E1973">
        <v>2212</v>
      </c>
      <c r="F1973">
        <v>-311</v>
      </c>
      <c r="G1973">
        <v>0</v>
      </c>
      <c r="H1973">
        <v>0</v>
      </c>
      <c r="I1973">
        <v>0</v>
      </c>
      <c r="R1973" s="8"/>
      <c r="S1973" s="3" t="s">
        <v>729</v>
      </c>
    </row>
    <row r="1974" spans="1:19" s="1" customFormat="1" x14ac:dyDescent="0.2">
      <c r="A1974">
        <v>1956</v>
      </c>
      <c r="B1974">
        <v>13226</v>
      </c>
      <c r="C1974">
        <v>2</v>
      </c>
      <c r="D1974">
        <v>0.06</v>
      </c>
      <c r="E1974">
        <v>3122</v>
      </c>
      <c r="F1974">
        <v>211</v>
      </c>
      <c r="G1974">
        <v>0</v>
      </c>
      <c r="H1974">
        <v>0</v>
      </c>
      <c r="I1974">
        <v>0</v>
      </c>
      <c r="R1974" s="8"/>
    </row>
    <row r="1975" spans="1:19" s="1" customFormat="1" x14ac:dyDescent="0.2">
      <c r="A1975">
        <v>1958</v>
      </c>
      <c r="B1975">
        <v>13226</v>
      </c>
      <c r="C1975">
        <v>2</v>
      </c>
      <c r="D1975">
        <v>0.05</v>
      </c>
      <c r="E1975">
        <v>3222</v>
      </c>
      <c r="F1975">
        <v>111</v>
      </c>
      <c r="G1975">
        <v>0</v>
      </c>
      <c r="H1975">
        <v>0</v>
      </c>
      <c r="I1975">
        <v>0</v>
      </c>
      <c r="R1975" s="8"/>
    </row>
    <row r="1976" spans="1:19" x14ac:dyDescent="0.2">
      <c r="A1976">
        <v>1957</v>
      </c>
      <c r="B1976">
        <v>13226</v>
      </c>
      <c r="C1976">
        <v>2</v>
      </c>
      <c r="D1976">
        <v>0.05</v>
      </c>
      <c r="E1976">
        <v>3212</v>
      </c>
      <c r="F1976">
        <v>211</v>
      </c>
      <c r="G1976">
        <v>0</v>
      </c>
      <c r="H1976">
        <v>0</v>
      </c>
      <c r="I1976">
        <v>0</v>
      </c>
    </row>
    <row r="1977" spans="1:19" x14ac:dyDescent="0.2">
      <c r="A1977">
        <v>1955</v>
      </c>
      <c r="B1977">
        <v>13226</v>
      </c>
      <c r="C1977">
        <v>2</v>
      </c>
      <c r="D1977">
        <v>0.03</v>
      </c>
      <c r="E1977">
        <v>3224</v>
      </c>
      <c r="F1977">
        <v>111</v>
      </c>
      <c r="G1977">
        <v>0</v>
      </c>
      <c r="H1977">
        <v>0</v>
      </c>
      <c r="I1977">
        <v>0</v>
      </c>
    </row>
    <row r="1978" spans="1:19" x14ac:dyDescent="0.2">
      <c r="A1978">
        <v>1954</v>
      </c>
      <c r="B1978">
        <v>13226</v>
      </c>
      <c r="C1978">
        <v>2</v>
      </c>
      <c r="D1978">
        <v>0.03</v>
      </c>
      <c r="E1978">
        <v>3214</v>
      </c>
      <c r="F1978">
        <v>211</v>
      </c>
      <c r="G1978">
        <v>0</v>
      </c>
      <c r="H1978">
        <v>0</v>
      </c>
      <c r="I1978">
        <v>0</v>
      </c>
    </row>
    <row r="1979" spans="1:19" x14ac:dyDescent="0.2">
      <c r="A1979">
        <v>0</v>
      </c>
      <c r="B1979">
        <v>13226</v>
      </c>
      <c r="C1979">
        <v>2</v>
      </c>
      <c r="D1979">
        <v>0.08</v>
      </c>
      <c r="E1979">
        <v>3124</v>
      </c>
      <c r="F1979">
        <v>211</v>
      </c>
      <c r="G1979">
        <v>0</v>
      </c>
      <c r="H1979">
        <v>0</v>
      </c>
      <c r="I1979">
        <v>0</v>
      </c>
    </row>
    <row r="1980" spans="1:19" x14ac:dyDescent="0.2">
      <c r="A1980">
        <v>0</v>
      </c>
      <c r="B1980">
        <v>13226</v>
      </c>
      <c r="C1980">
        <v>2</v>
      </c>
      <c r="D1980">
        <v>0.1</v>
      </c>
      <c r="E1980">
        <v>2212</v>
      </c>
      <c r="F1980">
        <v>-313</v>
      </c>
      <c r="G1980">
        <v>0</v>
      </c>
      <c r="H1980">
        <v>0</v>
      </c>
      <c r="I1980">
        <v>0</v>
      </c>
    </row>
    <row r="1981" spans="1:19" x14ac:dyDescent="0.2">
      <c r="A1981">
        <v>0</v>
      </c>
      <c r="B1981">
        <v>13226</v>
      </c>
      <c r="C1981">
        <v>2</v>
      </c>
      <c r="D1981">
        <v>0.105</v>
      </c>
      <c r="E1981">
        <v>2224</v>
      </c>
      <c r="F1981">
        <v>-321</v>
      </c>
      <c r="G1981">
        <v>0</v>
      </c>
      <c r="H1981">
        <v>0</v>
      </c>
      <c r="I1981">
        <v>0</v>
      </c>
    </row>
    <row r="1982" spans="1:19" x14ac:dyDescent="0.2">
      <c r="A1982">
        <v>0</v>
      </c>
      <c r="B1982">
        <v>13226</v>
      </c>
      <c r="C1982">
        <v>2</v>
      </c>
      <c r="D1982">
        <v>0.105</v>
      </c>
      <c r="E1982">
        <v>2214</v>
      </c>
      <c r="F1982">
        <v>-311</v>
      </c>
      <c r="G1982">
        <v>0</v>
      </c>
      <c r="H1982">
        <v>0</v>
      </c>
      <c r="I1982">
        <v>0</v>
      </c>
    </row>
    <row r="1983" spans="1:19" x14ac:dyDescent="0.2">
      <c r="A1983">
        <v>0</v>
      </c>
      <c r="B1983">
        <v>13226</v>
      </c>
      <c r="C1983">
        <v>2</v>
      </c>
      <c r="D1983">
        <v>0.28999999999999998</v>
      </c>
      <c r="E1983">
        <v>9843222</v>
      </c>
      <c r="F1983">
        <v>22</v>
      </c>
      <c r="G1983">
        <v>0</v>
      </c>
      <c r="H1983">
        <v>0</v>
      </c>
      <c r="I1983">
        <v>0</v>
      </c>
    </row>
    <row r="1984" spans="1:19" s="2" customFormat="1" x14ac:dyDescent="0.2">
      <c r="A1984" s="2">
        <v>1959</v>
      </c>
      <c r="B1984" s="2">
        <v>13216</v>
      </c>
      <c r="C1984" s="2" t="s">
        <v>309</v>
      </c>
      <c r="D1984" s="2">
        <v>1.915</v>
      </c>
      <c r="E1984" s="2">
        <v>0.12</v>
      </c>
      <c r="F1984" s="2">
        <v>6</v>
      </c>
      <c r="G1984" s="2">
        <v>1</v>
      </c>
      <c r="H1984" s="2">
        <v>-1</v>
      </c>
      <c r="I1984" s="2">
        <v>0</v>
      </c>
      <c r="J1984" s="2">
        <v>0</v>
      </c>
      <c r="K1984" s="2">
        <v>1</v>
      </c>
      <c r="L1984" s="2">
        <v>0</v>
      </c>
      <c r="M1984" s="2">
        <v>9</v>
      </c>
      <c r="N1984" s="2">
        <v>1.9350000000000001</v>
      </c>
      <c r="O1984" s="2">
        <v>1.9</v>
      </c>
      <c r="P1984" s="2">
        <v>0.16</v>
      </c>
      <c r="Q1984" s="2">
        <v>0.08</v>
      </c>
      <c r="R1984" s="9">
        <v>4</v>
      </c>
      <c r="S1984" s="2" t="s">
        <v>791</v>
      </c>
    </row>
    <row r="1985" spans="1:19" s="1" customFormat="1" x14ac:dyDescent="0.2">
      <c r="A1985">
        <v>1961</v>
      </c>
      <c r="B1985">
        <v>13216</v>
      </c>
      <c r="C1985">
        <v>2</v>
      </c>
      <c r="D1985">
        <v>0.05</v>
      </c>
      <c r="E1985">
        <v>2212</v>
      </c>
      <c r="F1985">
        <v>-321</v>
      </c>
      <c r="G1985">
        <v>0</v>
      </c>
      <c r="H1985">
        <v>0</v>
      </c>
      <c r="I1985">
        <v>0</v>
      </c>
      <c r="R1985" s="8"/>
      <c r="S1985" s="3" t="s">
        <v>729</v>
      </c>
    </row>
    <row r="1986" spans="1:19" s="1" customFormat="1" x14ac:dyDescent="0.2">
      <c r="A1986">
        <v>1960</v>
      </c>
      <c r="B1986">
        <v>13216</v>
      </c>
      <c r="C1986">
        <v>2</v>
      </c>
      <c r="D1986">
        <v>0.05</v>
      </c>
      <c r="E1986">
        <v>2112</v>
      </c>
      <c r="F1986">
        <v>-311</v>
      </c>
      <c r="G1986">
        <v>0</v>
      </c>
      <c r="H1986">
        <v>0</v>
      </c>
      <c r="I1986">
        <v>0</v>
      </c>
      <c r="R1986" s="8"/>
    </row>
    <row r="1987" spans="1:19" s="1" customFormat="1" x14ac:dyDescent="0.2">
      <c r="A1987" s="3">
        <v>0</v>
      </c>
      <c r="B1987" s="3">
        <v>13216</v>
      </c>
      <c r="C1987" s="3">
        <v>2</v>
      </c>
      <c r="D1987" s="3">
        <v>0.06</v>
      </c>
      <c r="E1987" s="3">
        <v>3122</v>
      </c>
      <c r="F1987" s="3">
        <v>111</v>
      </c>
      <c r="G1987" s="3">
        <v>0</v>
      </c>
      <c r="H1987" s="3">
        <v>0</v>
      </c>
      <c r="I1987" s="3">
        <v>0</v>
      </c>
      <c r="R1987" s="8"/>
    </row>
    <row r="1988" spans="1:19" s="1" customFormat="1" x14ac:dyDescent="0.2">
      <c r="A1988">
        <v>1968</v>
      </c>
      <c r="B1988">
        <v>13216</v>
      </c>
      <c r="C1988">
        <v>2</v>
      </c>
      <c r="D1988">
        <v>3.3000000000000002E-2</v>
      </c>
      <c r="E1988">
        <v>3222</v>
      </c>
      <c r="F1988">
        <v>-211</v>
      </c>
      <c r="G1988">
        <v>0</v>
      </c>
      <c r="H1988">
        <v>0</v>
      </c>
      <c r="I1988">
        <v>0</v>
      </c>
      <c r="R1988" s="8"/>
    </row>
    <row r="1989" spans="1:19" s="1" customFormat="1" x14ac:dyDescent="0.2">
      <c r="A1989">
        <v>1967</v>
      </c>
      <c r="B1989">
        <v>13216</v>
      </c>
      <c r="C1989">
        <v>2</v>
      </c>
      <c r="D1989">
        <v>3.3000000000000002E-2</v>
      </c>
      <c r="E1989">
        <v>3212</v>
      </c>
      <c r="F1989">
        <v>111</v>
      </c>
      <c r="G1989">
        <v>0</v>
      </c>
      <c r="H1989">
        <v>0</v>
      </c>
      <c r="I1989">
        <v>0</v>
      </c>
      <c r="R1989" s="8"/>
    </row>
    <row r="1990" spans="1:19" x14ac:dyDescent="0.2">
      <c r="A1990">
        <v>1966</v>
      </c>
      <c r="B1990">
        <v>13216</v>
      </c>
      <c r="C1990">
        <v>2</v>
      </c>
      <c r="D1990">
        <v>3.3000000000000002E-2</v>
      </c>
      <c r="E1990">
        <v>3112</v>
      </c>
      <c r="F1990">
        <v>211</v>
      </c>
      <c r="G1990">
        <v>0</v>
      </c>
      <c r="H1990">
        <v>0</v>
      </c>
      <c r="I1990">
        <v>0</v>
      </c>
    </row>
    <row r="1991" spans="1:19" x14ac:dyDescent="0.2">
      <c r="A1991">
        <v>1964</v>
      </c>
      <c r="B1991">
        <v>13216</v>
      </c>
      <c r="C1991">
        <v>2</v>
      </c>
      <c r="D1991">
        <v>0.02</v>
      </c>
      <c r="E1991">
        <v>3224</v>
      </c>
      <c r="F1991">
        <v>-211</v>
      </c>
      <c r="G1991">
        <v>0</v>
      </c>
      <c r="H1991">
        <v>0</v>
      </c>
      <c r="I1991">
        <v>0</v>
      </c>
    </row>
    <row r="1992" spans="1:19" x14ac:dyDescent="0.2">
      <c r="A1992">
        <v>1963</v>
      </c>
      <c r="B1992">
        <v>13216</v>
      </c>
      <c r="C1992">
        <v>2</v>
      </c>
      <c r="D1992">
        <v>0.02</v>
      </c>
      <c r="E1992">
        <v>3214</v>
      </c>
      <c r="F1992">
        <v>111</v>
      </c>
      <c r="G1992">
        <v>0</v>
      </c>
      <c r="H1992">
        <v>0</v>
      </c>
      <c r="I1992">
        <v>0</v>
      </c>
    </row>
    <row r="1993" spans="1:19" x14ac:dyDescent="0.2">
      <c r="A1993">
        <v>1962</v>
      </c>
      <c r="B1993">
        <v>13216</v>
      </c>
      <c r="C1993">
        <v>2</v>
      </c>
      <c r="D1993">
        <v>0.02</v>
      </c>
      <c r="E1993">
        <v>3114</v>
      </c>
      <c r="F1993">
        <v>211</v>
      </c>
      <c r="G1993">
        <v>0</v>
      </c>
      <c r="H1993">
        <v>0</v>
      </c>
      <c r="I1993">
        <v>0</v>
      </c>
    </row>
    <row r="1994" spans="1:19" x14ac:dyDescent="0.2">
      <c r="A1994">
        <v>1965</v>
      </c>
      <c r="B1994">
        <v>13216</v>
      </c>
      <c r="C1994">
        <v>2</v>
      </c>
      <c r="D1994">
        <v>0.08</v>
      </c>
      <c r="E1994">
        <v>3124</v>
      </c>
      <c r="F1994">
        <v>111</v>
      </c>
      <c r="G1994">
        <v>0</v>
      </c>
      <c r="H1994">
        <v>0</v>
      </c>
      <c r="I1994">
        <v>0</v>
      </c>
    </row>
    <row r="1995" spans="1:19" x14ac:dyDescent="0.2">
      <c r="A1995">
        <v>0</v>
      </c>
      <c r="B1995">
        <v>13216</v>
      </c>
      <c r="C1995">
        <v>2</v>
      </c>
      <c r="D1995">
        <v>0.05</v>
      </c>
      <c r="E1995">
        <v>2212</v>
      </c>
      <c r="F1995">
        <v>-323</v>
      </c>
      <c r="G1995">
        <v>0</v>
      </c>
      <c r="H1995">
        <v>0</v>
      </c>
      <c r="I1995">
        <v>0</v>
      </c>
    </row>
    <row r="1996" spans="1:19" x14ac:dyDescent="0.2">
      <c r="A1996">
        <v>0</v>
      </c>
      <c r="B1996">
        <v>13216</v>
      </c>
      <c r="C1996">
        <v>2</v>
      </c>
      <c r="D1996">
        <v>0.05</v>
      </c>
      <c r="E1996">
        <v>2112</v>
      </c>
      <c r="F1996">
        <v>-313</v>
      </c>
      <c r="G1996">
        <v>0</v>
      </c>
      <c r="H1996">
        <v>0</v>
      </c>
      <c r="I1996">
        <v>0</v>
      </c>
    </row>
    <row r="1997" spans="1:19" x14ac:dyDescent="0.2">
      <c r="A1997">
        <v>0</v>
      </c>
      <c r="B1997">
        <v>13216</v>
      </c>
      <c r="C1997">
        <v>2</v>
      </c>
      <c r="D1997">
        <v>0.105</v>
      </c>
      <c r="E1997">
        <v>2214</v>
      </c>
      <c r="F1997">
        <v>-321</v>
      </c>
      <c r="G1997">
        <v>0</v>
      </c>
      <c r="H1997">
        <v>0</v>
      </c>
      <c r="I1997">
        <v>0</v>
      </c>
    </row>
    <row r="1998" spans="1:19" x14ac:dyDescent="0.2">
      <c r="A1998">
        <v>0</v>
      </c>
      <c r="B1998">
        <v>13216</v>
      </c>
      <c r="C1998">
        <v>2</v>
      </c>
      <c r="D1998">
        <v>0.105</v>
      </c>
      <c r="E1998">
        <v>2114</v>
      </c>
      <c r="F1998">
        <v>-311</v>
      </c>
      <c r="G1998">
        <v>0</v>
      </c>
      <c r="H1998">
        <v>0</v>
      </c>
      <c r="I1998">
        <v>0</v>
      </c>
    </row>
    <row r="1999" spans="1:19" x14ac:dyDescent="0.2">
      <c r="A1999">
        <v>0</v>
      </c>
      <c r="B1999">
        <v>13216</v>
      </c>
      <c r="C1999">
        <v>2</v>
      </c>
      <c r="D1999">
        <v>0.29099999999999998</v>
      </c>
      <c r="E1999">
        <v>9843212</v>
      </c>
      <c r="F1999">
        <v>22</v>
      </c>
      <c r="G1999">
        <v>0</v>
      </c>
      <c r="H1999">
        <v>0</v>
      </c>
      <c r="I1999">
        <v>0</v>
      </c>
    </row>
    <row r="2000" spans="1:19" s="2" customFormat="1" x14ac:dyDescent="0.2">
      <c r="A2000" s="2">
        <v>1969</v>
      </c>
      <c r="B2000" s="2">
        <v>13116</v>
      </c>
      <c r="C2000" s="2" t="s">
        <v>310</v>
      </c>
      <c r="D2000" s="2">
        <v>1.915</v>
      </c>
      <c r="E2000" s="2">
        <v>0.12</v>
      </c>
      <c r="F2000" s="2">
        <v>6</v>
      </c>
      <c r="G2000" s="2">
        <v>1</v>
      </c>
      <c r="H2000" s="2">
        <v>-1</v>
      </c>
      <c r="I2000" s="2">
        <v>0</v>
      </c>
      <c r="J2000" s="2">
        <v>0</v>
      </c>
      <c r="K2000" s="2">
        <v>1</v>
      </c>
      <c r="L2000" s="2">
        <v>-1</v>
      </c>
      <c r="M2000" s="2">
        <v>6</v>
      </c>
      <c r="N2000" s="2">
        <v>1.9350000000000001</v>
      </c>
      <c r="O2000" s="2">
        <v>1.9</v>
      </c>
      <c r="P2000" s="2">
        <v>0.16</v>
      </c>
      <c r="Q2000" s="2">
        <v>0.08</v>
      </c>
      <c r="R2000" s="9">
        <v>4</v>
      </c>
      <c r="S2000" s="2" t="s">
        <v>791</v>
      </c>
    </row>
    <row r="2001" spans="1:19" s="1" customFormat="1" x14ac:dyDescent="0.2">
      <c r="A2001">
        <v>1970</v>
      </c>
      <c r="B2001">
        <v>13116</v>
      </c>
      <c r="C2001">
        <v>2</v>
      </c>
      <c r="D2001">
        <v>0.1</v>
      </c>
      <c r="E2001">
        <v>2112</v>
      </c>
      <c r="F2001">
        <v>-321</v>
      </c>
      <c r="G2001">
        <v>0</v>
      </c>
      <c r="H2001">
        <v>0</v>
      </c>
      <c r="I2001">
        <v>0</v>
      </c>
      <c r="R2001" s="8"/>
      <c r="S2001" s="3" t="s">
        <v>729</v>
      </c>
    </row>
    <row r="2002" spans="1:19" s="1" customFormat="1" x14ac:dyDescent="0.2">
      <c r="A2002" s="3">
        <v>0</v>
      </c>
      <c r="B2002" s="3">
        <v>13116</v>
      </c>
      <c r="C2002" s="3">
        <v>2</v>
      </c>
      <c r="D2002">
        <v>0.06</v>
      </c>
      <c r="E2002" s="3">
        <v>3122</v>
      </c>
      <c r="F2002" s="3">
        <v>-211</v>
      </c>
      <c r="G2002" s="3">
        <v>0</v>
      </c>
      <c r="H2002" s="3">
        <v>0</v>
      </c>
      <c r="I2002" s="3">
        <v>0</v>
      </c>
      <c r="R2002" s="8"/>
    </row>
    <row r="2003" spans="1:19" s="1" customFormat="1" x14ac:dyDescent="0.2">
      <c r="A2003">
        <v>1975</v>
      </c>
      <c r="B2003">
        <v>13116</v>
      </c>
      <c r="C2003">
        <v>2</v>
      </c>
      <c r="D2003">
        <v>0.05</v>
      </c>
      <c r="E2003">
        <v>3212</v>
      </c>
      <c r="F2003">
        <v>-211</v>
      </c>
      <c r="G2003">
        <v>0</v>
      </c>
      <c r="H2003">
        <v>0</v>
      </c>
      <c r="I2003">
        <v>0</v>
      </c>
      <c r="R2003" s="8"/>
    </row>
    <row r="2004" spans="1:19" s="1" customFormat="1" x14ac:dyDescent="0.2">
      <c r="A2004">
        <v>1974</v>
      </c>
      <c r="B2004">
        <v>13116</v>
      </c>
      <c r="C2004">
        <v>2</v>
      </c>
      <c r="D2004">
        <v>0.05</v>
      </c>
      <c r="E2004">
        <v>3112</v>
      </c>
      <c r="F2004">
        <v>111</v>
      </c>
      <c r="G2004">
        <v>0</v>
      </c>
      <c r="H2004">
        <v>0</v>
      </c>
      <c r="I2004">
        <v>0</v>
      </c>
      <c r="R2004" s="8"/>
    </row>
    <row r="2005" spans="1:19" x14ac:dyDescent="0.2">
      <c r="A2005">
        <v>1972</v>
      </c>
      <c r="B2005">
        <v>13116</v>
      </c>
      <c r="C2005">
        <v>2</v>
      </c>
      <c r="D2005">
        <v>0.03</v>
      </c>
      <c r="E2005">
        <v>3214</v>
      </c>
      <c r="F2005">
        <v>-211</v>
      </c>
      <c r="G2005">
        <v>0</v>
      </c>
      <c r="H2005">
        <v>0</v>
      </c>
      <c r="I2005">
        <v>0</v>
      </c>
    </row>
    <row r="2006" spans="1:19" x14ac:dyDescent="0.2">
      <c r="A2006">
        <v>1971</v>
      </c>
      <c r="B2006">
        <v>13116</v>
      </c>
      <c r="C2006">
        <v>2</v>
      </c>
      <c r="D2006">
        <v>0.03</v>
      </c>
      <c r="E2006">
        <v>3114</v>
      </c>
      <c r="F2006">
        <v>111</v>
      </c>
      <c r="G2006">
        <v>0</v>
      </c>
      <c r="H2006">
        <v>0</v>
      </c>
      <c r="I2006">
        <v>0</v>
      </c>
    </row>
    <row r="2007" spans="1:19" x14ac:dyDescent="0.2">
      <c r="A2007">
        <v>1973</v>
      </c>
      <c r="B2007">
        <v>13116</v>
      </c>
      <c r="C2007">
        <v>2</v>
      </c>
      <c r="D2007">
        <v>0.08</v>
      </c>
      <c r="E2007">
        <v>3124</v>
      </c>
      <c r="F2007">
        <v>-211</v>
      </c>
      <c r="G2007">
        <v>0</v>
      </c>
      <c r="H2007">
        <v>0</v>
      </c>
      <c r="I2007">
        <v>0</v>
      </c>
    </row>
    <row r="2008" spans="1:19" x14ac:dyDescent="0.2">
      <c r="A2008">
        <v>0</v>
      </c>
      <c r="B2008">
        <v>13116</v>
      </c>
      <c r="C2008">
        <v>2</v>
      </c>
      <c r="D2008">
        <v>0.1</v>
      </c>
      <c r="E2008">
        <v>2112</v>
      </c>
      <c r="F2008">
        <v>-323</v>
      </c>
      <c r="G2008">
        <v>0</v>
      </c>
      <c r="H2008">
        <v>0</v>
      </c>
      <c r="I2008">
        <v>0</v>
      </c>
    </row>
    <row r="2009" spans="1:19" x14ac:dyDescent="0.2">
      <c r="A2009">
        <v>0</v>
      </c>
      <c r="B2009">
        <v>13116</v>
      </c>
      <c r="C2009">
        <v>2</v>
      </c>
      <c r="D2009">
        <v>0.105</v>
      </c>
      <c r="E2009">
        <v>2114</v>
      </c>
      <c r="F2009">
        <v>-321</v>
      </c>
      <c r="G2009">
        <v>0</v>
      </c>
      <c r="H2009">
        <v>0</v>
      </c>
      <c r="I2009">
        <v>0</v>
      </c>
    </row>
    <row r="2010" spans="1:19" x14ac:dyDescent="0.2">
      <c r="A2010">
        <v>0</v>
      </c>
      <c r="B2010">
        <v>13116</v>
      </c>
      <c r="C2010">
        <v>2</v>
      </c>
      <c r="D2010">
        <v>0.105</v>
      </c>
      <c r="E2010">
        <v>1114</v>
      </c>
      <c r="F2010">
        <v>-311</v>
      </c>
      <c r="G2010">
        <v>0</v>
      </c>
      <c r="H2010">
        <v>0</v>
      </c>
      <c r="I2010">
        <v>0</v>
      </c>
    </row>
    <row r="2011" spans="1:19" x14ac:dyDescent="0.2">
      <c r="A2011">
        <v>0</v>
      </c>
      <c r="B2011">
        <v>13116</v>
      </c>
      <c r="C2011">
        <v>2</v>
      </c>
      <c r="D2011">
        <v>0.28999999999999998</v>
      </c>
      <c r="E2011">
        <v>9843112</v>
      </c>
      <c r="F2011">
        <v>22</v>
      </c>
      <c r="G2011">
        <v>0</v>
      </c>
      <c r="H2011">
        <v>0</v>
      </c>
      <c r="I2011">
        <v>0</v>
      </c>
    </row>
    <row r="2012" spans="1:19" s="2" customFormat="1" x14ac:dyDescent="0.2">
      <c r="A2012" s="2">
        <v>1976</v>
      </c>
      <c r="B2012" s="2">
        <v>-13116</v>
      </c>
      <c r="C2012" s="2" t="s">
        <v>311</v>
      </c>
      <c r="D2012" s="2">
        <v>1.915</v>
      </c>
      <c r="E2012" s="2">
        <v>0.12</v>
      </c>
      <c r="F2012" s="2">
        <v>6</v>
      </c>
      <c r="G2012" s="2">
        <v>-1</v>
      </c>
      <c r="H2012" s="2">
        <v>1</v>
      </c>
      <c r="I2012" s="2">
        <v>0</v>
      </c>
      <c r="J2012" s="2">
        <v>0</v>
      </c>
      <c r="K2012" s="2">
        <v>1</v>
      </c>
      <c r="L2012" s="2">
        <v>1</v>
      </c>
      <c r="M2012" s="2">
        <v>6</v>
      </c>
      <c r="N2012" s="2">
        <v>1.9350000000000001</v>
      </c>
      <c r="O2012" s="2">
        <v>1.9</v>
      </c>
      <c r="P2012" s="2">
        <v>0.16</v>
      </c>
      <c r="Q2012" s="2">
        <v>0.08</v>
      </c>
      <c r="R2012" s="9">
        <v>4</v>
      </c>
      <c r="S2012" s="2" t="s">
        <v>791</v>
      </c>
    </row>
    <row r="2013" spans="1:19" s="1" customFormat="1" x14ac:dyDescent="0.2">
      <c r="A2013">
        <v>1977</v>
      </c>
      <c r="B2013">
        <v>-13116</v>
      </c>
      <c r="C2013">
        <v>2</v>
      </c>
      <c r="D2013">
        <v>0.1</v>
      </c>
      <c r="E2013">
        <v>-2112</v>
      </c>
      <c r="F2013">
        <v>321</v>
      </c>
      <c r="G2013">
        <v>0</v>
      </c>
      <c r="H2013">
        <v>0</v>
      </c>
      <c r="I2013">
        <v>0</v>
      </c>
      <c r="R2013" s="8"/>
      <c r="S2013" s="3" t="s">
        <v>729</v>
      </c>
    </row>
    <row r="2014" spans="1:19" s="1" customFormat="1" x14ac:dyDescent="0.2">
      <c r="A2014" s="3">
        <v>0</v>
      </c>
      <c r="B2014" s="3">
        <v>-13116</v>
      </c>
      <c r="C2014" s="3">
        <v>2</v>
      </c>
      <c r="D2014">
        <v>0.06</v>
      </c>
      <c r="E2014" s="3">
        <v>-3122</v>
      </c>
      <c r="F2014" s="3">
        <v>211</v>
      </c>
      <c r="G2014" s="3">
        <v>0</v>
      </c>
      <c r="H2014" s="3">
        <v>0</v>
      </c>
      <c r="I2014" s="3">
        <v>0</v>
      </c>
      <c r="R2014" s="8"/>
    </row>
    <row r="2015" spans="1:19" s="1" customFormat="1" x14ac:dyDescent="0.2">
      <c r="A2015">
        <v>1981</v>
      </c>
      <c r="B2015">
        <v>-13116</v>
      </c>
      <c r="C2015">
        <v>2</v>
      </c>
      <c r="D2015">
        <v>0.05</v>
      </c>
      <c r="E2015">
        <v>-3212</v>
      </c>
      <c r="F2015">
        <v>211</v>
      </c>
      <c r="G2015">
        <v>0</v>
      </c>
      <c r="H2015">
        <v>0</v>
      </c>
      <c r="I2015">
        <v>0</v>
      </c>
      <c r="R2015" s="8"/>
    </row>
    <row r="2016" spans="1:19" s="1" customFormat="1" x14ac:dyDescent="0.2">
      <c r="A2016">
        <v>1982</v>
      </c>
      <c r="B2016">
        <v>-13116</v>
      </c>
      <c r="C2016">
        <v>2</v>
      </c>
      <c r="D2016">
        <v>0.05</v>
      </c>
      <c r="E2016">
        <v>-3112</v>
      </c>
      <c r="F2016">
        <v>111</v>
      </c>
      <c r="G2016">
        <v>0</v>
      </c>
      <c r="H2016">
        <v>0</v>
      </c>
      <c r="I2016">
        <v>0</v>
      </c>
      <c r="R2016" s="8"/>
    </row>
    <row r="2017" spans="1:19" x14ac:dyDescent="0.2">
      <c r="A2017">
        <v>1978</v>
      </c>
      <c r="B2017">
        <v>-13116</v>
      </c>
      <c r="C2017">
        <v>2</v>
      </c>
      <c r="D2017">
        <v>0.03</v>
      </c>
      <c r="E2017">
        <v>-3214</v>
      </c>
      <c r="F2017">
        <v>211</v>
      </c>
      <c r="G2017">
        <v>0</v>
      </c>
      <c r="H2017">
        <v>0</v>
      </c>
      <c r="I2017">
        <v>0</v>
      </c>
    </row>
    <row r="2018" spans="1:19" x14ac:dyDescent="0.2">
      <c r="A2018">
        <v>1979</v>
      </c>
      <c r="B2018">
        <v>-13116</v>
      </c>
      <c r="C2018">
        <v>2</v>
      </c>
      <c r="D2018">
        <v>0.03</v>
      </c>
      <c r="E2018">
        <v>-3114</v>
      </c>
      <c r="F2018">
        <v>111</v>
      </c>
      <c r="G2018">
        <v>0</v>
      </c>
      <c r="H2018">
        <v>0</v>
      </c>
      <c r="I2018">
        <v>0</v>
      </c>
    </row>
    <row r="2019" spans="1:19" x14ac:dyDescent="0.2">
      <c r="A2019">
        <v>1980</v>
      </c>
      <c r="B2019">
        <v>-13116</v>
      </c>
      <c r="C2019">
        <v>2</v>
      </c>
      <c r="D2019">
        <v>0.08</v>
      </c>
      <c r="E2019">
        <v>-3124</v>
      </c>
      <c r="F2019">
        <v>211</v>
      </c>
      <c r="G2019">
        <v>0</v>
      </c>
      <c r="H2019">
        <v>0</v>
      </c>
      <c r="I2019">
        <v>0</v>
      </c>
    </row>
    <row r="2020" spans="1:19" x14ac:dyDescent="0.2">
      <c r="A2020">
        <v>0</v>
      </c>
      <c r="B2020">
        <v>-13116</v>
      </c>
      <c r="C2020">
        <v>2</v>
      </c>
      <c r="D2020">
        <v>0.1</v>
      </c>
      <c r="E2020">
        <v>-2112</v>
      </c>
      <c r="F2020">
        <v>323</v>
      </c>
      <c r="G2020">
        <v>0</v>
      </c>
      <c r="H2020">
        <v>0</v>
      </c>
      <c r="I2020">
        <v>0</v>
      </c>
    </row>
    <row r="2021" spans="1:19" x14ac:dyDescent="0.2">
      <c r="A2021">
        <v>0</v>
      </c>
      <c r="B2021">
        <v>-13116</v>
      </c>
      <c r="C2021">
        <v>2</v>
      </c>
      <c r="D2021">
        <v>0.105</v>
      </c>
      <c r="E2021">
        <v>-2114</v>
      </c>
      <c r="F2021">
        <v>321</v>
      </c>
      <c r="G2021">
        <v>0</v>
      </c>
      <c r="H2021">
        <v>0</v>
      </c>
      <c r="I2021">
        <v>0</v>
      </c>
    </row>
    <row r="2022" spans="1:19" x14ac:dyDescent="0.2">
      <c r="A2022">
        <v>0</v>
      </c>
      <c r="B2022">
        <v>-13116</v>
      </c>
      <c r="C2022">
        <v>2</v>
      </c>
      <c r="D2022">
        <v>0.105</v>
      </c>
      <c r="E2022">
        <v>-1114</v>
      </c>
      <c r="F2022">
        <v>311</v>
      </c>
      <c r="G2022">
        <v>0</v>
      </c>
      <c r="H2022">
        <v>0</v>
      </c>
      <c r="I2022">
        <v>0</v>
      </c>
    </row>
    <row r="2023" spans="1:19" x14ac:dyDescent="0.2">
      <c r="A2023">
        <v>0</v>
      </c>
      <c r="B2023">
        <v>-13116</v>
      </c>
      <c r="C2023">
        <v>2</v>
      </c>
      <c r="D2023">
        <v>0.28999999999999998</v>
      </c>
      <c r="E2023">
        <v>-9843112</v>
      </c>
      <c r="F2023">
        <v>22</v>
      </c>
      <c r="G2023">
        <v>0</v>
      </c>
      <c r="H2023">
        <v>0</v>
      </c>
      <c r="I2023">
        <v>0</v>
      </c>
    </row>
    <row r="2024" spans="1:19" s="2" customFormat="1" x14ac:dyDescent="0.2">
      <c r="A2024" s="2">
        <v>1983</v>
      </c>
      <c r="B2024" s="2">
        <v>-13216</v>
      </c>
      <c r="C2024" s="2" t="s">
        <v>312</v>
      </c>
      <c r="D2024" s="2">
        <v>1.915</v>
      </c>
      <c r="E2024" s="2">
        <v>0.12</v>
      </c>
      <c r="F2024" s="2">
        <v>6</v>
      </c>
      <c r="G2024" s="2">
        <v>-1</v>
      </c>
      <c r="H2024" s="2">
        <v>1</v>
      </c>
      <c r="I2024" s="2">
        <v>0</v>
      </c>
      <c r="J2024" s="2">
        <v>0</v>
      </c>
      <c r="K2024" s="2">
        <v>1</v>
      </c>
      <c r="L2024" s="2">
        <v>0</v>
      </c>
      <c r="M2024" s="2">
        <v>9</v>
      </c>
      <c r="N2024" s="2">
        <v>1.9350000000000001</v>
      </c>
      <c r="O2024" s="2">
        <v>1.9</v>
      </c>
      <c r="P2024" s="2">
        <v>0.16</v>
      </c>
      <c r="Q2024" s="2">
        <v>0.08</v>
      </c>
      <c r="R2024" s="9">
        <v>4</v>
      </c>
      <c r="S2024" s="2" t="s">
        <v>791</v>
      </c>
    </row>
    <row r="2025" spans="1:19" s="1" customFormat="1" x14ac:dyDescent="0.2">
      <c r="A2025">
        <v>1984</v>
      </c>
      <c r="B2025">
        <v>-13216</v>
      </c>
      <c r="C2025">
        <v>2</v>
      </c>
      <c r="D2025">
        <v>0.05</v>
      </c>
      <c r="E2025">
        <v>-2212</v>
      </c>
      <c r="F2025">
        <v>321</v>
      </c>
      <c r="G2025">
        <v>0</v>
      </c>
      <c r="H2025">
        <v>0</v>
      </c>
      <c r="I2025">
        <v>0</v>
      </c>
      <c r="R2025" s="8"/>
      <c r="S2025" s="3" t="s">
        <v>729</v>
      </c>
    </row>
    <row r="2026" spans="1:19" s="1" customFormat="1" x14ac:dyDescent="0.2">
      <c r="A2026">
        <v>1985</v>
      </c>
      <c r="B2026">
        <v>-13216</v>
      </c>
      <c r="C2026">
        <v>2</v>
      </c>
      <c r="D2026">
        <v>0.05</v>
      </c>
      <c r="E2026">
        <v>-2112</v>
      </c>
      <c r="F2026">
        <v>311</v>
      </c>
      <c r="G2026">
        <v>0</v>
      </c>
      <c r="H2026">
        <v>0</v>
      </c>
      <c r="I2026">
        <v>0</v>
      </c>
      <c r="R2026" s="8"/>
    </row>
    <row r="2027" spans="1:19" s="1" customFormat="1" x14ac:dyDescent="0.2">
      <c r="A2027" s="3">
        <v>0</v>
      </c>
      <c r="B2027" s="3">
        <v>-13216</v>
      </c>
      <c r="C2027" s="3">
        <v>2</v>
      </c>
      <c r="D2027" s="3">
        <v>0.06</v>
      </c>
      <c r="E2027" s="3">
        <v>-3122</v>
      </c>
      <c r="F2027" s="3">
        <v>111</v>
      </c>
      <c r="G2027" s="3">
        <v>0</v>
      </c>
      <c r="H2027" s="3">
        <v>0</v>
      </c>
      <c r="I2027" s="3">
        <v>0</v>
      </c>
      <c r="R2027" s="8"/>
    </row>
    <row r="2028" spans="1:19" s="1" customFormat="1" x14ac:dyDescent="0.2">
      <c r="A2028">
        <v>1990</v>
      </c>
      <c r="B2028">
        <v>-13216</v>
      </c>
      <c r="C2028">
        <v>2</v>
      </c>
      <c r="D2028">
        <v>3.3000000000000002E-2</v>
      </c>
      <c r="E2028">
        <v>-3222</v>
      </c>
      <c r="F2028">
        <v>211</v>
      </c>
      <c r="G2028">
        <v>0</v>
      </c>
      <c r="H2028">
        <v>0</v>
      </c>
      <c r="I2028">
        <v>0</v>
      </c>
      <c r="R2028" s="8"/>
    </row>
    <row r="2029" spans="1:19" s="1" customFormat="1" x14ac:dyDescent="0.2">
      <c r="A2029">
        <v>1991</v>
      </c>
      <c r="B2029">
        <v>-13216</v>
      </c>
      <c r="C2029">
        <v>2</v>
      </c>
      <c r="D2029">
        <v>3.3000000000000002E-2</v>
      </c>
      <c r="E2029">
        <v>-3212</v>
      </c>
      <c r="F2029">
        <v>111</v>
      </c>
      <c r="G2029">
        <v>0</v>
      </c>
      <c r="H2029">
        <v>0</v>
      </c>
      <c r="I2029">
        <v>0</v>
      </c>
      <c r="R2029" s="8"/>
    </row>
    <row r="2030" spans="1:19" s="1" customFormat="1" x14ac:dyDescent="0.2">
      <c r="A2030">
        <v>1992</v>
      </c>
      <c r="B2030">
        <v>-13216</v>
      </c>
      <c r="C2030">
        <v>2</v>
      </c>
      <c r="D2030">
        <v>3.3000000000000002E-2</v>
      </c>
      <c r="E2030">
        <v>-3112</v>
      </c>
      <c r="F2030">
        <v>-211</v>
      </c>
      <c r="G2030">
        <v>0</v>
      </c>
      <c r="H2030">
        <v>0</v>
      </c>
      <c r="I2030">
        <v>0</v>
      </c>
      <c r="R2030" s="8"/>
    </row>
    <row r="2031" spans="1:19" x14ac:dyDescent="0.2">
      <c r="A2031">
        <v>1986</v>
      </c>
      <c r="B2031">
        <v>-13216</v>
      </c>
      <c r="C2031">
        <v>2</v>
      </c>
      <c r="D2031">
        <v>0.02</v>
      </c>
      <c r="E2031">
        <v>-3224</v>
      </c>
      <c r="F2031">
        <v>211</v>
      </c>
      <c r="G2031">
        <v>0</v>
      </c>
      <c r="H2031">
        <v>0</v>
      </c>
      <c r="I2031">
        <v>0</v>
      </c>
    </row>
    <row r="2032" spans="1:19" x14ac:dyDescent="0.2">
      <c r="A2032">
        <v>1987</v>
      </c>
      <c r="B2032">
        <v>-13216</v>
      </c>
      <c r="C2032">
        <v>2</v>
      </c>
      <c r="D2032">
        <v>0.02</v>
      </c>
      <c r="E2032">
        <v>-3214</v>
      </c>
      <c r="F2032">
        <v>111</v>
      </c>
      <c r="G2032">
        <v>0</v>
      </c>
      <c r="H2032">
        <v>0</v>
      </c>
      <c r="I2032">
        <v>0</v>
      </c>
    </row>
    <row r="2033" spans="1:19" x14ac:dyDescent="0.2">
      <c r="A2033">
        <v>1988</v>
      </c>
      <c r="B2033">
        <v>-13216</v>
      </c>
      <c r="C2033">
        <v>2</v>
      </c>
      <c r="D2033">
        <v>0.02</v>
      </c>
      <c r="E2033">
        <v>-3114</v>
      </c>
      <c r="F2033">
        <v>-211</v>
      </c>
      <c r="G2033">
        <v>0</v>
      </c>
      <c r="H2033">
        <v>0</v>
      </c>
      <c r="I2033">
        <v>0</v>
      </c>
    </row>
    <row r="2034" spans="1:19" x14ac:dyDescent="0.2">
      <c r="A2034">
        <v>1989</v>
      </c>
      <c r="B2034">
        <v>-13216</v>
      </c>
      <c r="C2034">
        <v>2</v>
      </c>
      <c r="D2034">
        <v>0.08</v>
      </c>
      <c r="E2034">
        <v>-3124</v>
      </c>
      <c r="F2034">
        <v>111</v>
      </c>
      <c r="G2034">
        <v>0</v>
      </c>
      <c r="H2034">
        <v>0</v>
      </c>
      <c r="I2034">
        <v>0</v>
      </c>
    </row>
    <row r="2035" spans="1:19" x14ac:dyDescent="0.2">
      <c r="A2035">
        <v>0</v>
      </c>
      <c r="B2035">
        <v>-13216</v>
      </c>
      <c r="C2035">
        <v>2</v>
      </c>
      <c r="D2035">
        <v>0.05</v>
      </c>
      <c r="E2035">
        <v>-2212</v>
      </c>
      <c r="F2035">
        <v>323</v>
      </c>
      <c r="G2035">
        <v>0</v>
      </c>
      <c r="H2035">
        <v>0</v>
      </c>
      <c r="I2035">
        <v>0</v>
      </c>
    </row>
    <row r="2036" spans="1:19" x14ac:dyDescent="0.2">
      <c r="A2036">
        <v>0</v>
      </c>
      <c r="B2036">
        <v>-13216</v>
      </c>
      <c r="C2036">
        <v>2</v>
      </c>
      <c r="D2036">
        <v>0.05</v>
      </c>
      <c r="E2036">
        <v>-2112</v>
      </c>
      <c r="F2036">
        <v>313</v>
      </c>
      <c r="G2036">
        <v>0</v>
      </c>
      <c r="H2036">
        <v>0</v>
      </c>
      <c r="I2036">
        <v>0</v>
      </c>
    </row>
    <row r="2037" spans="1:19" x14ac:dyDescent="0.2">
      <c r="A2037">
        <v>0</v>
      </c>
      <c r="B2037">
        <v>-13216</v>
      </c>
      <c r="C2037">
        <v>2</v>
      </c>
      <c r="D2037">
        <v>0.105</v>
      </c>
      <c r="E2037">
        <v>-2214</v>
      </c>
      <c r="F2037">
        <v>321</v>
      </c>
      <c r="G2037">
        <v>0</v>
      </c>
      <c r="H2037">
        <v>0</v>
      </c>
      <c r="I2037">
        <v>0</v>
      </c>
    </row>
    <row r="2038" spans="1:19" x14ac:dyDescent="0.2">
      <c r="A2038">
        <v>0</v>
      </c>
      <c r="B2038">
        <v>-13216</v>
      </c>
      <c r="C2038">
        <v>2</v>
      </c>
      <c r="D2038">
        <v>0.105</v>
      </c>
      <c r="E2038">
        <v>-2114</v>
      </c>
      <c r="F2038">
        <v>311</v>
      </c>
      <c r="G2038">
        <v>0</v>
      </c>
      <c r="H2038">
        <v>0</v>
      </c>
      <c r="I2038">
        <v>0</v>
      </c>
    </row>
    <row r="2039" spans="1:19" x14ac:dyDescent="0.2">
      <c r="A2039">
        <v>0</v>
      </c>
      <c r="B2039">
        <v>-13216</v>
      </c>
      <c r="C2039">
        <v>2</v>
      </c>
      <c r="D2039">
        <v>0.29099999999999998</v>
      </c>
      <c r="E2039">
        <v>-9843212</v>
      </c>
      <c r="F2039">
        <v>22</v>
      </c>
      <c r="G2039">
        <v>0</v>
      </c>
      <c r="H2039">
        <v>0</v>
      </c>
      <c r="I2039">
        <v>0</v>
      </c>
    </row>
    <row r="2040" spans="1:19" s="2" customFormat="1" x14ac:dyDescent="0.2">
      <c r="A2040" s="2">
        <v>1993</v>
      </c>
      <c r="B2040" s="2">
        <v>-13226</v>
      </c>
      <c r="C2040" s="2" t="s">
        <v>313</v>
      </c>
      <c r="D2040" s="2">
        <v>1.915</v>
      </c>
      <c r="E2040" s="2">
        <v>0.12</v>
      </c>
      <c r="F2040" s="2">
        <v>6</v>
      </c>
      <c r="G2040" s="2">
        <v>-1</v>
      </c>
      <c r="H2040" s="2">
        <v>1</v>
      </c>
      <c r="I2040" s="2">
        <v>0</v>
      </c>
      <c r="J2040" s="2">
        <v>0</v>
      </c>
      <c r="K2040" s="2">
        <v>1</v>
      </c>
      <c r="L2040" s="2">
        <v>-1</v>
      </c>
      <c r="M2040" s="2">
        <v>6</v>
      </c>
      <c r="N2040" s="2">
        <v>1.9350000000000001</v>
      </c>
      <c r="O2040" s="2">
        <v>1.9</v>
      </c>
      <c r="P2040" s="2">
        <v>0.16</v>
      </c>
      <c r="Q2040" s="2">
        <v>0.08</v>
      </c>
      <c r="R2040" s="9">
        <v>4</v>
      </c>
      <c r="S2040" s="2" t="s">
        <v>791</v>
      </c>
    </row>
    <row r="2041" spans="1:19" s="1" customFormat="1" x14ac:dyDescent="0.2">
      <c r="A2041">
        <v>1994</v>
      </c>
      <c r="B2041">
        <v>-13226</v>
      </c>
      <c r="C2041">
        <v>2</v>
      </c>
      <c r="D2041">
        <v>0.1</v>
      </c>
      <c r="E2041">
        <v>-2212</v>
      </c>
      <c r="F2041">
        <v>311</v>
      </c>
      <c r="G2041">
        <v>0</v>
      </c>
      <c r="H2041">
        <v>0</v>
      </c>
      <c r="I2041">
        <v>0</v>
      </c>
      <c r="R2041" s="8"/>
      <c r="S2041" s="3" t="s">
        <v>729</v>
      </c>
    </row>
    <row r="2042" spans="1:19" s="1" customFormat="1" x14ac:dyDescent="0.2">
      <c r="A2042">
        <v>1997</v>
      </c>
      <c r="B2042">
        <v>-13226</v>
      </c>
      <c r="C2042">
        <v>2</v>
      </c>
      <c r="D2042">
        <v>0.06</v>
      </c>
      <c r="E2042">
        <v>-3122</v>
      </c>
      <c r="F2042">
        <v>-211</v>
      </c>
      <c r="G2042">
        <v>0</v>
      </c>
      <c r="H2042">
        <v>0</v>
      </c>
      <c r="I2042">
        <v>0</v>
      </c>
      <c r="R2042" s="8"/>
    </row>
    <row r="2043" spans="1:19" s="1" customFormat="1" x14ac:dyDescent="0.2">
      <c r="A2043">
        <v>1998</v>
      </c>
      <c r="B2043">
        <v>-13226</v>
      </c>
      <c r="C2043">
        <v>2</v>
      </c>
      <c r="D2043">
        <v>0.05</v>
      </c>
      <c r="E2043">
        <v>-3222</v>
      </c>
      <c r="F2043">
        <v>111</v>
      </c>
      <c r="G2043">
        <v>0</v>
      </c>
      <c r="H2043">
        <v>0</v>
      </c>
      <c r="I2043">
        <v>0</v>
      </c>
      <c r="R2043" s="8"/>
    </row>
    <row r="2044" spans="1:19" s="1" customFormat="1" x14ac:dyDescent="0.2">
      <c r="A2044">
        <v>1999</v>
      </c>
      <c r="B2044">
        <v>-13226</v>
      </c>
      <c r="C2044">
        <v>2</v>
      </c>
      <c r="D2044">
        <v>0.05</v>
      </c>
      <c r="E2044">
        <v>-3212</v>
      </c>
      <c r="F2044">
        <v>-211</v>
      </c>
      <c r="G2044">
        <v>0</v>
      </c>
      <c r="H2044">
        <v>0</v>
      </c>
      <c r="I2044">
        <v>0</v>
      </c>
      <c r="R2044" s="8"/>
    </row>
    <row r="2045" spans="1:19" x14ac:dyDescent="0.2">
      <c r="A2045">
        <v>1995</v>
      </c>
      <c r="B2045">
        <v>-13226</v>
      </c>
      <c r="C2045">
        <v>2</v>
      </c>
      <c r="D2045">
        <v>0.03</v>
      </c>
      <c r="E2045">
        <v>-3224</v>
      </c>
      <c r="F2045">
        <v>111</v>
      </c>
      <c r="G2045">
        <v>0</v>
      </c>
      <c r="H2045">
        <v>0</v>
      </c>
      <c r="I2045">
        <v>0</v>
      </c>
    </row>
    <row r="2046" spans="1:19" x14ac:dyDescent="0.2">
      <c r="A2046">
        <v>1996</v>
      </c>
      <c r="B2046">
        <v>-13226</v>
      </c>
      <c r="C2046">
        <v>2</v>
      </c>
      <c r="D2046">
        <v>0.03</v>
      </c>
      <c r="E2046">
        <v>-3214</v>
      </c>
      <c r="F2046">
        <v>-211</v>
      </c>
      <c r="G2046">
        <v>0</v>
      </c>
      <c r="H2046">
        <v>0</v>
      </c>
      <c r="I2046">
        <v>0</v>
      </c>
    </row>
    <row r="2047" spans="1:19" x14ac:dyDescent="0.2">
      <c r="A2047">
        <v>0</v>
      </c>
      <c r="B2047">
        <v>-13226</v>
      </c>
      <c r="C2047">
        <v>2</v>
      </c>
      <c r="D2047">
        <v>0.08</v>
      </c>
      <c r="E2047">
        <v>-3124</v>
      </c>
      <c r="F2047">
        <v>-211</v>
      </c>
      <c r="G2047">
        <v>0</v>
      </c>
      <c r="H2047">
        <v>0</v>
      </c>
      <c r="I2047">
        <v>0</v>
      </c>
    </row>
    <row r="2048" spans="1:19" x14ac:dyDescent="0.2">
      <c r="A2048">
        <v>0</v>
      </c>
      <c r="B2048">
        <v>-13226</v>
      </c>
      <c r="C2048">
        <v>2</v>
      </c>
      <c r="D2048">
        <v>0.1</v>
      </c>
      <c r="E2048">
        <v>-2212</v>
      </c>
      <c r="F2048">
        <v>313</v>
      </c>
      <c r="G2048">
        <v>0</v>
      </c>
      <c r="H2048">
        <v>0</v>
      </c>
      <c r="I2048">
        <v>0</v>
      </c>
    </row>
    <row r="2049" spans="1:19" x14ac:dyDescent="0.2">
      <c r="A2049">
        <v>0</v>
      </c>
      <c r="B2049">
        <v>-13226</v>
      </c>
      <c r="C2049">
        <v>2</v>
      </c>
      <c r="D2049">
        <v>0.105</v>
      </c>
      <c r="E2049">
        <v>-2224</v>
      </c>
      <c r="F2049">
        <v>321</v>
      </c>
      <c r="G2049">
        <v>0</v>
      </c>
      <c r="H2049">
        <v>0</v>
      </c>
      <c r="I2049">
        <v>0</v>
      </c>
    </row>
    <row r="2050" spans="1:19" x14ac:dyDescent="0.2">
      <c r="A2050">
        <v>0</v>
      </c>
      <c r="B2050">
        <v>-13226</v>
      </c>
      <c r="C2050">
        <v>2</v>
      </c>
      <c r="D2050">
        <v>0.105</v>
      </c>
      <c r="E2050">
        <v>-2214</v>
      </c>
      <c r="F2050">
        <v>311</v>
      </c>
      <c r="G2050">
        <v>0</v>
      </c>
      <c r="H2050">
        <v>0</v>
      </c>
      <c r="I2050">
        <v>0</v>
      </c>
    </row>
    <row r="2051" spans="1:19" x14ac:dyDescent="0.2">
      <c r="A2051">
        <v>0</v>
      </c>
      <c r="B2051">
        <v>-13226</v>
      </c>
      <c r="C2051">
        <v>2</v>
      </c>
      <c r="D2051">
        <v>0.28999999999999998</v>
      </c>
      <c r="E2051">
        <v>-9843222</v>
      </c>
      <c r="F2051">
        <v>22</v>
      </c>
      <c r="G2051">
        <v>0</v>
      </c>
      <c r="H2051">
        <v>0</v>
      </c>
      <c r="I2051">
        <v>0</v>
      </c>
    </row>
    <row r="2052" spans="1:19" s="2" customFormat="1" x14ac:dyDescent="0.2">
      <c r="A2052" s="2">
        <v>2000</v>
      </c>
      <c r="B2052" s="2">
        <v>9040225</v>
      </c>
      <c r="C2052" s="2" t="s">
        <v>314</v>
      </c>
      <c r="D2052" s="2">
        <v>1.9</v>
      </c>
      <c r="E2052" s="2">
        <v>0.16700000000000001</v>
      </c>
      <c r="F2052" s="2">
        <v>5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4</v>
      </c>
      <c r="N2052" s="2">
        <f>D2052+0.009</f>
        <v>1.9089999999999998</v>
      </c>
      <c r="O2052" s="2">
        <f>D2052-0.009</f>
        <v>1.891</v>
      </c>
      <c r="P2052" s="2">
        <f>E2052+0.021</f>
        <v>0.188</v>
      </c>
      <c r="Q2052" s="2">
        <f>E2052-0.021</f>
        <v>0.14600000000000002</v>
      </c>
      <c r="R2052" s="9">
        <v>-1</v>
      </c>
      <c r="S2052" s="2" t="s">
        <v>784</v>
      </c>
    </row>
    <row r="2053" spans="1:19" x14ac:dyDescent="0.2">
      <c r="A2053">
        <v>2001</v>
      </c>
      <c r="B2053">
        <v>9040225</v>
      </c>
      <c r="C2053">
        <v>2</v>
      </c>
      <c r="D2053">
        <v>0.8</v>
      </c>
      <c r="E2053">
        <v>337</v>
      </c>
      <c r="F2053">
        <v>22</v>
      </c>
      <c r="G2053">
        <v>0</v>
      </c>
      <c r="H2053">
        <v>0</v>
      </c>
      <c r="I2053">
        <v>0</v>
      </c>
    </row>
    <row r="2054" spans="1:19" x14ac:dyDescent="0.2">
      <c r="A2054">
        <v>2002</v>
      </c>
      <c r="B2054">
        <v>9040225</v>
      </c>
      <c r="C2054">
        <v>2</v>
      </c>
      <c r="D2054">
        <v>0.16</v>
      </c>
      <c r="E2054">
        <v>331</v>
      </c>
      <c r="F2054">
        <v>221</v>
      </c>
      <c r="G2054">
        <v>0</v>
      </c>
      <c r="H2054">
        <v>0</v>
      </c>
      <c r="I2054">
        <v>0</v>
      </c>
    </row>
    <row r="2055" spans="1:19" x14ac:dyDescent="0.2">
      <c r="A2055">
        <v>2003</v>
      </c>
      <c r="B2055">
        <v>9040225</v>
      </c>
      <c r="C2055">
        <v>2</v>
      </c>
      <c r="D2055">
        <v>0.02</v>
      </c>
      <c r="E2055">
        <v>-311</v>
      </c>
      <c r="F2055">
        <v>311</v>
      </c>
      <c r="G2055">
        <v>0</v>
      </c>
      <c r="H2055">
        <v>0</v>
      </c>
      <c r="I2055">
        <v>0</v>
      </c>
    </row>
    <row r="2056" spans="1:19" x14ac:dyDescent="0.2">
      <c r="A2056">
        <v>2004</v>
      </c>
      <c r="B2056">
        <v>9040225</v>
      </c>
      <c r="C2056">
        <v>2</v>
      </c>
      <c r="D2056">
        <v>0.02</v>
      </c>
      <c r="E2056">
        <v>111</v>
      </c>
      <c r="F2056">
        <v>111</v>
      </c>
      <c r="G2056">
        <v>0</v>
      </c>
      <c r="H2056">
        <v>0</v>
      </c>
      <c r="I2056">
        <v>0</v>
      </c>
    </row>
    <row r="2057" spans="1:19" s="2" customFormat="1" x14ac:dyDescent="0.2">
      <c r="A2057" s="2">
        <v>2005</v>
      </c>
      <c r="B2057" s="2">
        <v>9030113</v>
      </c>
      <c r="C2057" s="2" t="s">
        <v>315</v>
      </c>
      <c r="D2057" s="2">
        <v>1.8859999999999999</v>
      </c>
      <c r="E2057" s="2">
        <v>7.6999999999999999E-2</v>
      </c>
      <c r="F2057" s="2">
        <v>3</v>
      </c>
      <c r="G2057" s="2">
        <v>0</v>
      </c>
      <c r="H2057" s="2">
        <v>0</v>
      </c>
      <c r="I2057" s="2">
        <v>0</v>
      </c>
      <c r="J2057" s="2">
        <v>0</v>
      </c>
      <c r="K2057" s="2">
        <v>1</v>
      </c>
      <c r="L2057" s="2">
        <v>0</v>
      </c>
      <c r="M2057" s="2">
        <v>2</v>
      </c>
      <c r="N2057" s="2">
        <v>1.91</v>
      </c>
      <c r="O2057" s="2">
        <v>1.86</v>
      </c>
      <c r="P2057" s="2">
        <v>0.16</v>
      </c>
      <c r="Q2057" s="2">
        <v>0.01</v>
      </c>
      <c r="R2057" s="9">
        <v>-1</v>
      </c>
      <c r="S2057" s="2" t="s">
        <v>784</v>
      </c>
    </row>
    <row r="2058" spans="1:19" x14ac:dyDescent="0.2">
      <c r="A2058">
        <v>2006</v>
      </c>
      <c r="B2058">
        <v>9030113</v>
      </c>
      <c r="C2058">
        <v>2</v>
      </c>
      <c r="D2058">
        <v>0.9</v>
      </c>
      <c r="E2058">
        <v>7110115</v>
      </c>
      <c r="F2058">
        <v>22</v>
      </c>
      <c r="G2058">
        <v>0</v>
      </c>
      <c r="H2058">
        <v>0</v>
      </c>
      <c r="I2058">
        <v>0</v>
      </c>
    </row>
    <row r="2059" spans="1:19" x14ac:dyDescent="0.2">
      <c r="A2059">
        <v>2007</v>
      </c>
      <c r="B2059">
        <v>9030113</v>
      </c>
      <c r="C2059">
        <v>2</v>
      </c>
      <c r="D2059">
        <v>0.1</v>
      </c>
      <c r="E2059">
        <v>333</v>
      </c>
      <c r="F2059">
        <v>111</v>
      </c>
      <c r="G2059">
        <v>0</v>
      </c>
      <c r="H2059">
        <v>0</v>
      </c>
      <c r="I2059">
        <v>0</v>
      </c>
    </row>
    <row r="2060" spans="1:19" s="2" customFormat="1" x14ac:dyDescent="0.2">
      <c r="A2060" s="2">
        <v>2008</v>
      </c>
      <c r="B2060" s="2">
        <v>9030213</v>
      </c>
      <c r="C2060" s="2" t="s">
        <v>316</v>
      </c>
      <c r="D2060" s="2">
        <v>1.8859999999999999</v>
      </c>
      <c r="E2060" s="2">
        <v>7.6999999999999999E-2</v>
      </c>
      <c r="F2060" s="2">
        <v>3</v>
      </c>
      <c r="G2060" s="2">
        <v>0</v>
      </c>
      <c r="H2060" s="2">
        <v>0</v>
      </c>
      <c r="I2060" s="2">
        <v>0</v>
      </c>
      <c r="J2060" s="2">
        <v>0</v>
      </c>
      <c r="K2060" s="2">
        <v>1</v>
      </c>
      <c r="L2060" s="2">
        <v>1</v>
      </c>
      <c r="M2060" s="2">
        <v>2</v>
      </c>
      <c r="N2060" s="2">
        <v>1.91</v>
      </c>
      <c r="O2060" s="2">
        <v>1.86</v>
      </c>
      <c r="P2060" s="2">
        <v>0.16</v>
      </c>
      <c r="Q2060" s="2">
        <v>0.01</v>
      </c>
      <c r="R2060" s="9">
        <v>-1</v>
      </c>
      <c r="S2060" s="2" t="s">
        <v>784</v>
      </c>
    </row>
    <row r="2061" spans="1:19" x14ac:dyDescent="0.2">
      <c r="A2061">
        <v>2009</v>
      </c>
      <c r="B2061">
        <v>9030213</v>
      </c>
      <c r="C2061">
        <v>2</v>
      </c>
      <c r="D2061">
        <v>0.9</v>
      </c>
      <c r="E2061">
        <v>7110215</v>
      </c>
      <c r="F2061">
        <v>22</v>
      </c>
      <c r="G2061">
        <v>0</v>
      </c>
      <c r="H2061">
        <v>0</v>
      </c>
      <c r="I2061">
        <v>0</v>
      </c>
    </row>
    <row r="2062" spans="1:19" x14ac:dyDescent="0.2">
      <c r="A2062">
        <v>2010</v>
      </c>
      <c r="B2062">
        <v>9030213</v>
      </c>
      <c r="C2062">
        <v>2</v>
      </c>
      <c r="D2062">
        <v>0.1</v>
      </c>
      <c r="E2062">
        <v>333</v>
      </c>
      <c r="F2062">
        <v>211</v>
      </c>
      <c r="G2062">
        <v>0</v>
      </c>
      <c r="H2062">
        <v>0</v>
      </c>
      <c r="I2062">
        <v>0</v>
      </c>
    </row>
    <row r="2063" spans="1:19" s="2" customFormat="1" x14ac:dyDescent="0.2">
      <c r="A2063" s="2">
        <v>2011</v>
      </c>
      <c r="B2063" s="2">
        <v>9853112</v>
      </c>
      <c r="C2063" s="2" t="s">
        <v>317</v>
      </c>
      <c r="D2063" s="2">
        <v>1.925</v>
      </c>
      <c r="E2063" s="2">
        <v>0.16500000000000001</v>
      </c>
      <c r="F2063" s="2">
        <v>2</v>
      </c>
      <c r="G2063" s="2">
        <v>1</v>
      </c>
      <c r="H2063" s="2">
        <v>-1</v>
      </c>
      <c r="I2063" s="2">
        <v>0</v>
      </c>
      <c r="J2063" s="2">
        <v>0</v>
      </c>
      <c r="K2063" s="2">
        <v>1</v>
      </c>
      <c r="L2063" s="2">
        <v>-1</v>
      </c>
      <c r="M2063" s="2">
        <v>4</v>
      </c>
      <c r="N2063" s="2">
        <v>1.95</v>
      </c>
      <c r="O2063" s="2">
        <v>1.9</v>
      </c>
      <c r="P2063" s="2">
        <v>0.19</v>
      </c>
      <c r="Q2063" s="2">
        <v>0.14000000000000001</v>
      </c>
      <c r="R2063" s="9">
        <v>2</v>
      </c>
      <c r="S2063" s="2" t="s">
        <v>730</v>
      </c>
    </row>
    <row r="2064" spans="1:19" s="5" customFormat="1" x14ac:dyDescent="0.2">
      <c r="A2064">
        <v>2012</v>
      </c>
      <c r="B2064">
        <v>9853112</v>
      </c>
      <c r="C2064">
        <v>2</v>
      </c>
      <c r="D2064">
        <v>0.51600000000000001</v>
      </c>
      <c r="E2064">
        <v>2112</v>
      </c>
      <c r="F2064">
        <v>-321</v>
      </c>
      <c r="G2064">
        <v>0</v>
      </c>
      <c r="H2064">
        <v>0</v>
      </c>
      <c r="I2064">
        <v>0</v>
      </c>
      <c r="R2064" s="7"/>
      <c r="S2064" s="3" t="s">
        <v>729</v>
      </c>
    </row>
    <row r="2065" spans="1:19" s="5" customFormat="1" x14ac:dyDescent="0.2">
      <c r="A2065">
        <v>2014</v>
      </c>
      <c r="B2065">
        <v>9853112</v>
      </c>
      <c r="C2065">
        <v>2</v>
      </c>
      <c r="D2065">
        <v>0.11700000000000001</v>
      </c>
      <c r="E2065">
        <v>3112</v>
      </c>
      <c r="F2065">
        <v>111</v>
      </c>
      <c r="G2065">
        <v>0</v>
      </c>
      <c r="H2065">
        <v>0</v>
      </c>
      <c r="I2065">
        <v>0</v>
      </c>
      <c r="R2065" s="7"/>
    </row>
    <row r="2066" spans="1:19" s="5" customFormat="1" x14ac:dyDescent="0.2">
      <c r="A2066">
        <v>2015</v>
      </c>
      <c r="B2066">
        <v>9853112</v>
      </c>
      <c r="C2066">
        <v>2</v>
      </c>
      <c r="D2066">
        <v>0.11700000000000001</v>
      </c>
      <c r="E2066">
        <v>3212</v>
      </c>
      <c r="F2066">
        <v>-211</v>
      </c>
      <c r="G2066">
        <v>0</v>
      </c>
      <c r="H2066">
        <v>0</v>
      </c>
      <c r="I2066">
        <v>0</v>
      </c>
      <c r="R2066" s="7"/>
    </row>
    <row r="2067" spans="1:19" s="5" customFormat="1" x14ac:dyDescent="0.2">
      <c r="A2067" s="3">
        <v>0</v>
      </c>
      <c r="B2067" s="3">
        <v>9853112</v>
      </c>
      <c r="C2067" s="3">
        <v>2</v>
      </c>
      <c r="D2067" s="3">
        <v>8.9999999999999993E-3</v>
      </c>
      <c r="E2067" s="3">
        <v>3112</v>
      </c>
      <c r="F2067" s="3">
        <v>221</v>
      </c>
      <c r="G2067" s="3">
        <v>0</v>
      </c>
      <c r="H2067" s="3">
        <v>0</v>
      </c>
      <c r="I2067" s="3">
        <v>0</v>
      </c>
      <c r="R2067" s="7"/>
    </row>
    <row r="2068" spans="1:19" x14ac:dyDescent="0.2">
      <c r="A2068" s="3">
        <v>0</v>
      </c>
      <c r="B2068" s="3">
        <v>9853112</v>
      </c>
      <c r="C2068" s="3">
        <v>2</v>
      </c>
      <c r="D2068" s="3">
        <v>5.6000000000000001E-2</v>
      </c>
      <c r="E2068" s="3">
        <v>3122</v>
      </c>
      <c r="F2068" s="3">
        <v>-211</v>
      </c>
      <c r="G2068" s="3">
        <v>0</v>
      </c>
      <c r="H2068" s="3">
        <v>0</v>
      </c>
      <c r="I2068" s="3">
        <v>0</v>
      </c>
    </row>
    <row r="2069" spans="1:19" x14ac:dyDescent="0.2">
      <c r="A2069" s="3">
        <v>0</v>
      </c>
      <c r="B2069" s="3">
        <v>9853112</v>
      </c>
      <c r="C2069" s="3">
        <v>2</v>
      </c>
      <c r="D2069" s="3">
        <v>2.8000000000000001E-2</v>
      </c>
      <c r="E2069" s="3">
        <v>3312</v>
      </c>
      <c r="F2069" s="3">
        <v>311</v>
      </c>
      <c r="G2069" s="3">
        <v>0</v>
      </c>
      <c r="H2069" s="3">
        <v>0</v>
      </c>
      <c r="I2069" s="3">
        <v>0</v>
      </c>
    </row>
    <row r="2070" spans="1:19" x14ac:dyDescent="0.2">
      <c r="A2070" s="3">
        <v>0</v>
      </c>
      <c r="B2070" s="3">
        <v>9853112</v>
      </c>
      <c r="C2070" s="3">
        <v>2</v>
      </c>
      <c r="D2070" s="3">
        <v>3.3000000000000002E-2</v>
      </c>
      <c r="E2070" s="3">
        <v>3114</v>
      </c>
      <c r="F2070" s="3">
        <v>111</v>
      </c>
      <c r="G2070" s="3">
        <v>0</v>
      </c>
      <c r="H2070" s="3">
        <v>0</v>
      </c>
      <c r="I2070" s="3">
        <v>0</v>
      </c>
    </row>
    <row r="2071" spans="1:19" x14ac:dyDescent="0.2">
      <c r="A2071" s="3">
        <v>0</v>
      </c>
      <c r="B2071" s="3">
        <v>9853112</v>
      </c>
      <c r="C2071" s="3">
        <v>2</v>
      </c>
      <c r="D2071" s="3">
        <v>3.3000000000000002E-2</v>
      </c>
      <c r="E2071" s="3">
        <v>3214</v>
      </c>
      <c r="F2071" s="3">
        <v>-211</v>
      </c>
      <c r="G2071" s="3">
        <v>0</v>
      </c>
      <c r="H2071" s="3">
        <v>0</v>
      </c>
      <c r="I2071" s="3">
        <v>0</v>
      </c>
    </row>
    <row r="2072" spans="1:19" x14ac:dyDescent="0.2">
      <c r="A2072" s="3">
        <v>0</v>
      </c>
      <c r="B2072" s="3">
        <v>9853112</v>
      </c>
      <c r="C2072" s="3">
        <v>2</v>
      </c>
      <c r="D2072" s="3">
        <v>1.2E-2</v>
      </c>
      <c r="E2072" s="3">
        <v>1114</v>
      </c>
      <c r="F2072" s="3">
        <v>-311</v>
      </c>
      <c r="G2072" s="3">
        <v>0</v>
      </c>
      <c r="H2072" s="3">
        <v>0</v>
      </c>
      <c r="I2072" s="3">
        <v>0</v>
      </c>
    </row>
    <row r="2073" spans="1:19" x14ac:dyDescent="0.2">
      <c r="A2073" s="3">
        <v>0</v>
      </c>
      <c r="B2073" s="3">
        <v>9853112</v>
      </c>
      <c r="C2073" s="3">
        <v>2</v>
      </c>
      <c r="D2073" s="3">
        <v>1.2E-2</v>
      </c>
      <c r="E2073" s="3">
        <v>2114</v>
      </c>
      <c r="F2073" s="3">
        <v>-321</v>
      </c>
      <c r="G2073" s="3">
        <v>0</v>
      </c>
      <c r="H2073" s="3">
        <v>0</v>
      </c>
      <c r="I2073" s="3">
        <v>0</v>
      </c>
    </row>
    <row r="2074" spans="1:19" x14ac:dyDescent="0.2">
      <c r="A2074" s="3">
        <v>0</v>
      </c>
      <c r="B2074" s="3">
        <v>9853112</v>
      </c>
      <c r="C2074" s="3">
        <v>2</v>
      </c>
      <c r="D2074" s="3">
        <v>6.7000000000000004E-2</v>
      </c>
      <c r="E2074" s="3">
        <v>2112</v>
      </c>
      <c r="F2074" s="3">
        <v>-323</v>
      </c>
      <c r="G2074" s="3">
        <v>0</v>
      </c>
      <c r="H2074" s="3">
        <v>0</v>
      </c>
      <c r="I2074" s="3">
        <v>0</v>
      </c>
    </row>
    <row r="2075" spans="1:19" s="2" customFormat="1" x14ac:dyDescent="0.2">
      <c r="A2075" s="2">
        <v>2016</v>
      </c>
      <c r="B2075" s="2">
        <v>9853212</v>
      </c>
      <c r="C2075" s="2" t="s">
        <v>318</v>
      </c>
      <c r="D2075" s="2">
        <v>1.925</v>
      </c>
      <c r="E2075" s="2">
        <v>0.16500000000000001</v>
      </c>
      <c r="F2075" s="2">
        <v>2</v>
      </c>
      <c r="G2075" s="2">
        <v>1</v>
      </c>
      <c r="H2075" s="2">
        <v>-1</v>
      </c>
      <c r="I2075" s="2">
        <v>0</v>
      </c>
      <c r="J2075" s="2">
        <v>0</v>
      </c>
      <c r="K2075" s="2">
        <v>1</v>
      </c>
      <c r="L2075" s="2">
        <v>0</v>
      </c>
      <c r="M2075" s="2">
        <v>6</v>
      </c>
      <c r="N2075" s="2">
        <v>1.95</v>
      </c>
      <c r="O2075" s="2">
        <v>1.9</v>
      </c>
      <c r="P2075" s="2">
        <v>0.19</v>
      </c>
      <c r="Q2075" s="2">
        <v>0.14000000000000001</v>
      </c>
      <c r="R2075" s="9">
        <v>2</v>
      </c>
      <c r="S2075" s="2" t="s">
        <v>730</v>
      </c>
    </row>
    <row r="2076" spans="1:19" s="5" customFormat="1" x14ac:dyDescent="0.2">
      <c r="A2076">
        <v>2018</v>
      </c>
      <c r="B2076">
        <v>9853212</v>
      </c>
      <c r="C2076">
        <v>2</v>
      </c>
      <c r="D2076">
        <v>0.25800000000000001</v>
      </c>
      <c r="E2076">
        <v>2212</v>
      </c>
      <c r="F2076">
        <v>-321</v>
      </c>
      <c r="G2076">
        <v>0</v>
      </c>
      <c r="H2076">
        <v>0</v>
      </c>
      <c r="I2076">
        <v>0</v>
      </c>
      <c r="R2076" s="7"/>
      <c r="S2076" s="3" t="s">
        <v>729</v>
      </c>
    </row>
    <row r="2077" spans="1:19" s="5" customFormat="1" x14ac:dyDescent="0.2">
      <c r="A2077">
        <v>2017</v>
      </c>
      <c r="B2077">
        <v>9853212</v>
      </c>
      <c r="C2077">
        <v>2</v>
      </c>
      <c r="D2077">
        <v>0.25800000000000001</v>
      </c>
      <c r="E2077">
        <v>2112</v>
      </c>
      <c r="F2077">
        <v>-311</v>
      </c>
      <c r="G2077">
        <v>0</v>
      </c>
      <c r="H2077">
        <v>0</v>
      </c>
      <c r="I2077">
        <v>0</v>
      </c>
      <c r="J2077"/>
      <c r="R2077" s="7"/>
    </row>
    <row r="2078" spans="1:19" s="5" customFormat="1" x14ac:dyDescent="0.2">
      <c r="A2078">
        <v>2022</v>
      </c>
      <c r="B2078">
        <v>9853212</v>
      </c>
      <c r="C2078">
        <v>2</v>
      </c>
      <c r="D2078">
        <v>7.8E-2</v>
      </c>
      <c r="E2078">
        <v>3222</v>
      </c>
      <c r="F2078">
        <v>-211</v>
      </c>
      <c r="G2078">
        <v>0</v>
      </c>
      <c r="H2078">
        <v>0</v>
      </c>
      <c r="I2078">
        <v>0</v>
      </c>
      <c r="R2078" s="7"/>
    </row>
    <row r="2079" spans="1:19" s="5" customFormat="1" x14ac:dyDescent="0.2">
      <c r="A2079">
        <v>2020</v>
      </c>
      <c r="B2079">
        <v>9853212</v>
      </c>
      <c r="C2079">
        <v>2</v>
      </c>
      <c r="D2079">
        <v>7.8E-2</v>
      </c>
      <c r="E2079">
        <v>3212</v>
      </c>
      <c r="F2079">
        <v>111</v>
      </c>
      <c r="G2079">
        <v>0</v>
      </c>
      <c r="H2079">
        <v>0</v>
      </c>
      <c r="I2079">
        <v>0</v>
      </c>
      <c r="R2079" s="7"/>
    </row>
    <row r="2080" spans="1:19" x14ac:dyDescent="0.2">
      <c r="A2080">
        <v>2021</v>
      </c>
      <c r="B2080">
        <v>9853212</v>
      </c>
      <c r="C2080">
        <v>2</v>
      </c>
      <c r="D2080">
        <v>7.8E-2</v>
      </c>
      <c r="E2080">
        <v>3112</v>
      </c>
      <c r="F2080">
        <v>211</v>
      </c>
      <c r="G2080">
        <v>0</v>
      </c>
      <c r="H2080">
        <v>0</v>
      </c>
      <c r="I2080">
        <v>0</v>
      </c>
    </row>
    <row r="2081" spans="1:19" x14ac:dyDescent="0.2">
      <c r="A2081">
        <v>0</v>
      </c>
      <c r="B2081">
        <v>9853212</v>
      </c>
      <c r="C2081">
        <v>2</v>
      </c>
      <c r="D2081">
        <v>0.01</v>
      </c>
      <c r="E2081">
        <v>3212</v>
      </c>
      <c r="F2081">
        <v>221</v>
      </c>
      <c r="G2081">
        <v>0</v>
      </c>
      <c r="H2081">
        <v>0</v>
      </c>
      <c r="I2081">
        <v>0</v>
      </c>
    </row>
    <row r="2082" spans="1:19" x14ac:dyDescent="0.2">
      <c r="A2082">
        <v>0</v>
      </c>
      <c r="B2082">
        <v>9853212</v>
      </c>
      <c r="C2082">
        <v>2</v>
      </c>
      <c r="D2082">
        <v>5.6000000000000001E-2</v>
      </c>
      <c r="E2082">
        <v>3122</v>
      </c>
      <c r="F2082">
        <v>111</v>
      </c>
      <c r="G2082">
        <v>0</v>
      </c>
      <c r="H2082">
        <v>0</v>
      </c>
      <c r="I2082">
        <v>0</v>
      </c>
    </row>
    <row r="2083" spans="1:19" x14ac:dyDescent="0.2">
      <c r="A2083">
        <v>0</v>
      </c>
      <c r="B2083">
        <v>9853212</v>
      </c>
      <c r="C2083">
        <v>2</v>
      </c>
      <c r="D2083">
        <v>1.4E-2</v>
      </c>
      <c r="E2083">
        <v>3312</v>
      </c>
      <c r="F2083">
        <v>321</v>
      </c>
      <c r="G2083">
        <v>0</v>
      </c>
      <c r="H2083">
        <v>0</v>
      </c>
      <c r="I2083">
        <v>0</v>
      </c>
    </row>
    <row r="2084" spans="1:19" x14ac:dyDescent="0.2">
      <c r="A2084">
        <v>0</v>
      </c>
      <c r="B2084">
        <v>9853212</v>
      </c>
      <c r="C2084">
        <v>2</v>
      </c>
      <c r="D2084">
        <v>1.4E-2</v>
      </c>
      <c r="E2084">
        <v>3322</v>
      </c>
      <c r="F2084">
        <v>311</v>
      </c>
      <c r="G2084">
        <v>0</v>
      </c>
      <c r="H2084">
        <v>0</v>
      </c>
      <c r="I2084">
        <v>0</v>
      </c>
    </row>
    <row r="2085" spans="1:19" x14ac:dyDescent="0.2">
      <c r="A2085">
        <v>0</v>
      </c>
      <c r="B2085">
        <v>9853212</v>
      </c>
      <c r="C2085">
        <v>2</v>
      </c>
      <c r="D2085">
        <v>2.1999999999999999E-2</v>
      </c>
      <c r="E2085">
        <v>3224</v>
      </c>
      <c r="F2085">
        <v>-211</v>
      </c>
      <c r="G2085">
        <v>0</v>
      </c>
      <c r="H2085">
        <v>0</v>
      </c>
      <c r="I2085">
        <v>0</v>
      </c>
    </row>
    <row r="2086" spans="1:19" x14ac:dyDescent="0.2">
      <c r="A2086">
        <v>0</v>
      </c>
      <c r="B2086">
        <v>9853212</v>
      </c>
      <c r="C2086">
        <v>2</v>
      </c>
      <c r="D2086">
        <v>2.1999999999999999E-2</v>
      </c>
      <c r="E2086">
        <v>3214</v>
      </c>
      <c r="F2086">
        <v>111</v>
      </c>
      <c r="G2086">
        <v>0</v>
      </c>
      <c r="H2086">
        <v>0</v>
      </c>
      <c r="I2086">
        <v>0</v>
      </c>
    </row>
    <row r="2087" spans="1:19" x14ac:dyDescent="0.2">
      <c r="A2087">
        <v>0</v>
      </c>
      <c r="B2087">
        <v>9853212</v>
      </c>
      <c r="C2087">
        <v>2</v>
      </c>
      <c r="D2087">
        <v>2.1999999999999999E-2</v>
      </c>
      <c r="E2087">
        <v>3114</v>
      </c>
      <c r="F2087">
        <v>211</v>
      </c>
      <c r="G2087">
        <v>0</v>
      </c>
      <c r="H2087">
        <v>0</v>
      </c>
      <c r="I2087">
        <v>0</v>
      </c>
    </row>
    <row r="2088" spans="1:19" x14ac:dyDescent="0.2">
      <c r="A2088">
        <v>0</v>
      </c>
      <c r="B2088">
        <v>9853212</v>
      </c>
      <c r="C2088">
        <v>2</v>
      </c>
      <c r="D2088">
        <v>1.2E-2</v>
      </c>
      <c r="E2088">
        <v>2214</v>
      </c>
      <c r="F2088">
        <v>-321</v>
      </c>
      <c r="G2088">
        <v>0</v>
      </c>
      <c r="H2088">
        <v>0</v>
      </c>
      <c r="I2088">
        <v>0</v>
      </c>
    </row>
    <row r="2089" spans="1:19" x14ac:dyDescent="0.2">
      <c r="A2089">
        <v>0</v>
      </c>
      <c r="B2089">
        <v>9853212</v>
      </c>
      <c r="C2089">
        <v>2</v>
      </c>
      <c r="D2089">
        <v>1.2E-2</v>
      </c>
      <c r="E2089">
        <v>2114</v>
      </c>
      <c r="F2089">
        <v>-311</v>
      </c>
      <c r="G2089">
        <v>0</v>
      </c>
      <c r="H2089">
        <v>0</v>
      </c>
      <c r="I2089">
        <v>0</v>
      </c>
    </row>
    <row r="2090" spans="1:19" x14ac:dyDescent="0.2">
      <c r="A2090">
        <v>0</v>
      </c>
      <c r="B2090">
        <v>9853212</v>
      </c>
      <c r="C2090">
        <v>2</v>
      </c>
      <c r="D2090">
        <v>3.3000000000000002E-2</v>
      </c>
      <c r="E2090">
        <v>2212</v>
      </c>
      <c r="F2090">
        <v>-323</v>
      </c>
      <c r="G2090">
        <v>0</v>
      </c>
      <c r="H2090">
        <v>0</v>
      </c>
      <c r="I2090">
        <v>0</v>
      </c>
    </row>
    <row r="2091" spans="1:19" x14ac:dyDescent="0.2">
      <c r="A2091">
        <v>0</v>
      </c>
      <c r="B2091">
        <v>9853212</v>
      </c>
      <c r="C2091">
        <v>2</v>
      </c>
      <c r="D2091">
        <v>3.3000000000000002E-2</v>
      </c>
      <c r="E2091">
        <v>2112</v>
      </c>
      <c r="F2091">
        <v>-313</v>
      </c>
      <c r="G2091">
        <v>0</v>
      </c>
      <c r="H2091">
        <v>0</v>
      </c>
      <c r="I2091">
        <v>0</v>
      </c>
    </row>
    <row r="2092" spans="1:19" s="2" customFormat="1" x14ac:dyDescent="0.2">
      <c r="A2092" s="2">
        <v>2023</v>
      </c>
      <c r="B2092" s="2">
        <v>9853222</v>
      </c>
      <c r="C2092" s="2" t="s">
        <v>319</v>
      </c>
      <c r="D2092" s="2">
        <v>1.925</v>
      </c>
      <c r="E2092" s="2">
        <v>0.16500000000000001</v>
      </c>
      <c r="F2092" s="2">
        <v>2</v>
      </c>
      <c r="G2092" s="2">
        <v>1</v>
      </c>
      <c r="H2092" s="2">
        <v>-1</v>
      </c>
      <c r="I2092" s="2">
        <v>0</v>
      </c>
      <c r="J2092" s="2">
        <v>0</v>
      </c>
      <c r="K2092" s="2">
        <v>1</v>
      </c>
      <c r="L2092" s="2">
        <v>1</v>
      </c>
      <c r="M2092" s="2">
        <v>4</v>
      </c>
      <c r="N2092" s="2">
        <v>1.95</v>
      </c>
      <c r="O2092" s="2">
        <v>1.9</v>
      </c>
      <c r="P2092" s="2">
        <v>0.19</v>
      </c>
      <c r="Q2092" s="2">
        <v>0.14000000000000001</v>
      </c>
      <c r="R2092" s="9">
        <v>2</v>
      </c>
      <c r="S2092" s="2" t="s">
        <v>730</v>
      </c>
    </row>
    <row r="2093" spans="1:19" s="5" customFormat="1" x14ac:dyDescent="0.2">
      <c r="A2093">
        <v>2024</v>
      </c>
      <c r="B2093">
        <v>9853222</v>
      </c>
      <c r="C2093">
        <v>2</v>
      </c>
      <c r="D2093">
        <v>0.51600000000000001</v>
      </c>
      <c r="E2093">
        <v>2212</v>
      </c>
      <c r="F2093">
        <v>-311</v>
      </c>
      <c r="G2093">
        <v>0</v>
      </c>
      <c r="H2093">
        <v>0</v>
      </c>
      <c r="I2093">
        <v>0</v>
      </c>
      <c r="R2093" s="7"/>
      <c r="S2093" s="3" t="s">
        <v>729</v>
      </c>
    </row>
    <row r="2094" spans="1:19" s="5" customFormat="1" x14ac:dyDescent="0.2">
      <c r="A2094">
        <v>2027</v>
      </c>
      <c r="B2094">
        <v>9853222</v>
      </c>
      <c r="C2094">
        <v>2</v>
      </c>
      <c r="D2094">
        <v>0.11700000000000001</v>
      </c>
      <c r="E2094">
        <v>3222</v>
      </c>
      <c r="F2094">
        <v>111</v>
      </c>
      <c r="G2094">
        <v>0</v>
      </c>
      <c r="H2094">
        <v>0</v>
      </c>
      <c r="I2094">
        <v>0</v>
      </c>
      <c r="R2094" s="7"/>
    </row>
    <row r="2095" spans="1:19" s="5" customFormat="1" x14ac:dyDescent="0.2">
      <c r="A2095">
        <v>2026</v>
      </c>
      <c r="B2095">
        <v>9853222</v>
      </c>
      <c r="C2095">
        <v>2</v>
      </c>
      <c r="D2095">
        <v>0.11700000000000001</v>
      </c>
      <c r="E2095">
        <v>3212</v>
      </c>
      <c r="F2095">
        <v>211</v>
      </c>
      <c r="G2095">
        <v>0</v>
      </c>
      <c r="H2095">
        <v>0</v>
      </c>
      <c r="I2095">
        <v>0</v>
      </c>
      <c r="R2095" s="7"/>
    </row>
    <row r="2096" spans="1:19" s="5" customFormat="1" x14ac:dyDescent="0.2">
      <c r="A2096" s="3">
        <v>0</v>
      </c>
      <c r="B2096" s="3">
        <v>9853222</v>
      </c>
      <c r="C2096" s="3">
        <v>2</v>
      </c>
      <c r="D2096" s="3">
        <v>8.9999999999999993E-3</v>
      </c>
      <c r="E2096" s="3">
        <v>3222</v>
      </c>
      <c r="F2096" s="3">
        <v>221</v>
      </c>
      <c r="G2096" s="3">
        <v>0</v>
      </c>
      <c r="H2096" s="3">
        <v>0</v>
      </c>
      <c r="I2096" s="3">
        <v>0</v>
      </c>
      <c r="R2096" s="7"/>
    </row>
    <row r="2097" spans="1:19" s="5" customFormat="1" x14ac:dyDescent="0.2">
      <c r="A2097" s="3">
        <v>0</v>
      </c>
      <c r="B2097" s="3">
        <v>9853222</v>
      </c>
      <c r="C2097" s="3">
        <v>2</v>
      </c>
      <c r="D2097" s="3">
        <v>5.6000000000000001E-2</v>
      </c>
      <c r="E2097" s="3">
        <v>3122</v>
      </c>
      <c r="F2097" s="3">
        <v>211</v>
      </c>
      <c r="G2097" s="3">
        <v>0</v>
      </c>
      <c r="H2097" s="3">
        <v>0</v>
      </c>
      <c r="I2097" s="3">
        <v>0</v>
      </c>
      <c r="R2097" s="7"/>
    </row>
    <row r="2098" spans="1:19" s="5" customFormat="1" x14ac:dyDescent="0.2">
      <c r="A2098" s="3">
        <v>0</v>
      </c>
      <c r="B2098" s="3">
        <v>9853222</v>
      </c>
      <c r="C2098" s="3">
        <v>2</v>
      </c>
      <c r="D2098" s="3">
        <v>2.8000000000000001E-2</v>
      </c>
      <c r="E2098" s="3">
        <v>3322</v>
      </c>
      <c r="F2098" s="3">
        <v>321</v>
      </c>
      <c r="G2098" s="3">
        <v>0</v>
      </c>
      <c r="H2098" s="3">
        <v>0</v>
      </c>
      <c r="I2098" s="3">
        <v>0</v>
      </c>
      <c r="R2098" s="7"/>
    </row>
    <row r="2099" spans="1:19" s="5" customFormat="1" x14ac:dyDescent="0.2">
      <c r="A2099" s="3">
        <v>0</v>
      </c>
      <c r="B2099" s="3">
        <v>9853222</v>
      </c>
      <c r="C2099" s="3">
        <v>2</v>
      </c>
      <c r="D2099" s="3">
        <v>3.3000000000000002E-2</v>
      </c>
      <c r="E2099" s="3">
        <v>3224</v>
      </c>
      <c r="F2099" s="3">
        <v>111</v>
      </c>
      <c r="G2099" s="3">
        <v>0</v>
      </c>
      <c r="H2099" s="3">
        <v>0</v>
      </c>
      <c r="I2099" s="3">
        <v>0</v>
      </c>
      <c r="R2099" s="7"/>
    </row>
    <row r="2100" spans="1:19" s="5" customFormat="1" x14ac:dyDescent="0.2">
      <c r="A2100" s="3">
        <v>0</v>
      </c>
      <c r="B2100" s="3">
        <v>9853222</v>
      </c>
      <c r="C2100" s="3">
        <v>2</v>
      </c>
      <c r="D2100" s="3">
        <v>3.3000000000000002E-2</v>
      </c>
      <c r="E2100" s="3">
        <v>3214</v>
      </c>
      <c r="F2100" s="3">
        <v>211</v>
      </c>
      <c r="G2100" s="3">
        <v>0</v>
      </c>
      <c r="H2100" s="3">
        <v>0</v>
      </c>
      <c r="I2100" s="3">
        <v>0</v>
      </c>
      <c r="R2100" s="7"/>
    </row>
    <row r="2101" spans="1:19" s="5" customFormat="1" x14ac:dyDescent="0.2">
      <c r="A2101" s="3">
        <v>0</v>
      </c>
      <c r="B2101" s="3">
        <v>9853222</v>
      </c>
      <c r="C2101" s="3">
        <v>2</v>
      </c>
      <c r="D2101" s="3">
        <v>1.2E-2</v>
      </c>
      <c r="E2101" s="3">
        <v>2224</v>
      </c>
      <c r="F2101" s="3">
        <v>-321</v>
      </c>
      <c r="G2101" s="3">
        <v>0</v>
      </c>
      <c r="H2101" s="3">
        <v>0</v>
      </c>
      <c r="I2101" s="3">
        <v>0</v>
      </c>
      <c r="R2101" s="7"/>
    </row>
    <row r="2102" spans="1:19" x14ac:dyDescent="0.2">
      <c r="A2102" s="3">
        <v>0</v>
      </c>
      <c r="B2102" s="3">
        <v>9853222</v>
      </c>
      <c r="C2102" s="3">
        <v>2</v>
      </c>
      <c r="D2102" s="3">
        <v>1.2E-2</v>
      </c>
      <c r="E2102" s="3">
        <v>2214</v>
      </c>
      <c r="F2102" s="3">
        <v>-311</v>
      </c>
      <c r="G2102" s="3">
        <v>0</v>
      </c>
      <c r="H2102" s="3">
        <v>0</v>
      </c>
      <c r="I2102" s="3">
        <v>0</v>
      </c>
    </row>
    <row r="2103" spans="1:19" x14ac:dyDescent="0.2">
      <c r="A2103" s="3">
        <v>0</v>
      </c>
      <c r="B2103" s="3">
        <v>9853222</v>
      </c>
      <c r="C2103" s="3">
        <v>2</v>
      </c>
      <c r="D2103" s="3">
        <v>6.7000000000000004E-2</v>
      </c>
      <c r="E2103" s="3">
        <v>2212</v>
      </c>
      <c r="F2103" s="3">
        <v>-313</v>
      </c>
      <c r="G2103" s="3">
        <v>0</v>
      </c>
      <c r="H2103" s="3">
        <v>0</v>
      </c>
      <c r="I2103" s="3">
        <v>0</v>
      </c>
    </row>
    <row r="2104" spans="1:19" s="2" customFormat="1" x14ac:dyDescent="0.2">
      <c r="A2104" s="2">
        <v>2028</v>
      </c>
      <c r="B2104" s="2">
        <v>9841214</v>
      </c>
      <c r="C2104" s="2" t="s">
        <v>320</v>
      </c>
      <c r="D2104" s="2">
        <v>1.92</v>
      </c>
      <c r="E2104" s="2">
        <v>0.2</v>
      </c>
      <c r="F2104" s="2">
        <v>4</v>
      </c>
      <c r="G2104" s="2">
        <v>1</v>
      </c>
      <c r="H2104" s="2">
        <v>0</v>
      </c>
      <c r="I2104" s="2">
        <v>0</v>
      </c>
      <c r="J2104" s="2">
        <v>0</v>
      </c>
      <c r="K2104" s="2">
        <v>0.5</v>
      </c>
      <c r="L2104" s="2">
        <v>0</v>
      </c>
      <c r="M2104" s="2">
        <v>9</v>
      </c>
      <c r="N2104" s="2">
        <v>1.95</v>
      </c>
      <c r="O2104" s="2">
        <v>1.89</v>
      </c>
      <c r="P2104" s="2">
        <v>0.32</v>
      </c>
      <c r="Q2104" s="2">
        <v>0.1</v>
      </c>
      <c r="R2104" s="9">
        <v>4</v>
      </c>
      <c r="S2104" s="2" t="s">
        <v>705</v>
      </c>
    </row>
    <row r="2105" spans="1:19" x14ac:dyDescent="0.2">
      <c r="A2105">
        <v>2029</v>
      </c>
      <c r="B2105">
        <v>9841214</v>
      </c>
      <c r="C2105">
        <v>2</v>
      </c>
      <c r="D2105">
        <v>0.3</v>
      </c>
      <c r="E2105">
        <v>2112</v>
      </c>
      <c r="F2105">
        <v>221</v>
      </c>
      <c r="G2105">
        <v>0</v>
      </c>
      <c r="H2105">
        <v>0</v>
      </c>
      <c r="I2105">
        <v>0</v>
      </c>
    </row>
    <row r="2106" spans="1:19" x14ac:dyDescent="0.2">
      <c r="A2106">
        <v>2030</v>
      </c>
      <c r="B2106">
        <v>9841214</v>
      </c>
      <c r="C2106">
        <v>2</v>
      </c>
      <c r="D2106">
        <v>0.3</v>
      </c>
      <c r="E2106">
        <v>2112</v>
      </c>
      <c r="F2106">
        <v>223</v>
      </c>
      <c r="G2106">
        <v>0</v>
      </c>
      <c r="H2106">
        <v>0</v>
      </c>
      <c r="I2106">
        <v>0</v>
      </c>
    </row>
    <row r="2107" spans="1:19" x14ac:dyDescent="0.2">
      <c r="A2107">
        <v>2031</v>
      </c>
      <c r="B2107">
        <v>9841214</v>
      </c>
      <c r="C2107">
        <v>2</v>
      </c>
      <c r="D2107">
        <v>0.1</v>
      </c>
      <c r="E2107">
        <v>3122</v>
      </c>
      <c r="F2107">
        <v>311</v>
      </c>
      <c r="G2107">
        <v>0</v>
      </c>
      <c r="H2107">
        <v>0</v>
      </c>
      <c r="I2107">
        <v>0</v>
      </c>
    </row>
    <row r="2108" spans="1:19" x14ac:dyDescent="0.2">
      <c r="A2108">
        <v>2032</v>
      </c>
      <c r="B2108">
        <v>9841214</v>
      </c>
      <c r="C2108">
        <v>2</v>
      </c>
      <c r="D2108">
        <v>6.6699999999999995E-2</v>
      </c>
      <c r="E2108">
        <v>2212</v>
      </c>
      <c r="F2108">
        <v>-211</v>
      </c>
      <c r="G2108">
        <v>0</v>
      </c>
      <c r="H2108">
        <v>0</v>
      </c>
      <c r="I2108">
        <v>0</v>
      </c>
    </row>
    <row r="2109" spans="1:19" x14ac:dyDescent="0.2">
      <c r="A2109">
        <v>2033</v>
      </c>
      <c r="B2109">
        <v>9841214</v>
      </c>
      <c r="C2109">
        <v>2</v>
      </c>
      <c r="D2109">
        <v>6.6699999999999995E-2</v>
      </c>
      <c r="E2109">
        <v>3112</v>
      </c>
      <c r="F2109">
        <v>321</v>
      </c>
      <c r="G2109">
        <v>0</v>
      </c>
      <c r="H2109">
        <v>0</v>
      </c>
      <c r="I2109">
        <v>0</v>
      </c>
    </row>
    <row r="2110" spans="1:19" x14ac:dyDescent="0.2">
      <c r="A2110">
        <v>2034</v>
      </c>
      <c r="B2110">
        <v>9841214</v>
      </c>
      <c r="C2110">
        <v>2</v>
      </c>
      <c r="D2110">
        <v>6.6699999999999995E-2</v>
      </c>
      <c r="E2110">
        <v>22212</v>
      </c>
      <c r="F2110">
        <v>-211</v>
      </c>
      <c r="G2110">
        <v>0</v>
      </c>
      <c r="H2110">
        <v>0</v>
      </c>
      <c r="I2110">
        <v>0</v>
      </c>
    </row>
    <row r="2111" spans="1:19" x14ac:dyDescent="0.2">
      <c r="A2111">
        <v>2035</v>
      </c>
      <c r="B2111">
        <v>9841214</v>
      </c>
      <c r="C2111">
        <v>2</v>
      </c>
      <c r="D2111">
        <v>3.3300000000000003E-2</v>
      </c>
      <c r="E2111">
        <v>2112</v>
      </c>
      <c r="F2111">
        <v>111</v>
      </c>
      <c r="G2111">
        <v>0</v>
      </c>
      <c r="H2111">
        <v>0</v>
      </c>
      <c r="I2111">
        <v>0</v>
      </c>
    </row>
    <row r="2112" spans="1:19" x14ac:dyDescent="0.2">
      <c r="A2112">
        <v>2036</v>
      </c>
      <c r="B2112">
        <v>9841214</v>
      </c>
      <c r="C2112">
        <v>2</v>
      </c>
      <c r="D2112">
        <v>3.3300000000000003E-2</v>
      </c>
      <c r="E2112">
        <v>3212</v>
      </c>
      <c r="F2112">
        <v>311</v>
      </c>
      <c r="G2112">
        <v>0</v>
      </c>
      <c r="H2112">
        <v>0</v>
      </c>
      <c r="I2112">
        <v>0</v>
      </c>
    </row>
    <row r="2113" spans="1:19" x14ac:dyDescent="0.2">
      <c r="A2113">
        <v>2037</v>
      </c>
      <c r="B2113">
        <v>9841214</v>
      </c>
      <c r="C2113">
        <v>2</v>
      </c>
      <c r="D2113">
        <v>3.3300000000000003E-2</v>
      </c>
      <c r="E2113">
        <v>22112</v>
      </c>
      <c r="F2113">
        <v>111</v>
      </c>
      <c r="G2113">
        <v>0</v>
      </c>
      <c r="H2113">
        <v>0</v>
      </c>
      <c r="I2113">
        <v>0</v>
      </c>
    </row>
    <row r="2114" spans="1:19" s="2" customFormat="1" x14ac:dyDescent="0.2">
      <c r="A2114" s="2">
        <v>2038</v>
      </c>
      <c r="B2114" s="2">
        <v>9842124</v>
      </c>
      <c r="C2114" s="2" t="s">
        <v>321</v>
      </c>
      <c r="D2114" s="2">
        <v>1.92</v>
      </c>
      <c r="E2114" s="2">
        <v>0.2</v>
      </c>
      <c r="F2114" s="2">
        <v>4</v>
      </c>
      <c r="G2114" s="2">
        <v>1</v>
      </c>
      <c r="H2114" s="2">
        <v>0</v>
      </c>
      <c r="I2114" s="2">
        <v>0</v>
      </c>
      <c r="J2114" s="2">
        <v>0</v>
      </c>
      <c r="K2114" s="2">
        <v>0.5</v>
      </c>
      <c r="L2114" s="2">
        <v>1</v>
      </c>
      <c r="M2114" s="2">
        <v>9</v>
      </c>
      <c r="N2114" s="2">
        <v>1.95</v>
      </c>
      <c r="O2114" s="2">
        <v>1.89</v>
      </c>
      <c r="P2114" s="2">
        <v>0.32</v>
      </c>
      <c r="Q2114" s="2">
        <v>0.1</v>
      </c>
      <c r="R2114" s="9">
        <v>4</v>
      </c>
      <c r="S2114" s="2" t="s">
        <v>705</v>
      </c>
    </row>
    <row r="2115" spans="1:19" x14ac:dyDescent="0.2">
      <c r="A2115">
        <v>2039</v>
      </c>
      <c r="B2115">
        <v>9842124</v>
      </c>
      <c r="C2115">
        <v>2</v>
      </c>
      <c r="D2115">
        <v>0.3</v>
      </c>
      <c r="E2115">
        <v>2212</v>
      </c>
      <c r="F2115">
        <v>221</v>
      </c>
      <c r="G2115">
        <v>0</v>
      </c>
      <c r="H2115">
        <v>0</v>
      </c>
      <c r="I2115">
        <v>0</v>
      </c>
    </row>
    <row r="2116" spans="1:19" x14ac:dyDescent="0.2">
      <c r="A2116">
        <v>2040</v>
      </c>
      <c r="B2116">
        <v>9842124</v>
      </c>
      <c r="C2116">
        <v>2</v>
      </c>
      <c r="D2116">
        <v>0.3</v>
      </c>
      <c r="E2116">
        <v>2212</v>
      </c>
      <c r="F2116">
        <v>223</v>
      </c>
      <c r="G2116">
        <v>0</v>
      </c>
      <c r="H2116">
        <v>0</v>
      </c>
      <c r="I2116">
        <v>0</v>
      </c>
    </row>
    <row r="2117" spans="1:19" x14ac:dyDescent="0.2">
      <c r="A2117">
        <v>2041</v>
      </c>
      <c r="B2117">
        <v>9842124</v>
      </c>
      <c r="C2117">
        <v>2</v>
      </c>
      <c r="D2117">
        <v>0.1</v>
      </c>
      <c r="E2117">
        <v>3122</v>
      </c>
      <c r="F2117">
        <v>321</v>
      </c>
      <c r="G2117">
        <v>0</v>
      </c>
      <c r="H2117">
        <v>0</v>
      </c>
      <c r="I2117">
        <v>0</v>
      </c>
    </row>
    <row r="2118" spans="1:19" x14ac:dyDescent="0.2">
      <c r="A2118">
        <v>2042</v>
      </c>
      <c r="B2118">
        <v>9842124</v>
      </c>
      <c r="C2118">
        <v>2</v>
      </c>
      <c r="D2118">
        <v>6.6699999999999995E-2</v>
      </c>
      <c r="E2118">
        <v>2112</v>
      </c>
      <c r="F2118">
        <v>211</v>
      </c>
      <c r="G2118">
        <v>0</v>
      </c>
      <c r="H2118">
        <v>0</v>
      </c>
      <c r="I2118">
        <v>0</v>
      </c>
    </row>
    <row r="2119" spans="1:19" x14ac:dyDescent="0.2">
      <c r="A2119">
        <v>2043</v>
      </c>
      <c r="B2119">
        <v>9842124</v>
      </c>
      <c r="C2119">
        <v>2</v>
      </c>
      <c r="D2119">
        <v>6.6699999999999995E-2</v>
      </c>
      <c r="E2119">
        <v>3222</v>
      </c>
      <c r="F2119">
        <v>311</v>
      </c>
      <c r="G2119">
        <v>0</v>
      </c>
      <c r="H2119">
        <v>0</v>
      </c>
      <c r="I2119">
        <v>0</v>
      </c>
    </row>
    <row r="2120" spans="1:19" x14ac:dyDescent="0.2">
      <c r="A2120">
        <v>2044</v>
      </c>
      <c r="B2120">
        <v>9842124</v>
      </c>
      <c r="C2120">
        <v>2</v>
      </c>
      <c r="D2120">
        <v>6.6699999999999995E-2</v>
      </c>
      <c r="E2120">
        <v>22112</v>
      </c>
      <c r="F2120">
        <v>211</v>
      </c>
      <c r="G2120">
        <v>0</v>
      </c>
      <c r="H2120">
        <v>0</v>
      </c>
      <c r="I2120">
        <v>0</v>
      </c>
    </row>
    <row r="2121" spans="1:19" x14ac:dyDescent="0.2">
      <c r="A2121">
        <v>2045</v>
      </c>
      <c r="B2121">
        <v>9842124</v>
      </c>
      <c r="C2121">
        <v>2</v>
      </c>
      <c r="D2121">
        <v>3.3300000000000003E-2</v>
      </c>
      <c r="E2121">
        <v>2212</v>
      </c>
      <c r="F2121">
        <v>111</v>
      </c>
      <c r="G2121">
        <v>0</v>
      </c>
      <c r="H2121">
        <v>0</v>
      </c>
      <c r="I2121">
        <v>0</v>
      </c>
    </row>
    <row r="2122" spans="1:19" x14ac:dyDescent="0.2">
      <c r="A2122">
        <v>2046</v>
      </c>
      <c r="B2122">
        <v>9842124</v>
      </c>
      <c r="C2122">
        <v>2</v>
      </c>
      <c r="D2122">
        <v>3.3300000000000003E-2</v>
      </c>
      <c r="E2122">
        <v>3212</v>
      </c>
      <c r="F2122">
        <v>321</v>
      </c>
      <c r="G2122">
        <v>0</v>
      </c>
      <c r="H2122">
        <v>0</v>
      </c>
      <c r="I2122">
        <v>0</v>
      </c>
    </row>
    <row r="2123" spans="1:19" x14ac:dyDescent="0.2">
      <c r="A2123">
        <v>2047</v>
      </c>
      <c r="B2123">
        <v>9842124</v>
      </c>
      <c r="C2123">
        <v>2</v>
      </c>
      <c r="D2123">
        <v>3.3300000000000003E-2</v>
      </c>
      <c r="E2123">
        <v>22212</v>
      </c>
      <c r="F2123">
        <v>111</v>
      </c>
      <c r="G2123">
        <v>0</v>
      </c>
      <c r="H2123">
        <v>0</v>
      </c>
      <c r="I2123">
        <v>0</v>
      </c>
    </row>
    <row r="2124" spans="1:19" s="2" customFormat="1" x14ac:dyDescent="0.2">
      <c r="A2124" s="2">
        <v>2048</v>
      </c>
      <c r="B2124" s="2">
        <v>-9842124</v>
      </c>
      <c r="C2124" s="2" t="s">
        <v>322</v>
      </c>
      <c r="D2124" s="2">
        <v>1.92</v>
      </c>
      <c r="E2124" s="2">
        <v>0.2</v>
      </c>
      <c r="F2124" s="2">
        <v>4</v>
      </c>
      <c r="G2124" s="2">
        <v>-1</v>
      </c>
      <c r="H2124" s="2">
        <v>0</v>
      </c>
      <c r="I2124" s="2">
        <v>0</v>
      </c>
      <c r="J2124" s="2">
        <v>0</v>
      </c>
      <c r="K2124" s="2">
        <v>0.5</v>
      </c>
      <c r="L2124" s="2">
        <v>-1</v>
      </c>
      <c r="M2124" s="2">
        <v>9</v>
      </c>
      <c r="N2124" s="2">
        <v>1.95</v>
      </c>
      <c r="O2124" s="2">
        <v>1.89</v>
      </c>
      <c r="P2124" s="2">
        <v>0.32</v>
      </c>
      <c r="Q2124" s="2">
        <v>0.1</v>
      </c>
      <c r="R2124" s="9">
        <v>4</v>
      </c>
      <c r="S2124" s="2" t="s">
        <v>705</v>
      </c>
    </row>
    <row r="2125" spans="1:19" x14ac:dyDescent="0.2">
      <c r="A2125">
        <v>2049</v>
      </c>
      <c r="B2125">
        <v>-9842124</v>
      </c>
      <c r="C2125">
        <v>2</v>
      </c>
      <c r="D2125">
        <v>0.3</v>
      </c>
      <c r="E2125">
        <v>-2212</v>
      </c>
      <c r="F2125">
        <v>221</v>
      </c>
      <c r="G2125">
        <v>0</v>
      </c>
      <c r="H2125">
        <v>0</v>
      </c>
      <c r="I2125">
        <v>0</v>
      </c>
    </row>
    <row r="2126" spans="1:19" x14ac:dyDescent="0.2">
      <c r="A2126">
        <v>2050</v>
      </c>
      <c r="B2126">
        <v>-9842124</v>
      </c>
      <c r="C2126">
        <v>2</v>
      </c>
      <c r="D2126">
        <v>0.3</v>
      </c>
      <c r="E2126">
        <v>-2212</v>
      </c>
      <c r="F2126">
        <v>223</v>
      </c>
      <c r="G2126">
        <v>0</v>
      </c>
      <c r="H2126">
        <v>0</v>
      </c>
      <c r="I2126">
        <v>0</v>
      </c>
    </row>
    <row r="2127" spans="1:19" x14ac:dyDescent="0.2">
      <c r="A2127">
        <v>2051</v>
      </c>
      <c r="B2127">
        <v>-9842124</v>
      </c>
      <c r="C2127">
        <v>2</v>
      </c>
      <c r="D2127">
        <v>0.1</v>
      </c>
      <c r="E2127">
        <v>-3122</v>
      </c>
      <c r="F2127">
        <v>-321</v>
      </c>
      <c r="G2127">
        <v>0</v>
      </c>
      <c r="H2127">
        <v>0</v>
      </c>
      <c r="I2127">
        <v>0</v>
      </c>
    </row>
    <row r="2128" spans="1:19" x14ac:dyDescent="0.2">
      <c r="A2128">
        <v>2052</v>
      </c>
      <c r="B2128">
        <v>-9842124</v>
      </c>
      <c r="C2128">
        <v>2</v>
      </c>
      <c r="D2128">
        <v>6.6699999999999995E-2</v>
      </c>
      <c r="E2128">
        <v>-22112</v>
      </c>
      <c r="F2128">
        <v>-211</v>
      </c>
      <c r="G2128">
        <v>0</v>
      </c>
      <c r="H2128">
        <v>0</v>
      </c>
      <c r="I2128">
        <v>0</v>
      </c>
    </row>
    <row r="2129" spans="1:19" x14ac:dyDescent="0.2">
      <c r="A2129">
        <v>2053</v>
      </c>
      <c r="B2129">
        <v>-9842124</v>
      </c>
      <c r="C2129">
        <v>2</v>
      </c>
      <c r="D2129">
        <v>6.6699999999999995E-2</v>
      </c>
      <c r="E2129">
        <v>-3222</v>
      </c>
      <c r="F2129">
        <v>-311</v>
      </c>
      <c r="G2129">
        <v>0</v>
      </c>
      <c r="H2129">
        <v>0</v>
      </c>
      <c r="I2129">
        <v>0</v>
      </c>
    </row>
    <row r="2130" spans="1:19" x14ac:dyDescent="0.2">
      <c r="A2130">
        <v>2054</v>
      </c>
      <c r="B2130">
        <v>-9842124</v>
      </c>
      <c r="C2130">
        <v>2</v>
      </c>
      <c r="D2130">
        <v>6.6699999999999995E-2</v>
      </c>
      <c r="E2130">
        <v>-2112</v>
      </c>
      <c r="F2130">
        <v>-211</v>
      </c>
      <c r="G2130">
        <v>0</v>
      </c>
      <c r="H2130">
        <v>0</v>
      </c>
      <c r="I2130">
        <v>0</v>
      </c>
    </row>
    <row r="2131" spans="1:19" x14ac:dyDescent="0.2">
      <c r="A2131">
        <v>2055</v>
      </c>
      <c r="B2131">
        <v>-9842124</v>
      </c>
      <c r="C2131">
        <v>2</v>
      </c>
      <c r="D2131">
        <v>3.3300000000000003E-2</v>
      </c>
      <c r="E2131">
        <v>-22212</v>
      </c>
      <c r="F2131">
        <v>111</v>
      </c>
      <c r="G2131">
        <v>0</v>
      </c>
      <c r="H2131">
        <v>0</v>
      </c>
      <c r="I2131">
        <v>0</v>
      </c>
    </row>
    <row r="2132" spans="1:19" x14ac:dyDescent="0.2">
      <c r="A2132">
        <v>2056</v>
      </c>
      <c r="B2132">
        <v>-9842124</v>
      </c>
      <c r="C2132">
        <v>2</v>
      </c>
      <c r="D2132">
        <v>3.3300000000000003E-2</v>
      </c>
      <c r="E2132">
        <v>-3212</v>
      </c>
      <c r="F2132">
        <v>-321</v>
      </c>
      <c r="G2132">
        <v>0</v>
      </c>
      <c r="H2132">
        <v>0</v>
      </c>
      <c r="I2132">
        <v>0</v>
      </c>
    </row>
    <row r="2133" spans="1:19" x14ac:dyDescent="0.2">
      <c r="A2133">
        <v>2057</v>
      </c>
      <c r="B2133">
        <v>-9842124</v>
      </c>
      <c r="C2133">
        <v>2</v>
      </c>
      <c r="D2133">
        <v>3.3300000000000003E-2</v>
      </c>
      <c r="E2133">
        <v>-2212</v>
      </c>
      <c r="F2133">
        <v>111</v>
      </c>
      <c r="G2133">
        <v>0</v>
      </c>
      <c r="H2133">
        <v>0</v>
      </c>
      <c r="I2133">
        <v>0</v>
      </c>
    </row>
    <row r="2134" spans="1:19" s="2" customFormat="1" x14ac:dyDescent="0.2">
      <c r="A2134" s="2">
        <v>2058</v>
      </c>
      <c r="B2134" s="2">
        <v>-9841214</v>
      </c>
      <c r="C2134" s="2" t="s">
        <v>323</v>
      </c>
      <c r="D2134" s="2">
        <v>1.92</v>
      </c>
      <c r="E2134" s="2">
        <v>0.2</v>
      </c>
      <c r="F2134" s="2">
        <v>4</v>
      </c>
      <c r="G2134" s="2">
        <v>-1</v>
      </c>
      <c r="H2134" s="2">
        <v>0</v>
      </c>
      <c r="I2134" s="2">
        <v>0</v>
      </c>
      <c r="J2134" s="2">
        <v>0</v>
      </c>
      <c r="K2134" s="2">
        <v>0.5</v>
      </c>
      <c r="L2134" s="2">
        <v>0</v>
      </c>
      <c r="M2134" s="2">
        <v>9</v>
      </c>
      <c r="N2134" s="2">
        <v>1.95</v>
      </c>
      <c r="O2134" s="2">
        <v>1.89</v>
      </c>
      <c r="P2134" s="2">
        <v>0.32</v>
      </c>
      <c r="Q2134" s="2">
        <v>0.1</v>
      </c>
      <c r="R2134" s="9">
        <v>4</v>
      </c>
      <c r="S2134" s="2" t="s">
        <v>705</v>
      </c>
    </row>
    <row r="2135" spans="1:19" x14ac:dyDescent="0.2">
      <c r="A2135">
        <v>2059</v>
      </c>
      <c r="B2135">
        <v>-9841214</v>
      </c>
      <c r="C2135">
        <v>2</v>
      </c>
      <c r="D2135">
        <v>0.3</v>
      </c>
      <c r="E2135">
        <v>-2112</v>
      </c>
      <c r="F2135">
        <v>221</v>
      </c>
      <c r="G2135">
        <v>0</v>
      </c>
      <c r="H2135">
        <v>0</v>
      </c>
      <c r="I2135">
        <v>0</v>
      </c>
    </row>
    <row r="2136" spans="1:19" x14ac:dyDescent="0.2">
      <c r="A2136">
        <v>2060</v>
      </c>
      <c r="B2136">
        <v>-9841214</v>
      </c>
      <c r="C2136">
        <v>2</v>
      </c>
      <c r="D2136">
        <v>0.3</v>
      </c>
      <c r="E2136">
        <v>-2112</v>
      </c>
      <c r="F2136">
        <v>223</v>
      </c>
      <c r="G2136">
        <v>0</v>
      </c>
      <c r="H2136">
        <v>0</v>
      </c>
      <c r="I2136">
        <v>0</v>
      </c>
    </row>
    <row r="2137" spans="1:19" x14ac:dyDescent="0.2">
      <c r="A2137">
        <v>2061</v>
      </c>
      <c r="B2137">
        <v>-9841214</v>
      </c>
      <c r="C2137">
        <v>2</v>
      </c>
      <c r="D2137">
        <v>0.1</v>
      </c>
      <c r="E2137">
        <v>-3122</v>
      </c>
      <c r="F2137">
        <v>-311</v>
      </c>
      <c r="G2137">
        <v>0</v>
      </c>
      <c r="H2137">
        <v>0</v>
      </c>
      <c r="I2137">
        <v>0</v>
      </c>
    </row>
    <row r="2138" spans="1:19" x14ac:dyDescent="0.2">
      <c r="A2138">
        <v>2062</v>
      </c>
      <c r="B2138">
        <v>-9841214</v>
      </c>
      <c r="C2138">
        <v>2</v>
      </c>
      <c r="D2138">
        <v>6.6699999999999995E-2</v>
      </c>
      <c r="E2138">
        <v>-22212</v>
      </c>
      <c r="F2138">
        <v>211</v>
      </c>
      <c r="G2138">
        <v>0</v>
      </c>
      <c r="H2138">
        <v>0</v>
      </c>
      <c r="I2138">
        <v>0</v>
      </c>
    </row>
    <row r="2139" spans="1:19" x14ac:dyDescent="0.2">
      <c r="A2139">
        <v>2063</v>
      </c>
      <c r="B2139">
        <v>-9841214</v>
      </c>
      <c r="C2139">
        <v>2</v>
      </c>
      <c r="D2139">
        <v>6.6699999999999995E-2</v>
      </c>
      <c r="E2139">
        <v>-3112</v>
      </c>
      <c r="F2139">
        <v>-321</v>
      </c>
      <c r="G2139">
        <v>0</v>
      </c>
      <c r="H2139">
        <v>0</v>
      </c>
      <c r="I2139">
        <v>0</v>
      </c>
    </row>
    <row r="2140" spans="1:19" x14ac:dyDescent="0.2">
      <c r="A2140">
        <v>2064</v>
      </c>
      <c r="B2140">
        <v>-9841214</v>
      </c>
      <c r="C2140">
        <v>2</v>
      </c>
      <c r="D2140">
        <v>6.6699999999999995E-2</v>
      </c>
      <c r="E2140">
        <v>-2212</v>
      </c>
      <c r="F2140">
        <v>211</v>
      </c>
      <c r="G2140">
        <v>0</v>
      </c>
      <c r="H2140">
        <v>0</v>
      </c>
      <c r="I2140">
        <v>0</v>
      </c>
    </row>
    <row r="2141" spans="1:19" x14ac:dyDescent="0.2">
      <c r="A2141">
        <v>2065</v>
      </c>
      <c r="B2141">
        <v>-9841214</v>
      </c>
      <c r="C2141">
        <v>2</v>
      </c>
      <c r="D2141">
        <v>3.3300000000000003E-2</v>
      </c>
      <c r="E2141">
        <v>-22112</v>
      </c>
      <c r="F2141">
        <v>111</v>
      </c>
      <c r="G2141">
        <v>0</v>
      </c>
      <c r="H2141">
        <v>0</v>
      </c>
      <c r="I2141">
        <v>0</v>
      </c>
    </row>
    <row r="2142" spans="1:19" x14ac:dyDescent="0.2">
      <c r="A2142">
        <v>2066</v>
      </c>
      <c r="B2142">
        <v>-9841214</v>
      </c>
      <c r="C2142">
        <v>2</v>
      </c>
      <c r="D2142">
        <v>3.3300000000000003E-2</v>
      </c>
      <c r="E2142">
        <v>-3212</v>
      </c>
      <c r="F2142">
        <v>-311</v>
      </c>
      <c r="G2142">
        <v>0</v>
      </c>
      <c r="H2142">
        <v>0</v>
      </c>
      <c r="I2142">
        <v>0</v>
      </c>
    </row>
    <row r="2143" spans="1:19" x14ac:dyDescent="0.2">
      <c r="A2143">
        <v>2067</v>
      </c>
      <c r="B2143">
        <v>-9841214</v>
      </c>
      <c r="C2143">
        <v>2</v>
      </c>
      <c r="D2143">
        <v>3.3300000000000003E-2</v>
      </c>
      <c r="E2143">
        <v>-2112</v>
      </c>
      <c r="F2143">
        <v>111</v>
      </c>
      <c r="G2143">
        <v>0</v>
      </c>
      <c r="H2143">
        <v>0</v>
      </c>
      <c r="I2143">
        <v>0</v>
      </c>
    </row>
    <row r="2144" spans="1:19" s="2" customFormat="1" x14ac:dyDescent="0.2">
      <c r="A2144" s="2">
        <v>2068</v>
      </c>
      <c r="B2144" s="2">
        <v>-9853222</v>
      </c>
      <c r="C2144" s="2" t="s">
        <v>324</v>
      </c>
      <c r="D2144" s="2">
        <v>1.925</v>
      </c>
      <c r="E2144" s="2">
        <v>0.16500000000000001</v>
      </c>
      <c r="F2144" s="2">
        <v>2</v>
      </c>
      <c r="G2144" s="2">
        <v>-1</v>
      </c>
      <c r="H2144" s="2">
        <v>1</v>
      </c>
      <c r="I2144" s="2">
        <v>0</v>
      </c>
      <c r="J2144" s="2">
        <v>0</v>
      </c>
      <c r="K2144" s="2">
        <v>1</v>
      </c>
      <c r="L2144" s="2">
        <v>-1</v>
      </c>
      <c r="M2144" s="2">
        <v>4</v>
      </c>
      <c r="N2144" s="2">
        <v>1.95</v>
      </c>
      <c r="O2144" s="2">
        <v>1.9</v>
      </c>
      <c r="P2144" s="2">
        <v>0.19</v>
      </c>
      <c r="Q2144" s="2">
        <v>0.14000000000000001</v>
      </c>
      <c r="R2144" s="9">
        <v>2</v>
      </c>
      <c r="S2144" s="2" t="s">
        <v>730</v>
      </c>
    </row>
    <row r="2145" spans="1:19" x14ac:dyDescent="0.2">
      <c r="A2145">
        <v>2069</v>
      </c>
      <c r="B2145">
        <v>-9853222</v>
      </c>
      <c r="C2145">
        <v>2</v>
      </c>
      <c r="D2145">
        <v>0.67</v>
      </c>
      <c r="E2145">
        <v>-2212</v>
      </c>
      <c r="F2145">
        <v>311</v>
      </c>
      <c r="G2145">
        <v>0</v>
      </c>
      <c r="H2145">
        <v>0</v>
      </c>
      <c r="I2145">
        <v>0</v>
      </c>
      <c r="S2145" s="3" t="s">
        <v>729</v>
      </c>
    </row>
    <row r="2146" spans="1:19" x14ac:dyDescent="0.2">
      <c r="A2146">
        <v>2071</v>
      </c>
      <c r="B2146">
        <v>-9853222</v>
      </c>
      <c r="C2146">
        <v>2</v>
      </c>
      <c r="D2146">
        <v>0.05</v>
      </c>
      <c r="E2146">
        <v>-3222</v>
      </c>
      <c r="F2146">
        <v>111</v>
      </c>
      <c r="G2146">
        <v>0</v>
      </c>
      <c r="H2146">
        <v>0</v>
      </c>
      <c r="I2146">
        <v>0</v>
      </c>
    </row>
    <row r="2147" spans="1:19" x14ac:dyDescent="0.2">
      <c r="A2147">
        <v>2072</v>
      </c>
      <c r="B2147">
        <v>-9853222</v>
      </c>
      <c r="C2147">
        <v>2</v>
      </c>
      <c r="D2147">
        <v>0.05</v>
      </c>
      <c r="E2147">
        <v>-3212</v>
      </c>
      <c r="F2147">
        <v>-211</v>
      </c>
      <c r="G2147">
        <v>0</v>
      </c>
      <c r="H2147">
        <v>0</v>
      </c>
      <c r="I2147">
        <v>0</v>
      </c>
    </row>
    <row r="2148" spans="1:19" x14ac:dyDescent="0.2">
      <c r="A2148" s="3">
        <v>0</v>
      </c>
      <c r="B2148">
        <v>-9853222</v>
      </c>
      <c r="C2148" s="3">
        <v>2</v>
      </c>
      <c r="D2148" s="3">
        <v>8.9999999999999993E-3</v>
      </c>
      <c r="E2148" s="3">
        <v>-3222</v>
      </c>
      <c r="F2148" s="3">
        <v>221</v>
      </c>
      <c r="G2148" s="3">
        <v>0</v>
      </c>
      <c r="H2148" s="3">
        <v>0</v>
      </c>
      <c r="I2148" s="3">
        <v>0</v>
      </c>
    </row>
    <row r="2149" spans="1:19" x14ac:dyDescent="0.2">
      <c r="A2149" s="3">
        <v>0</v>
      </c>
      <c r="B2149">
        <v>-9853222</v>
      </c>
      <c r="C2149" s="3">
        <v>2</v>
      </c>
      <c r="D2149" s="3">
        <v>5.6000000000000001E-2</v>
      </c>
      <c r="E2149" s="3">
        <v>-3122</v>
      </c>
      <c r="F2149" s="3">
        <v>-211</v>
      </c>
      <c r="G2149" s="3">
        <v>0</v>
      </c>
      <c r="H2149" s="3">
        <v>0</v>
      </c>
      <c r="I2149" s="3">
        <v>0</v>
      </c>
    </row>
    <row r="2150" spans="1:19" x14ac:dyDescent="0.2">
      <c r="A2150" s="3">
        <v>0</v>
      </c>
      <c r="B2150">
        <v>-9853222</v>
      </c>
      <c r="C2150" s="3">
        <v>2</v>
      </c>
      <c r="D2150" s="3">
        <v>2.8000000000000001E-2</v>
      </c>
      <c r="E2150" s="3">
        <v>-3322</v>
      </c>
      <c r="F2150" s="3">
        <v>-321</v>
      </c>
      <c r="G2150" s="3">
        <v>0</v>
      </c>
      <c r="H2150" s="3">
        <v>0</v>
      </c>
      <c r="I2150" s="3">
        <v>0</v>
      </c>
    </row>
    <row r="2151" spans="1:19" x14ac:dyDescent="0.2">
      <c r="A2151" s="3">
        <v>0</v>
      </c>
      <c r="B2151">
        <v>-9853222</v>
      </c>
      <c r="C2151" s="3">
        <v>2</v>
      </c>
      <c r="D2151" s="3">
        <v>3.3000000000000002E-2</v>
      </c>
      <c r="E2151" s="3">
        <v>-3224</v>
      </c>
      <c r="F2151" s="3">
        <v>111</v>
      </c>
      <c r="G2151" s="3">
        <v>0</v>
      </c>
      <c r="H2151" s="3">
        <v>0</v>
      </c>
      <c r="I2151" s="3">
        <v>0</v>
      </c>
    </row>
    <row r="2152" spans="1:19" x14ac:dyDescent="0.2">
      <c r="A2152" s="3">
        <v>0</v>
      </c>
      <c r="B2152">
        <v>-9853222</v>
      </c>
      <c r="C2152" s="3">
        <v>2</v>
      </c>
      <c r="D2152" s="3">
        <v>3.3000000000000002E-2</v>
      </c>
      <c r="E2152" s="3">
        <v>-3214</v>
      </c>
      <c r="F2152" s="3">
        <v>-211</v>
      </c>
      <c r="G2152" s="3">
        <v>0</v>
      </c>
      <c r="H2152" s="3">
        <v>0</v>
      </c>
      <c r="I2152" s="3">
        <v>0</v>
      </c>
    </row>
    <row r="2153" spans="1:19" x14ac:dyDescent="0.2">
      <c r="A2153" s="3">
        <v>0</v>
      </c>
      <c r="B2153">
        <v>-9853222</v>
      </c>
      <c r="C2153" s="3">
        <v>2</v>
      </c>
      <c r="D2153" s="3">
        <v>1.2E-2</v>
      </c>
      <c r="E2153" s="3">
        <v>-2224</v>
      </c>
      <c r="F2153" s="3">
        <v>321</v>
      </c>
      <c r="G2153" s="3">
        <v>0</v>
      </c>
      <c r="H2153" s="3">
        <v>0</v>
      </c>
      <c r="I2153" s="3">
        <v>0</v>
      </c>
    </row>
    <row r="2154" spans="1:19" x14ac:dyDescent="0.2">
      <c r="A2154" s="3">
        <v>0</v>
      </c>
      <c r="B2154">
        <v>-9853222</v>
      </c>
      <c r="C2154" s="3">
        <v>2</v>
      </c>
      <c r="D2154" s="3">
        <v>1.2E-2</v>
      </c>
      <c r="E2154" s="3">
        <v>-2214</v>
      </c>
      <c r="F2154" s="3">
        <v>311</v>
      </c>
      <c r="G2154" s="3">
        <v>0</v>
      </c>
      <c r="H2154" s="3">
        <v>0</v>
      </c>
      <c r="I2154" s="3">
        <v>0</v>
      </c>
    </row>
    <row r="2155" spans="1:19" x14ac:dyDescent="0.2">
      <c r="A2155" s="3">
        <v>0</v>
      </c>
      <c r="B2155">
        <v>-9853222</v>
      </c>
      <c r="C2155" s="3">
        <v>2</v>
      </c>
      <c r="D2155" s="3">
        <v>6.7000000000000004E-2</v>
      </c>
      <c r="E2155" s="3">
        <v>-2212</v>
      </c>
      <c r="F2155" s="3">
        <v>313</v>
      </c>
      <c r="G2155" s="3">
        <v>0</v>
      </c>
      <c r="H2155" s="3">
        <v>0</v>
      </c>
      <c r="I2155" s="3">
        <v>0</v>
      </c>
    </row>
    <row r="2156" spans="1:19" s="2" customFormat="1" x14ac:dyDescent="0.2">
      <c r="A2156" s="2">
        <v>2073</v>
      </c>
      <c r="B2156" s="2">
        <v>-9853212</v>
      </c>
      <c r="C2156" s="2" t="s">
        <v>325</v>
      </c>
      <c r="D2156" s="2">
        <v>1.925</v>
      </c>
      <c r="E2156" s="2">
        <v>0.16500000000000001</v>
      </c>
      <c r="F2156" s="2">
        <v>2</v>
      </c>
      <c r="G2156" s="2">
        <v>-1</v>
      </c>
      <c r="H2156" s="2">
        <v>1</v>
      </c>
      <c r="I2156" s="2">
        <v>0</v>
      </c>
      <c r="J2156" s="2">
        <v>0</v>
      </c>
      <c r="K2156" s="2">
        <v>1</v>
      </c>
      <c r="L2156" s="2">
        <v>0</v>
      </c>
      <c r="M2156" s="2">
        <v>6</v>
      </c>
      <c r="N2156" s="2">
        <v>1.95</v>
      </c>
      <c r="O2156" s="2">
        <v>1.9</v>
      </c>
      <c r="P2156" s="2">
        <v>0.19</v>
      </c>
      <c r="Q2156" s="2">
        <v>0.14000000000000001</v>
      </c>
      <c r="R2156" s="9">
        <v>2</v>
      </c>
      <c r="S2156" s="2" t="s">
        <v>730</v>
      </c>
    </row>
    <row r="2157" spans="1:19" x14ac:dyDescent="0.2">
      <c r="A2157">
        <v>2074</v>
      </c>
      <c r="B2157">
        <v>-9853212</v>
      </c>
      <c r="C2157">
        <v>2</v>
      </c>
      <c r="D2157">
        <v>0.25800000000000001</v>
      </c>
      <c r="E2157">
        <v>-2212</v>
      </c>
      <c r="F2157">
        <v>321</v>
      </c>
      <c r="G2157">
        <v>0</v>
      </c>
      <c r="H2157">
        <v>0</v>
      </c>
      <c r="I2157">
        <v>0</v>
      </c>
      <c r="S2157" s="3" t="s">
        <v>729</v>
      </c>
    </row>
    <row r="2158" spans="1:19" x14ac:dyDescent="0.2">
      <c r="A2158">
        <v>2075</v>
      </c>
      <c r="B2158">
        <v>-9853212</v>
      </c>
      <c r="C2158">
        <v>2</v>
      </c>
      <c r="D2158">
        <v>0.25800000000000001</v>
      </c>
      <c r="E2158">
        <v>-2112</v>
      </c>
      <c r="F2158">
        <v>311</v>
      </c>
      <c r="G2158">
        <v>0</v>
      </c>
      <c r="H2158">
        <v>0</v>
      </c>
      <c r="I2158">
        <v>0</v>
      </c>
    </row>
    <row r="2159" spans="1:19" x14ac:dyDescent="0.2">
      <c r="A2159">
        <v>2078</v>
      </c>
      <c r="B2159">
        <v>-9853212</v>
      </c>
      <c r="C2159">
        <v>2</v>
      </c>
      <c r="D2159">
        <v>7.8E-2</v>
      </c>
      <c r="E2159">
        <v>-3222</v>
      </c>
      <c r="F2159">
        <v>211</v>
      </c>
      <c r="G2159">
        <v>0</v>
      </c>
      <c r="H2159">
        <v>0</v>
      </c>
      <c r="I2159">
        <v>0</v>
      </c>
    </row>
    <row r="2160" spans="1:19" x14ac:dyDescent="0.2">
      <c r="A2160">
        <v>2077</v>
      </c>
      <c r="B2160">
        <v>-9853212</v>
      </c>
      <c r="C2160">
        <v>2</v>
      </c>
      <c r="D2160">
        <v>7.8E-2</v>
      </c>
      <c r="E2160">
        <v>-3212</v>
      </c>
      <c r="F2160">
        <v>111</v>
      </c>
      <c r="G2160">
        <v>0</v>
      </c>
      <c r="H2160">
        <v>0</v>
      </c>
      <c r="I2160">
        <v>0</v>
      </c>
    </row>
    <row r="2161" spans="1:19" x14ac:dyDescent="0.2">
      <c r="A2161">
        <v>2079</v>
      </c>
      <c r="B2161">
        <v>-9853212</v>
      </c>
      <c r="C2161">
        <v>2</v>
      </c>
      <c r="D2161">
        <v>7.8E-2</v>
      </c>
      <c r="E2161">
        <v>-3112</v>
      </c>
      <c r="F2161">
        <v>-211</v>
      </c>
      <c r="G2161">
        <v>0</v>
      </c>
      <c r="H2161">
        <v>0</v>
      </c>
      <c r="I2161">
        <v>0</v>
      </c>
    </row>
    <row r="2162" spans="1:19" x14ac:dyDescent="0.2">
      <c r="A2162">
        <v>0</v>
      </c>
      <c r="B2162">
        <v>-9853212</v>
      </c>
      <c r="C2162">
        <v>2</v>
      </c>
      <c r="D2162">
        <v>0.01</v>
      </c>
      <c r="E2162">
        <v>-3212</v>
      </c>
      <c r="F2162">
        <v>221</v>
      </c>
      <c r="G2162">
        <v>0</v>
      </c>
      <c r="H2162">
        <v>0</v>
      </c>
      <c r="I2162">
        <v>0</v>
      </c>
    </row>
    <row r="2163" spans="1:19" x14ac:dyDescent="0.2">
      <c r="A2163">
        <v>0</v>
      </c>
      <c r="B2163">
        <v>-9853212</v>
      </c>
      <c r="C2163">
        <v>2</v>
      </c>
      <c r="D2163">
        <v>5.6000000000000001E-2</v>
      </c>
      <c r="E2163">
        <v>-3122</v>
      </c>
      <c r="F2163">
        <v>111</v>
      </c>
      <c r="G2163">
        <v>0</v>
      </c>
      <c r="H2163">
        <v>0</v>
      </c>
      <c r="I2163">
        <v>0</v>
      </c>
    </row>
    <row r="2164" spans="1:19" x14ac:dyDescent="0.2">
      <c r="A2164">
        <v>0</v>
      </c>
      <c r="B2164">
        <v>-9853212</v>
      </c>
      <c r="C2164">
        <v>2</v>
      </c>
      <c r="D2164">
        <v>1.4E-2</v>
      </c>
      <c r="E2164">
        <v>-3312</v>
      </c>
      <c r="F2164">
        <v>-321</v>
      </c>
      <c r="G2164">
        <v>0</v>
      </c>
      <c r="H2164">
        <v>0</v>
      </c>
      <c r="I2164">
        <v>0</v>
      </c>
    </row>
    <row r="2165" spans="1:19" x14ac:dyDescent="0.2">
      <c r="A2165">
        <v>0</v>
      </c>
      <c r="B2165">
        <v>-9853212</v>
      </c>
      <c r="C2165">
        <v>2</v>
      </c>
      <c r="D2165">
        <v>1.4E-2</v>
      </c>
      <c r="E2165">
        <v>-3322</v>
      </c>
      <c r="F2165">
        <v>-311</v>
      </c>
      <c r="G2165">
        <v>0</v>
      </c>
      <c r="H2165">
        <v>0</v>
      </c>
      <c r="I2165">
        <v>0</v>
      </c>
    </row>
    <row r="2166" spans="1:19" x14ac:dyDescent="0.2">
      <c r="A2166">
        <v>0</v>
      </c>
      <c r="B2166">
        <v>-9853212</v>
      </c>
      <c r="C2166">
        <v>2</v>
      </c>
      <c r="D2166">
        <v>2.1999999999999999E-2</v>
      </c>
      <c r="E2166">
        <v>-3224</v>
      </c>
      <c r="F2166">
        <v>211</v>
      </c>
      <c r="G2166">
        <v>0</v>
      </c>
      <c r="H2166">
        <v>0</v>
      </c>
      <c r="I2166">
        <v>0</v>
      </c>
    </row>
    <row r="2167" spans="1:19" x14ac:dyDescent="0.2">
      <c r="A2167">
        <v>0</v>
      </c>
      <c r="B2167">
        <v>-9853212</v>
      </c>
      <c r="C2167">
        <v>2</v>
      </c>
      <c r="D2167">
        <v>2.1999999999999999E-2</v>
      </c>
      <c r="E2167">
        <v>-3214</v>
      </c>
      <c r="F2167">
        <v>111</v>
      </c>
      <c r="G2167">
        <v>0</v>
      </c>
      <c r="H2167">
        <v>0</v>
      </c>
      <c r="I2167">
        <v>0</v>
      </c>
    </row>
    <row r="2168" spans="1:19" x14ac:dyDescent="0.2">
      <c r="A2168">
        <v>0</v>
      </c>
      <c r="B2168">
        <v>-9853212</v>
      </c>
      <c r="C2168">
        <v>2</v>
      </c>
      <c r="D2168">
        <v>2.1999999999999999E-2</v>
      </c>
      <c r="E2168">
        <v>-3114</v>
      </c>
      <c r="F2168">
        <v>-211</v>
      </c>
      <c r="G2168">
        <v>0</v>
      </c>
      <c r="H2168">
        <v>0</v>
      </c>
      <c r="I2168">
        <v>0</v>
      </c>
    </row>
    <row r="2169" spans="1:19" x14ac:dyDescent="0.2">
      <c r="A2169">
        <v>0</v>
      </c>
      <c r="B2169">
        <v>-9853212</v>
      </c>
      <c r="C2169">
        <v>2</v>
      </c>
      <c r="D2169">
        <v>1.2E-2</v>
      </c>
      <c r="E2169">
        <v>-2214</v>
      </c>
      <c r="F2169">
        <v>321</v>
      </c>
      <c r="G2169">
        <v>0</v>
      </c>
      <c r="H2169">
        <v>0</v>
      </c>
      <c r="I2169">
        <v>0</v>
      </c>
    </row>
    <row r="2170" spans="1:19" x14ac:dyDescent="0.2">
      <c r="A2170">
        <v>0</v>
      </c>
      <c r="B2170">
        <v>-9853212</v>
      </c>
      <c r="C2170">
        <v>2</v>
      </c>
      <c r="D2170">
        <v>1.2E-2</v>
      </c>
      <c r="E2170">
        <v>-2114</v>
      </c>
      <c r="F2170">
        <v>311</v>
      </c>
      <c r="G2170">
        <v>0</v>
      </c>
      <c r="H2170">
        <v>0</v>
      </c>
      <c r="I2170">
        <v>0</v>
      </c>
    </row>
    <row r="2171" spans="1:19" x14ac:dyDescent="0.2">
      <c r="A2171">
        <v>0</v>
      </c>
      <c r="B2171">
        <v>-9853212</v>
      </c>
      <c r="C2171">
        <v>2</v>
      </c>
      <c r="D2171">
        <v>3.3000000000000002E-2</v>
      </c>
      <c r="E2171">
        <v>-2212</v>
      </c>
      <c r="F2171">
        <v>323</v>
      </c>
      <c r="G2171">
        <v>0</v>
      </c>
      <c r="H2171">
        <v>0</v>
      </c>
      <c r="I2171">
        <v>0</v>
      </c>
    </row>
    <row r="2172" spans="1:19" x14ac:dyDescent="0.2">
      <c r="A2172">
        <v>0</v>
      </c>
      <c r="B2172">
        <v>-9853212</v>
      </c>
      <c r="C2172">
        <v>2</v>
      </c>
      <c r="D2172">
        <v>3.3000000000000002E-2</v>
      </c>
      <c r="E2172">
        <v>-2112</v>
      </c>
      <c r="F2172">
        <v>313</v>
      </c>
      <c r="G2172">
        <v>0</v>
      </c>
      <c r="H2172">
        <v>0</v>
      </c>
      <c r="I2172">
        <v>0</v>
      </c>
    </row>
    <row r="2173" spans="1:19" s="2" customFormat="1" x14ac:dyDescent="0.2">
      <c r="A2173" s="2">
        <v>2080</v>
      </c>
      <c r="B2173" s="2">
        <v>-9853112</v>
      </c>
      <c r="C2173" s="2" t="s">
        <v>326</v>
      </c>
      <c r="D2173" s="2">
        <v>1.925</v>
      </c>
      <c r="E2173" s="2">
        <v>0.16500000000000001</v>
      </c>
      <c r="F2173" s="2">
        <v>2</v>
      </c>
      <c r="G2173" s="2">
        <v>-1</v>
      </c>
      <c r="H2173" s="2">
        <v>1</v>
      </c>
      <c r="I2173" s="2">
        <v>0</v>
      </c>
      <c r="J2173" s="2">
        <v>0</v>
      </c>
      <c r="K2173" s="2">
        <v>1</v>
      </c>
      <c r="L2173" s="2">
        <v>1</v>
      </c>
      <c r="M2173" s="2">
        <v>4</v>
      </c>
      <c r="N2173" s="2">
        <v>1.95</v>
      </c>
      <c r="O2173" s="2">
        <v>1.9</v>
      </c>
      <c r="P2173" s="2">
        <v>0.19</v>
      </c>
      <c r="Q2173" s="2">
        <v>0.14000000000000001</v>
      </c>
      <c r="R2173" s="9">
        <v>2</v>
      </c>
      <c r="S2173" s="2" t="s">
        <v>730</v>
      </c>
    </row>
    <row r="2174" spans="1:19" s="5" customFormat="1" x14ac:dyDescent="0.2">
      <c r="A2174">
        <v>2081</v>
      </c>
      <c r="B2174">
        <v>-9853112</v>
      </c>
      <c r="C2174">
        <v>2</v>
      </c>
      <c r="D2174">
        <v>0.51600000000000001</v>
      </c>
      <c r="E2174">
        <v>-2112</v>
      </c>
      <c r="F2174">
        <v>321</v>
      </c>
      <c r="G2174">
        <v>0</v>
      </c>
      <c r="H2174">
        <v>0</v>
      </c>
      <c r="I2174">
        <v>0</v>
      </c>
      <c r="S2174" s="3" t="s">
        <v>729</v>
      </c>
    </row>
    <row r="2175" spans="1:19" s="5" customFormat="1" x14ac:dyDescent="0.2">
      <c r="A2175">
        <v>2084</v>
      </c>
      <c r="B2175">
        <v>-9853112</v>
      </c>
      <c r="C2175">
        <v>2</v>
      </c>
      <c r="D2175">
        <v>0.11700000000000001</v>
      </c>
      <c r="E2175">
        <v>-3112</v>
      </c>
      <c r="F2175">
        <v>111</v>
      </c>
      <c r="G2175">
        <v>0</v>
      </c>
      <c r="H2175">
        <v>0</v>
      </c>
      <c r="I2175">
        <v>0</v>
      </c>
    </row>
    <row r="2176" spans="1:19" s="5" customFormat="1" x14ac:dyDescent="0.2">
      <c r="A2176">
        <v>2083</v>
      </c>
      <c r="B2176">
        <v>-9853112</v>
      </c>
      <c r="C2176">
        <v>2</v>
      </c>
      <c r="D2176">
        <v>0.11700000000000001</v>
      </c>
      <c r="E2176">
        <v>-3212</v>
      </c>
      <c r="F2176">
        <v>211</v>
      </c>
      <c r="G2176">
        <v>0</v>
      </c>
      <c r="H2176">
        <v>0</v>
      </c>
      <c r="I2176">
        <v>0</v>
      </c>
    </row>
    <row r="2177" spans="1:19" s="5" customFormat="1" x14ac:dyDescent="0.2">
      <c r="A2177" s="3">
        <v>0</v>
      </c>
      <c r="B2177">
        <v>-9853112</v>
      </c>
      <c r="C2177" s="3">
        <v>2</v>
      </c>
      <c r="D2177" s="3">
        <v>8.9999999999999993E-3</v>
      </c>
      <c r="E2177" s="3">
        <v>-3112</v>
      </c>
      <c r="F2177" s="3">
        <v>221</v>
      </c>
      <c r="G2177">
        <v>0</v>
      </c>
      <c r="H2177">
        <v>0</v>
      </c>
      <c r="I2177">
        <v>0</v>
      </c>
    </row>
    <row r="2178" spans="1:19" s="5" customFormat="1" x14ac:dyDescent="0.2">
      <c r="A2178" s="3">
        <v>0</v>
      </c>
      <c r="B2178">
        <v>-9853112</v>
      </c>
      <c r="C2178" s="3">
        <v>2</v>
      </c>
      <c r="D2178" s="3">
        <v>5.6000000000000001E-2</v>
      </c>
      <c r="E2178" s="3">
        <v>-3122</v>
      </c>
      <c r="F2178" s="3">
        <v>211</v>
      </c>
      <c r="G2178">
        <v>0</v>
      </c>
      <c r="H2178">
        <v>0</v>
      </c>
      <c r="I2178">
        <v>0</v>
      </c>
    </row>
    <row r="2179" spans="1:19" s="5" customFormat="1" x14ac:dyDescent="0.2">
      <c r="A2179" s="3">
        <v>0</v>
      </c>
      <c r="B2179">
        <v>-9853112</v>
      </c>
      <c r="C2179" s="3">
        <v>2</v>
      </c>
      <c r="D2179" s="3">
        <v>2.8000000000000001E-2</v>
      </c>
      <c r="E2179" s="3">
        <v>-3312</v>
      </c>
      <c r="F2179" s="3">
        <v>-311</v>
      </c>
      <c r="G2179">
        <v>0</v>
      </c>
      <c r="H2179">
        <v>0</v>
      </c>
      <c r="I2179">
        <v>0</v>
      </c>
    </row>
    <row r="2180" spans="1:19" s="5" customFormat="1" x14ac:dyDescent="0.2">
      <c r="A2180" s="3">
        <v>0</v>
      </c>
      <c r="B2180">
        <v>-9853112</v>
      </c>
      <c r="C2180" s="3">
        <v>2</v>
      </c>
      <c r="D2180" s="3">
        <v>3.3000000000000002E-2</v>
      </c>
      <c r="E2180" s="3">
        <v>-3114</v>
      </c>
      <c r="F2180" s="3">
        <v>111</v>
      </c>
      <c r="G2180">
        <v>0</v>
      </c>
      <c r="H2180">
        <v>0</v>
      </c>
      <c r="I2180">
        <v>0</v>
      </c>
    </row>
    <row r="2181" spans="1:19" x14ac:dyDescent="0.2">
      <c r="A2181" s="3">
        <v>0</v>
      </c>
      <c r="B2181">
        <v>-9853112</v>
      </c>
      <c r="C2181" s="3">
        <v>2</v>
      </c>
      <c r="D2181" s="3">
        <v>3.3000000000000002E-2</v>
      </c>
      <c r="E2181" s="3">
        <v>-3214</v>
      </c>
      <c r="F2181" s="3">
        <v>211</v>
      </c>
      <c r="G2181">
        <v>0</v>
      </c>
      <c r="H2181">
        <v>0</v>
      </c>
      <c r="I2181">
        <v>0</v>
      </c>
    </row>
    <row r="2182" spans="1:19" x14ac:dyDescent="0.2">
      <c r="A2182" s="3">
        <v>0</v>
      </c>
      <c r="B2182">
        <v>-9853112</v>
      </c>
      <c r="C2182" s="3">
        <v>2</v>
      </c>
      <c r="D2182" s="3">
        <v>1.2E-2</v>
      </c>
      <c r="E2182" s="3">
        <v>-1114</v>
      </c>
      <c r="F2182" s="3">
        <v>311</v>
      </c>
      <c r="G2182">
        <v>0</v>
      </c>
      <c r="H2182">
        <v>0</v>
      </c>
      <c r="I2182">
        <v>0</v>
      </c>
    </row>
    <row r="2183" spans="1:19" x14ac:dyDescent="0.2">
      <c r="A2183" s="3">
        <v>0</v>
      </c>
      <c r="B2183">
        <v>-9853112</v>
      </c>
      <c r="C2183" s="3">
        <v>2</v>
      </c>
      <c r="D2183" s="3">
        <v>1.2E-2</v>
      </c>
      <c r="E2183" s="3">
        <v>-2114</v>
      </c>
      <c r="F2183" s="3">
        <v>321</v>
      </c>
      <c r="G2183">
        <v>0</v>
      </c>
      <c r="H2183">
        <v>0</v>
      </c>
      <c r="I2183">
        <v>0</v>
      </c>
    </row>
    <row r="2184" spans="1:19" x14ac:dyDescent="0.2">
      <c r="A2184" s="3">
        <v>0</v>
      </c>
      <c r="B2184">
        <v>-9853112</v>
      </c>
      <c r="C2184" s="3">
        <v>2</v>
      </c>
      <c r="D2184" s="3">
        <v>6.7000000000000004E-2</v>
      </c>
      <c r="E2184" s="3">
        <v>-2112</v>
      </c>
      <c r="F2184" s="3">
        <v>323</v>
      </c>
      <c r="G2184">
        <v>0</v>
      </c>
      <c r="H2184">
        <v>0</v>
      </c>
      <c r="I2184">
        <v>0</v>
      </c>
    </row>
    <row r="2185" spans="1:19" s="2" customFormat="1" x14ac:dyDescent="0.2">
      <c r="A2185" s="2">
        <v>2085</v>
      </c>
      <c r="B2185" s="2">
        <v>-9030213</v>
      </c>
      <c r="C2185" s="2" t="s">
        <v>327</v>
      </c>
      <c r="D2185" s="2">
        <v>1.8859999999999999</v>
      </c>
      <c r="E2185" s="2">
        <v>7.6999999999999999E-2</v>
      </c>
      <c r="F2185" s="2">
        <v>3</v>
      </c>
      <c r="G2185" s="2">
        <v>0</v>
      </c>
      <c r="H2185" s="2">
        <v>0</v>
      </c>
      <c r="I2185" s="2">
        <v>0</v>
      </c>
      <c r="J2185" s="2">
        <v>0</v>
      </c>
      <c r="K2185" s="2">
        <v>1</v>
      </c>
      <c r="L2185" s="2">
        <v>-1</v>
      </c>
      <c r="M2185" s="2">
        <v>2</v>
      </c>
      <c r="N2185" s="2">
        <v>1.91</v>
      </c>
      <c r="O2185" s="2">
        <v>1.86</v>
      </c>
      <c r="P2185" s="2">
        <v>0.16</v>
      </c>
      <c r="Q2185" s="2">
        <v>0.01</v>
      </c>
      <c r="R2185" s="9">
        <v>-1</v>
      </c>
      <c r="S2185" s="2" t="s">
        <v>784</v>
      </c>
    </row>
    <row r="2186" spans="1:19" x14ac:dyDescent="0.2">
      <c r="A2186">
        <v>2086</v>
      </c>
      <c r="B2186">
        <v>-9030213</v>
      </c>
      <c r="C2186">
        <v>2</v>
      </c>
      <c r="D2186">
        <v>0.9</v>
      </c>
      <c r="E2186">
        <v>-7110215</v>
      </c>
      <c r="F2186">
        <v>22</v>
      </c>
      <c r="G2186">
        <v>0</v>
      </c>
      <c r="H2186">
        <v>0</v>
      </c>
      <c r="I2186">
        <v>0</v>
      </c>
    </row>
    <row r="2187" spans="1:19" x14ac:dyDescent="0.2">
      <c r="A2187">
        <v>2087</v>
      </c>
      <c r="B2187">
        <v>-9030213</v>
      </c>
      <c r="C2187">
        <v>2</v>
      </c>
      <c r="D2187">
        <v>0.1</v>
      </c>
      <c r="E2187">
        <v>333</v>
      </c>
      <c r="F2187">
        <v>-211</v>
      </c>
      <c r="G2187">
        <v>0</v>
      </c>
      <c r="H2187">
        <v>0</v>
      </c>
      <c r="I2187">
        <v>0</v>
      </c>
    </row>
    <row r="2188" spans="1:19" s="2" customFormat="1" x14ac:dyDescent="0.2">
      <c r="A2188" s="2">
        <v>2088</v>
      </c>
      <c r="B2188" s="2">
        <v>7110115</v>
      </c>
      <c r="C2188" s="2" t="s">
        <v>328</v>
      </c>
      <c r="D2188" s="2">
        <v>1.8740000000000001</v>
      </c>
      <c r="E2188" s="2">
        <v>0.23699999999999999</v>
      </c>
      <c r="F2188" s="2">
        <v>5</v>
      </c>
      <c r="G2188" s="2">
        <v>0</v>
      </c>
      <c r="H2188" s="2">
        <v>0</v>
      </c>
      <c r="I2188" s="2">
        <v>0</v>
      </c>
      <c r="J2188" s="2">
        <v>0</v>
      </c>
      <c r="K2188" s="2">
        <v>1</v>
      </c>
      <c r="L2188" s="2">
        <v>0</v>
      </c>
      <c r="M2188" s="2">
        <v>4</v>
      </c>
      <c r="N2188" s="2">
        <f>D2188+0.026</f>
        <v>1.9000000000000001</v>
      </c>
      <c r="O2188" s="2">
        <f>D2188-0.005</f>
        <v>1.8690000000000002</v>
      </c>
      <c r="P2188" s="2">
        <f>E2188+0.033</f>
        <v>0.27</v>
      </c>
      <c r="Q2188" s="2">
        <f>E2188-0.03</f>
        <v>0.20699999999999999</v>
      </c>
      <c r="R2188" s="9">
        <v>-4</v>
      </c>
      <c r="S2188" s="2" t="s">
        <v>784</v>
      </c>
    </row>
    <row r="2189" spans="1:19" x14ac:dyDescent="0.2">
      <c r="A2189">
        <v>2089</v>
      </c>
      <c r="B2189">
        <v>7110115</v>
      </c>
      <c r="C2189">
        <v>2</v>
      </c>
      <c r="D2189">
        <v>0.7</v>
      </c>
      <c r="E2189">
        <v>9010111</v>
      </c>
      <c r="F2189">
        <v>22</v>
      </c>
      <c r="G2189">
        <v>0</v>
      </c>
      <c r="H2189">
        <v>0</v>
      </c>
      <c r="I2189">
        <v>0</v>
      </c>
    </row>
    <row r="2190" spans="1:19" x14ac:dyDescent="0.2">
      <c r="A2190">
        <v>2090</v>
      </c>
      <c r="B2190">
        <v>7110115</v>
      </c>
      <c r="C2190">
        <v>2</v>
      </c>
      <c r="D2190">
        <v>0.1</v>
      </c>
      <c r="E2190">
        <v>115</v>
      </c>
      <c r="F2190">
        <v>221</v>
      </c>
      <c r="G2190">
        <v>0</v>
      </c>
      <c r="H2190">
        <v>0</v>
      </c>
      <c r="I2190">
        <v>0</v>
      </c>
    </row>
    <row r="2191" spans="1:19" x14ac:dyDescent="0.2">
      <c r="A2191">
        <v>2091</v>
      </c>
      <c r="B2191">
        <v>7110115</v>
      </c>
      <c r="C2191">
        <v>2</v>
      </c>
      <c r="D2191">
        <v>0.1</v>
      </c>
      <c r="E2191">
        <v>9000111</v>
      </c>
      <c r="F2191">
        <v>221</v>
      </c>
      <c r="G2191">
        <v>0</v>
      </c>
      <c r="H2191">
        <v>0</v>
      </c>
      <c r="I2191">
        <v>0</v>
      </c>
    </row>
    <row r="2192" spans="1:19" x14ac:dyDescent="0.2">
      <c r="A2192">
        <v>2092</v>
      </c>
      <c r="B2192">
        <v>7110115</v>
      </c>
      <c r="C2192">
        <v>3</v>
      </c>
      <c r="D2192">
        <v>0.1</v>
      </c>
      <c r="E2192">
        <v>223</v>
      </c>
      <c r="F2192">
        <v>111</v>
      </c>
      <c r="G2192">
        <v>111</v>
      </c>
      <c r="H2192">
        <v>0</v>
      </c>
      <c r="I2192">
        <v>0</v>
      </c>
    </row>
    <row r="2193" spans="1:19" s="2" customFormat="1" x14ac:dyDescent="0.2">
      <c r="A2193" s="2">
        <v>2093</v>
      </c>
      <c r="B2193" s="2">
        <v>7110215</v>
      </c>
      <c r="C2193" s="2" t="s">
        <v>329</v>
      </c>
      <c r="D2193" s="2">
        <v>1.8740000000000001</v>
      </c>
      <c r="E2193" s="2">
        <v>0.23699999999999999</v>
      </c>
      <c r="F2193" s="2">
        <v>5</v>
      </c>
      <c r="G2193" s="2">
        <v>0</v>
      </c>
      <c r="H2193" s="2">
        <v>0</v>
      </c>
      <c r="I2193" s="2">
        <v>0</v>
      </c>
      <c r="J2193" s="2">
        <v>0</v>
      </c>
      <c r="K2193" s="2">
        <v>1</v>
      </c>
      <c r="L2193" s="2">
        <v>1</v>
      </c>
      <c r="M2193" s="2">
        <v>4</v>
      </c>
      <c r="N2193" s="2">
        <f>D2193+0.026</f>
        <v>1.9000000000000001</v>
      </c>
      <c r="O2193" s="2">
        <f>D2193-0.005</f>
        <v>1.8690000000000002</v>
      </c>
      <c r="P2193" s="2">
        <f>E2193+0.033</f>
        <v>0.27</v>
      </c>
      <c r="Q2193" s="2">
        <f>E2193-0.03</f>
        <v>0.20699999999999999</v>
      </c>
      <c r="R2193" s="9">
        <v>-4</v>
      </c>
      <c r="S2193" s="2" t="s">
        <v>784</v>
      </c>
    </row>
    <row r="2194" spans="1:19" x14ac:dyDescent="0.2">
      <c r="A2194">
        <v>2094</v>
      </c>
      <c r="B2194">
        <v>7110215</v>
      </c>
      <c r="C2194">
        <v>2</v>
      </c>
      <c r="D2194">
        <v>0.7</v>
      </c>
      <c r="E2194">
        <v>9010211</v>
      </c>
      <c r="F2194">
        <v>22</v>
      </c>
      <c r="G2194">
        <v>0</v>
      </c>
      <c r="H2194">
        <v>0</v>
      </c>
      <c r="I2194">
        <v>0</v>
      </c>
    </row>
    <row r="2195" spans="1:19" x14ac:dyDescent="0.2">
      <c r="A2195">
        <v>2095</v>
      </c>
      <c r="B2195">
        <v>7110215</v>
      </c>
      <c r="C2195">
        <v>2</v>
      </c>
      <c r="D2195">
        <v>0.1</v>
      </c>
      <c r="E2195">
        <v>215</v>
      </c>
      <c r="F2195">
        <v>221</v>
      </c>
      <c r="G2195">
        <v>0</v>
      </c>
      <c r="H2195">
        <v>0</v>
      </c>
      <c r="I2195">
        <v>0</v>
      </c>
    </row>
    <row r="2196" spans="1:19" x14ac:dyDescent="0.2">
      <c r="A2196">
        <v>2096</v>
      </c>
      <c r="B2196">
        <v>7110215</v>
      </c>
      <c r="C2196">
        <v>2</v>
      </c>
      <c r="D2196">
        <v>0.1</v>
      </c>
      <c r="E2196">
        <v>9000211</v>
      </c>
      <c r="F2196">
        <v>221</v>
      </c>
      <c r="G2196">
        <v>0</v>
      </c>
      <c r="H2196">
        <v>0</v>
      </c>
      <c r="I2196">
        <v>0</v>
      </c>
    </row>
    <row r="2197" spans="1:19" x14ac:dyDescent="0.2">
      <c r="A2197">
        <v>2097</v>
      </c>
      <c r="B2197">
        <v>7110215</v>
      </c>
      <c r="C2197">
        <v>3</v>
      </c>
      <c r="D2197">
        <v>0.1</v>
      </c>
      <c r="E2197">
        <v>223</v>
      </c>
      <c r="F2197">
        <v>211</v>
      </c>
      <c r="G2197">
        <v>111</v>
      </c>
      <c r="H2197">
        <v>0</v>
      </c>
      <c r="I2197">
        <v>0</v>
      </c>
    </row>
    <row r="2198" spans="1:19" s="2" customFormat="1" x14ac:dyDescent="0.2">
      <c r="A2198" s="2">
        <v>2098</v>
      </c>
      <c r="B2198" s="2">
        <v>9862112</v>
      </c>
      <c r="C2198" s="2" t="s">
        <v>330</v>
      </c>
      <c r="D2198" s="2">
        <v>1.895</v>
      </c>
      <c r="E2198" s="2">
        <v>0.12</v>
      </c>
      <c r="F2198" s="2">
        <v>2</v>
      </c>
      <c r="G2198" s="2">
        <v>1</v>
      </c>
      <c r="H2198" s="2">
        <v>0</v>
      </c>
      <c r="I2198" s="2">
        <v>0</v>
      </c>
      <c r="J2198" s="2">
        <v>0</v>
      </c>
      <c r="K2198" s="2">
        <v>0.5</v>
      </c>
      <c r="L2198" s="2">
        <v>0</v>
      </c>
      <c r="M2198" s="2">
        <v>11</v>
      </c>
      <c r="N2198" s="2">
        <v>1.92</v>
      </c>
      <c r="O2198" s="2">
        <v>1.87</v>
      </c>
      <c r="P2198" s="2">
        <v>0.2</v>
      </c>
      <c r="Q2198" s="2">
        <v>0.08</v>
      </c>
      <c r="R2198" s="9">
        <v>4</v>
      </c>
      <c r="S2198" s="2" t="s">
        <v>730</v>
      </c>
    </row>
    <row r="2199" spans="1:19" s="5" customFormat="1" x14ac:dyDescent="0.2">
      <c r="A2199">
        <v>2106</v>
      </c>
      <c r="B2199">
        <v>9862112</v>
      </c>
      <c r="C2199">
        <v>2</v>
      </c>
      <c r="D2199">
        <v>4.1000000000000002E-2</v>
      </c>
      <c r="E2199">
        <v>2112</v>
      </c>
      <c r="F2199">
        <v>111</v>
      </c>
      <c r="G2199">
        <v>0</v>
      </c>
      <c r="H2199">
        <v>0</v>
      </c>
      <c r="I2199">
        <v>0</v>
      </c>
      <c r="R2199" s="7"/>
      <c r="S2199" s="3" t="s">
        <v>787</v>
      </c>
    </row>
    <row r="2200" spans="1:19" s="5" customFormat="1" x14ac:dyDescent="0.2">
      <c r="A2200">
        <v>2107</v>
      </c>
      <c r="B2200">
        <v>9862112</v>
      </c>
      <c r="C2200">
        <v>2</v>
      </c>
      <c r="D2200">
        <v>4.1000000000000002E-2</v>
      </c>
      <c r="E2200">
        <v>2212</v>
      </c>
      <c r="F2200">
        <v>-211</v>
      </c>
      <c r="G2200">
        <v>0</v>
      </c>
      <c r="H2200">
        <v>0</v>
      </c>
      <c r="I2200">
        <v>0</v>
      </c>
      <c r="R2200" s="7"/>
    </row>
    <row r="2201" spans="1:19" s="5" customFormat="1" x14ac:dyDescent="0.2">
      <c r="A2201">
        <v>2100</v>
      </c>
      <c r="B2201">
        <v>9862112</v>
      </c>
      <c r="C2201">
        <v>2</v>
      </c>
      <c r="D2201">
        <v>0.20599999999999999</v>
      </c>
      <c r="E2201">
        <v>2112</v>
      </c>
      <c r="F2201">
        <v>221</v>
      </c>
      <c r="G2201">
        <v>0</v>
      </c>
      <c r="H2201">
        <v>0</v>
      </c>
      <c r="I2201">
        <v>0</v>
      </c>
      <c r="R2201" s="7"/>
    </row>
    <row r="2202" spans="1:19" x14ac:dyDescent="0.2">
      <c r="A2202">
        <v>0</v>
      </c>
      <c r="B2202">
        <v>9862112</v>
      </c>
      <c r="C2202">
        <v>2</v>
      </c>
      <c r="D2202">
        <v>0.16500000000000001</v>
      </c>
      <c r="E2202">
        <v>2112</v>
      </c>
      <c r="F2202">
        <v>331</v>
      </c>
      <c r="G2202">
        <v>0</v>
      </c>
      <c r="H2202">
        <v>0</v>
      </c>
      <c r="I2202">
        <v>0</v>
      </c>
    </row>
    <row r="2203" spans="1:19" x14ac:dyDescent="0.2">
      <c r="A2203">
        <v>0</v>
      </c>
      <c r="B2203">
        <v>9862112</v>
      </c>
      <c r="C2203">
        <v>2</v>
      </c>
      <c r="D2203">
        <v>0.23</v>
      </c>
      <c r="E2203">
        <v>2112</v>
      </c>
      <c r="F2203">
        <v>223</v>
      </c>
      <c r="G2203">
        <v>0</v>
      </c>
      <c r="H2203">
        <v>0</v>
      </c>
      <c r="I2203">
        <v>0</v>
      </c>
    </row>
    <row r="2204" spans="1:19" x14ac:dyDescent="0.2">
      <c r="A2204">
        <v>2101</v>
      </c>
      <c r="B2204">
        <v>9862112</v>
      </c>
      <c r="C2204">
        <v>2</v>
      </c>
      <c r="D2204">
        <v>0.10299999999999999</v>
      </c>
      <c r="E2204">
        <v>3122</v>
      </c>
      <c r="F2204">
        <v>311</v>
      </c>
      <c r="G2204">
        <v>0</v>
      </c>
      <c r="H2204">
        <v>0</v>
      </c>
      <c r="I2204">
        <v>0</v>
      </c>
    </row>
    <row r="2205" spans="1:19" x14ac:dyDescent="0.2">
      <c r="A2205">
        <v>2102</v>
      </c>
      <c r="B2205">
        <v>9862112</v>
      </c>
      <c r="C2205">
        <v>2</v>
      </c>
      <c r="D2205">
        <v>5.2999999999999999E-2</v>
      </c>
      <c r="E2205">
        <v>3112</v>
      </c>
      <c r="F2205">
        <v>321</v>
      </c>
      <c r="G2205">
        <v>0</v>
      </c>
      <c r="H2205">
        <v>0</v>
      </c>
      <c r="I2205">
        <v>0</v>
      </c>
    </row>
    <row r="2206" spans="1:19" x14ac:dyDescent="0.2">
      <c r="A2206">
        <v>2103</v>
      </c>
      <c r="B2206">
        <v>9862112</v>
      </c>
      <c r="C2206">
        <v>2</v>
      </c>
      <c r="D2206">
        <v>5.2999999999999999E-2</v>
      </c>
      <c r="E2206">
        <v>3212</v>
      </c>
      <c r="F2206">
        <v>311</v>
      </c>
      <c r="G2206">
        <v>0</v>
      </c>
      <c r="H2206">
        <v>0</v>
      </c>
      <c r="I2206">
        <v>0</v>
      </c>
    </row>
    <row r="2207" spans="1:19" x14ac:dyDescent="0.2">
      <c r="A2207">
        <v>2104</v>
      </c>
      <c r="B2207">
        <v>9862112</v>
      </c>
      <c r="C2207">
        <v>2</v>
      </c>
      <c r="D2207">
        <v>3.3000000000000002E-2</v>
      </c>
      <c r="E2207">
        <v>2114</v>
      </c>
      <c r="F2207">
        <v>111</v>
      </c>
      <c r="G2207">
        <v>0</v>
      </c>
      <c r="H2207">
        <v>0</v>
      </c>
      <c r="I2207">
        <v>0</v>
      </c>
    </row>
    <row r="2208" spans="1:19" x14ac:dyDescent="0.2">
      <c r="A2208">
        <v>2105</v>
      </c>
      <c r="B2208">
        <v>9862112</v>
      </c>
      <c r="C2208">
        <v>2</v>
      </c>
      <c r="D2208">
        <v>3.3000000000000002E-2</v>
      </c>
      <c r="E2208">
        <v>2214</v>
      </c>
      <c r="F2208">
        <v>-211</v>
      </c>
      <c r="G2208">
        <v>0</v>
      </c>
      <c r="H2208">
        <v>0</v>
      </c>
      <c r="I2208">
        <v>0</v>
      </c>
    </row>
    <row r="2209" spans="1:19" x14ac:dyDescent="0.2">
      <c r="A2209">
        <v>2108</v>
      </c>
      <c r="B2209">
        <v>9862112</v>
      </c>
      <c r="C2209">
        <v>2</v>
      </c>
      <c r="D2209">
        <v>2.1000000000000001E-2</v>
      </c>
      <c r="E2209">
        <v>12112</v>
      </c>
      <c r="F2209">
        <v>111</v>
      </c>
      <c r="G2209">
        <v>0</v>
      </c>
      <c r="H2209">
        <v>0</v>
      </c>
      <c r="I2209">
        <v>0</v>
      </c>
    </row>
    <row r="2210" spans="1:19" x14ac:dyDescent="0.2">
      <c r="A2210">
        <v>2109</v>
      </c>
      <c r="B2210">
        <v>9862112</v>
      </c>
      <c r="C2210">
        <v>2</v>
      </c>
      <c r="D2210">
        <v>2.1000000000000001E-2</v>
      </c>
      <c r="E2210">
        <v>12212</v>
      </c>
      <c r="F2210">
        <v>-211</v>
      </c>
      <c r="G2210">
        <v>0</v>
      </c>
      <c r="H2210">
        <v>0</v>
      </c>
      <c r="I2210">
        <v>0</v>
      </c>
    </row>
    <row r="2211" spans="1:19" s="2" customFormat="1" x14ac:dyDescent="0.2">
      <c r="A2211" s="2">
        <v>2110</v>
      </c>
      <c r="B2211" s="2">
        <v>9862212</v>
      </c>
      <c r="C2211" s="2" t="s">
        <v>331</v>
      </c>
      <c r="D2211" s="2">
        <v>1.895</v>
      </c>
      <c r="E2211" s="2">
        <v>0.12</v>
      </c>
      <c r="F2211" s="2">
        <v>2</v>
      </c>
      <c r="G2211" s="2">
        <v>1</v>
      </c>
      <c r="H2211" s="2">
        <v>0</v>
      </c>
      <c r="I2211" s="2">
        <v>0</v>
      </c>
      <c r="J2211" s="2">
        <v>0</v>
      </c>
      <c r="K2211" s="2">
        <v>0.5</v>
      </c>
      <c r="L2211" s="2">
        <v>1</v>
      </c>
      <c r="M2211" s="2">
        <v>12</v>
      </c>
      <c r="N2211" s="2">
        <v>1.92</v>
      </c>
      <c r="O2211" s="2">
        <v>1.87</v>
      </c>
      <c r="P2211" s="2">
        <v>0.2</v>
      </c>
      <c r="Q2211" s="2">
        <v>0.08</v>
      </c>
      <c r="R2211" s="9">
        <v>4</v>
      </c>
      <c r="S2211" s="2" t="s">
        <v>730</v>
      </c>
    </row>
    <row r="2212" spans="1:19" s="5" customFormat="1" x14ac:dyDescent="0.2">
      <c r="A2212">
        <v>2121</v>
      </c>
      <c r="B2212">
        <v>9862212</v>
      </c>
      <c r="C2212">
        <v>2</v>
      </c>
      <c r="D2212">
        <v>4.1000000000000002E-2</v>
      </c>
      <c r="E2212">
        <v>2112</v>
      </c>
      <c r="F2212">
        <v>211</v>
      </c>
      <c r="G2212">
        <v>0</v>
      </c>
      <c r="H2212">
        <v>0</v>
      </c>
      <c r="I2212">
        <v>0</v>
      </c>
      <c r="R2212" s="7"/>
      <c r="S2212" s="3" t="s">
        <v>787</v>
      </c>
    </row>
    <row r="2213" spans="1:19" s="5" customFormat="1" x14ac:dyDescent="0.2">
      <c r="A2213">
        <v>2122</v>
      </c>
      <c r="B2213">
        <v>9862212</v>
      </c>
      <c r="C2213">
        <v>2</v>
      </c>
      <c r="D2213">
        <v>4.1000000000000002E-2</v>
      </c>
      <c r="E2213">
        <v>2212</v>
      </c>
      <c r="F2213">
        <v>111</v>
      </c>
      <c r="G2213">
        <v>0</v>
      </c>
      <c r="H2213">
        <v>0</v>
      </c>
      <c r="I2213">
        <v>0</v>
      </c>
      <c r="R2213" s="7"/>
    </row>
    <row r="2214" spans="1:19" s="5" customFormat="1" x14ac:dyDescent="0.2">
      <c r="A2214">
        <v>2112</v>
      </c>
      <c r="B2214">
        <v>9862212</v>
      </c>
      <c r="C2214">
        <v>2</v>
      </c>
      <c r="D2214">
        <v>0.20599999999999999</v>
      </c>
      <c r="E2214">
        <v>2212</v>
      </c>
      <c r="F2214">
        <v>221</v>
      </c>
      <c r="G2214">
        <v>0</v>
      </c>
      <c r="H2214">
        <v>0</v>
      </c>
      <c r="I2214">
        <v>0</v>
      </c>
      <c r="R2214" s="7"/>
    </row>
    <row r="2215" spans="1:19" x14ac:dyDescent="0.2">
      <c r="A2215">
        <v>0</v>
      </c>
      <c r="B2215">
        <v>9862212</v>
      </c>
      <c r="C2215">
        <v>2</v>
      </c>
      <c r="D2215">
        <v>0.16500000000000001</v>
      </c>
      <c r="E2215">
        <v>2212</v>
      </c>
      <c r="F2215">
        <v>331</v>
      </c>
      <c r="G2215">
        <v>0</v>
      </c>
      <c r="H2215">
        <v>0</v>
      </c>
      <c r="I2215">
        <v>0</v>
      </c>
    </row>
    <row r="2216" spans="1:19" x14ac:dyDescent="0.2">
      <c r="A2216">
        <v>0</v>
      </c>
      <c r="B2216">
        <v>9862212</v>
      </c>
      <c r="C2216">
        <v>2</v>
      </c>
      <c r="D2216">
        <v>0.23100000000000001</v>
      </c>
      <c r="E2216">
        <v>2212</v>
      </c>
      <c r="F2216">
        <v>223</v>
      </c>
      <c r="G2216">
        <v>0</v>
      </c>
      <c r="H2216">
        <v>0</v>
      </c>
      <c r="I2216">
        <v>0</v>
      </c>
    </row>
    <row r="2217" spans="1:19" x14ac:dyDescent="0.2">
      <c r="A2217">
        <v>2113</v>
      </c>
      <c r="B2217">
        <v>9862212</v>
      </c>
      <c r="C2217">
        <v>2</v>
      </c>
      <c r="D2217">
        <v>0.10299999999999999</v>
      </c>
      <c r="E2217">
        <v>3122</v>
      </c>
      <c r="F2217">
        <v>321</v>
      </c>
      <c r="G2217">
        <v>0</v>
      </c>
      <c r="H2217">
        <v>0</v>
      </c>
      <c r="I2217">
        <v>0</v>
      </c>
    </row>
    <row r="2218" spans="1:19" x14ac:dyDescent="0.2">
      <c r="A2218">
        <v>2114</v>
      </c>
      <c r="B2218">
        <v>9862212</v>
      </c>
      <c r="C2218">
        <v>2</v>
      </c>
      <c r="D2218">
        <v>5.3999999999999999E-2</v>
      </c>
      <c r="E2218">
        <v>3212</v>
      </c>
      <c r="F2218">
        <v>321</v>
      </c>
      <c r="G2218">
        <v>0</v>
      </c>
      <c r="H2218">
        <v>0</v>
      </c>
      <c r="I2218">
        <v>0</v>
      </c>
    </row>
    <row r="2219" spans="1:19" x14ac:dyDescent="0.2">
      <c r="A2219">
        <v>2115</v>
      </c>
      <c r="B2219">
        <v>9862212</v>
      </c>
      <c r="C2219">
        <v>2</v>
      </c>
      <c r="D2219">
        <v>5.3999999999999999E-2</v>
      </c>
      <c r="E2219">
        <v>3222</v>
      </c>
      <c r="F2219">
        <v>311</v>
      </c>
      <c r="G2219">
        <v>0</v>
      </c>
      <c r="H2219">
        <v>0</v>
      </c>
      <c r="I2219">
        <v>0</v>
      </c>
    </row>
    <row r="2220" spans="1:19" x14ac:dyDescent="0.2">
      <c r="A2220">
        <v>2116</v>
      </c>
      <c r="B2220">
        <v>9862212</v>
      </c>
      <c r="C2220">
        <v>2</v>
      </c>
      <c r="D2220">
        <v>2.1000000000000001E-2</v>
      </c>
      <c r="E2220">
        <v>2114</v>
      </c>
      <c r="F2220">
        <v>211</v>
      </c>
      <c r="G2220">
        <v>0</v>
      </c>
      <c r="H2220">
        <v>0</v>
      </c>
      <c r="I2220">
        <v>0</v>
      </c>
    </row>
    <row r="2221" spans="1:19" x14ac:dyDescent="0.2">
      <c r="A2221">
        <v>2117</v>
      </c>
      <c r="B2221">
        <v>9862212</v>
      </c>
      <c r="C2221">
        <v>2</v>
      </c>
      <c r="D2221">
        <v>2.1000000000000001E-2</v>
      </c>
      <c r="E2221">
        <v>2214</v>
      </c>
      <c r="F2221">
        <v>111</v>
      </c>
      <c r="G2221">
        <v>0</v>
      </c>
      <c r="H2221">
        <v>0</v>
      </c>
      <c r="I2221">
        <v>0</v>
      </c>
    </row>
    <row r="2222" spans="1:19" x14ac:dyDescent="0.2">
      <c r="A2222">
        <v>2118</v>
      </c>
      <c r="B2222">
        <v>9862212</v>
      </c>
      <c r="C2222">
        <v>2</v>
      </c>
      <c r="D2222">
        <v>2.1000000000000001E-2</v>
      </c>
      <c r="E2222">
        <v>2224</v>
      </c>
      <c r="F2222">
        <v>-211</v>
      </c>
      <c r="G2222">
        <v>0</v>
      </c>
      <c r="H2222">
        <v>0</v>
      </c>
      <c r="I2222">
        <v>0</v>
      </c>
    </row>
    <row r="2223" spans="1:19" x14ac:dyDescent="0.2">
      <c r="A2223">
        <v>2119</v>
      </c>
      <c r="B2223">
        <v>9862212</v>
      </c>
      <c r="C2223">
        <v>2</v>
      </c>
      <c r="D2223">
        <v>2.1000000000000001E-2</v>
      </c>
      <c r="E2223">
        <v>12112</v>
      </c>
      <c r="F2223">
        <v>211</v>
      </c>
      <c r="G2223">
        <v>0</v>
      </c>
      <c r="H2223">
        <v>0</v>
      </c>
      <c r="I2223">
        <v>0</v>
      </c>
    </row>
    <row r="2224" spans="1:19" x14ac:dyDescent="0.2">
      <c r="A2224">
        <v>2120</v>
      </c>
      <c r="B2224">
        <v>9862212</v>
      </c>
      <c r="C2224">
        <v>2</v>
      </c>
      <c r="D2224">
        <v>2.1000000000000001E-2</v>
      </c>
      <c r="E2224">
        <v>12212</v>
      </c>
      <c r="F2224">
        <v>111</v>
      </c>
      <c r="G2224">
        <v>0</v>
      </c>
      <c r="H2224">
        <v>0</v>
      </c>
      <c r="I2224">
        <v>0</v>
      </c>
    </row>
    <row r="2225" spans="1:19" s="2" customFormat="1" x14ac:dyDescent="0.2">
      <c r="A2225" s="2">
        <v>2123</v>
      </c>
      <c r="B2225" s="2">
        <v>-9862212</v>
      </c>
      <c r="C2225" s="2" t="s">
        <v>332</v>
      </c>
      <c r="D2225" s="2">
        <v>1.895</v>
      </c>
      <c r="E2225" s="2">
        <v>0.12</v>
      </c>
      <c r="F2225" s="2">
        <v>2</v>
      </c>
      <c r="G2225" s="2">
        <v>-1</v>
      </c>
      <c r="H2225" s="2">
        <v>0</v>
      </c>
      <c r="I2225" s="2">
        <v>0</v>
      </c>
      <c r="J2225" s="2">
        <v>0</v>
      </c>
      <c r="K2225" s="2">
        <v>0.5</v>
      </c>
      <c r="L2225" s="2">
        <v>-1</v>
      </c>
      <c r="M2225" s="2">
        <v>12</v>
      </c>
      <c r="N2225" s="2">
        <v>1.92</v>
      </c>
      <c r="O2225" s="2">
        <v>1.87</v>
      </c>
      <c r="P2225" s="2">
        <v>0.2</v>
      </c>
      <c r="Q2225" s="2">
        <v>0.08</v>
      </c>
      <c r="R2225" s="9">
        <v>4</v>
      </c>
      <c r="S2225" s="2" t="s">
        <v>730</v>
      </c>
    </row>
    <row r="2226" spans="1:19" s="5" customFormat="1" x14ac:dyDescent="0.2">
      <c r="A2226">
        <v>2134</v>
      </c>
      <c r="B2226">
        <v>-9862212</v>
      </c>
      <c r="C2226">
        <v>2</v>
      </c>
      <c r="D2226">
        <v>4.1000000000000002E-2</v>
      </c>
      <c r="E2226">
        <v>-2212</v>
      </c>
      <c r="F2226">
        <v>111</v>
      </c>
      <c r="G2226">
        <v>0</v>
      </c>
      <c r="H2226">
        <v>0</v>
      </c>
      <c r="I2226">
        <v>0</v>
      </c>
      <c r="R2226" s="7"/>
      <c r="S2226" s="3" t="s">
        <v>787</v>
      </c>
    </row>
    <row r="2227" spans="1:19" s="5" customFormat="1" x14ac:dyDescent="0.2">
      <c r="A2227">
        <v>2135</v>
      </c>
      <c r="B2227">
        <v>-9862212</v>
      </c>
      <c r="C2227">
        <v>2</v>
      </c>
      <c r="D2227">
        <v>4.1000000000000002E-2</v>
      </c>
      <c r="E2227">
        <v>-2112</v>
      </c>
      <c r="F2227">
        <v>-211</v>
      </c>
      <c r="G2227">
        <v>0</v>
      </c>
      <c r="H2227">
        <v>0</v>
      </c>
      <c r="I2227">
        <v>0</v>
      </c>
      <c r="R2227" s="7"/>
    </row>
    <row r="2228" spans="1:19" x14ac:dyDescent="0.2">
      <c r="A2228">
        <v>2125</v>
      </c>
      <c r="B2228">
        <v>-9862212</v>
      </c>
      <c r="C2228">
        <v>2</v>
      </c>
      <c r="D2228">
        <v>0.20599999999999999</v>
      </c>
      <c r="E2228">
        <v>-2212</v>
      </c>
      <c r="F2228">
        <v>221</v>
      </c>
      <c r="G2228">
        <v>0</v>
      </c>
      <c r="H2228">
        <v>0</v>
      </c>
      <c r="I2228">
        <v>0</v>
      </c>
    </row>
    <row r="2229" spans="1:19" x14ac:dyDescent="0.2">
      <c r="A2229">
        <v>0</v>
      </c>
      <c r="B2229">
        <v>-9862212</v>
      </c>
      <c r="C2229">
        <v>2</v>
      </c>
      <c r="D2229">
        <v>0.16500000000000001</v>
      </c>
      <c r="E2229">
        <v>-2212</v>
      </c>
      <c r="F2229">
        <v>331</v>
      </c>
      <c r="G2229">
        <v>0</v>
      </c>
      <c r="H2229">
        <v>0</v>
      </c>
      <c r="I2229">
        <v>0</v>
      </c>
    </row>
    <row r="2230" spans="1:19" x14ac:dyDescent="0.2">
      <c r="A2230">
        <v>0</v>
      </c>
      <c r="B2230">
        <v>-9862212</v>
      </c>
      <c r="C2230">
        <v>2</v>
      </c>
      <c r="D2230">
        <v>0.23100000000000001</v>
      </c>
      <c r="E2230">
        <v>-2212</v>
      </c>
      <c r="F2230">
        <v>223</v>
      </c>
      <c r="G2230">
        <v>0</v>
      </c>
      <c r="H2230">
        <v>0</v>
      </c>
      <c r="I2230">
        <v>0</v>
      </c>
    </row>
    <row r="2231" spans="1:19" x14ac:dyDescent="0.2">
      <c r="A2231">
        <v>2126</v>
      </c>
      <c r="B2231">
        <v>-9862212</v>
      </c>
      <c r="C2231">
        <v>2</v>
      </c>
      <c r="D2231">
        <v>0.10299999999999999</v>
      </c>
      <c r="E2231">
        <v>-3122</v>
      </c>
      <c r="F2231">
        <v>-321</v>
      </c>
      <c r="G2231">
        <v>0</v>
      </c>
      <c r="H2231">
        <v>0</v>
      </c>
      <c r="I2231">
        <v>0</v>
      </c>
    </row>
    <row r="2232" spans="1:19" x14ac:dyDescent="0.2">
      <c r="A2232">
        <v>2127</v>
      </c>
      <c r="B2232">
        <v>-9862212</v>
      </c>
      <c r="C2232">
        <v>2</v>
      </c>
      <c r="D2232">
        <v>5.3999999999999999E-2</v>
      </c>
      <c r="E2232">
        <v>-3222</v>
      </c>
      <c r="F2232">
        <v>-311</v>
      </c>
      <c r="G2232">
        <v>0</v>
      </c>
      <c r="H2232">
        <v>0</v>
      </c>
      <c r="I2232">
        <v>0</v>
      </c>
    </row>
    <row r="2233" spans="1:19" x14ac:dyDescent="0.2">
      <c r="A2233">
        <v>2128</v>
      </c>
      <c r="B2233">
        <v>-9862212</v>
      </c>
      <c r="C2233">
        <v>2</v>
      </c>
      <c r="D2233">
        <v>5.3999999999999999E-2</v>
      </c>
      <c r="E2233">
        <v>-3212</v>
      </c>
      <c r="F2233">
        <v>-321</v>
      </c>
      <c r="G2233">
        <v>0</v>
      </c>
      <c r="H2233">
        <v>0</v>
      </c>
      <c r="I2233">
        <v>0</v>
      </c>
    </row>
    <row r="2234" spans="1:19" x14ac:dyDescent="0.2">
      <c r="A2234">
        <v>2129</v>
      </c>
      <c r="B2234">
        <v>-9862212</v>
      </c>
      <c r="C2234">
        <v>2</v>
      </c>
      <c r="D2234">
        <v>2.1000000000000001E-2</v>
      </c>
      <c r="E2234">
        <v>-2224</v>
      </c>
      <c r="F2234">
        <v>211</v>
      </c>
      <c r="G2234">
        <v>0</v>
      </c>
      <c r="H2234">
        <v>0</v>
      </c>
      <c r="I2234">
        <v>0</v>
      </c>
    </row>
    <row r="2235" spans="1:19" x14ac:dyDescent="0.2">
      <c r="A2235">
        <v>2130</v>
      </c>
      <c r="B2235">
        <v>-9862212</v>
      </c>
      <c r="C2235">
        <v>2</v>
      </c>
      <c r="D2235">
        <v>2.1000000000000001E-2</v>
      </c>
      <c r="E2235">
        <v>-2214</v>
      </c>
      <c r="F2235">
        <v>111</v>
      </c>
      <c r="G2235">
        <v>0</v>
      </c>
      <c r="H2235">
        <v>0</v>
      </c>
      <c r="I2235">
        <v>0</v>
      </c>
    </row>
    <row r="2236" spans="1:19" x14ac:dyDescent="0.2">
      <c r="A2236">
        <v>2131</v>
      </c>
      <c r="B2236">
        <v>-9862212</v>
      </c>
      <c r="C2236">
        <v>2</v>
      </c>
      <c r="D2236">
        <v>2.1000000000000001E-2</v>
      </c>
      <c r="E2236">
        <v>-2114</v>
      </c>
      <c r="F2236">
        <v>-211</v>
      </c>
      <c r="G2236">
        <v>0</v>
      </c>
      <c r="H2236">
        <v>0</v>
      </c>
      <c r="I2236">
        <v>0</v>
      </c>
    </row>
    <row r="2237" spans="1:19" x14ac:dyDescent="0.2">
      <c r="A2237">
        <v>2132</v>
      </c>
      <c r="B2237">
        <v>-9862212</v>
      </c>
      <c r="C2237">
        <v>2</v>
      </c>
      <c r="D2237">
        <v>2.1000000000000001E-2</v>
      </c>
      <c r="E2237">
        <v>-12212</v>
      </c>
      <c r="F2237">
        <v>111</v>
      </c>
      <c r="G2237">
        <v>0</v>
      </c>
      <c r="H2237">
        <v>0</v>
      </c>
      <c r="I2237">
        <v>0</v>
      </c>
    </row>
    <row r="2238" spans="1:19" x14ac:dyDescent="0.2">
      <c r="A2238">
        <v>2133</v>
      </c>
      <c r="B2238">
        <v>-9862212</v>
      </c>
      <c r="C2238">
        <v>2</v>
      </c>
      <c r="D2238">
        <v>2.1000000000000001E-2</v>
      </c>
      <c r="E2238">
        <v>-12112</v>
      </c>
      <c r="F2238">
        <v>-211</v>
      </c>
      <c r="G2238">
        <v>0</v>
      </c>
      <c r="H2238">
        <v>0</v>
      </c>
      <c r="I2238">
        <v>0</v>
      </c>
    </row>
    <row r="2239" spans="1:19" s="2" customFormat="1" x14ac:dyDescent="0.2">
      <c r="A2239" s="2">
        <v>2136</v>
      </c>
      <c r="B2239" s="2">
        <v>-9862112</v>
      </c>
      <c r="C2239" s="2" t="s">
        <v>333</v>
      </c>
      <c r="D2239" s="2">
        <v>1.895</v>
      </c>
      <c r="E2239" s="2">
        <v>0.12</v>
      </c>
      <c r="F2239" s="2">
        <v>2</v>
      </c>
      <c r="G2239" s="2">
        <v>-1</v>
      </c>
      <c r="H2239" s="2">
        <v>0</v>
      </c>
      <c r="I2239" s="2">
        <v>0</v>
      </c>
      <c r="J2239" s="2">
        <v>0</v>
      </c>
      <c r="K2239" s="2">
        <v>0.5</v>
      </c>
      <c r="L2239" s="2">
        <v>0</v>
      </c>
      <c r="M2239" s="2">
        <v>11</v>
      </c>
      <c r="N2239" s="2">
        <v>1.92</v>
      </c>
      <c r="O2239" s="2">
        <v>1.87</v>
      </c>
      <c r="P2239" s="2">
        <v>0.2</v>
      </c>
      <c r="Q2239" s="2">
        <v>0.08</v>
      </c>
      <c r="R2239" s="9">
        <v>4</v>
      </c>
      <c r="S2239" s="2" t="s">
        <v>730</v>
      </c>
    </row>
    <row r="2240" spans="1:19" x14ac:dyDescent="0.2">
      <c r="A2240">
        <v>2146</v>
      </c>
      <c r="B2240">
        <v>-9862112</v>
      </c>
      <c r="C2240">
        <v>2</v>
      </c>
      <c r="D2240">
        <v>4.1000000000000002E-2</v>
      </c>
      <c r="E2240">
        <v>-2212</v>
      </c>
      <c r="F2240">
        <v>211</v>
      </c>
      <c r="G2240">
        <v>0</v>
      </c>
      <c r="H2240">
        <v>0</v>
      </c>
      <c r="I2240">
        <v>0</v>
      </c>
      <c r="S2240" s="3" t="s">
        <v>787</v>
      </c>
    </row>
    <row r="2241" spans="1:19" x14ac:dyDescent="0.2">
      <c r="A2241">
        <v>2147</v>
      </c>
      <c r="B2241">
        <v>-9862112</v>
      </c>
      <c r="C2241">
        <v>2</v>
      </c>
      <c r="D2241">
        <v>4.1000000000000002E-2</v>
      </c>
      <c r="E2241">
        <v>-2112</v>
      </c>
      <c r="F2241">
        <v>111</v>
      </c>
      <c r="G2241">
        <v>0</v>
      </c>
      <c r="H2241">
        <v>0</v>
      </c>
      <c r="I2241">
        <v>0</v>
      </c>
    </row>
    <row r="2242" spans="1:19" x14ac:dyDescent="0.2">
      <c r="A2242">
        <v>2138</v>
      </c>
      <c r="B2242">
        <v>-9862112</v>
      </c>
      <c r="C2242">
        <v>2</v>
      </c>
      <c r="D2242">
        <v>0.20599999999999999</v>
      </c>
      <c r="E2242">
        <v>-2112</v>
      </c>
      <c r="F2242">
        <v>221</v>
      </c>
      <c r="G2242">
        <v>0</v>
      </c>
      <c r="H2242">
        <v>0</v>
      </c>
      <c r="I2242">
        <v>0</v>
      </c>
    </row>
    <row r="2243" spans="1:19" x14ac:dyDescent="0.2">
      <c r="A2243">
        <v>0</v>
      </c>
      <c r="B2243">
        <v>-9862112</v>
      </c>
      <c r="C2243">
        <v>2</v>
      </c>
      <c r="D2243">
        <v>0.16500000000000001</v>
      </c>
      <c r="E2243">
        <v>-2112</v>
      </c>
      <c r="F2243">
        <v>331</v>
      </c>
      <c r="G2243">
        <v>0</v>
      </c>
      <c r="H2243">
        <v>0</v>
      </c>
      <c r="I2243">
        <v>0</v>
      </c>
    </row>
    <row r="2244" spans="1:19" x14ac:dyDescent="0.2">
      <c r="A2244">
        <v>0</v>
      </c>
      <c r="B2244">
        <v>-9862112</v>
      </c>
      <c r="C2244">
        <v>2</v>
      </c>
      <c r="D2244">
        <v>0.23</v>
      </c>
      <c r="E2244">
        <v>-2112</v>
      </c>
      <c r="F2244">
        <v>223</v>
      </c>
      <c r="G2244">
        <v>0</v>
      </c>
      <c r="H2244">
        <v>0</v>
      </c>
      <c r="I2244">
        <v>0</v>
      </c>
    </row>
    <row r="2245" spans="1:19" x14ac:dyDescent="0.2">
      <c r="A2245">
        <v>2139</v>
      </c>
      <c r="B2245">
        <v>-9862112</v>
      </c>
      <c r="C2245">
        <v>2</v>
      </c>
      <c r="D2245">
        <v>0.10299999999999999</v>
      </c>
      <c r="E2245">
        <v>-3122</v>
      </c>
      <c r="F2245">
        <v>-311</v>
      </c>
      <c r="G2245">
        <v>0</v>
      </c>
      <c r="H2245">
        <v>0</v>
      </c>
      <c r="I2245">
        <v>0</v>
      </c>
    </row>
    <row r="2246" spans="1:19" x14ac:dyDescent="0.2">
      <c r="A2246">
        <v>2140</v>
      </c>
      <c r="B2246">
        <v>-9862112</v>
      </c>
      <c r="C2246">
        <v>2</v>
      </c>
      <c r="D2246">
        <v>5.2999999999999999E-2</v>
      </c>
      <c r="E2246">
        <v>-3212</v>
      </c>
      <c r="F2246">
        <v>-311</v>
      </c>
      <c r="G2246">
        <v>0</v>
      </c>
      <c r="H2246">
        <v>0</v>
      </c>
      <c r="I2246">
        <v>0</v>
      </c>
    </row>
    <row r="2247" spans="1:19" x14ac:dyDescent="0.2">
      <c r="A2247">
        <v>2141</v>
      </c>
      <c r="B2247">
        <v>-9862112</v>
      </c>
      <c r="C2247">
        <v>2</v>
      </c>
      <c r="D2247">
        <v>5.2999999999999999E-2</v>
      </c>
      <c r="E2247">
        <v>-3112</v>
      </c>
      <c r="F2247">
        <v>-321</v>
      </c>
      <c r="G2247">
        <v>0</v>
      </c>
      <c r="H2247">
        <v>0</v>
      </c>
      <c r="I2247">
        <v>0</v>
      </c>
    </row>
    <row r="2248" spans="1:19" x14ac:dyDescent="0.2">
      <c r="A2248">
        <v>2142</v>
      </c>
      <c r="B2248">
        <v>-9862112</v>
      </c>
      <c r="C2248">
        <v>2</v>
      </c>
      <c r="D2248">
        <v>3.3000000000000002E-2</v>
      </c>
      <c r="E2248">
        <v>-2214</v>
      </c>
      <c r="F2248">
        <v>211</v>
      </c>
      <c r="G2248">
        <v>0</v>
      </c>
      <c r="H2248">
        <v>0</v>
      </c>
      <c r="I2248">
        <v>0</v>
      </c>
    </row>
    <row r="2249" spans="1:19" x14ac:dyDescent="0.2">
      <c r="A2249">
        <v>2143</v>
      </c>
      <c r="B2249">
        <v>-9862112</v>
      </c>
      <c r="C2249">
        <v>2</v>
      </c>
      <c r="D2249">
        <v>3.3000000000000002E-2</v>
      </c>
      <c r="E2249">
        <v>-2114</v>
      </c>
      <c r="F2249">
        <v>111</v>
      </c>
      <c r="G2249">
        <v>0</v>
      </c>
      <c r="H2249">
        <v>0</v>
      </c>
      <c r="I2249">
        <v>0</v>
      </c>
    </row>
    <row r="2250" spans="1:19" x14ac:dyDescent="0.2">
      <c r="A2250">
        <v>2144</v>
      </c>
      <c r="B2250">
        <v>-9862112</v>
      </c>
      <c r="C2250">
        <v>2</v>
      </c>
      <c r="D2250">
        <v>2.1000000000000001E-2</v>
      </c>
      <c r="E2250">
        <v>-12212</v>
      </c>
      <c r="F2250">
        <v>211</v>
      </c>
      <c r="G2250">
        <v>0</v>
      </c>
      <c r="H2250">
        <v>0</v>
      </c>
      <c r="I2250">
        <v>0</v>
      </c>
    </row>
    <row r="2251" spans="1:19" x14ac:dyDescent="0.2">
      <c r="A2251">
        <v>2145</v>
      </c>
      <c r="B2251">
        <v>-9862112</v>
      </c>
      <c r="C2251">
        <v>2</v>
      </c>
      <c r="D2251">
        <v>2.1000000000000001E-2</v>
      </c>
      <c r="E2251">
        <v>-12112</v>
      </c>
      <c r="F2251">
        <v>111</v>
      </c>
      <c r="G2251">
        <v>0</v>
      </c>
      <c r="H2251">
        <v>0</v>
      </c>
      <c r="I2251">
        <v>0</v>
      </c>
    </row>
    <row r="2252" spans="1:19" s="2" customFormat="1" x14ac:dyDescent="0.2">
      <c r="A2252" s="2">
        <v>2148</v>
      </c>
      <c r="B2252" s="2">
        <v>-7110215</v>
      </c>
      <c r="C2252" s="2" t="s">
        <v>334</v>
      </c>
      <c r="D2252" s="2">
        <v>1.8740000000000001</v>
      </c>
      <c r="E2252" s="2">
        <v>0.23699999999999999</v>
      </c>
      <c r="F2252" s="2">
        <v>5</v>
      </c>
      <c r="G2252" s="2">
        <v>0</v>
      </c>
      <c r="H2252" s="2">
        <v>0</v>
      </c>
      <c r="I2252" s="2">
        <v>0</v>
      </c>
      <c r="J2252" s="2">
        <v>0</v>
      </c>
      <c r="K2252" s="2">
        <v>1</v>
      </c>
      <c r="L2252" s="2">
        <v>-1</v>
      </c>
      <c r="M2252" s="2">
        <v>4</v>
      </c>
      <c r="N2252" s="2">
        <f>D2252+0.026</f>
        <v>1.9000000000000001</v>
      </c>
      <c r="O2252" s="2">
        <f>D2252-0.005</f>
        <v>1.8690000000000002</v>
      </c>
      <c r="P2252" s="2">
        <f>E2252+0.033</f>
        <v>0.27</v>
      </c>
      <c r="Q2252" s="2">
        <f>E2252-0.03</f>
        <v>0.20699999999999999</v>
      </c>
      <c r="R2252" s="9">
        <v>-4</v>
      </c>
      <c r="S2252" s="2" t="s">
        <v>784</v>
      </c>
    </row>
    <row r="2253" spans="1:19" x14ac:dyDescent="0.2">
      <c r="A2253">
        <v>2149</v>
      </c>
      <c r="B2253">
        <v>-7110215</v>
      </c>
      <c r="C2253">
        <v>2</v>
      </c>
      <c r="D2253">
        <v>0.7</v>
      </c>
      <c r="E2253">
        <v>-9010211</v>
      </c>
      <c r="F2253">
        <v>22</v>
      </c>
      <c r="G2253">
        <v>0</v>
      </c>
      <c r="H2253">
        <v>0</v>
      </c>
      <c r="I2253">
        <v>0</v>
      </c>
    </row>
    <row r="2254" spans="1:19" x14ac:dyDescent="0.2">
      <c r="A2254">
        <v>2150</v>
      </c>
      <c r="B2254">
        <v>-7110215</v>
      </c>
      <c r="C2254">
        <v>2</v>
      </c>
      <c r="D2254">
        <v>0.1</v>
      </c>
      <c r="E2254">
        <v>-9000211</v>
      </c>
      <c r="F2254">
        <v>221</v>
      </c>
      <c r="G2254">
        <v>0</v>
      </c>
      <c r="H2254">
        <v>0</v>
      </c>
      <c r="I2254">
        <v>0</v>
      </c>
    </row>
    <row r="2255" spans="1:19" x14ac:dyDescent="0.2">
      <c r="A2255">
        <v>2151</v>
      </c>
      <c r="B2255">
        <v>-7110215</v>
      </c>
      <c r="C2255">
        <v>2</v>
      </c>
      <c r="D2255">
        <v>0.1</v>
      </c>
      <c r="E2255">
        <v>-215</v>
      </c>
      <c r="F2255">
        <v>221</v>
      </c>
      <c r="G2255">
        <v>0</v>
      </c>
      <c r="H2255">
        <v>0</v>
      </c>
      <c r="I2255">
        <v>0</v>
      </c>
    </row>
    <row r="2256" spans="1:19" x14ac:dyDescent="0.2">
      <c r="A2256">
        <v>2152</v>
      </c>
      <c r="B2256">
        <v>-7110215</v>
      </c>
      <c r="C2256">
        <v>3</v>
      </c>
      <c r="D2256">
        <v>0.1</v>
      </c>
      <c r="E2256">
        <v>223</v>
      </c>
      <c r="F2256">
        <v>-211</v>
      </c>
      <c r="G2256">
        <v>111</v>
      </c>
      <c r="H2256">
        <v>0</v>
      </c>
      <c r="I2256">
        <v>0</v>
      </c>
    </row>
    <row r="2257" spans="1:19" s="2" customFormat="1" x14ac:dyDescent="0.2">
      <c r="A2257" s="2">
        <v>2153</v>
      </c>
      <c r="B2257" s="2">
        <v>23124</v>
      </c>
      <c r="C2257" s="2" t="s">
        <v>335</v>
      </c>
      <c r="D2257" s="2">
        <v>1.89</v>
      </c>
      <c r="E2257" s="2">
        <v>0.12</v>
      </c>
      <c r="F2257" s="2">
        <v>4</v>
      </c>
      <c r="G2257" s="2">
        <v>1</v>
      </c>
      <c r="H2257" s="2">
        <v>-1</v>
      </c>
      <c r="I2257" s="2">
        <v>0</v>
      </c>
      <c r="J2257" s="2">
        <v>0</v>
      </c>
      <c r="K2257" s="2">
        <v>0</v>
      </c>
      <c r="L2257" s="2">
        <v>0</v>
      </c>
      <c r="M2257" s="2">
        <v>11</v>
      </c>
      <c r="N2257" s="2">
        <v>1.91</v>
      </c>
      <c r="O2257" s="2">
        <v>1.87</v>
      </c>
      <c r="P2257" s="2">
        <v>0.16</v>
      </c>
      <c r="Q2257" s="2">
        <v>0.08</v>
      </c>
      <c r="R2257" s="9">
        <v>4</v>
      </c>
      <c r="S2257" s="2" t="s">
        <v>784</v>
      </c>
    </row>
    <row r="2258" spans="1:19" x14ac:dyDescent="0.2">
      <c r="A2258">
        <v>2154</v>
      </c>
      <c r="B2258">
        <v>23124</v>
      </c>
      <c r="C2258">
        <v>2</v>
      </c>
      <c r="D2258">
        <v>0.6</v>
      </c>
      <c r="E2258">
        <v>3126</v>
      </c>
      <c r="F2258">
        <v>22</v>
      </c>
      <c r="G2258">
        <v>0</v>
      </c>
      <c r="H2258">
        <v>0</v>
      </c>
      <c r="I2258">
        <v>0</v>
      </c>
    </row>
    <row r="2259" spans="1:19" x14ac:dyDescent="0.2">
      <c r="A2259">
        <v>2155</v>
      </c>
      <c r="B2259">
        <v>23124</v>
      </c>
      <c r="C2259">
        <v>2</v>
      </c>
      <c r="D2259">
        <v>0.13750000000000001</v>
      </c>
      <c r="E2259">
        <v>2112</v>
      </c>
      <c r="F2259">
        <v>-311</v>
      </c>
      <c r="G2259">
        <v>0</v>
      </c>
      <c r="H2259">
        <v>0</v>
      </c>
      <c r="I2259">
        <v>0</v>
      </c>
    </row>
    <row r="2260" spans="1:19" x14ac:dyDescent="0.2">
      <c r="A2260">
        <v>2156</v>
      </c>
      <c r="B2260">
        <v>23124</v>
      </c>
      <c r="C2260">
        <v>2</v>
      </c>
      <c r="D2260">
        <v>0.13750000000000001</v>
      </c>
      <c r="E2260">
        <v>2212</v>
      </c>
      <c r="F2260">
        <v>-321</v>
      </c>
      <c r="G2260">
        <v>0</v>
      </c>
      <c r="H2260">
        <v>0</v>
      </c>
      <c r="I2260">
        <v>0</v>
      </c>
    </row>
    <row r="2261" spans="1:19" x14ac:dyDescent="0.2">
      <c r="A2261">
        <v>2157</v>
      </c>
      <c r="B2261">
        <v>23124</v>
      </c>
      <c r="C2261">
        <v>2</v>
      </c>
      <c r="D2261">
        <v>2.18E-2</v>
      </c>
      <c r="E2261">
        <v>3212</v>
      </c>
      <c r="F2261">
        <v>111</v>
      </c>
      <c r="G2261">
        <v>0</v>
      </c>
      <c r="H2261">
        <v>0</v>
      </c>
      <c r="I2261">
        <v>0</v>
      </c>
    </row>
    <row r="2262" spans="1:19" x14ac:dyDescent="0.2">
      <c r="A2262">
        <v>2158</v>
      </c>
      <c r="B2262">
        <v>23124</v>
      </c>
      <c r="C2262">
        <v>2</v>
      </c>
      <c r="D2262">
        <v>2.1600000000000001E-2</v>
      </c>
      <c r="E2262">
        <v>3112</v>
      </c>
      <c r="F2262">
        <v>211</v>
      </c>
      <c r="G2262">
        <v>0</v>
      </c>
      <c r="H2262">
        <v>0</v>
      </c>
      <c r="I2262">
        <v>0</v>
      </c>
    </row>
    <row r="2263" spans="1:19" x14ac:dyDescent="0.2">
      <c r="A2263">
        <v>2159</v>
      </c>
      <c r="B2263">
        <v>23124</v>
      </c>
      <c r="C2263">
        <v>2</v>
      </c>
      <c r="D2263">
        <v>2.1600000000000001E-2</v>
      </c>
      <c r="E2263">
        <v>3222</v>
      </c>
      <c r="F2263">
        <v>-211</v>
      </c>
      <c r="G2263">
        <v>0</v>
      </c>
      <c r="H2263">
        <v>0</v>
      </c>
      <c r="I2263">
        <v>0</v>
      </c>
    </row>
    <row r="2264" spans="1:19" x14ac:dyDescent="0.2">
      <c r="A2264">
        <v>2160</v>
      </c>
      <c r="B2264">
        <v>23124</v>
      </c>
      <c r="C2264">
        <v>2</v>
      </c>
      <c r="D2264">
        <v>1.4999999999999999E-2</v>
      </c>
      <c r="E2264">
        <v>2112</v>
      </c>
      <c r="F2264">
        <v>-313</v>
      </c>
      <c r="G2264">
        <v>0</v>
      </c>
      <c r="H2264">
        <v>0</v>
      </c>
      <c r="I2264">
        <v>0</v>
      </c>
    </row>
    <row r="2265" spans="1:19" x14ac:dyDescent="0.2">
      <c r="A2265">
        <v>2161</v>
      </c>
      <c r="B2265">
        <v>23124</v>
      </c>
      <c r="C2265">
        <v>2</v>
      </c>
      <c r="D2265">
        <v>1.4999999999999999E-2</v>
      </c>
      <c r="E2265">
        <v>2212</v>
      </c>
      <c r="F2265">
        <v>-323</v>
      </c>
      <c r="G2265">
        <v>0</v>
      </c>
      <c r="H2265">
        <v>0</v>
      </c>
      <c r="I2265">
        <v>0</v>
      </c>
    </row>
    <row r="2266" spans="1:19" x14ac:dyDescent="0.2">
      <c r="A2266">
        <v>2162</v>
      </c>
      <c r="B2266">
        <v>23124</v>
      </c>
      <c r="C2266">
        <v>2</v>
      </c>
      <c r="D2266">
        <v>0.01</v>
      </c>
      <c r="E2266">
        <v>3114</v>
      </c>
      <c r="F2266">
        <v>211</v>
      </c>
      <c r="G2266">
        <v>0</v>
      </c>
      <c r="H2266">
        <v>0</v>
      </c>
      <c r="I2266">
        <v>0</v>
      </c>
    </row>
    <row r="2267" spans="1:19" x14ac:dyDescent="0.2">
      <c r="A2267">
        <v>2163</v>
      </c>
      <c r="B2267">
        <v>23124</v>
      </c>
      <c r="C2267">
        <v>2</v>
      </c>
      <c r="D2267">
        <v>0.01</v>
      </c>
      <c r="E2267">
        <v>3214</v>
      </c>
      <c r="F2267">
        <v>111</v>
      </c>
      <c r="G2267">
        <v>0</v>
      </c>
      <c r="H2267">
        <v>0</v>
      </c>
      <c r="I2267">
        <v>0</v>
      </c>
    </row>
    <row r="2268" spans="1:19" x14ac:dyDescent="0.2">
      <c r="A2268">
        <v>2164</v>
      </c>
      <c r="B2268">
        <v>23124</v>
      </c>
      <c r="C2268">
        <v>2</v>
      </c>
      <c r="D2268">
        <v>0.01</v>
      </c>
      <c r="E2268">
        <v>3224</v>
      </c>
      <c r="F2268">
        <v>-211</v>
      </c>
      <c r="G2268">
        <v>0</v>
      </c>
      <c r="H2268">
        <v>0</v>
      </c>
      <c r="I2268">
        <v>0</v>
      </c>
    </row>
    <row r="2269" spans="1:19" s="2" customFormat="1" x14ac:dyDescent="0.2">
      <c r="A2269" s="2">
        <v>2165</v>
      </c>
      <c r="B2269" s="2">
        <v>22222</v>
      </c>
      <c r="C2269" s="2" t="s">
        <v>336</v>
      </c>
      <c r="D2269" s="2">
        <v>1.9</v>
      </c>
      <c r="E2269" s="2">
        <v>0.3</v>
      </c>
      <c r="F2269" s="2">
        <v>2</v>
      </c>
      <c r="G2269" s="2">
        <v>1</v>
      </c>
      <c r="H2269" s="2">
        <v>0</v>
      </c>
      <c r="I2269" s="2">
        <v>0</v>
      </c>
      <c r="J2269" s="2">
        <v>0</v>
      </c>
      <c r="K2269" s="2">
        <v>1.5</v>
      </c>
      <c r="L2269" s="2">
        <v>2</v>
      </c>
      <c r="M2269" s="2">
        <v>5</v>
      </c>
      <c r="N2269" s="2">
        <v>1.95</v>
      </c>
      <c r="O2269" s="2">
        <v>1.85</v>
      </c>
      <c r="P2269" s="2">
        <v>0.4</v>
      </c>
      <c r="Q2269" s="2">
        <v>0.2</v>
      </c>
      <c r="R2269" s="9">
        <v>4</v>
      </c>
      <c r="S2269" s="2" t="s">
        <v>705</v>
      </c>
    </row>
    <row r="2270" spans="1:19" x14ac:dyDescent="0.2">
      <c r="A2270">
        <v>2166</v>
      </c>
      <c r="B2270">
        <v>22222</v>
      </c>
      <c r="C2270">
        <v>2</v>
      </c>
      <c r="D2270">
        <v>0.36</v>
      </c>
      <c r="E2270">
        <v>2224</v>
      </c>
      <c r="F2270">
        <v>111</v>
      </c>
      <c r="G2270">
        <v>0</v>
      </c>
      <c r="H2270">
        <v>0</v>
      </c>
      <c r="I2270">
        <v>0</v>
      </c>
    </row>
    <row r="2271" spans="1:19" x14ac:dyDescent="0.2">
      <c r="A2271">
        <v>2167</v>
      </c>
      <c r="B2271">
        <v>22222</v>
      </c>
      <c r="C2271">
        <v>2</v>
      </c>
      <c r="D2271">
        <v>0.24</v>
      </c>
      <c r="E2271">
        <v>2214</v>
      </c>
      <c r="F2271">
        <v>211</v>
      </c>
      <c r="G2271">
        <v>0</v>
      </c>
      <c r="H2271">
        <v>0</v>
      </c>
      <c r="I2271">
        <v>0</v>
      </c>
    </row>
    <row r="2272" spans="1:19" x14ac:dyDescent="0.2">
      <c r="A2272">
        <v>2168</v>
      </c>
      <c r="B2272">
        <v>22222</v>
      </c>
      <c r="C2272">
        <v>2</v>
      </c>
      <c r="D2272">
        <v>0.2</v>
      </c>
      <c r="E2272">
        <v>2212</v>
      </c>
      <c r="F2272">
        <v>211</v>
      </c>
      <c r="G2272">
        <v>0</v>
      </c>
      <c r="H2272">
        <v>0</v>
      </c>
      <c r="I2272">
        <v>0</v>
      </c>
    </row>
    <row r="2273" spans="1:19" x14ac:dyDescent="0.2">
      <c r="A2273">
        <v>2169</v>
      </c>
      <c r="B2273">
        <v>22222</v>
      </c>
      <c r="C2273">
        <v>2</v>
      </c>
      <c r="D2273">
        <v>0.1</v>
      </c>
      <c r="E2273">
        <v>2224</v>
      </c>
      <c r="F2273">
        <v>221</v>
      </c>
      <c r="G2273">
        <v>0</v>
      </c>
      <c r="H2273">
        <v>0</v>
      </c>
      <c r="I2273">
        <v>0</v>
      </c>
    </row>
    <row r="2274" spans="1:19" x14ac:dyDescent="0.2">
      <c r="A2274">
        <v>2170</v>
      </c>
      <c r="B2274">
        <v>22222</v>
      </c>
      <c r="C2274">
        <v>2</v>
      </c>
      <c r="D2274">
        <v>0.1</v>
      </c>
      <c r="E2274">
        <v>3222</v>
      </c>
      <c r="F2274">
        <v>321</v>
      </c>
      <c r="G2274">
        <v>0</v>
      </c>
      <c r="H2274">
        <v>0</v>
      </c>
      <c r="I2274">
        <v>0</v>
      </c>
    </row>
    <row r="2275" spans="1:19" s="2" customFormat="1" x14ac:dyDescent="0.2">
      <c r="A2275" s="2">
        <v>2171</v>
      </c>
      <c r="B2275" s="2">
        <v>22122</v>
      </c>
      <c r="C2275" s="2" t="s">
        <v>337</v>
      </c>
      <c r="D2275" s="2">
        <v>1.9</v>
      </c>
      <c r="E2275" s="2">
        <v>0.3</v>
      </c>
      <c r="F2275" s="2">
        <v>2</v>
      </c>
      <c r="G2275" s="2">
        <v>1</v>
      </c>
      <c r="H2275" s="2">
        <v>0</v>
      </c>
      <c r="I2275" s="2">
        <v>0</v>
      </c>
      <c r="J2275" s="2">
        <v>0</v>
      </c>
      <c r="K2275" s="2">
        <v>1.5</v>
      </c>
      <c r="L2275" s="2">
        <v>1</v>
      </c>
      <c r="M2275" s="2">
        <v>8</v>
      </c>
      <c r="N2275" s="2">
        <v>1.95</v>
      </c>
      <c r="O2275" s="2">
        <v>1.85</v>
      </c>
      <c r="P2275" s="2">
        <v>0.4</v>
      </c>
      <c r="Q2275" s="2">
        <v>0.2</v>
      </c>
      <c r="R2275" s="9">
        <v>4</v>
      </c>
      <c r="S2275" s="2" t="s">
        <v>705</v>
      </c>
    </row>
    <row r="2276" spans="1:19" x14ac:dyDescent="0.2">
      <c r="A2276">
        <v>2172</v>
      </c>
      <c r="B2276">
        <v>22122</v>
      </c>
      <c r="C2276">
        <v>2</v>
      </c>
      <c r="D2276">
        <v>0.32</v>
      </c>
      <c r="E2276">
        <v>2114</v>
      </c>
      <c r="F2276">
        <v>211</v>
      </c>
      <c r="G2276">
        <v>0</v>
      </c>
      <c r="H2276">
        <v>0</v>
      </c>
      <c r="I2276">
        <v>0</v>
      </c>
    </row>
    <row r="2277" spans="1:19" x14ac:dyDescent="0.2">
      <c r="A2277">
        <v>2173</v>
      </c>
      <c r="B2277">
        <v>22122</v>
      </c>
      <c r="C2277">
        <v>2</v>
      </c>
      <c r="D2277">
        <v>0.24</v>
      </c>
      <c r="E2277">
        <v>2224</v>
      </c>
      <c r="F2277">
        <v>-211</v>
      </c>
      <c r="G2277">
        <v>0</v>
      </c>
      <c r="H2277">
        <v>0</v>
      </c>
      <c r="I2277">
        <v>0</v>
      </c>
    </row>
    <row r="2278" spans="1:19" x14ac:dyDescent="0.2">
      <c r="A2278">
        <v>2174</v>
      </c>
      <c r="B2278">
        <v>22122</v>
      </c>
      <c r="C2278">
        <v>2</v>
      </c>
      <c r="D2278">
        <v>0.1333</v>
      </c>
      <c r="E2278">
        <v>2212</v>
      </c>
      <c r="F2278">
        <v>111</v>
      </c>
      <c r="G2278">
        <v>0</v>
      </c>
      <c r="H2278">
        <v>0</v>
      </c>
      <c r="I2278">
        <v>0</v>
      </c>
    </row>
    <row r="2279" spans="1:19" x14ac:dyDescent="0.2">
      <c r="A2279">
        <v>2175</v>
      </c>
      <c r="B2279">
        <v>22122</v>
      </c>
      <c r="C2279">
        <v>2</v>
      </c>
      <c r="D2279">
        <v>0.1</v>
      </c>
      <c r="E2279">
        <v>2214</v>
      </c>
      <c r="F2279">
        <v>221</v>
      </c>
      <c r="G2279">
        <v>0</v>
      </c>
      <c r="H2279">
        <v>0</v>
      </c>
      <c r="I2279">
        <v>0</v>
      </c>
    </row>
    <row r="2280" spans="1:19" x14ac:dyDescent="0.2">
      <c r="A2280">
        <v>2176</v>
      </c>
      <c r="B2280">
        <v>22122</v>
      </c>
      <c r="C2280">
        <v>2</v>
      </c>
      <c r="D2280">
        <v>6.6699999999999995E-2</v>
      </c>
      <c r="E2280">
        <v>2112</v>
      </c>
      <c r="F2280">
        <v>211</v>
      </c>
      <c r="G2280">
        <v>0</v>
      </c>
      <c r="H2280">
        <v>0</v>
      </c>
      <c r="I2280">
        <v>0</v>
      </c>
    </row>
    <row r="2281" spans="1:19" x14ac:dyDescent="0.2">
      <c r="A2281">
        <v>2177</v>
      </c>
      <c r="B2281">
        <v>22122</v>
      </c>
      <c r="C2281">
        <v>2</v>
      </c>
      <c r="D2281">
        <v>6.6699999999999995E-2</v>
      </c>
      <c r="E2281">
        <v>3212</v>
      </c>
      <c r="F2281">
        <v>321</v>
      </c>
      <c r="G2281">
        <v>0</v>
      </c>
      <c r="H2281">
        <v>0</v>
      </c>
      <c r="I2281">
        <v>0</v>
      </c>
    </row>
    <row r="2282" spans="1:19" x14ac:dyDescent="0.2">
      <c r="A2282">
        <v>2178</v>
      </c>
      <c r="B2282">
        <v>22122</v>
      </c>
      <c r="C2282">
        <v>2</v>
      </c>
      <c r="D2282">
        <v>0.04</v>
      </c>
      <c r="E2282">
        <v>2214</v>
      </c>
      <c r="F2282">
        <v>111</v>
      </c>
      <c r="G2282">
        <v>0</v>
      </c>
      <c r="H2282">
        <v>0</v>
      </c>
      <c r="I2282">
        <v>0</v>
      </c>
    </row>
    <row r="2283" spans="1:19" x14ac:dyDescent="0.2">
      <c r="A2283">
        <v>2179</v>
      </c>
      <c r="B2283">
        <v>22122</v>
      </c>
      <c r="C2283">
        <v>2</v>
      </c>
      <c r="D2283">
        <v>3.3300000000000003E-2</v>
      </c>
      <c r="E2283">
        <v>3222</v>
      </c>
      <c r="F2283">
        <v>311</v>
      </c>
      <c r="G2283">
        <v>0</v>
      </c>
      <c r="H2283">
        <v>0</v>
      </c>
      <c r="I2283">
        <v>0</v>
      </c>
    </row>
    <row r="2284" spans="1:19" s="2" customFormat="1" x14ac:dyDescent="0.2">
      <c r="A2284" s="2">
        <v>2180</v>
      </c>
      <c r="B2284" s="2">
        <v>21212</v>
      </c>
      <c r="C2284" s="2" t="s">
        <v>338</v>
      </c>
      <c r="D2284" s="2">
        <v>1.9</v>
      </c>
      <c r="E2284" s="2">
        <v>0.3</v>
      </c>
      <c r="F2284" s="2">
        <v>2</v>
      </c>
      <c r="G2284" s="2">
        <v>1</v>
      </c>
      <c r="H2284" s="2">
        <v>0</v>
      </c>
      <c r="I2284" s="2">
        <v>0</v>
      </c>
      <c r="J2284" s="2">
        <v>0</v>
      </c>
      <c r="K2284" s="2">
        <v>1.5</v>
      </c>
      <c r="L2284" s="2">
        <v>0</v>
      </c>
      <c r="M2284" s="2">
        <v>8</v>
      </c>
      <c r="N2284" s="2">
        <v>1.95</v>
      </c>
      <c r="O2284" s="2">
        <v>1.85</v>
      </c>
      <c r="P2284" s="2">
        <v>0.4</v>
      </c>
      <c r="Q2284" s="2">
        <v>0.2</v>
      </c>
      <c r="R2284" s="9">
        <v>4</v>
      </c>
      <c r="S2284" s="2" t="s">
        <v>705</v>
      </c>
    </row>
    <row r="2285" spans="1:19" x14ac:dyDescent="0.2">
      <c r="A2285">
        <v>2181</v>
      </c>
      <c r="B2285">
        <v>21212</v>
      </c>
      <c r="C2285">
        <v>2</v>
      </c>
      <c r="D2285">
        <v>0.32</v>
      </c>
      <c r="E2285">
        <v>2214</v>
      </c>
      <c r="F2285">
        <v>-211</v>
      </c>
      <c r="G2285">
        <v>0</v>
      </c>
      <c r="H2285">
        <v>0</v>
      </c>
      <c r="I2285">
        <v>0</v>
      </c>
    </row>
    <row r="2286" spans="1:19" x14ac:dyDescent="0.2">
      <c r="A2286">
        <v>2182</v>
      </c>
      <c r="B2286">
        <v>21212</v>
      </c>
      <c r="C2286">
        <v>2</v>
      </c>
      <c r="D2286">
        <v>0.24</v>
      </c>
      <c r="E2286">
        <v>1114</v>
      </c>
      <c r="F2286">
        <v>211</v>
      </c>
      <c r="G2286">
        <v>0</v>
      </c>
      <c r="H2286">
        <v>0</v>
      </c>
      <c r="I2286">
        <v>0</v>
      </c>
    </row>
    <row r="2287" spans="1:19" x14ac:dyDescent="0.2">
      <c r="A2287">
        <v>2183</v>
      </c>
      <c r="B2287">
        <v>21212</v>
      </c>
      <c r="C2287">
        <v>2</v>
      </c>
      <c r="D2287">
        <v>0.1333</v>
      </c>
      <c r="E2287">
        <v>2112</v>
      </c>
      <c r="F2287">
        <v>111</v>
      </c>
      <c r="G2287">
        <v>0</v>
      </c>
      <c r="H2287">
        <v>0</v>
      </c>
      <c r="I2287">
        <v>0</v>
      </c>
    </row>
    <row r="2288" spans="1:19" x14ac:dyDescent="0.2">
      <c r="A2288">
        <v>2184</v>
      </c>
      <c r="B2288">
        <v>21212</v>
      </c>
      <c r="C2288">
        <v>2</v>
      </c>
      <c r="D2288">
        <v>0.1</v>
      </c>
      <c r="E2288">
        <v>2114</v>
      </c>
      <c r="F2288">
        <v>221</v>
      </c>
      <c r="G2288">
        <v>0</v>
      </c>
      <c r="H2288">
        <v>0</v>
      </c>
      <c r="I2288">
        <v>0</v>
      </c>
    </row>
    <row r="2289" spans="1:19" x14ac:dyDescent="0.2">
      <c r="A2289">
        <v>2185</v>
      </c>
      <c r="B2289">
        <v>21212</v>
      </c>
      <c r="C2289">
        <v>2</v>
      </c>
      <c r="D2289">
        <v>6.6699999999999995E-2</v>
      </c>
      <c r="E2289">
        <v>2212</v>
      </c>
      <c r="F2289">
        <v>-211</v>
      </c>
      <c r="G2289">
        <v>0</v>
      </c>
      <c r="H2289">
        <v>0</v>
      </c>
      <c r="I2289">
        <v>0</v>
      </c>
    </row>
    <row r="2290" spans="1:19" x14ac:dyDescent="0.2">
      <c r="A2290">
        <v>2186</v>
      </c>
      <c r="B2290">
        <v>21212</v>
      </c>
      <c r="C2290">
        <v>2</v>
      </c>
      <c r="D2290">
        <v>6.6699999999999995E-2</v>
      </c>
      <c r="E2290">
        <v>3212</v>
      </c>
      <c r="F2290">
        <v>311</v>
      </c>
      <c r="G2290">
        <v>0</v>
      </c>
      <c r="H2290">
        <v>0</v>
      </c>
      <c r="I2290">
        <v>0</v>
      </c>
    </row>
    <row r="2291" spans="1:19" x14ac:dyDescent="0.2">
      <c r="A2291">
        <v>2187</v>
      </c>
      <c r="B2291">
        <v>21212</v>
      </c>
      <c r="C2291">
        <v>2</v>
      </c>
      <c r="D2291">
        <v>0.04</v>
      </c>
      <c r="E2291">
        <v>2114</v>
      </c>
      <c r="F2291">
        <v>111</v>
      </c>
      <c r="G2291">
        <v>0</v>
      </c>
      <c r="H2291">
        <v>0</v>
      </c>
      <c r="I2291">
        <v>0</v>
      </c>
    </row>
    <row r="2292" spans="1:19" x14ac:dyDescent="0.2">
      <c r="A2292">
        <v>2188</v>
      </c>
      <c r="B2292">
        <v>21212</v>
      </c>
      <c r="C2292">
        <v>2</v>
      </c>
      <c r="D2292">
        <v>3.3300000000000003E-2</v>
      </c>
      <c r="E2292">
        <v>3112</v>
      </c>
      <c r="F2292">
        <v>321</v>
      </c>
      <c r="G2292">
        <v>0</v>
      </c>
      <c r="H2292">
        <v>0</v>
      </c>
      <c r="I2292">
        <v>0</v>
      </c>
    </row>
    <row r="2293" spans="1:19" s="2" customFormat="1" x14ac:dyDescent="0.2">
      <c r="A2293" s="2">
        <v>2189</v>
      </c>
      <c r="B2293" s="2">
        <v>21112</v>
      </c>
      <c r="C2293" s="2" t="s">
        <v>339</v>
      </c>
      <c r="D2293" s="2">
        <v>1.9</v>
      </c>
      <c r="E2293" s="2">
        <v>0.3</v>
      </c>
      <c r="F2293" s="2">
        <v>2</v>
      </c>
      <c r="G2293" s="2">
        <v>1</v>
      </c>
      <c r="H2293" s="2">
        <v>0</v>
      </c>
      <c r="I2293" s="2">
        <v>0</v>
      </c>
      <c r="J2293" s="2">
        <v>0</v>
      </c>
      <c r="K2293" s="2">
        <v>1.5</v>
      </c>
      <c r="L2293" s="2">
        <v>-1</v>
      </c>
      <c r="M2293" s="2">
        <v>5</v>
      </c>
      <c r="N2293" s="2">
        <v>1.95</v>
      </c>
      <c r="O2293" s="2">
        <v>1.85</v>
      </c>
      <c r="P2293" s="2">
        <v>0.4</v>
      </c>
      <c r="Q2293" s="2">
        <v>0.2</v>
      </c>
      <c r="R2293" s="9">
        <v>4</v>
      </c>
      <c r="S2293" s="2" t="s">
        <v>705</v>
      </c>
    </row>
    <row r="2294" spans="1:19" x14ac:dyDescent="0.2">
      <c r="A2294">
        <v>2190</v>
      </c>
      <c r="B2294">
        <v>21112</v>
      </c>
      <c r="C2294">
        <v>2</v>
      </c>
      <c r="D2294">
        <v>0.36</v>
      </c>
      <c r="E2294">
        <v>1114</v>
      </c>
      <c r="F2294">
        <v>111</v>
      </c>
      <c r="G2294">
        <v>0</v>
      </c>
      <c r="H2294">
        <v>0</v>
      </c>
      <c r="I2294">
        <v>0</v>
      </c>
    </row>
    <row r="2295" spans="1:19" x14ac:dyDescent="0.2">
      <c r="A2295">
        <v>2191</v>
      </c>
      <c r="B2295">
        <v>21112</v>
      </c>
      <c r="C2295">
        <v>2</v>
      </c>
      <c r="D2295">
        <v>0.24</v>
      </c>
      <c r="E2295">
        <v>2114</v>
      </c>
      <c r="F2295">
        <v>-211</v>
      </c>
      <c r="G2295">
        <v>0</v>
      </c>
      <c r="H2295">
        <v>0</v>
      </c>
      <c r="I2295">
        <v>0</v>
      </c>
    </row>
    <row r="2296" spans="1:19" x14ac:dyDescent="0.2">
      <c r="A2296">
        <v>2192</v>
      </c>
      <c r="B2296">
        <v>21112</v>
      </c>
      <c r="C2296">
        <v>2</v>
      </c>
      <c r="D2296">
        <v>0.2</v>
      </c>
      <c r="E2296">
        <v>2112</v>
      </c>
      <c r="F2296">
        <v>-211</v>
      </c>
      <c r="G2296">
        <v>0</v>
      </c>
      <c r="H2296">
        <v>0</v>
      </c>
      <c r="I2296">
        <v>0</v>
      </c>
    </row>
    <row r="2297" spans="1:19" x14ac:dyDescent="0.2">
      <c r="A2297">
        <v>2193</v>
      </c>
      <c r="B2297">
        <v>21112</v>
      </c>
      <c r="C2297">
        <v>2</v>
      </c>
      <c r="D2297">
        <v>0.1</v>
      </c>
      <c r="E2297">
        <v>1114</v>
      </c>
      <c r="F2297">
        <v>221</v>
      </c>
      <c r="G2297">
        <v>0</v>
      </c>
      <c r="H2297">
        <v>0</v>
      </c>
      <c r="I2297">
        <v>0</v>
      </c>
    </row>
    <row r="2298" spans="1:19" x14ac:dyDescent="0.2">
      <c r="A2298">
        <v>2194</v>
      </c>
      <c r="B2298">
        <v>21112</v>
      </c>
      <c r="C2298">
        <v>2</v>
      </c>
      <c r="D2298">
        <v>0.1</v>
      </c>
      <c r="E2298">
        <v>3112</v>
      </c>
      <c r="F2298">
        <v>311</v>
      </c>
      <c r="G2298">
        <v>0</v>
      </c>
      <c r="H2298">
        <v>0</v>
      </c>
      <c r="I2298">
        <v>0</v>
      </c>
    </row>
    <row r="2299" spans="1:19" s="2" customFormat="1" x14ac:dyDescent="0.2">
      <c r="A2299" s="2">
        <v>2195</v>
      </c>
      <c r="B2299" s="2">
        <v>-21112</v>
      </c>
      <c r="C2299" s="2" t="s">
        <v>340</v>
      </c>
      <c r="D2299" s="2">
        <v>1.9</v>
      </c>
      <c r="E2299" s="2">
        <v>0.3</v>
      </c>
      <c r="F2299" s="2">
        <v>2</v>
      </c>
      <c r="G2299" s="2">
        <v>-1</v>
      </c>
      <c r="H2299" s="2">
        <v>0</v>
      </c>
      <c r="I2299" s="2">
        <v>0</v>
      </c>
      <c r="J2299" s="2">
        <v>0</v>
      </c>
      <c r="K2299" s="2">
        <v>1.5</v>
      </c>
      <c r="L2299" s="2">
        <v>1</v>
      </c>
      <c r="M2299" s="2">
        <v>5</v>
      </c>
      <c r="N2299" s="2">
        <v>1.95</v>
      </c>
      <c r="O2299" s="2">
        <v>1.85</v>
      </c>
      <c r="P2299" s="2">
        <v>0.4</v>
      </c>
      <c r="Q2299" s="2">
        <v>0.2</v>
      </c>
      <c r="R2299" s="9">
        <v>4</v>
      </c>
      <c r="S2299" s="2" t="s">
        <v>705</v>
      </c>
    </row>
    <row r="2300" spans="1:19" x14ac:dyDescent="0.2">
      <c r="A2300">
        <v>2196</v>
      </c>
      <c r="B2300">
        <v>-21112</v>
      </c>
      <c r="C2300">
        <v>2</v>
      </c>
      <c r="D2300">
        <v>0.36</v>
      </c>
      <c r="E2300">
        <v>-1114</v>
      </c>
      <c r="F2300">
        <v>111</v>
      </c>
      <c r="G2300">
        <v>0</v>
      </c>
      <c r="H2300">
        <v>0</v>
      </c>
      <c r="I2300">
        <v>0</v>
      </c>
    </row>
    <row r="2301" spans="1:19" x14ac:dyDescent="0.2">
      <c r="A2301">
        <v>2197</v>
      </c>
      <c r="B2301">
        <v>-21112</v>
      </c>
      <c r="C2301">
        <v>2</v>
      </c>
      <c r="D2301">
        <v>0.24</v>
      </c>
      <c r="E2301">
        <v>-2114</v>
      </c>
      <c r="F2301">
        <v>211</v>
      </c>
      <c r="G2301">
        <v>0</v>
      </c>
      <c r="H2301">
        <v>0</v>
      </c>
      <c r="I2301">
        <v>0</v>
      </c>
    </row>
    <row r="2302" spans="1:19" x14ac:dyDescent="0.2">
      <c r="A2302">
        <v>2198</v>
      </c>
      <c r="B2302">
        <v>-21112</v>
      </c>
      <c r="C2302">
        <v>2</v>
      </c>
      <c r="D2302">
        <v>0.2</v>
      </c>
      <c r="E2302">
        <v>-2112</v>
      </c>
      <c r="F2302">
        <v>211</v>
      </c>
      <c r="G2302">
        <v>0</v>
      </c>
      <c r="H2302">
        <v>0</v>
      </c>
      <c r="I2302">
        <v>0</v>
      </c>
    </row>
    <row r="2303" spans="1:19" x14ac:dyDescent="0.2">
      <c r="A2303">
        <v>2199</v>
      </c>
      <c r="B2303">
        <v>-21112</v>
      </c>
      <c r="C2303">
        <v>2</v>
      </c>
      <c r="D2303">
        <v>0.1</v>
      </c>
      <c r="E2303">
        <v>-3112</v>
      </c>
      <c r="F2303">
        <v>-311</v>
      </c>
      <c r="G2303">
        <v>0</v>
      </c>
      <c r="H2303">
        <v>0</v>
      </c>
      <c r="I2303">
        <v>0</v>
      </c>
    </row>
    <row r="2304" spans="1:19" x14ac:dyDescent="0.2">
      <c r="A2304">
        <v>2200</v>
      </c>
      <c r="B2304">
        <v>-21112</v>
      </c>
      <c r="C2304">
        <v>2</v>
      </c>
      <c r="D2304">
        <v>0.1</v>
      </c>
      <c r="E2304">
        <v>-1114</v>
      </c>
      <c r="F2304">
        <v>221</v>
      </c>
      <c r="G2304">
        <v>0</v>
      </c>
      <c r="H2304">
        <v>0</v>
      </c>
      <c r="I2304">
        <v>0</v>
      </c>
    </row>
    <row r="2305" spans="1:19" s="2" customFormat="1" x14ac:dyDescent="0.2">
      <c r="A2305" s="2">
        <v>2201</v>
      </c>
      <c r="B2305" s="2">
        <v>-21212</v>
      </c>
      <c r="C2305" s="2" t="s">
        <v>341</v>
      </c>
      <c r="D2305" s="2">
        <v>1.9</v>
      </c>
      <c r="E2305" s="2">
        <v>0.3</v>
      </c>
      <c r="F2305" s="2">
        <v>2</v>
      </c>
      <c r="G2305" s="2">
        <v>-1</v>
      </c>
      <c r="H2305" s="2">
        <v>0</v>
      </c>
      <c r="I2305" s="2">
        <v>0</v>
      </c>
      <c r="J2305" s="2">
        <v>0</v>
      </c>
      <c r="K2305" s="2">
        <v>1.5</v>
      </c>
      <c r="L2305" s="2">
        <v>0</v>
      </c>
      <c r="M2305" s="2">
        <v>8</v>
      </c>
      <c r="N2305" s="2">
        <v>1.95</v>
      </c>
      <c r="O2305" s="2">
        <v>1.85</v>
      </c>
      <c r="P2305" s="2">
        <v>0.4</v>
      </c>
      <c r="Q2305" s="2">
        <v>0.2</v>
      </c>
      <c r="R2305" s="9">
        <v>4</v>
      </c>
      <c r="S2305" s="2" t="s">
        <v>705</v>
      </c>
    </row>
    <row r="2306" spans="1:19" x14ac:dyDescent="0.2">
      <c r="A2306">
        <v>2202</v>
      </c>
      <c r="B2306">
        <v>-21212</v>
      </c>
      <c r="C2306">
        <v>2</v>
      </c>
      <c r="D2306">
        <v>0.32</v>
      </c>
      <c r="E2306">
        <v>-2214</v>
      </c>
      <c r="F2306">
        <v>211</v>
      </c>
      <c r="G2306">
        <v>0</v>
      </c>
      <c r="H2306">
        <v>0</v>
      </c>
      <c r="I2306">
        <v>0</v>
      </c>
    </row>
    <row r="2307" spans="1:19" x14ac:dyDescent="0.2">
      <c r="A2307">
        <v>2203</v>
      </c>
      <c r="B2307">
        <v>-21212</v>
      </c>
      <c r="C2307">
        <v>2</v>
      </c>
      <c r="D2307">
        <v>0.24</v>
      </c>
      <c r="E2307">
        <v>-1114</v>
      </c>
      <c r="F2307">
        <v>-211</v>
      </c>
      <c r="G2307">
        <v>0</v>
      </c>
      <c r="H2307">
        <v>0</v>
      </c>
      <c r="I2307">
        <v>0</v>
      </c>
    </row>
    <row r="2308" spans="1:19" x14ac:dyDescent="0.2">
      <c r="A2308">
        <v>2204</v>
      </c>
      <c r="B2308">
        <v>-21212</v>
      </c>
      <c r="C2308">
        <v>2</v>
      </c>
      <c r="D2308">
        <v>0.1333</v>
      </c>
      <c r="E2308">
        <v>-2112</v>
      </c>
      <c r="F2308">
        <v>111</v>
      </c>
      <c r="G2308">
        <v>0</v>
      </c>
      <c r="H2308">
        <v>0</v>
      </c>
      <c r="I2308">
        <v>0</v>
      </c>
    </row>
    <row r="2309" spans="1:19" x14ac:dyDescent="0.2">
      <c r="A2309">
        <v>2205</v>
      </c>
      <c r="B2309">
        <v>-21212</v>
      </c>
      <c r="C2309">
        <v>2</v>
      </c>
      <c r="D2309">
        <v>0.1</v>
      </c>
      <c r="E2309">
        <v>-2114</v>
      </c>
      <c r="F2309">
        <v>221</v>
      </c>
      <c r="G2309">
        <v>0</v>
      </c>
      <c r="H2309">
        <v>0</v>
      </c>
      <c r="I2309">
        <v>0</v>
      </c>
    </row>
    <row r="2310" spans="1:19" x14ac:dyDescent="0.2">
      <c r="A2310">
        <v>2206</v>
      </c>
      <c r="B2310">
        <v>-21212</v>
      </c>
      <c r="C2310">
        <v>2</v>
      </c>
      <c r="D2310">
        <v>6.6699999999999995E-2</v>
      </c>
      <c r="E2310">
        <v>-3212</v>
      </c>
      <c r="F2310">
        <v>-311</v>
      </c>
      <c r="G2310">
        <v>0</v>
      </c>
      <c r="H2310">
        <v>0</v>
      </c>
      <c r="I2310">
        <v>0</v>
      </c>
    </row>
    <row r="2311" spans="1:19" x14ac:dyDescent="0.2">
      <c r="A2311">
        <v>2207</v>
      </c>
      <c r="B2311">
        <v>-21212</v>
      </c>
      <c r="C2311">
        <v>2</v>
      </c>
      <c r="D2311">
        <v>6.6699999999999995E-2</v>
      </c>
      <c r="E2311">
        <v>-2212</v>
      </c>
      <c r="F2311">
        <v>211</v>
      </c>
      <c r="G2311">
        <v>0</v>
      </c>
      <c r="H2311">
        <v>0</v>
      </c>
      <c r="I2311">
        <v>0</v>
      </c>
    </row>
    <row r="2312" spans="1:19" x14ac:dyDescent="0.2">
      <c r="A2312">
        <v>2208</v>
      </c>
      <c r="B2312">
        <v>-21212</v>
      </c>
      <c r="C2312">
        <v>2</v>
      </c>
      <c r="D2312">
        <v>0.04</v>
      </c>
      <c r="E2312">
        <v>-2114</v>
      </c>
      <c r="F2312">
        <v>111</v>
      </c>
      <c r="G2312">
        <v>0</v>
      </c>
      <c r="H2312">
        <v>0</v>
      </c>
      <c r="I2312">
        <v>0</v>
      </c>
    </row>
    <row r="2313" spans="1:19" x14ac:dyDescent="0.2">
      <c r="A2313">
        <v>2209</v>
      </c>
      <c r="B2313">
        <v>-21212</v>
      </c>
      <c r="C2313">
        <v>2</v>
      </c>
      <c r="D2313">
        <v>3.3300000000000003E-2</v>
      </c>
      <c r="E2313">
        <v>-3112</v>
      </c>
      <c r="F2313">
        <v>-321</v>
      </c>
      <c r="G2313">
        <v>0</v>
      </c>
      <c r="H2313">
        <v>0</v>
      </c>
      <c r="I2313">
        <v>0</v>
      </c>
    </row>
    <row r="2314" spans="1:19" s="2" customFormat="1" x14ac:dyDescent="0.2">
      <c r="A2314" s="2">
        <v>2210</v>
      </c>
      <c r="B2314" s="2">
        <v>-22122</v>
      </c>
      <c r="C2314" s="2" t="s">
        <v>342</v>
      </c>
      <c r="D2314" s="2">
        <v>1.9</v>
      </c>
      <c r="E2314" s="2">
        <v>0.3</v>
      </c>
      <c r="F2314" s="2">
        <v>2</v>
      </c>
      <c r="G2314" s="2">
        <v>-1</v>
      </c>
      <c r="H2314" s="2">
        <v>0</v>
      </c>
      <c r="I2314" s="2">
        <v>0</v>
      </c>
      <c r="J2314" s="2">
        <v>0</v>
      </c>
      <c r="K2314" s="2">
        <v>1.5</v>
      </c>
      <c r="L2314" s="2">
        <v>-1</v>
      </c>
      <c r="M2314" s="2">
        <v>8</v>
      </c>
      <c r="N2314" s="2">
        <v>1.95</v>
      </c>
      <c r="O2314" s="2">
        <v>1.85</v>
      </c>
      <c r="P2314" s="2">
        <v>0.4</v>
      </c>
      <c r="Q2314" s="2">
        <v>0.2</v>
      </c>
      <c r="R2314" s="9">
        <v>4</v>
      </c>
      <c r="S2314" s="2" t="s">
        <v>705</v>
      </c>
    </row>
    <row r="2315" spans="1:19" x14ac:dyDescent="0.2">
      <c r="A2315">
        <v>2211</v>
      </c>
      <c r="B2315">
        <v>-22122</v>
      </c>
      <c r="C2315">
        <v>2</v>
      </c>
      <c r="D2315">
        <v>0.32</v>
      </c>
      <c r="E2315">
        <v>-2114</v>
      </c>
      <c r="F2315">
        <v>-211</v>
      </c>
      <c r="G2315">
        <v>0</v>
      </c>
      <c r="H2315">
        <v>0</v>
      </c>
      <c r="I2315">
        <v>0</v>
      </c>
    </row>
    <row r="2316" spans="1:19" x14ac:dyDescent="0.2">
      <c r="A2316">
        <v>2212</v>
      </c>
      <c r="B2316">
        <v>-22122</v>
      </c>
      <c r="C2316">
        <v>2</v>
      </c>
      <c r="D2316">
        <v>0.24</v>
      </c>
      <c r="E2316">
        <v>-2224</v>
      </c>
      <c r="F2316">
        <v>211</v>
      </c>
      <c r="G2316">
        <v>0</v>
      </c>
      <c r="H2316">
        <v>0</v>
      </c>
      <c r="I2316">
        <v>0</v>
      </c>
    </row>
    <row r="2317" spans="1:19" x14ac:dyDescent="0.2">
      <c r="A2317">
        <v>2213</v>
      </c>
      <c r="B2317">
        <v>-22122</v>
      </c>
      <c r="C2317">
        <v>2</v>
      </c>
      <c r="D2317">
        <v>0.1333</v>
      </c>
      <c r="E2317">
        <v>-2212</v>
      </c>
      <c r="F2317">
        <v>111</v>
      </c>
      <c r="G2317">
        <v>0</v>
      </c>
      <c r="H2317">
        <v>0</v>
      </c>
      <c r="I2317">
        <v>0</v>
      </c>
    </row>
    <row r="2318" spans="1:19" x14ac:dyDescent="0.2">
      <c r="A2318">
        <v>2214</v>
      </c>
      <c r="B2318">
        <v>-22122</v>
      </c>
      <c r="C2318">
        <v>2</v>
      </c>
      <c r="D2318">
        <v>0.1</v>
      </c>
      <c r="E2318">
        <v>-2214</v>
      </c>
      <c r="F2318">
        <v>221</v>
      </c>
      <c r="G2318">
        <v>0</v>
      </c>
      <c r="H2318">
        <v>0</v>
      </c>
      <c r="I2318">
        <v>0</v>
      </c>
    </row>
    <row r="2319" spans="1:19" x14ac:dyDescent="0.2">
      <c r="A2319">
        <v>2215</v>
      </c>
      <c r="B2319">
        <v>-22122</v>
      </c>
      <c r="C2319">
        <v>2</v>
      </c>
      <c r="D2319">
        <v>6.6699999999999995E-2</v>
      </c>
      <c r="E2319">
        <v>-3212</v>
      </c>
      <c r="F2319">
        <v>-321</v>
      </c>
      <c r="G2319">
        <v>0</v>
      </c>
      <c r="H2319">
        <v>0</v>
      </c>
      <c r="I2319">
        <v>0</v>
      </c>
    </row>
    <row r="2320" spans="1:19" x14ac:dyDescent="0.2">
      <c r="A2320">
        <v>2216</v>
      </c>
      <c r="B2320">
        <v>-22122</v>
      </c>
      <c r="C2320">
        <v>2</v>
      </c>
      <c r="D2320">
        <v>6.6699999999999995E-2</v>
      </c>
      <c r="E2320">
        <v>-2112</v>
      </c>
      <c r="F2320">
        <v>-211</v>
      </c>
      <c r="G2320">
        <v>0</v>
      </c>
      <c r="H2320">
        <v>0</v>
      </c>
      <c r="I2320">
        <v>0</v>
      </c>
    </row>
    <row r="2321" spans="1:19" x14ac:dyDescent="0.2">
      <c r="A2321">
        <v>2217</v>
      </c>
      <c r="B2321">
        <v>-22122</v>
      </c>
      <c r="C2321">
        <v>2</v>
      </c>
      <c r="D2321">
        <v>0.04</v>
      </c>
      <c r="E2321">
        <v>-2214</v>
      </c>
      <c r="F2321">
        <v>111</v>
      </c>
      <c r="G2321">
        <v>0</v>
      </c>
      <c r="H2321">
        <v>0</v>
      </c>
      <c r="I2321">
        <v>0</v>
      </c>
    </row>
    <row r="2322" spans="1:19" x14ac:dyDescent="0.2">
      <c r="A2322">
        <v>2218</v>
      </c>
      <c r="B2322">
        <v>-22122</v>
      </c>
      <c r="C2322">
        <v>2</v>
      </c>
      <c r="D2322">
        <v>3.3300000000000003E-2</v>
      </c>
      <c r="E2322">
        <v>-3222</v>
      </c>
      <c r="F2322">
        <v>-311</v>
      </c>
      <c r="G2322">
        <v>0</v>
      </c>
      <c r="H2322">
        <v>0</v>
      </c>
      <c r="I2322">
        <v>0</v>
      </c>
    </row>
    <row r="2323" spans="1:19" s="2" customFormat="1" x14ac:dyDescent="0.2">
      <c r="A2323" s="2">
        <v>2219</v>
      </c>
      <c r="B2323" s="2">
        <v>-22222</v>
      </c>
      <c r="C2323" s="2" t="s">
        <v>343</v>
      </c>
      <c r="D2323" s="2">
        <v>1.9</v>
      </c>
      <c r="E2323" s="2">
        <v>0.3</v>
      </c>
      <c r="F2323" s="2">
        <v>2</v>
      </c>
      <c r="G2323" s="2">
        <v>-1</v>
      </c>
      <c r="H2323" s="2">
        <v>0</v>
      </c>
      <c r="I2323" s="2">
        <v>0</v>
      </c>
      <c r="J2323" s="2">
        <v>0</v>
      </c>
      <c r="K2323" s="2">
        <v>1.5</v>
      </c>
      <c r="L2323" s="2">
        <v>-2</v>
      </c>
      <c r="M2323" s="2">
        <v>5</v>
      </c>
      <c r="N2323" s="2">
        <v>1.95</v>
      </c>
      <c r="O2323" s="2">
        <v>1.85</v>
      </c>
      <c r="P2323" s="2">
        <v>0.4</v>
      </c>
      <c r="Q2323" s="2">
        <v>0.2</v>
      </c>
      <c r="R2323" s="9">
        <v>4</v>
      </c>
      <c r="S2323" s="2" t="s">
        <v>705</v>
      </c>
    </row>
    <row r="2324" spans="1:19" x14ac:dyDescent="0.2">
      <c r="A2324">
        <v>2220</v>
      </c>
      <c r="B2324">
        <v>-22222</v>
      </c>
      <c r="C2324">
        <v>2</v>
      </c>
      <c r="D2324">
        <v>0.36</v>
      </c>
      <c r="E2324">
        <v>-2224</v>
      </c>
      <c r="F2324">
        <v>111</v>
      </c>
      <c r="G2324">
        <v>0</v>
      </c>
      <c r="H2324">
        <v>0</v>
      </c>
      <c r="I2324">
        <v>0</v>
      </c>
    </row>
    <row r="2325" spans="1:19" x14ac:dyDescent="0.2">
      <c r="A2325">
        <v>2221</v>
      </c>
      <c r="B2325">
        <v>-22222</v>
      </c>
      <c r="C2325">
        <v>2</v>
      </c>
      <c r="D2325">
        <v>0.24</v>
      </c>
      <c r="E2325">
        <v>-2214</v>
      </c>
      <c r="F2325">
        <v>-211</v>
      </c>
      <c r="G2325">
        <v>0</v>
      </c>
      <c r="H2325">
        <v>0</v>
      </c>
      <c r="I2325">
        <v>0</v>
      </c>
    </row>
    <row r="2326" spans="1:19" x14ac:dyDescent="0.2">
      <c r="A2326">
        <v>2222</v>
      </c>
      <c r="B2326">
        <v>-22222</v>
      </c>
      <c r="C2326">
        <v>2</v>
      </c>
      <c r="D2326">
        <v>0.2</v>
      </c>
      <c r="E2326">
        <v>-2212</v>
      </c>
      <c r="F2326">
        <v>-211</v>
      </c>
      <c r="G2326">
        <v>0</v>
      </c>
      <c r="H2326">
        <v>0</v>
      </c>
      <c r="I2326">
        <v>0</v>
      </c>
    </row>
    <row r="2327" spans="1:19" x14ac:dyDescent="0.2">
      <c r="A2327">
        <v>2223</v>
      </c>
      <c r="B2327">
        <v>-22222</v>
      </c>
      <c r="C2327">
        <v>2</v>
      </c>
      <c r="D2327">
        <v>0.1</v>
      </c>
      <c r="E2327">
        <v>-3222</v>
      </c>
      <c r="F2327">
        <v>-321</v>
      </c>
      <c r="G2327">
        <v>0</v>
      </c>
      <c r="H2327">
        <v>0</v>
      </c>
      <c r="I2327">
        <v>0</v>
      </c>
    </row>
    <row r="2328" spans="1:19" x14ac:dyDescent="0.2">
      <c r="A2328">
        <v>2224</v>
      </c>
      <c r="B2328">
        <v>-22222</v>
      </c>
      <c r="C2328">
        <v>2</v>
      </c>
      <c r="D2328">
        <v>0.1</v>
      </c>
      <c r="E2328">
        <v>-2224</v>
      </c>
      <c r="F2328">
        <v>221</v>
      </c>
      <c r="G2328">
        <v>0</v>
      </c>
      <c r="H2328">
        <v>0</v>
      </c>
      <c r="I2328">
        <v>0</v>
      </c>
    </row>
    <row r="2329" spans="1:19" s="2" customFormat="1" x14ac:dyDescent="0.2">
      <c r="A2329" s="2">
        <v>2225</v>
      </c>
      <c r="B2329" s="2">
        <v>-23124</v>
      </c>
      <c r="C2329" s="2" t="s">
        <v>344</v>
      </c>
      <c r="D2329" s="2">
        <v>1.89</v>
      </c>
      <c r="E2329" s="2">
        <v>0.12</v>
      </c>
      <c r="F2329" s="2">
        <v>4</v>
      </c>
      <c r="G2329" s="2">
        <v>-1</v>
      </c>
      <c r="H2329" s="2">
        <v>1</v>
      </c>
      <c r="I2329" s="2">
        <v>0</v>
      </c>
      <c r="J2329" s="2">
        <v>0</v>
      </c>
      <c r="K2329" s="2">
        <v>0</v>
      </c>
      <c r="L2329" s="2">
        <v>0</v>
      </c>
      <c r="M2329" s="2">
        <v>11</v>
      </c>
      <c r="N2329" s="2">
        <v>1.91</v>
      </c>
      <c r="O2329" s="2">
        <v>1.87</v>
      </c>
      <c r="P2329" s="2">
        <v>0.16</v>
      </c>
      <c r="Q2329" s="2">
        <v>0.08</v>
      </c>
      <c r="R2329" s="9">
        <v>4</v>
      </c>
      <c r="S2329" s="2" t="s">
        <v>784</v>
      </c>
    </row>
    <row r="2330" spans="1:19" x14ac:dyDescent="0.2">
      <c r="A2330">
        <v>2226</v>
      </c>
      <c r="B2330">
        <v>-23124</v>
      </c>
      <c r="C2330">
        <v>2</v>
      </c>
      <c r="D2330">
        <v>0.6</v>
      </c>
      <c r="E2330">
        <v>-3126</v>
      </c>
      <c r="F2330">
        <v>22</v>
      </c>
      <c r="G2330">
        <v>0</v>
      </c>
      <c r="H2330">
        <v>0</v>
      </c>
      <c r="I2330">
        <v>0</v>
      </c>
    </row>
    <row r="2331" spans="1:19" x14ac:dyDescent="0.2">
      <c r="A2331">
        <v>2227</v>
      </c>
      <c r="B2331">
        <v>-23124</v>
      </c>
      <c r="C2331">
        <v>2</v>
      </c>
      <c r="D2331">
        <v>0.13750000000000001</v>
      </c>
      <c r="E2331">
        <v>-2212</v>
      </c>
      <c r="F2331">
        <v>321</v>
      </c>
      <c r="G2331">
        <v>0</v>
      </c>
      <c r="H2331">
        <v>0</v>
      </c>
      <c r="I2331">
        <v>0</v>
      </c>
    </row>
    <row r="2332" spans="1:19" x14ac:dyDescent="0.2">
      <c r="A2332">
        <v>2228</v>
      </c>
      <c r="B2332">
        <v>-23124</v>
      </c>
      <c r="C2332">
        <v>2</v>
      </c>
      <c r="D2332">
        <v>0.13750000000000001</v>
      </c>
      <c r="E2332">
        <v>-2112</v>
      </c>
      <c r="F2332">
        <v>311</v>
      </c>
      <c r="G2332">
        <v>0</v>
      </c>
      <c r="H2332">
        <v>0</v>
      </c>
      <c r="I2332">
        <v>0</v>
      </c>
    </row>
    <row r="2333" spans="1:19" x14ac:dyDescent="0.2">
      <c r="A2333">
        <v>2229</v>
      </c>
      <c r="B2333">
        <v>-23124</v>
      </c>
      <c r="C2333">
        <v>2</v>
      </c>
      <c r="D2333">
        <v>2.18E-2</v>
      </c>
      <c r="E2333">
        <v>-3212</v>
      </c>
      <c r="F2333">
        <v>111</v>
      </c>
      <c r="G2333">
        <v>0</v>
      </c>
      <c r="H2333">
        <v>0</v>
      </c>
      <c r="I2333">
        <v>0</v>
      </c>
    </row>
    <row r="2334" spans="1:19" x14ac:dyDescent="0.2">
      <c r="A2334">
        <v>2230</v>
      </c>
      <c r="B2334">
        <v>-23124</v>
      </c>
      <c r="C2334">
        <v>2</v>
      </c>
      <c r="D2334">
        <v>2.1600000000000001E-2</v>
      </c>
      <c r="E2334">
        <v>-3222</v>
      </c>
      <c r="F2334">
        <v>211</v>
      </c>
      <c r="G2334">
        <v>0</v>
      </c>
      <c r="H2334">
        <v>0</v>
      </c>
      <c r="I2334">
        <v>0</v>
      </c>
    </row>
    <row r="2335" spans="1:19" x14ac:dyDescent="0.2">
      <c r="A2335">
        <v>2231</v>
      </c>
      <c r="B2335">
        <v>-23124</v>
      </c>
      <c r="C2335">
        <v>2</v>
      </c>
      <c r="D2335">
        <v>2.1600000000000001E-2</v>
      </c>
      <c r="E2335">
        <v>-3112</v>
      </c>
      <c r="F2335">
        <v>-211</v>
      </c>
      <c r="G2335">
        <v>0</v>
      </c>
      <c r="H2335">
        <v>0</v>
      </c>
      <c r="I2335">
        <v>0</v>
      </c>
    </row>
    <row r="2336" spans="1:19" x14ac:dyDescent="0.2">
      <c r="A2336">
        <v>2232</v>
      </c>
      <c r="B2336">
        <v>-23124</v>
      </c>
      <c r="C2336">
        <v>2</v>
      </c>
      <c r="D2336">
        <v>1.4999999999999999E-2</v>
      </c>
      <c r="E2336">
        <v>-2212</v>
      </c>
      <c r="F2336">
        <v>323</v>
      </c>
      <c r="G2336">
        <v>0</v>
      </c>
      <c r="H2336">
        <v>0</v>
      </c>
      <c r="I2336">
        <v>0</v>
      </c>
    </row>
    <row r="2337" spans="1:19" x14ac:dyDescent="0.2">
      <c r="A2337">
        <v>2233</v>
      </c>
      <c r="B2337">
        <v>-23124</v>
      </c>
      <c r="C2337">
        <v>2</v>
      </c>
      <c r="D2337">
        <v>1.4999999999999999E-2</v>
      </c>
      <c r="E2337">
        <v>-2112</v>
      </c>
      <c r="F2337">
        <v>313</v>
      </c>
      <c r="G2337">
        <v>0</v>
      </c>
      <c r="H2337">
        <v>0</v>
      </c>
      <c r="I2337">
        <v>0</v>
      </c>
    </row>
    <row r="2338" spans="1:19" x14ac:dyDescent="0.2">
      <c r="A2338">
        <v>2234</v>
      </c>
      <c r="B2338">
        <v>-23124</v>
      </c>
      <c r="C2338">
        <v>2</v>
      </c>
      <c r="D2338">
        <v>0.01</v>
      </c>
      <c r="E2338">
        <v>-3224</v>
      </c>
      <c r="F2338">
        <v>211</v>
      </c>
      <c r="G2338">
        <v>0</v>
      </c>
      <c r="H2338">
        <v>0</v>
      </c>
      <c r="I2338">
        <v>0</v>
      </c>
    </row>
    <row r="2339" spans="1:19" x14ac:dyDescent="0.2">
      <c r="A2339">
        <v>2235</v>
      </c>
      <c r="B2339">
        <v>-23124</v>
      </c>
      <c r="C2339">
        <v>2</v>
      </c>
      <c r="D2339">
        <v>0.01</v>
      </c>
      <c r="E2339">
        <v>-3214</v>
      </c>
      <c r="F2339">
        <v>111</v>
      </c>
      <c r="G2339">
        <v>0</v>
      </c>
      <c r="H2339">
        <v>0</v>
      </c>
      <c r="I2339">
        <v>0</v>
      </c>
    </row>
    <row r="2340" spans="1:19" x14ac:dyDescent="0.2">
      <c r="A2340">
        <v>2236</v>
      </c>
      <c r="B2340">
        <v>-23124</v>
      </c>
      <c r="C2340">
        <v>2</v>
      </c>
      <c r="D2340">
        <v>0.01</v>
      </c>
      <c r="E2340">
        <v>-3114</v>
      </c>
      <c r="F2340">
        <v>-211</v>
      </c>
      <c r="G2340">
        <v>0</v>
      </c>
      <c r="H2340">
        <v>0</v>
      </c>
      <c r="I2340">
        <v>0</v>
      </c>
    </row>
    <row r="2341" spans="1:19" s="2" customFormat="1" x14ac:dyDescent="0.2">
      <c r="A2341" s="2">
        <v>2237</v>
      </c>
      <c r="B2341" s="2">
        <v>9843112</v>
      </c>
      <c r="C2341" s="2" t="s">
        <v>345</v>
      </c>
      <c r="D2341" s="2">
        <v>1.88</v>
      </c>
      <c r="E2341" s="2">
        <v>0.2</v>
      </c>
      <c r="F2341" s="2">
        <v>2</v>
      </c>
      <c r="G2341" s="2">
        <v>1</v>
      </c>
      <c r="H2341" s="2">
        <v>-1</v>
      </c>
      <c r="I2341" s="2">
        <v>0</v>
      </c>
      <c r="J2341" s="2">
        <v>0</v>
      </c>
      <c r="K2341" s="2">
        <v>1</v>
      </c>
      <c r="L2341" s="2">
        <v>-1</v>
      </c>
      <c r="M2341" s="2">
        <v>5</v>
      </c>
      <c r="N2341" s="2">
        <v>1.94</v>
      </c>
      <c r="O2341" s="2">
        <v>1.82</v>
      </c>
      <c r="P2341" s="2">
        <v>0.3</v>
      </c>
      <c r="Q2341" s="2">
        <v>0.1</v>
      </c>
      <c r="R2341" s="9">
        <v>2</v>
      </c>
      <c r="S2341" s="2" t="s">
        <v>784</v>
      </c>
    </row>
    <row r="2342" spans="1:19" x14ac:dyDescent="0.2">
      <c r="A2342">
        <v>2238</v>
      </c>
      <c r="B2342">
        <v>9843112</v>
      </c>
      <c r="C2342">
        <v>2</v>
      </c>
      <c r="D2342">
        <v>0.8</v>
      </c>
      <c r="E2342">
        <v>23112</v>
      </c>
      <c r="F2342">
        <v>22</v>
      </c>
      <c r="G2342">
        <v>0</v>
      </c>
      <c r="H2342">
        <v>0</v>
      </c>
      <c r="I2342">
        <v>0</v>
      </c>
    </row>
    <row r="2343" spans="1:19" x14ac:dyDescent="0.2">
      <c r="A2343">
        <v>2239</v>
      </c>
      <c r="B2343">
        <v>9843112</v>
      </c>
      <c r="C2343">
        <v>2</v>
      </c>
      <c r="D2343">
        <v>6.6000000000000003E-2</v>
      </c>
      <c r="E2343">
        <v>2112</v>
      </c>
      <c r="F2343">
        <v>-321</v>
      </c>
      <c r="G2343">
        <v>0</v>
      </c>
      <c r="H2343">
        <v>0</v>
      </c>
      <c r="I2343">
        <v>0</v>
      </c>
    </row>
    <row r="2344" spans="1:19" x14ac:dyDescent="0.2">
      <c r="A2344">
        <v>2240</v>
      </c>
      <c r="B2344">
        <v>9843112</v>
      </c>
      <c r="C2344">
        <v>2</v>
      </c>
      <c r="D2344">
        <v>6.6000000000000003E-2</v>
      </c>
      <c r="E2344">
        <v>3122</v>
      </c>
      <c r="F2344">
        <v>-211</v>
      </c>
      <c r="G2344">
        <v>0</v>
      </c>
      <c r="H2344">
        <v>0</v>
      </c>
      <c r="I2344">
        <v>0</v>
      </c>
    </row>
    <row r="2345" spans="1:19" x14ac:dyDescent="0.2">
      <c r="A2345">
        <v>2241</v>
      </c>
      <c r="B2345">
        <v>9843112</v>
      </c>
      <c r="C2345">
        <v>2</v>
      </c>
      <c r="D2345">
        <v>3.4000000000000002E-2</v>
      </c>
      <c r="E2345">
        <v>3112</v>
      </c>
      <c r="F2345">
        <v>111</v>
      </c>
      <c r="G2345">
        <v>0</v>
      </c>
      <c r="H2345">
        <v>0</v>
      </c>
      <c r="I2345">
        <v>0</v>
      </c>
    </row>
    <row r="2346" spans="1:19" x14ac:dyDescent="0.2">
      <c r="A2346">
        <v>2242</v>
      </c>
      <c r="B2346">
        <v>9843112</v>
      </c>
      <c r="C2346">
        <v>2</v>
      </c>
      <c r="D2346">
        <v>3.4000000000000002E-2</v>
      </c>
      <c r="E2346">
        <v>3212</v>
      </c>
      <c r="F2346">
        <v>-211</v>
      </c>
      <c r="G2346">
        <v>0</v>
      </c>
      <c r="H2346">
        <v>0</v>
      </c>
      <c r="I2346">
        <v>0</v>
      </c>
    </row>
    <row r="2347" spans="1:19" s="2" customFormat="1" x14ac:dyDescent="0.2">
      <c r="A2347" s="2">
        <v>2243</v>
      </c>
      <c r="B2347" s="2">
        <v>9843212</v>
      </c>
      <c r="C2347" s="2" t="s">
        <v>346</v>
      </c>
      <c r="D2347" s="2">
        <v>1.88</v>
      </c>
      <c r="E2347" s="2">
        <v>0.2</v>
      </c>
      <c r="F2347" s="2">
        <v>2</v>
      </c>
      <c r="G2347" s="2">
        <v>1</v>
      </c>
      <c r="H2347" s="2">
        <v>-1</v>
      </c>
      <c r="I2347" s="2">
        <v>0</v>
      </c>
      <c r="J2347" s="2">
        <v>0</v>
      </c>
      <c r="K2347" s="2">
        <v>1</v>
      </c>
      <c r="L2347" s="2">
        <v>0</v>
      </c>
      <c r="M2347" s="2">
        <v>7</v>
      </c>
      <c r="N2347" s="2">
        <v>1.94</v>
      </c>
      <c r="O2347" s="2">
        <v>1.82</v>
      </c>
      <c r="P2347" s="2">
        <v>0.3</v>
      </c>
      <c r="Q2347" s="2">
        <v>0.1</v>
      </c>
      <c r="R2347" s="9">
        <v>2</v>
      </c>
      <c r="S2347" s="2" t="s">
        <v>784</v>
      </c>
    </row>
    <row r="2348" spans="1:19" x14ac:dyDescent="0.2">
      <c r="A2348">
        <v>2244</v>
      </c>
      <c r="B2348">
        <v>9843212</v>
      </c>
      <c r="C2348">
        <v>2</v>
      </c>
      <c r="D2348">
        <v>0.8</v>
      </c>
      <c r="E2348">
        <v>23212</v>
      </c>
      <c r="F2348">
        <v>22</v>
      </c>
      <c r="G2348">
        <v>0</v>
      </c>
      <c r="H2348">
        <v>0</v>
      </c>
      <c r="I2348">
        <v>0</v>
      </c>
    </row>
    <row r="2349" spans="1:19" x14ac:dyDescent="0.2">
      <c r="A2349">
        <v>2245</v>
      </c>
      <c r="B2349">
        <v>9843212</v>
      </c>
      <c r="C2349">
        <v>2</v>
      </c>
      <c r="D2349">
        <v>6.6000000000000003E-2</v>
      </c>
      <c r="E2349">
        <v>3122</v>
      </c>
      <c r="F2349">
        <v>111</v>
      </c>
      <c r="G2349">
        <v>0</v>
      </c>
      <c r="H2349">
        <v>0</v>
      </c>
      <c r="I2349">
        <v>0</v>
      </c>
    </row>
    <row r="2350" spans="1:19" x14ac:dyDescent="0.2">
      <c r="A2350">
        <v>2246</v>
      </c>
      <c r="B2350">
        <v>9843212</v>
      </c>
      <c r="C2350">
        <v>2</v>
      </c>
      <c r="D2350">
        <v>3.4000000000000002E-2</v>
      </c>
      <c r="E2350">
        <v>2112</v>
      </c>
      <c r="F2350">
        <v>-311</v>
      </c>
      <c r="G2350">
        <v>0</v>
      </c>
      <c r="H2350">
        <v>0</v>
      </c>
      <c r="I2350">
        <v>0</v>
      </c>
    </row>
    <row r="2351" spans="1:19" x14ac:dyDescent="0.2">
      <c r="A2351">
        <v>2247</v>
      </c>
      <c r="B2351">
        <v>9843212</v>
      </c>
      <c r="C2351">
        <v>2</v>
      </c>
      <c r="D2351">
        <v>3.4000000000000002E-2</v>
      </c>
      <c r="E2351">
        <v>2212</v>
      </c>
      <c r="F2351">
        <v>-321</v>
      </c>
      <c r="G2351">
        <v>0</v>
      </c>
      <c r="H2351">
        <v>0</v>
      </c>
      <c r="I2351">
        <v>0</v>
      </c>
    </row>
    <row r="2352" spans="1:19" x14ac:dyDescent="0.2">
      <c r="A2352">
        <v>2248</v>
      </c>
      <c r="B2352">
        <v>9843212</v>
      </c>
      <c r="C2352">
        <v>2</v>
      </c>
      <c r="D2352">
        <v>2.1999999999999999E-2</v>
      </c>
      <c r="E2352">
        <v>3112</v>
      </c>
      <c r="F2352">
        <v>211</v>
      </c>
      <c r="G2352">
        <v>0</v>
      </c>
      <c r="H2352">
        <v>0</v>
      </c>
      <c r="I2352">
        <v>0</v>
      </c>
    </row>
    <row r="2353" spans="1:19" x14ac:dyDescent="0.2">
      <c r="A2353">
        <v>2249</v>
      </c>
      <c r="B2353">
        <v>9843212</v>
      </c>
      <c r="C2353">
        <v>2</v>
      </c>
      <c r="D2353">
        <v>2.1999999999999999E-2</v>
      </c>
      <c r="E2353">
        <v>3212</v>
      </c>
      <c r="F2353">
        <v>111</v>
      </c>
      <c r="G2353">
        <v>0</v>
      </c>
      <c r="H2353">
        <v>0</v>
      </c>
      <c r="I2353">
        <v>0</v>
      </c>
    </row>
    <row r="2354" spans="1:19" x14ac:dyDescent="0.2">
      <c r="A2354">
        <v>2250</v>
      </c>
      <c r="B2354">
        <v>9843212</v>
      </c>
      <c r="C2354">
        <v>2</v>
      </c>
      <c r="D2354">
        <v>2.1999999999999999E-2</v>
      </c>
      <c r="E2354">
        <v>3222</v>
      </c>
      <c r="F2354">
        <v>-211</v>
      </c>
      <c r="G2354">
        <v>0</v>
      </c>
      <c r="H2354">
        <v>0</v>
      </c>
      <c r="I2354">
        <v>0</v>
      </c>
    </row>
    <row r="2355" spans="1:19" s="2" customFormat="1" x14ac:dyDescent="0.2">
      <c r="A2355" s="2">
        <v>2251</v>
      </c>
      <c r="B2355" s="2">
        <v>9843222</v>
      </c>
      <c r="C2355" s="2" t="s">
        <v>347</v>
      </c>
      <c r="D2355" s="2">
        <v>1.88</v>
      </c>
      <c r="E2355" s="2">
        <v>0.2</v>
      </c>
      <c r="F2355" s="2">
        <v>2</v>
      </c>
      <c r="G2355" s="2">
        <v>1</v>
      </c>
      <c r="H2355" s="2">
        <v>-1</v>
      </c>
      <c r="I2355" s="2">
        <v>0</v>
      </c>
      <c r="J2355" s="2">
        <v>0</v>
      </c>
      <c r="K2355" s="2">
        <v>1</v>
      </c>
      <c r="L2355" s="2">
        <v>1</v>
      </c>
      <c r="M2355" s="2">
        <v>5</v>
      </c>
      <c r="N2355" s="2">
        <v>1.94</v>
      </c>
      <c r="O2355" s="2">
        <v>1.82</v>
      </c>
      <c r="P2355" s="2">
        <v>0.3</v>
      </c>
      <c r="Q2355" s="2">
        <v>0.1</v>
      </c>
      <c r="R2355" s="9">
        <v>2</v>
      </c>
      <c r="S2355" s="2" t="s">
        <v>784</v>
      </c>
    </row>
    <row r="2356" spans="1:19" x14ac:dyDescent="0.2">
      <c r="A2356">
        <v>2252</v>
      </c>
      <c r="B2356">
        <v>9843222</v>
      </c>
      <c r="C2356">
        <v>2</v>
      </c>
      <c r="D2356">
        <v>0.8</v>
      </c>
      <c r="E2356">
        <v>23222</v>
      </c>
      <c r="F2356">
        <v>22</v>
      </c>
      <c r="G2356">
        <v>0</v>
      </c>
      <c r="H2356">
        <v>0</v>
      </c>
      <c r="I2356">
        <v>0</v>
      </c>
    </row>
    <row r="2357" spans="1:19" x14ac:dyDescent="0.2">
      <c r="A2357">
        <v>2253</v>
      </c>
      <c r="B2357">
        <v>9843222</v>
      </c>
      <c r="C2357">
        <v>2</v>
      </c>
      <c r="D2357">
        <v>6.6000000000000003E-2</v>
      </c>
      <c r="E2357">
        <v>2212</v>
      </c>
      <c r="F2357">
        <v>-311</v>
      </c>
      <c r="G2357">
        <v>0</v>
      </c>
      <c r="H2357">
        <v>0</v>
      </c>
      <c r="I2357">
        <v>0</v>
      </c>
    </row>
    <row r="2358" spans="1:19" x14ac:dyDescent="0.2">
      <c r="A2358">
        <v>2254</v>
      </c>
      <c r="B2358">
        <v>9843222</v>
      </c>
      <c r="C2358">
        <v>2</v>
      </c>
      <c r="D2358">
        <v>6.6000000000000003E-2</v>
      </c>
      <c r="E2358">
        <v>3122</v>
      </c>
      <c r="F2358">
        <v>211</v>
      </c>
      <c r="G2358">
        <v>0</v>
      </c>
      <c r="H2358">
        <v>0</v>
      </c>
      <c r="I2358">
        <v>0</v>
      </c>
    </row>
    <row r="2359" spans="1:19" x14ac:dyDescent="0.2">
      <c r="A2359">
        <v>2255</v>
      </c>
      <c r="B2359">
        <v>9843222</v>
      </c>
      <c r="C2359">
        <v>2</v>
      </c>
      <c r="D2359">
        <v>3.4000000000000002E-2</v>
      </c>
      <c r="E2359">
        <v>3212</v>
      </c>
      <c r="F2359">
        <v>211</v>
      </c>
      <c r="G2359">
        <v>0</v>
      </c>
      <c r="H2359">
        <v>0</v>
      </c>
      <c r="I2359">
        <v>0</v>
      </c>
    </row>
    <row r="2360" spans="1:19" x14ac:dyDescent="0.2">
      <c r="A2360">
        <v>2256</v>
      </c>
      <c r="B2360">
        <v>9843222</v>
      </c>
      <c r="C2360">
        <v>2</v>
      </c>
      <c r="D2360">
        <v>3.4000000000000002E-2</v>
      </c>
      <c r="E2360">
        <v>3222</v>
      </c>
      <c r="F2360">
        <v>111</v>
      </c>
      <c r="G2360">
        <v>0</v>
      </c>
      <c r="H2360">
        <v>0</v>
      </c>
      <c r="I2360">
        <v>0</v>
      </c>
    </row>
    <row r="2361" spans="1:19" s="2" customFormat="1" x14ac:dyDescent="0.2">
      <c r="A2361" s="2">
        <v>2257</v>
      </c>
      <c r="B2361" s="2">
        <v>2226</v>
      </c>
      <c r="C2361" s="2" t="s">
        <v>348</v>
      </c>
      <c r="D2361" s="2">
        <v>1.88</v>
      </c>
      <c r="E2361" s="2">
        <v>0.33</v>
      </c>
      <c r="F2361" s="2">
        <v>6</v>
      </c>
      <c r="G2361" s="2">
        <v>1</v>
      </c>
      <c r="H2361" s="2">
        <v>0</v>
      </c>
      <c r="I2361" s="2">
        <v>0</v>
      </c>
      <c r="J2361" s="2">
        <v>0</v>
      </c>
      <c r="K2361" s="2">
        <v>1.5</v>
      </c>
      <c r="L2361" s="2">
        <v>2</v>
      </c>
      <c r="M2361" s="2">
        <v>4</v>
      </c>
      <c r="N2361" s="2">
        <v>1.91</v>
      </c>
      <c r="O2361" s="2">
        <v>1.855</v>
      </c>
      <c r="P2361" s="2">
        <v>0.4</v>
      </c>
      <c r="Q2361" s="2">
        <v>0.27</v>
      </c>
      <c r="R2361" s="9">
        <v>4</v>
      </c>
      <c r="S2361" s="2" t="s">
        <v>705</v>
      </c>
    </row>
    <row r="2362" spans="1:19" x14ac:dyDescent="0.2">
      <c r="A2362">
        <v>2258</v>
      </c>
      <c r="B2362">
        <v>2226</v>
      </c>
      <c r="C2362">
        <v>2</v>
      </c>
      <c r="D2362">
        <v>0.42</v>
      </c>
      <c r="E2362">
        <v>2224</v>
      </c>
      <c r="F2362">
        <v>111</v>
      </c>
      <c r="G2362">
        <v>0</v>
      </c>
      <c r="H2362">
        <v>0</v>
      </c>
      <c r="I2362">
        <v>0</v>
      </c>
    </row>
    <row r="2363" spans="1:19" x14ac:dyDescent="0.2">
      <c r="A2363">
        <v>2259</v>
      </c>
      <c r="B2363">
        <v>2226</v>
      </c>
      <c r="C2363">
        <v>2</v>
      </c>
      <c r="D2363">
        <v>0.28000000000000003</v>
      </c>
      <c r="E2363">
        <v>2214</v>
      </c>
      <c r="F2363">
        <v>211</v>
      </c>
      <c r="G2363">
        <v>0</v>
      </c>
      <c r="H2363">
        <v>0</v>
      </c>
      <c r="I2363">
        <v>0</v>
      </c>
    </row>
    <row r="2364" spans="1:19" x14ac:dyDescent="0.2">
      <c r="A2364">
        <v>2260</v>
      </c>
      <c r="B2364">
        <v>2226</v>
      </c>
      <c r="C2364">
        <v>2</v>
      </c>
      <c r="D2364">
        <v>0.2</v>
      </c>
      <c r="E2364">
        <v>2212</v>
      </c>
      <c r="F2364">
        <v>213</v>
      </c>
      <c r="G2364">
        <v>0</v>
      </c>
      <c r="H2364">
        <v>0</v>
      </c>
      <c r="I2364">
        <v>0</v>
      </c>
    </row>
    <row r="2365" spans="1:19" x14ac:dyDescent="0.2">
      <c r="A2365">
        <v>2261</v>
      </c>
      <c r="B2365">
        <v>2226</v>
      </c>
      <c r="C2365">
        <v>2</v>
      </c>
      <c r="D2365">
        <v>0.1</v>
      </c>
      <c r="E2365">
        <v>2212</v>
      </c>
      <c r="F2365">
        <v>211</v>
      </c>
      <c r="G2365">
        <v>0</v>
      </c>
      <c r="H2365">
        <v>0</v>
      </c>
      <c r="I2365">
        <v>0</v>
      </c>
    </row>
    <row r="2366" spans="1:19" s="2" customFormat="1" x14ac:dyDescent="0.2">
      <c r="A2366" s="2">
        <v>2262</v>
      </c>
      <c r="B2366" s="2">
        <v>2126</v>
      </c>
      <c r="C2366" s="2" t="s">
        <v>349</v>
      </c>
      <c r="D2366" s="2">
        <v>1.88</v>
      </c>
      <c r="E2366" s="2">
        <v>0.33</v>
      </c>
      <c r="F2366" s="2">
        <v>6</v>
      </c>
      <c r="G2366" s="2">
        <v>1</v>
      </c>
      <c r="H2366" s="2">
        <v>0</v>
      </c>
      <c r="I2366" s="2">
        <v>0</v>
      </c>
      <c r="J2366" s="2">
        <v>0</v>
      </c>
      <c r="K2366" s="2">
        <v>1.5</v>
      </c>
      <c r="L2366" s="2">
        <v>1</v>
      </c>
      <c r="M2366" s="2">
        <v>7</v>
      </c>
      <c r="N2366" s="2">
        <v>1.91</v>
      </c>
      <c r="O2366" s="2">
        <v>1.855</v>
      </c>
      <c r="P2366" s="2">
        <v>0.4</v>
      </c>
      <c r="Q2366" s="2">
        <v>0.27</v>
      </c>
      <c r="R2366" s="9">
        <v>4</v>
      </c>
      <c r="S2366" s="2" t="s">
        <v>772</v>
      </c>
    </row>
    <row r="2367" spans="1:19" x14ac:dyDescent="0.2">
      <c r="A2367">
        <v>2263</v>
      </c>
      <c r="B2367">
        <v>2126</v>
      </c>
      <c r="C2367">
        <v>2</v>
      </c>
      <c r="D2367">
        <v>0.37330000000000002</v>
      </c>
      <c r="E2367">
        <v>2114</v>
      </c>
      <c r="F2367">
        <v>211</v>
      </c>
      <c r="G2367">
        <v>0</v>
      </c>
      <c r="H2367">
        <v>0</v>
      </c>
      <c r="I2367">
        <v>0</v>
      </c>
    </row>
    <row r="2368" spans="1:19" x14ac:dyDescent="0.2">
      <c r="A2368">
        <v>2264</v>
      </c>
      <c r="B2368">
        <v>2126</v>
      </c>
      <c r="C2368">
        <v>2</v>
      </c>
      <c r="D2368">
        <v>0.28000000000000003</v>
      </c>
      <c r="E2368">
        <v>2224</v>
      </c>
      <c r="F2368">
        <v>-211</v>
      </c>
      <c r="G2368">
        <v>0</v>
      </c>
      <c r="H2368">
        <v>0</v>
      </c>
      <c r="I2368">
        <v>0</v>
      </c>
    </row>
    <row r="2369" spans="1:19" x14ac:dyDescent="0.2">
      <c r="A2369">
        <v>2265</v>
      </c>
      <c r="B2369">
        <v>2126</v>
      </c>
      <c r="C2369">
        <v>2</v>
      </c>
      <c r="D2369">
        <v>0.1333</v>
      </c>
      <c r="E2369">
        <v>2212</v>
      </c>
      <c r="F2369">
        <v>113</v>
      </c>
      <c r="G2369">
        <v>0</v>
      </c>
      <c r="H2369">
        <v>0</v>
      </c>
      <c r="I2369">
        <v>0</v>
      </c>
    </row>
    <row r="2370" spans="1:19" x14ac:dyDescent="0.2">
      <c r="A2370">
        <v>2266</v>
      </c>
      <c r="B2370">
        <v>2126</v>
      </c>
      <c r="C2370">
        <v>2</v>
      </c>
      <c r="D2370">
        <v>6.6699999999999995E-2</v>
      </c>
      <c r="E2370">
        <v>2112</v>
      </c>
      <c r="F2370">
        <v>213</v>
      </c>
      <c r="G2370">
        <v>0</v>
      </c>
      <c r="H2370">
        <v>0</v>
      </c>
      <c r="I2370">
        <v>0</v>
      </c>
    </row>
    <row r="2371" spans="1:19" x14ac:dyDescent="0.2">
      <c r="A2371">
        <v>2267</v>
      </c>
      <c r="B2371">
        <v>2126</v>
      </c>
      <c r="C2371">
        <v>2</v>
      </c>
      <c r="D2371">
        <v>6.6699999999999995E-2</v>
      </c>
      <c r="E2371">
        <v>2212</v>
      </c>
      <c r="F2371">
        <v>111</v>
      </c>
      <c r="G2371">
        <v>0</v>
      </c>
      <c r="H2371">
        <v>0</v>
      </c>
      <c r="I2371">
        <v>0</v>
      </c>
    </row>
    <row r="2372" spans="1:19" x14ac:dyDescent="0.2">
      <c r="A2372">
        <v>2268</v>
      </c>
      <c r="B2372">
        <v>2126</v>
      </c>
      <c r="C2372">
        <v>2</v>
      </c>
      <c r="D2372">
        <v>4.6699999999999998E-2</v>
      </c>
      <c r="E2372">
        <v>2214</v>
      </c>
      <c r="F2372">
        <v>111</v>
      </c>
      <c r="G2372">
        <v>0</v>
      </c>
      <c r="H2372">
        <v>0</v>
      </c>
      <c r="I2372">
        <v>0</v>
      </c>
    </row>
    <row r="2373" spans="1:19" x14ac:dyDescent="0.2">
      <c r="A2373">
        <v>2269</v>
      </c>
      <c r="B2373">
        <v>2126</v>
      </c>
      <c r="C2373">
        <v>2</v>
      </c>
      <c r="D2373">
        <v>3.3300000000000003E-2</v>
      </c>
      <c r="E2373">
        <v>2112</v>
      </c>
      <c r="F2373">
        <v>211</v>
      </c>
      <c r="G2373">
        <v>0</v>
      </c>
      <c r="H2373">
        <v>0</v>
      </c>
      <c r="I2373">
        <v>0</v>
      </c>
    </row>
    <row r="2374" spans="1:19" s="2" customFormat="1" x14ac:dyDescent="0.2">
      <c r="A2374" s="2">
        <v>2270</v>
      </c>
      <c r="B2374" s="2">
        <v>1216</v>
      </c>
      <c r="C2374" s="2" t="s">
        <v>350</v>
      </c>
      <c r="D2374" s="2">
        <v>1.88</v>
      </c>
      <c r="E2374" s="2">
        <v>0.33</v>
      </c>
      <c r="F2374" s="2">
        <v>6</v>
      </c>
      <c r="G2374" s="2">
        <v>1</v>
      </c>
      <c r="H2374" s="2">
        <v>0</v>
      </c>
      <c r="I2374" s="2">
        <v>0</v>
      </c>
      <c r="J2374" s="2">
        <v>0</v>
      </c>
      <c r="K2374" s="2">
        <v>1.5</v>
      </c>
      <c r="L2374" s="2">
        <v>0</v>
      </c>
      <c r="M2374" s="2">
        <v>7</v>
      </c>
      <c r="N2374" s="2">
        <v>1.91</v>
      </c>
      <c r="O2374" s="2">
        <v>1.855</v>
      </c>
      <c r="P2374" s="2">
        <v>0.4</v>
      </c>
      <c r="Q2374" s="2">
        <v>0.27</v>
      </c>
      <c r="R2374" s="9">
        <v>4</v>
      </c>
      <c r="S2374" s="2" t="s">
        <v>772</v>
      </c>
    </row>
    <row r="2375" spans="1:19" x14ac:dyDescent="0.2">
      <c r="A2375">
        <v>2271</v>
      </c>
      <c r="B2375">
        <v>1216</v>
      </c>
      <c r="C2375">
        <v>2</v>
      </c>
      <c r="D2375">
        <v>0.37330000000000002</v>
      </c>
      <c r="E2375">
        <v>2214</v>
      </c>
      <c r="F2375">
        <v>-211</v>
      </c>
      <c r="G2375">
        <v>0</v>
      </c>
      <c r="H2375">
        <v>0</v>
      </c>
      <c r="I2375">
        <v>0</v>
      </c>
    </row>
    <row r="2376" spans="1:19" x14ac:dyDescent="0.2">
      <c r="A2376">
        <v>2272</v>
      </c>
      <c r="B2376">
        <v>1216</v>
      </c>
      <c r="C2376">
        <v>2</v>
      </c>
      <c r="D2376">
        <v>0.28000000000000003</v>
      </c>
      <c r="E2376">
        <v>1114</v>
      </c>
      <c r="F2376">
        <v>211</v>
      </c>
      <c r="G2376">
        <v>0</v>
      </c>
      <c r="H2376">
        <v>0</v>
      </c>
      <c r="I2376">
        <v>0</v>
      </c>
    </row>
    <row r="2377" spans="1:19" x14ac:dyDescent="0.2">
      <c r="A2377">
        <v>2273</v>
      </c>
      <c r="B2377">
        <v>1216</v>
      </c>
      <c r="C2377">
        <v>2</v>
      </c>
      <c r="D2377">
        <v>0.1333</v>
      </c>
      <c r="E2377">
        <v>2112</v>
      </c>
      <c r="F2377">
        <v>113</v>
      </c>
      <c r="G2377">
        <v>0</v>
      </c>
      <c r="H2377">
        <v>0</v>
      </c>
      <c r="I2377">
        <v>0</v>
      </c>
    </row>
    <row r="2378" spans="1:19" x14ac:dyDescent="0.2">
      <c r="A2378">
        <v>2274</v>
      </c>
      <c r="B2378">
        <v>1216</v>
      </c>
      <c r="C2378">
        <v>2</v>
      </c>
      <c r="D2378">
        <v>6.6699999999999995E-2</v>
      </c>
      <c r="E2378">
        <v>2112</v>
      </c>
      <c r="F2378">
        <v>111</v>
      </c>
      <c r="G2378">
        <v>0</v>
      </c>
      <c r="H2378">
        <v>0</v>
      </c>
      <c r="I2378">
        <v>0</v>
      </c>
    </row>
    <row r="2379" spans="1:19" x14ac:dyDescent="0.2">
      <c r="A2379">
        <v>2275</v>
      </c>
      <c r="B2379">
        <v>1216</v>
      </c>
      <c r="C2379">
        <v>2</v>
      </c>
      <c r="D2379">
        <v>6.6699999999999995E-2</v>
      </c>
      <c r="E2379">
        <v>2212</v>
      </c>
      <c r="F2379">
        <v>-213</v>
      </c>
      <c r="G2379">
        <v>0</v>
      </c>
      <c r="H2379">
        <v>0</v>
      </c>
      <c r="I2379">
        <v>0</v>
      </c>
    </row>
    <row r="2380" spans="1:19" x14ac:dyDescent="0.2">
      <c r="A2380">
        <v>2276</v>
      </c>
      <c r="B2380">
        <v>1216</v>
      </c>
      <c r="C2380">
        <v>2</v>
      </c>
      <c r="D2380">
        <v>4.6699999999999998E-2</v>
      </c>
      <c r="E2380">
        <v>2114</v>
      </c>
      <c r="F2380">
        <v>111</v>
      </c>
      <c r="G2380">
        <v>0</v>
      </c>
      <c r="H2380">
        <v>0</v>
      </c>
      <c r="I2380">
        <v>0</v>
      </c>
    </row>
    <row r="2381" spans="1:19" x14ac:dyDescent="0.2">
      <c r="A2381">
        <v>2277</v>
      </c>
      <c r="B2381">
        <v>1216</v>
      </c>
      <c r="C2381">
        <v>2</v>
      </c>
      <c r="D2381">
        <v>3.3300000000000003E-2</v>
      </c>
      <c r="E2381">
        <v>2212</v>
      </c>
      <c r="F2381">
        <v>-211</v>
      </c>
      <c r="G2381">
        <v>0</v>
      </c>
      <c r="H2381">
        <v>0</v>
      </c>
      <c r="I2381">
        <v>0</v>
      </c>
    </row>
    <row r="2382" spans="1:19" s="2" customFormat="1" x14ac:dyDescent="0.2">
      <c r="A2382" s="2">
        <v>2278</v>
      </c>
      <c r="B2382" s="2">
        <v>1116</v>
      </c>
      <c r="C2382" s="2" t="s">
        <v>351</v>
      </c>
      <c r="D2382" s="2">
        <v>1.88</v>
      </c>
      <c r="E2382" s="2">
        <v>0.33</v>
      </c>
      <c r="F2382" s="2">
        <v>6</v>
      </c>
      <c r="G2382" s="2">
        <v>1</v>
      </c>
      <c r="H2382" s="2">
        <v>0</v>
      </c>
      <c r="I2382" s="2">
        <v>0</v>
      </c>
      <c r="J2382" s="2">
        <v>0</v>
      </c>
      <c r="K2382" s="2">
        <v>1.5</v>
      </c>
      <c r="L2382" s="2">
        <v>-1</v>
      </c>
      <c r="M2382" s="2">
        <v>4</v>
      </c>
      <c r="N2382" s="2">
        <v>1.91</v>
      </c>
      <c r="O2382" s="2">
        <v>1.855</v>
      </c>
      <c r="P2382" s="2">
        <v>0.4</v>
      </c>
      <c r="Q2382" s="2">
        <v>0.27</v>
      </c>
      <c r="R2382" s="9">
        <v>4</v>
      </c>
      <c r="S2382" s="2" t="s">
        <v>705</v>
      </c>
    </row>
    <row r="2383" spans="1:19" x14ac:dyDescent="0.2">
      <c r="A2383">
        <v>2279</v>
      </c>
      <c r="B2383">
        <v>1116</v>
      </c>
      <c r="C2383">
        <v>2</v>
      </c>
      <c r="D2383">
        <v>0.42</v>
      </c>
      <c r="E2383">
        <v>1114</v>
      </c>
      <c r="F2383">
        <v>111</v>
      </c>
      <c r="G2383">
        <v>0</v>
      </c>
      <c r="H2383">
        <v>0</v>
      </c>
      <c r="I2383">
        <v>0</v>
      </c>
    </row>
    <row r="2384" spans="1:19" x14ac:dyDescent="0.2">
      <c r="A2384">
        <v>2280</v>
      </c>
      <c r="B2384">
        <v>1116</v>
      </c>
      <c r="C2384">
        <v>2</v>
      </c>
      <c r="D2384">
        <v>0.28000000000000003</v>
      </c>
      <c r="E2384">
        <v>2114</v>
      </c>
      <c r="F2384">
        <v>-211</v>
      </c>
      <c r="G2384">
        <v>0</v>
      </c>
      <c r="H2384">
        <v>0</v>
      </c>
      <c r="I2384">
        <v>0</v>
      </c>
    </row>
    <row r="2385" spans="1:19" x14ac:dyDescent="0.2">
      <c r="A2385">
        <v>2281</v>
      </c>
      <c r="B2385">
        <v>1116</v>
      </c>
      <c r="C2385">
        <v>2</v>
      </c>
      <c r="D2385">
        <v>0.2</v>
      </c>
      <c r="E2385">
        <v>2112</v>
      </c>
      <c r="F2385">
        <v>-213</v>
      </c>
      <c r="G2385">
        <v>0</v>
      </c>
      <c r="H2385">
        <v>0</v>
      </c>
      <c r="I2385">
        <v>0</v>
      </c>
    </row>
    <row r="2386" spans="1:19" x14ac:dyDescent="0.2">
      <c r="A2386">
        <v>2282</v>
      </c>
      <c r="B2386">
        <v>1116</v>
      </c>
      <c r="C2386">
        <v>2</v>
      </c>
      <c r="D2386">
        <v>0.1</v>
      </c>
      <c r="E2386">
        <v>2112</v>
      </c>
      <c r="F2386">
        <v>-211</v>
      </c>
      <c r="G2386">
        <v>0</v>
      </c>
      <c r="H2386">
        <v>0</v>
      </c>
      <c r="I2386">
        <v>0</v>
      </c>
    </row>
    <row r="2387" spans="1:19" s="2" customFormat="1" x14ac:dyDescent="0.2">
      <c r="A2387" s="2">
        <v>2283</v>
      </c>
      <c r="B2387" s="2">
        <v>-1116</v>
      </c>
      <c r="C2387" s="2" t="s">
        <v>352</v>
      </c>
      <c r="D2387" s="2">
        <v>1.88</v>
      </c>
      <c r="E2387" s="2">
        <v>0.33</v>
      </c>
      <c r="F2387" s="2">
        <v>6</v>
      </c>
      <c r="G2387" s="2">
        <v>-1</v>
      </c>
      <c r="H2387" s="2">
        <v>0</v>
      </c>
      <c r="I2387" s="2">
        <v>0</v>
      </c>
      <c r="J2387" s="2">
        <v>0</v>
      </c>
      <c r="K2387" s="2">
        <v>1.5</v>
      </c>
      <c r="L2387" s="2">
        <v>1</v>
      </c>
      <c r="M2387" s="2">
        <v>4</v>
      </c>
      <c r="N2387" s="2">
        <v>1.91</v>
      </c>
      <c r="O2387" s="2">
        <v>1.855</v>
      </c>
      <c r="P2387" s="2">
        <v>0.4</v>
      </c>
      <c r="Q2387" s="2">
        <v>0.27</v>
      </c>
      <c r="R2387" s="9">
        <v>4</v>
      </c>
      <c r="S2387" s="2" t="s">
        <v>705</v>
      </c>
    </row>
    <row r="2388" spans="1:19" x14ac:dyDescent="0.2">
      <c r="A2388">
        <v>2284</v>
      </c>
      <c r="B2388">
        <v>-1116</v>
      </c>
      <c r="C2388">
        <v>2</v>
      </c>
      <c r="D2388">
        <v>0.42</v>
      </c>
      <c r="E2388">
        <v>-1114</v>
      </c>
      <c r="F2388">
        <v>111</v>
      </c>
      <c r="G2388">
        <v>0</v>
      </c>
      <c r="H2388">
        <v>0</v>
      </c>
      <c r="I2388">
        <v>0</v>
      </c>
    </row>
    <row r="2389" spans="1:19" x14ac:dyDescent="0.2">
      <c r="A2389">
        <v>2285</v>
      </c>
      <c r="B2389">
        <v>-1116</v>
      </c>
      <c r="C2389">
        <v>2</v>
      </c>
      <c r="D2389">
        <v>0.28000000000000003</v>
      </c>
      <c r="E2389">
        <v>-2114</v>
      </c>
      <c r="F2389">
        <v>211</v>
      </c>
      <c r="G2389">
        <v>0</v>
      </c>
      <c r="H2389">
        <v>0</v>
      </c>
      <c r="I2389">
        <v>0</v>
      </c>
    </row>
    <row r="2390" spans="1:19" x14ac:dyDescent="0.2">
      <c r="A2390">
        <v>2286</v>
      </c>
      <c r="B2390">
        <v>-1116</v>
      </c>
      <c r="C2390">
        <v>2</v>
      </c>
      <c r="D2390">
        <v>0.2</v>
      </c>
      <c r="E2390">
        <v>-2112</v>
      </c>
      <c r="F2390">
        <v>213</v>
      </c>
      <c r="G2390">
        <v>0</v>
      </c>
      <c r="H2390">
        <v>0</v>
      </c>
      <c r="I2390">
        <v>0</v>
      </c>
    </row>
    <row r="2391" spans="1:19" x14ac:dyDescent="0.2">
      <c r="A2391">
        <v>2287</v>
      </c>
      <c r="B2391">
        <v>-1116</v>
      </c>
      <c r="C2391">
        <v>2</v>
      </c>
      <c r="D2391">
        <v>0.1</v>
      </c>
      <c r="E2391">
        <v>-2112</v>
      </c>
      <c r="F2391">
        <v>211</v>
      </c>
      <c r="G2391">
        <v>0</v>
      </c>
      <c r="H2391">
        <v>0</v>
      </c>
      <c r="I2391">
        <v>0</v>
      </c>
    </row>
    <row r="2392" spans="1:19" s="2" customFormat="1" x14ac:dyDescent="0.2">
      <c r="A2392" s="2">
        <v>2288</v>
      </c>
      <c r="B2392" s="2">
        <v>-1216</v>
      </c>
      <c r="C2392" s="2" t="s">
        <v>353</v>
      </c>
      <c r="D2392" s="2">
        <v>1.88</v>
      </c>
      <c r="E2392" s="2">
        <v>0.33</v>
      </c>
      <c r="F2392" s="2">
        <v>6</v>
      </c>
      <c r="G2392" s="2">
        <v>-1</v>
      </c>
      <c r="H2392" s="2">
        <v>0</v>
      </c>
      <c r="I2392" s="2">
        <v>0</v>
      </c>
      <c r="J2392" s="2">
        <v>0</v>
      </c>
      <c r="K2392" s="2">
        <v>1.5</v>
      </c>
      <c r="L2392" s="2">
        <v>0</v>
      </c>
      <c r="M2392" s="2">
        <v>7</v>
      </c>
      <c r="N2392" s="2">
        <v>1.91</v>
      </c>
      <c r="O2392" s="2">
        <v>1.855</v>
      </c>
      <c r="P2392" s="2">
        <v>0.4</v>
      </c>
      <c r="Q2392" s="2">
        <v>0.27</v>
      </c>
      <c r="R2392" s="9">
        <v>4</v>
      </c>
      <c r="S2392" s="2" t="s">
        <v>772</v>
      </c>
    </row>
    <row r="2393" spans="1:19" x14ac:dyDescent="0.2">
      <c r="A2393">
        <v>2289</v>
      </c>
      <c r="B2393">
        <v>-1216</v>
      </c>
      <c r="C2393">
        <v>2</v>
      </c>
      <c r="D2393">
        <v>0.37330000000000002</v>
      </c>
      <c r="E2393">
        <v>-2214</v>
      </c>
      <c r="F2393">
        <v>211</v>
      </c>
      <c r="G2393">
        <v>0</v>
      </c>
      <c r="H2393">
        <v>0</v>
      </c>
      <c r="I2393">
        <v>0</v>
      </c>
    </row>
    <row r="2394" spans="1:19" x14ac:dyDescent="0.2">
      <c r="A2394">
        <v>2290</v>
      </c>
      <c r="B2394">
        <v>-1216</v>
      </c>
      <c r="C2394">
        <v>2</v>
      </c>
      <c r="D2394">
        <v>0.28000000000000003</v>
      </c>
      <c r="E2394">
        <v>-1114</v>
      </c>
      <c r="F2394">
        <v>-211</v>
      </c>
      <c r="G2394">
        <v>0</v>
      </c>
      <c r="H2394">
        <v>0</v>
      </c>
      <c r="I2394">
        <v>0</v>
      </c>
    </row>
    <row r="2395" spans="1:19" x14ac:dyDescent="0.2">
      <c r="A2395">
        <v>2291</v>
      </c>
      <c r="B2395">
        <v>-1216</v>
      </c>
      <c r="C2395">
        <v>2</v>
      </c>
      <c r="D2395">
        <v>0.1333</v>
      </c>
      <c r="E2395">
        <v>-2112</v>
      </c>
      <c r="F2395">
        <v>113</v>
      </c>
      <c r="G2395">
        <v>0</v>
      </c>
      <c r="H2395">
        <v>0</v>
      </c>
      <c r="I2395">
        <v>0</v>
      </c>
    </row>
    <row r="2396" spans="1:19" x14ac:dyDescent="0.2">
      <c r="A2396">
        <v>2292</v>
      </c>
      <c r="B2396">
        <v>-1216</v>
      </c>
      <c r="C2396">
        <v>2</v>
      </c>
      <c r="D2396">
        <v>6.6699999999999995E-2</v>
      </c>
      <c r="E2396">
        <v>-2212</v>
      </c>
      <c r="F2396">
        <v>213</v>
      </c>
      <c r="G2396">
        <v>0</v>
      </c>
      <c r="H2396">
        <v>0</v>
      </c>
      <c r="I2396">
        <v>0</v>
      </c>
    </row>
    <row r="2397" spans="1:19" x14ac:dyDescent="0.2">
      <c r="A2397">
        <v>2293</v>
      </c>
      <c r="B2397">
        <v>-1216</v>
      </c>
      <c r="C2397">
        <v>2</v>
      </c>
      <c r="D2397">
        <v>6.6699999999999995E-2</v>
      </c>
      <c r="E2397">
        <v>-2112</v>
      </c>
      <c r="F2397">
        <v>111</v>
      </c>
      <c r="G2397">
        <v>0</v>
      </c>
      <c r="H2397">
        <v>0</v>
      </c>
      <c r="I2397">
        <v>0</v>
      </c>
    </row>
    <row r="2398" spans="1:19" x14ac:dyDescent="0.2">
      <c r="A2398">
        <v>2294</v>
      </c>
      <c r="B2398">
        <v>-1216</v>
      </c>
      <c r="C2398">
        <v>2</v>
      </c>
      <c r="D2398">
        <v>4.6699999999999998E-2</v>
      </c>
      <c r="E2398">
        <v>-2114</v>
      </c>
      <c r="F2398">
        <v>111</v>
      </c>
      <c r="G2398">
        <v>0</v>
      </c>
      <c r="H2398">
        <v>0</v>
      </c>
      <c r="I2398">
        <v>0</v>
      </c>
    </row>
    <row r="2399" spans="1:19" x14ac:dyDescent="0.2">
      <c r="A2399">
        <v>2295</v>
      </c>
      <c r="B2399">
        <v>-1216</v>
      </c>
      <c r="C2399">
        <v>2</v>
      </c>
      <c r="D2399">
        <v>3.3300000000000003E-2</v>
      </c>
      <c r="E2399">
        <v>-2212</v>
      </c>
      <c r="F2399">
        <v>211</v>
      </c>
      <c r="G2399">
        <v>0</v>
      </c>
      <c r="H2399">
        <v>0</v>
      </c>
      <c r="I2399">
        <v>0</v>
      </c>
    </row>
    <row r="2400" spans="1:19" s="2" customFormat="1" x14ac:dyDescent="0.2">
      <c r="A2400" s="2">
        <v>2296</v>
      </c>
      <c r="B2400" s="2">
        <v>-2126</v>
      </c>
      <c r="C2400" s="2" t="s">
        <v>354</v>
      </c>
      <c r="D2400" s="2">
        <v>1.88</v>
      </c>
      <c r="E2400" s="2">
        <v>0.33</v>
      </c>
      <c r="F2400" s="2">
        <v>6</v>
      </c>
      <c r="G2400" s="2">
        <v>-1</v>
      </c>
      <c r="H2400" s="2">
        <v>0</v>
      </c>
      <c r="I2400" s="2">
        <v>0</v>
      </c>
      <c r="J2400" s="2">
        <v>0</v>
      </c>
      <c r="K2400" s="2">
        <v>1.5</v>
      </c>
      <c r="L2400" s="2">
        <v>-1</v>
      </c>
      <c r="M2400" s="2">
        <v>7</v>
      </c>
      <c r="N2400" s="2">
        <v>1.91</v>
      </c>
      <c r="O2400" s="2">
        <v>1.855</v>
      </c>
      <c r="P2400" s="2">
        <v>0.4</v>
      </c>
      <c r="Q2400" s="2">
        <v>0.27</v>
      </c>
      <c r="R2400" s="9">
        <v>4</v>
      </c>
      <c r="S2400" s="2" t="s">
        <v>772</v>
      </c>
    </row>
    <row r="2401" spans="1:19" x14ac:dyDescent="0.2">
      <c r="A2401">
        <v>2297</v>
      </c>
      <c r="B2401">
        <v>-2126</v>
      </c>
      <c r="C2401">
        <v>2</v>
      </c>
      <c r="D2401">
        <v>0.37330000000000002</v>
      </c>
      <c r="E2401">
        <v>-2114</v>
      </c>
      <c r="F2401">
        <v>-211</v>
      </c>
      <c r="G2401">
        <v>0</v>
      </c>
      <c r="H2401">
        <v>0</v>
      </c>
      <c r="I2401">
        <v>0</v>
      </c>
    </row>
    <row r="2402" spans="1:19" x14ac:dyDescent="0.2">
      <c r="A2402">
        <v>2298</v>
      </c>
      <c r="B2402">
        <v>-2126</v>
      </c>
      <c r="C2402">
        <v>2</v>
      </c>
      <c r="D2402">
        <v>0.28000000000000003</v>
      </c>
      <c r="E2402">
        <v>-2224</v>
      </c>
      <c r="F2402">
        <v>211</v>
      </c>
      <c r="G2402">
        <v>0</v>
      </c>
      <c r="H2402">
        <v>0</v>
      </c>
      <c r="I2402">
        <v>0</v>
      </c>
    </row>
    <row r="2403" spans="1:19" x14ac:dyDescent="0.2">
      <c r="A2403">
        <v>2299</v>
      </c>
      <c r="B2403">
        <v>-2126</v>
      </c>
      <c r="C2403">
        <v>2</v>
      </c>
      <c r="D2403">
        <v>0.1333</v>
      </c>
      <c r="E2403">
        <v>-2212</v>
      </c>
      <c r="F2403">
        <v>113</v>
      </c>
      <c r="G2403">
        <v>0</v>
      </c>
      <c r="H2403">
        <v>0</v>
      </c>
      <c r="I2403">
        <v>0</v>
      </c>
    </row>
    <row r="2404" spans="1:19" x14ac:dyDescent="0.2">
      <c r="A2404">
        <v>2300</v>
      </c>
      <c r="B2404">
        <v>-2126</v>
      </c>
      <c r="C2404">
        <v>2</v>
      </c>
      <c r="D2404">
        <v>6.6699999999999995E-2</v>
      </c>
      <c r="E2404">
        <v>-2212</v>
      </c>
      <c r="F2404">
        <v>111</v>
      </c>
      <c r="G2404">
        <v>0</v>
      </c>
      <c r="H2404">
        <v>0</v>
      </c>
      <c r="I2404">
        <v>0</v>
      </c>
    </row>
    <row r="2405" spans="1:19" x14ac:dyDescent="0.2">
      <c r="A2405">
        <v>2301</v>
      </c>
      <c r="B2405">
        <v>-2126</v>
      </c>
      <c r="C2405">
        <v>2</v>
      </c>
      <c r="D2405">
        <v>6.6699999999999995E-2</v>
      </c>
      <c r="E2405">
        <v>-2112</v>
      </c>
      <c r="F2405">
        <v>-213</v>
      </c>
      <c r="G2405">
        <v>0</v>
      </c>
      <c r="H2405">
        <v>0</v>
      </c>
      <c r="I2405">
        <v>0</v>
      </c>
    </row>
    <row r="2406" spans="1:19" x14ac:dyDescent="0.2">
      <c r="A2406">
        <v>2302</v>
      </c>
      <c r="B2406">
        <v>-2126</v>
      </c>
      <c r="C2406">
        <v>2</v>
      </c>
      <c r="D2406">
        <v>4.6699999999999998E-2</v>
      </c>
      <c r="E2406">
        <v>-2214</v>
      </c>
      <c r="F2406">
        <v>111</v>
      </c>
      <c r="G2406">
        <v>0</v>
      </c>
      <c r="H2406">
        <v>0</v>
      </c>
      <c r="I2406">
        <v>0</v>
      </c>
    </row>
    <row r="2407" spans="1:19" x14ac:dyDescent="0.2">
      <c r="A2407">
        <v>2303</v>
      </c>
      <c r="B2407">
        <v>-2126</v>
      </c>
      <c r="C2407">
        <v>2</v>
      </c>
      <c r="D2407">
        <v>3.3300000000000003E-2</v>
      </c>
      <c r="E2407">
        <v>-2112</v>
      </c>
      <c r="F2407">
        <v>-211</v>
      </c>
      <c r="G2407">
        <v>0</v>
      </c>
      <c r="H2407">
        <v>0</v>
      </c>
      <c r="I2407">
        <v>0</v>
      </c>
    </row>
    <row r="2408" spans="1:19" s="2" customFormat="1" x14ac:dyDescent="0.2">
      <c r="A2408" s="2">
        <v>2304</v>
      </c>
      <c r="B2408" s="2">
        <v>-2226</v>
      </c>
      <c r="C2408" s="2" t="s">
        <v>355</v>
      </c>
      <c r="D2408" s="2">
        <v>1.88</v>
      </c>
      <c r="E2408" s="2">
        <v>0.33</v>
      </c>
      <c r="F2408" s="2">
        <v>6</v>
      </c>
      <c r="G2408" s="2">
        <v>-1</v>
      </c>
      <c r="H2408" s="2">
        <v>0</v>
      </c>
      <c r="I2408" s="2">
        <v>0</v>
      </c>
      <c r="J2408" s="2">
        <v>0</v>
      </c>
      <c r="K2408" s="2">
        <v>1.5</v>
      </c>
      <c r="L2408" s="2">
        <v>-2</v>
      </c>
      <c r="M2408" s="2">
        <v>4</v>
      </c>
      <c r="N2408" s="2">
        <v>1.91</v>
      </c>
      <c r="O2408" s="2">
        <v>1.855</v>
      </c>
      <c r="P2408" s="2">
        <v>0.4</v>
      </c>
      <c r="Q2408" s="2">
        <v>0.27</v>
      </c>
      <c r="R2408" s="9">
        <v>4</v>
      </c>
      <c r="S2408" s="2" t="s">
        <v>705</v>
      </c>
    </row>
    <row r="2409" spans="1:19" x14ac:dyDescent="0.2">
      <c r="A2409">
        <v>2305</v>
      </c>
      <c r="B2409">
        <v>-2226</v>
      </c>
      <c r="C2409">
        <v>2</v>
      </c>
      <c r="D2409">
        <v>0.42</v>
      </c>
      <c r="E2409">
        <v>-2224</v>
      </c>
      <c r="F2409">
        <v>111</v>
      </c>
      <c r="G2409">
        <v>0</v>
      </c>
      <c r="H2409">
        <v>0</v>
      </c>
      <c r="I2409">
        <v>0</v>
      </c>
    </row>
    <row r="2410" spans="1:19" x14ac:dyDescent="0.2">
      <c r="A2410">
        <v>2306</v>
      </c>
      <c r="B2410">
        <v>-2226</v>
      </c>
      <c r="C2410">
        <v>2</v>
      </c>
      <c r="D2410">
        <v>0.28000000000000003</v>
      </c>
      <c r="E2410">
        <v>-2214</v>
      </c>
      <c r="F2410">
        <v>-211</v>
      </c>
      <c r="G2410">
        <v>0</v>
      </c>
      <c r="H2410">
        <v>0</v>
      </c>
      <c r="I2410">
        <v>0</v>
      </c>
    </row>
    <row r="2411" spans="1:19" x14ac:dyDescent="0.2">
      <c r="A2411">
        <v>2307</v>
      </c>
      <c r="B2411">
        <v>-2226</v>
      </c>
      <c r="C2411">
        <v>2</v>
      </c>
      <c r="D2411">
        <v>0.2</v>
      </c>
      <c r="E2411">
        <v>-2212</v>
      </c>
      <c r="F2411">
        <v>-213</v>
      </c>
      <c r="G2411">
        <v>0</v>
      </c>
      <c r="H2411">
        <v>0</v>
      </c>
      <c r="I2411">
        <v>0</v>
      </c>
    </row>
    <row r="2412" spans="1:19" x14ac:dyDescent="0.2">
      <c r="A2412">
        <v>2308</v>
      </c>
      <c r="B2412">
        <v>-2226</v>
      </c>
      <c r="C2412">
        <v>2</v>
      </c>
      <c r="D2412">
        <v>0.1</v>
      </c>
      <c r="E2412">
        <v>-2212</v>
      </c>
      <c r="F2412">
        <v>-211</v>
      </c>
      <c r="G2412">
        <v>0</v>
      </c>
      <c r="H2412">
        <v>0</v>
      </c>
      <c r="I2412">
        <v>0</v>
      </c>
    </row>
    <row r="2413" spans="1:19" s="2" customFormat="1" x14ac:dyDescent="0.2">
      <c r="A2413" s="2">
        <v>2309</v>
      </c>
      <c r="B2413" s="2">
        <v>-9843222</v>
      </c>
      <c r="C2413" s="2" t="s">
        <v>356</v>
      </c>
      <c r="D2413" s="2">
        <v>1.88</v>
      </c>
      <c r="E2413" s="2">
        <v>0.2</v>
      </c>
      <c r="F2413" s="2">
        <v>2</v>
      </c>
      <c r="G2413" s="2">
        <v>-1</v>
      </c>
      <c r="H2413" s="2">
        <v>1</v>
      </c>
      <c r="I2413" s="2">
        <v>0</v>
      </c>
      <c r="J2413" s="2">
        <v>0</v>
      </c>
      <c r="K2413" s="2">
        <v>1</v>
      </c>
      <c r="L2413" s="2">
        <v>-1</v>
      </c>
      <c r="M2413" s="2">
        <v>5</v>
      </c>
      <c r="N2413" s="2">
        <v>1.94</v>
      </c>
      <c r="O2413" s="2">
        <v>1.82</v>
      </c>
      <c r="P2413" s="2">
        <v>0.3</v>
      </c>
      <c r="Q2413" s="2">
        <v>0.1</v>
      </c>
      <c r="R2413" s="9">
        <v>2</v>
      </c>
      <c r="S2413" s="2" t="s">
        <v>784</v>
      </c>
    </row>
    <row r="2414" spans="1:19" x14ac:dyDescent="0.2">
      <c r="A2414">
        <v>2310</v>
      </c>
      <c r="B2414">
        <v>-9843222</v>
      </c>
      <c r="C2414">
        <v>2</v>
      </c>
      <c r="D2414">
        <v>0.8</v>
      </c>
      <c r="E2414">
        <v>-23222</v>
      </c>
      <c r="F2414">
        <v>22</v>
      </c>
      <c r="G2414">
        <v>0</v>
      </c>
      <c r="H2414">
        <v>0</v>
      </c>
      <c r="I2414">
        <v>0</v>
      </c>
    </row>
    <row r="2415" spans="1:19" x14ac:dyDescent="0.2">
      <c r="A2415">
        <v>2311</v>
      </c>
      <c r="B2415">
        <v>-9843222</v>
      </c>
      <c r="C2415">
        <v>2</v>
      </c>
      <c r="D2415">
        <v>6.6000000000000003E-2</v>
      </c>
      <c r="E2415">
        <v>-3122</v>
      </c>
      <c r="F2415">
        <v>-211</v>
      </c>
      <c r="G2415">
        <v>0</v>
      </c>
      <c r="H2415">
        <v>0</v>
      </c>
      <c r="I2415">
        <v>0</v>
      </c>
    </row>
    <row r="2416" spans="1:19" x14ac:dyDescent="0.2">
      <c r="A2416">
        <v>2312</v>
      </c>
      <c r="B2416">
        <v>-9843222</v>
      </c>
      <c r="C2416">
        <v>2</v>
      </c>
      <c r="D2416">
        <v>6.6000000000000003E-2</v>
      </c>
      <c r="E2416">
        <v>-2212</v>
      </c>
      <c r="F2416">
        <v>311</v>
      </c>
      <c r="G2416">
        <v>0</v>
      </c>
      <c r="H2416">
        <v>0</v>
      </c>
      <c r="I2416">
        <v>0</v>
      </c>
    </row>
    <row r="2417" spans="1:19" x14ac:dyDescent="0.2">
      <c r="A2417">
        <v>2313</v>
      </c>
      <c r="B2417">
        <v>-9843222</v>
      </c>
      <c r="C2417">
        <v>2</v>
      </c>
      <c r="D2417">
        <v>3.4000000000000002E-2</v>
      </c>
      <c r="E2417">
        <v>-3222</v>
      </c>
      <c r="F2417">
        <v>111</v>
      </c>
      <c r="G2417">
        <v>0</v>
      </c>
      <c r="H2417">
        <v>0</v>
      </c>
      <c r="I2417">
        <v>0</v>
      </c>
    </row>
    <row r="2418" spans="1:19" x14ac:dyDescent="0.2">
      <c r="A2418">
        <v>2314</v>
      </c>
      <c r="B2418">
        <v>-9843222</v>
      </c>
      <c r="C2418">
        <v>2</v>
      </c>
      <c r="D2418">
        <v>3.4000000000000002E-2</v>
      </c>
      <c r="E2418">
        <v>-3212</v>
      </c>
      <c r="F2418">
        <v>-211</v>
      </c>
      <c r="G2418">
        <v>0</v>
      </c>
      <c r="H2418">
        <v>0</v>
      </c>
      <c r="I2418">
        <v>0</v>
      </c>
    </row>
    <row r="2419" spans="1:19" s="2" customFormat="1" x14ac:dyDescent="0.2">
      <c r="A2419" s="2">
        <v>2315</v>
      </c>
      <c r="B2419" s="2">
        <v>-9843212</v>
      </c>
      <c r="C2419" s="2" t="s">
        <v>357</v>
      </c>
      <c r="D2419" s="2">
        <v>1.88</v>
      </c>
      <c r="E2419" s="2">
        <v>0.2</v>
      </c>
      <c r="F2419" s="2">
        <v>2</v>
      </c>
      <c r="G2419" s="2">
        <v>-1</v>
      </c>
      <c r="H2419" s="2">
        <v>1</v>
      </c>
      <c r="I2419" s="2">
        <v>0</v>
      </c>
      <c r="J2419" s="2">
        <v>0</v>
      </c>
      <c r="K2419" s="2">
        <v>1</v>
      </c>
      <c r="L2419" s="2">
        <v>0</v>
      </c>
      <c r="M2419" s="2">
        <v>7</v>
      </c>
      <c r="N2419" s="2">
        <v>1.94</v>
      </c>
      <c r="O2419" s="2">
        <v>1.82</v>
      </c>
      <c r="P2419" s="2">
        <v>0.3</v>
      </c>
      <c r="Q2419" s="2">
        <v>0.1</v>
      </c>
      <c r="R2419" s="9">
        <v>2</v>
      </c>
      <c r="S2419" s="2" t="s">
        <v>784</v>
      </c>
    </row>
    <row r="2420" spans="1:19" x14ac:dyDescent="0.2">
      <c r="A2420">
        <v>2316</v>
      </c>
      <c r="B2420">
        <v>-9843212</v>
      </c>
      <c r="C2420">
        <v>2</v>
      </c>
      <c r="D2420">
        <v>0.8</v>
      </c>
      <c r="E2420">
        <v>-23212</v>
      </c>
      <c r="F2420">
        <v>22</v>
      </c>
      <c r="G2420">
        <v>0</v>
      </c>
      <c r="H2420">
        <v>0</v>
      </c>
      <c r="I2420">
        <v>0</v>
      </c>
    </row>
    <row r="2421" spans="1:19" x14ac:dyDescent="0.2">
      <c r="A2421">
        <v>2317</v>
      </c>
      <c r="B2421">
        <v>-9843212</v>
      </c>
      <c r="C2421">
        <v>2</v>
      </c>
      <c r="D2421">
        <v>6.6000000000000003E-2</v>
      </c>
      <c r="E2421">
        <v>-3122</v>
      </c>
      <c r="F2421">
        <v>111</v>
      </c>
      <c r="G2421">
        <v>0</v>
      </c>
      <c r="H2421">
        <v>0</v>
      </c>
      <c r="I2421">
        <v>0</v>
      </c>
    </row>
    <row r="2422" spans="1:19" x14ac:dyDescent="0.2">
      <c r="A2422">
        <v>2318</v>
      </c>
      <c r="B2422">
        <v>-9843212</v>
      </c>
      <c r="C2422">
        <v>2</v>
      </c>
      <c r="D2422">
        <v>3.4000000000000002E-2</v>
      </c>
      <c r="E2422">
        <v>-2212</v>
      </c>
      <c r="F2422">
        <v>321</v>
      </c>
      <c r="G2422">
        <v>0</v>
      </c>
      <c r="H2422">
        <v>0</v>
      </c>
      <c r="I2422">
        <v>0</v>
      </c>
    </row>
    <row r="2423" spans="1:19" x14ac:dyDescent="0.2">
      <c r="A2423">
        <v>2319</v>
      </c>
      <c r="B2423">
        <v>-9843212</v>
      </c>
      <c r="C2423">
        <v>2</v>
      </c>
      <c r="D2423">
        <v>3.4000000000000002E-2</v>
      </c>
      <c r="E2423">
        <v>-2112</v>
      </c>
      <c r="F2423">
        <v>311</v>
      </c>
      <c r="G2423">
        <v>0</v>
      </c>
      <c r="H2423">
        <v>0</v>
      </c>
      <c r="I2423">
        <v>0</v>
      </c>
    </row>
    <row r="2424" spans="1:19" x14ac:dyDescent="0.2">
      <c r="A2424">
        <v>2320</v>
      </c>
      <c r="B2424">
        <v>-9843212</v>
      </c>
      <c r="C2424">
        <v>2</v>
      </c>
      <c r="D2424">
        <v>2.1999999999999999E-2</v>
      </c>
      <c r="E2424">
        <v>-3222</v>
      </c>
      <c r="F2424">
        <v>211</v>
      </c>
      <c r="G2424">
        <v>0</v>
      </c>
      <c r="H2424">
        <v>0</v>
      </c>
      <c r="I2424">
        <v>0</v>
      </c>
    </row>
    <row r="2425" spans="1:19" x14ac:dyDescent="0.2">
      <c r="A2425">
        <v>2321</v>
      </c>
      <c r="B2425">
        <v>-9843212</v>
      </c>
      <c r="C2425">
        <v>2</v>
      </c>
      <c r="D2425">
        <v>2.1999999999999999E-2</v>
      </c>
      <c r="E2425">
        <v>-3212</v>
      </c>
      <c r="F2425">
        <v>111</v>
      </c>
      <c r="G2425">
        <v>0</v>
      </c>
      <c r="H2425">
        <v>0</v>
      </c>
      <c r="I2425">
        <v>0</v>
      </c>
    </row>
    <row r="2426" spans="1:19" x14ac:dyDescent="0.2">
      <c r="A2426">
        <v>2322</v>
      </c>
      <c r="B2426">
        <v>-9843212</v>
      </c>
      <c r="C2426">
        <v>2</v>
      </c>
      <c r="D2426">
        <v>2.1999999999999999E-2</v>
      </c>
      <c r="E2426">
        <v>-3112</v>
      </c>
      <c r="F2426">
        <v>-211</v>
      </c>
      <c r="G2426">
        <v>0</v>
      </c>
      <c r="H2426">
        <v>0</v>
      </c>
      <c r="I2426">
        <v>0</v>
      </c>
    </row>
    <row r="2427" spans="1:19" s="2" customFormat="1" x14ac:dyDescent="0.2">
      <c r="A2427" s="2">
        <v>2323</v>
      </c>
      <c r="B2427" s="2">
        <v>-9843112</v>
      </c>
      <c r="C2427" s="2" t="s">
        <v>358</v>
      </c>
      <c r="D2427" s="2">
        <v>1.88</v>
      </c>
      <c r="E2427" s="2">
        <v>0.2</v>
      </c>
      <c r="F2427" s="2">
        <v>2</v>
      </c>
      <c r="G2427" s="2">
        <v>-1</v>
      </c>
      <c r="H2427" s="2">
        <v>1</v>
      </c>
      <c r="I2427" s="2">
        <v>0</v>
      </c>
      <c r="J2427" s="2">
        <v>0</v>
      </c>
      <c r="K2427" s="2">
        <v>1</v>
      </c>
      <c r="L2427" s="2">
        <v>1</v>
      </c>
      <c r="M2427" s="2">
        <v>5</v>
      </c>
      <c r="N2427" s="2">
        <v>1.94</v>
      </c>
      <c r="O2427" s="2">
        <v>1.82</v>
      </c>
      <c r="P2427" s="2">
        <v>0.3</v>
      </c>
      <c r="Q2427" s="2">
        <v>0.1</v>
      </c>
      <c r="R2427" s="9">
        <v>2</v>
      </c>
      <c r="S2427" s="2" t="s">
        <v>784</v>
      </c>
    </row>
    <row r="2428" spans="1:19" x14ac:dyDescent="0.2">
      <c r="A2428">
        <v>2324</v>
      </c>
      <c r="B2428">
        <v>-9843112</v>
      </c>
      <c r="C2428">
        <v>2</v>
      </c>
      <c r="D2428">
        <v>0.8</v>
      </c>
      <c r="E2428">
        <v>-23112</v>
      </c>
      <c r="F2428">
        <v>22</v>
      </c>
      <c r="G2428">
        <v>0</v>
      </c>
      <c r="H2428">
        <v>0</v>
      </c>
      <c r="I2428">
        <v>0</v>
      </c>
    </row>
    <row r="2429" spans="1:19" x14ac:dyDescent="0.2">
      <c r="A2429">
        <v>2325</v>
      </c>
      <c r="B2429">
        <v>-9843112</v>
      </c>
      <c r="C2429">
        <v>2</v>
      </c>
      <c r="D2429">
        <v>6.6000000000000003E-2</v>
      </c>
      <c r="E2429">
        <v>-3122</v>
      </c>
      <c r="F2429">
        <v>211</v>
      </c>
      <c r="G2429">
        <v>0</v>
      </c>
      <c r="H2429">
        <v>0</v>
      </c>
      <c r="I2429">
        <v>0</v>
      </c>
    </row>
    <row r="2430" spans="1:19" x14ac:dyDescent="0.2">
      <c r="A2430">
        <v>2326</v>
      </c>
      <c r="B2430">
        <v>-9843112</v>
      </c>
      <c r="C2430">
        <v>2</v>
      </c>
      <c r="D2430">
        <v>6.6000000000000003E-2</v>
      </c>
      <c r="E2430">
        <v>-2112</v>
      </c>
      <c r="F2430">
        <v>321</v>
      </c>
      <c r="G2430">
        <v>0</v>
      </c>
      <c r="H2430">
        <v>0</v>
      </c>
      <c r="I2430">
        <v>0</v>
      </c>
    </row>
    <row r="2431" spans="1:19" x14ac:dyDescent="0.2">
      <c r="A2431">
        <v>2327</v>
      </c>
      <c r="B2431">
        <v>-9843112</v>
      </c>
      <c r="C2431">
        <v>2</v>
      </c>
      <c r="D2431">
        <v>3.4000000000000002E-2</v>
      </c>
      <c r="E2431">
        <v>-3212</v>
      </c>
      <c r="F2431">
        <v>211</v>
      </c>
      <c r="G2431">
        <v>0</v>
      </c>
      <c r="H2431">
        <v>0</v>
      </c>
      <c r="I2431">
        <v>0</v>
      </c>
    </row>
    <row r="2432" spans="1:19" x14ac:dyDescent="0.2">
      <c r="A2432">
        <v>2328</v>
      </c>
      <c r="B2432">
        <v>-9843112</v>
      </c>
      <c r="C2432">
        <v>2</v>
      </c>
      <c r="D2432">
        <v>3.4000000000000002E-2</v>
      </c>
      <c r="E2432">
        <v>-3112</v>
      </c>
      <c r="F2432">
        <v>111</v>
      </c>
      <c r="G2432">
        <v>0</v>
      </c>
      <c r="H2432">
        <v>0</v>
      </c>
      <c r="I2432">
        <v>0</v>
      </c>
    </row>
    <row r="2433" spans="1:19" s="2" customFormat="1" x14ac:dyDescent="0.2">
      <c r="A2433" s="2">
        <v>2329</v>
      </c>
      <c r="B2433" s="2">
        <v>9811214</v>
      </c>
      <c r="C2433" s="2" t="s">
        <v>359</v>
      </c>
      <c r="D2433" s="2">
        <v>1.875</v>
      </c>
      <c r="E2433" s="2">
        <v>0.2</v>
      </c>
      <c r="F2433" s="2">
        <v>4</v>
      </c>
      <c r="G2433" s="2">
        <v>1</v>
      </c>
      <c r="H2433" s="2">
        <v>0</v>
      </c>
      <c r="I2433" s="2">
        <v>0</v>
      </c>
      <c r="J2433" s="2">
        <v>0</v>
      </c>
      <c r="K2433" s="2">
        <v>0.5</v>
      </c>
      <c r="L2433" s="2">
        <v>0</v>
      </c>
      <c r="M2433" s="2">
        <v>10</v>
      </c>
      <c r="N2433" s="2">
        <v>1.92</v>
      </c>
      <c r="O2433" s="2">
        <v>1.85</v>
      </c>
      <c r="P2433" s="2">
        <v>0.25</v>
      </c>
      <c r="Q2433" s="2">
        <v>0.12</v>
      </c>
      <c r="R2433" s="9">
        <v>3</v>
      </c>
      <c r="S2433" s="2" t="s">
        <v>705</v>
      </c>
    </row>
    <row r="2434" spans="1:19" x14ac:dyDescent="0.2">
      <c r="A2434">
        <v>2330</v>
      </c>
      <c r="B2434">
        <v>9811214</v>
      </c>
      <c r="C2434">
        <v>2</v>
      </c>
      <c r="D2434">
        <v>0.25</v>
      </c>
      <c r="E2434">
        <v>1114</v>
      </c>
      <c r="F2434">
        <v>211</v>
      </c>
      <c r="G2434">
        <v>0</v>
      </c>
      <c r="H2434">
        <v>0</v>
      </c>
      <c r="I2434">
        <v>0</v>
      </c>
    </row>
    <row r="2435" spans="1:19" x14ac:dyDescent="0.2">
      <c r="A2435">
        <v>2331</v>
      </c>
      <c r="B2435">
        <v>9811214</v>
      </c>
      <c r="C2435">
        <v>2</v>
      </c>
      <c r="D2435">
        <v>0.2</v>
      </c>
      <c r="E2435">
        <v>2112</v>
      </c>
      <c r="F2435">
        <v>223</v>
      </c>
      <c r="G2435">
        <v>0</v>
      </c>
      <c r="H2435">
        <v>0</v>
      </c>
      <c r="I2435">
        <v>0</v>
      </c>
    </row>
    <row r="2436" spans="1:19" x14ac:dyDescent="0.2">
      <c r="A2436">
        <v>2332</v>
      </c>
      <c r="B2436">
        <v>9811214</v>
      </c>
      <c r="C2436">
        <v>2</v>
      </c>
      <c r="D2436">
        <v>0.16669999999999999</v>
      </c>
      <c r="E2436">
        <v>2114</v>
      </c>
      <c r="F2436">
        <v>111</v>
      </c>
      <c r="G2436">
        <v>0</v>
      </c>
      <c r="H2436">
        <v>0</v>
      </c>
      <c r="I2436">
        <v>0</v>
      </c>
    </row>
    <row r="2437" spans="1:19" x14ac:dyDescent="0.2">
      <c r="A2437">
        <v>2333</v>
      </c>
      <c r="B2437">
        <v>9811214</v>
      </c>
      <c r="C2437">
        <v>3</v>
      </c>
      <c r="D2437">
        <v>0.1333</v>
      </c>
      <c r="E2437">
        <v>2112</v>
      </c>
      <c r="F2437">
        <v>-211</v>
      </c>
      <c r="G2437">
        <v>211</v>
      </c>
      <c r="H2437">
        <v>0</v>
      </c>
      <c r="I2437">
        <v>0</v>
      </c>
    </row>
    <row r="2438" spans="1:19" x14ac:dyDescent="0.2">
      <c r="A2438">
        <v>2334</v>
      </c>
      <c r="B2438">
        <v>9811214</v>
      </c>
      <c r="C2438">
        <v>2</v>
      </c>
      <c r="D2438">
        <v>8.3299999999999999E-2</v>
      </c>
      <c r="E2438">
        <v>2214</v>
      </c>
      <c r="F2438">
        <v>-211</v>
      </c>
      <c r="G2438">
        <v>0</v>
      </c>
      <c r="H2438">
        <v>0</v>
      </c>
      <c r="I2438">
        <v>0</v>
      </c>
    </row>
    <row r="2439" spans="1:19" x14ac:dyDescent="0.2">
      <c r="A2439">
        <v>2335</v>
      </c>
      <c r="B2439">
        <v>9811214</v>
      </c>
      <c r="C2439">
        <v>3</v>
      </c>
      <c r="D2439">
        <v>6.6699999999999995E-2</v>
      </c>
      <c r="E2439">
        <v>2112</v>
      </c>
      <c r="F2439">
        <v>111</v>
      </c>
      <c r="G2439">
        <v>111</v>
      </c>
      <c r="H2439">
        <v>0</v>
      </c>
      <c r="I2439">
        <v>0</v>
      </c>
    </row>
    <row r="2440" spans="1:19" x14ac:dyDescent="0.2">
      <c r="A2440">
        <v>2336</v>
      </c>
      <c r="B2440">
        <v>9811214</v>
      </c>
      <c r="C2440">
        <v>2</v>
      </c>
      <c r="D2440">
        <v>3.3300000000000003E-2</v>
      </c>
      <c r="E2440">
        <v>2212</v>
      </c>
      <c r="F2440">
        <v>-213</v>
      </c>
      <c r="G2440">
        <v>0</v>
      </c>
      <c r="H2440">
        <v>0</v>
      </c>
      <c r="I2440">
        <v>0</v>
      </c>
    </row>
    <row r="2441" spans="1:19" x14ac:dyDescent="0.2">
      <c r="A2441">
        <v>2337</v>
      </c>
      <c r="B2441">
        <v>9811214</v>
      </c>
      <c r="C2441">
        <v>2</v>
      </c>
      <c r="D2441">
        <v>3.3300000000000003E-2</v>
      </c>
      <c r="E2441">
        <v>2212</v>
      </c>
      <c r="F2441">
        <v>-211</v>
      </c>
      <c r="G2441">
        <v>0</v>
      </c>
      <c r="H2441">
        <v>0</v>
      </c>
      <c r="I2441">
        <v>0</v>
      </c>
    </row>
    <row r="2442" spans="1:19" x14ac:dyDescent="0.2">
      <c r="A2442">
        <v>2338</v>
      </c>
      <c r="B2442">
        <v>9811214</v>
      </c>
      <c r="C2442">
        <v>2</v>
      </c>
      <c r="D2442">
        <v>1.67E-2</v>
      </c>
      <c r="E2442">
        <v>2112</v>
      </c>
      <c r="F2442">
        <v>111</v>
      </c>
      <c r="G2442">
        <v>0</v>
      </c>
      <c r="H2442">
        <v>0</v>
      </c>
      <c r="I2442">
        <v>0</v>
      </c>
    </row>
    <row r="2443" spans="1:19" x14ac:dyDescent="0.2">
      <c r="A2443">
        <v>2339</v>
      </c>
      <c r="B2443">
        <v>9811214</v>
      </c>
      <c r="C2443">
        <v>2</v>
      </c>
      <c r="D2443">
        <v>1.67E-2</v>
      </c>
      <c r="E2443">
        <v>2112</v>
      </c>
      <c r="F2443">
        <v>113</v>
      </c>
      <c r="G2443">
        <v>0</v>
      </c>
      <c r="H2443">
        <v>0</v>
      </c>
      <c r="I2443">
        <v>0</v>
      </c>
    </row>
    <row r="2444" spans="1:19" s="2" customFormat="1" x14ac:dyDescent="0.2">
      <c r="A2444" s="2">
        <v>2340</v>
      </c>
      <c r="B2444" s="2">
        <v>9812124</v>
      </c>
      <c r="C2444" s="2" t="s">
        <v>360</v>
      </c>
      <c r="D2444" s="2">
        <v>1.875</v>
      </c>
      <c r="E2444" s="2">
        <v>0.2</v>
      </c>
      <c r="F2444" s="2">
        <v>4</v>
      </c>
      <c r="G2444" s="2">
        <v>1</v>
      </c>
      <c r="H2444" s="2">
        <v>0</v>
      </c>
      <c r="I2444" s="2">
        <v>0</v>
      </c>
      <c r="J2444" s="2">
        <v>0</v>
      </c>
      <c r="K2444" s="2">
        <v>0.5</v>
      </c>
      <c r="L2444" s="2">
        <v>1</v>
      </c>
      <c r="M2444" s="2">
        <v>10</v>
      </c>
      <c r="N2444" s="2">
        <v>1.92</v>
      </c>
      <c r="O2444" s="2">
        <v>1.85</v>
      </c>
      <c r="P2444" s="2">
        <v>0.25</v>
      </c>
      <c r="Q2444" s="2">
        <v>0.12</v>
      </c>
      <c r="R2444" s="9">
        <v>3</v>
      </c>
      <c r="S2444" s="2" t="s">
        <v>705</v>
      </c>
    </row>
    <row r="2445" spans="1:19" x14ac:dyDescent="0.2">
      <c r="A2445">
        <v>2341</v>
      </c>
      <c r="B2445">
        <v>9812124</v>
      </c>
      <c r="C2445">
        <v>2</v>
      </c>
      <c r="D2445">
        <v>0.25</v>
      </c>
      <c r="E2445">
        <v>2224</v>
      </c>
      <c r="F2445">
        <v>-211</v>
      </c>
      <c r="G2445">
        <v>0</v>
      </c>
      <c r="H2445">
        <v>0</v>
      </c>
      <c r="I2445">
        <v>0</v>
      </c>
    </row>
    <row r="2446" spans="1:19" x14ac:dyDescent="0.2">
      <c r="A2446">
        <v>2342</v>
      </c>
      <c r="B2446">
        <v>9812124</v>
      </c>
      <c r="C2446">
        <v>2</v>
      </c>
      <c r="D2446">
        <v>0.2</v>
      </c>
      <c r="E2446">
        <v>2212</v>
      </c>
      <c r="F2446">
        <v>223</v>
      </c>
      <c r="G2446">
        <v>0</v>
      </c>
      <c r="H2446">
        <v>0</v>
      </c>
      <c r="I2446">
        <v>0</v>
      </c>
    </row>
    <row r="2447" spans="1:19" x14ac:dyDescent="0.2">
      <c r="A2447">
        <v>2343</v>
      </c>
      <c r="B2447">
        <v>9812124</v>
      </c>
      <c r="C2447">
        <v>2</v>
      </c>
      <c r="D2447">
        <v>0.16669999999999999</v>
      </c>
      <c r="E2447">
        <v>2214</v>
      </c>
      <c r="F2447">
        <v>111</v>
      </c>
      <c r="G2447">
        <v>0</v>
      </c>
      <c r="H2447">
        <v>0</v>
      </c>
      <c r="I2447">
        <v>0</v>
      </c>
    </row>
    <row r="2448" spans="1:19" x14ac:dyDescent="0.2">
      <c r="A2448">
        <v>2344</v>
      </c>
      <c r="B2448">
        <v>9812124</v>
      </c>
      <c r="C2448">
        <v>3</v>
      </c>
      <c r="D2448">
        <v>0.1333</v>
      </c>
      <c r="E2448">
        <v>2212</v>
      </c>
      <c r="F2448">
        <v>-211</v>
      </c>
      <c r="G2448">
        <v>211</v>
      </c>
      <c r="H2448">
        <v>0</v>
      </c>
      <c r="I2448">
        <v>0</v>
      </c>
    </row>
    <row r="2449" spans="1:19" x14ac:dyDescent="0.2">
      <c r="A2449">
        <v>2345</v>
      </c>
      <c r="B2449">
        <v>9812124</v>
      </c>
      <c r="C2449">
        <v>2</v>
      </c>
      <c r="D2449">
        <v>8.3299999999999999E-2</v>
      </c>
      <c r="E2449">
        <v>2114</v>
      </c>
      <c r="F2449">
        <v>211</v>
      </c>
      <c r="G2449">
        <v>0</v>
      </c>
      <c r="H2449">
        <v>0</v>
      </c>
      <c r="I2449">
        <v>0</v>
      </c>
    </row>
    <row r="2450" spans="1:19" x14ac:dyDescent="0.2">
      <c r="A2450">
        <v>2346</v>
      </c>
      <c r="B2450">
        <v>9812124</v>
      </c>
      <c r="C2450">
        <v>3</v>
      </c>
      <c r="D2450">
        <v>6.6699999999999995E-2</v>
      </c>
      <c r="E2450">
        <v>2212</v>
      </c>
      <c r="F2450">
        <v>111</v>
      </c>
      <c r="G2450">
        <v>111</v>
      </c>
      <c r="H2450">
        <v>0</v>
      </c>
      <c r="I2450">
        <v>0</v>
      </c>
    </row>
    <row r="2451" spans="1:19" x14ac:dyDescent="0.2">
      <c r="A2451">
        <v>2347</v>
      </c>
      <c r="B2451">
        <v>9812124</v>
      </c>
      <c r="C2451">
        <v>2</v>
      </c>
      <c r="D2451">
        <v>3.3300000000000003E-2</v>
      </c>
      <c r="E2451">
        <v>2112</v>
      </c>
      <c r="F2451">
        <v>211</v>
      </c>
      <c r="G2451">
        <v>0</v>
      </c>
      <c r="H2451">
        <v>0</v>
      </c>
      <c r="I2451">
        <v>0</v>
      </c>
    </row>
    <row r="2452" spans="1:19" x14ac:dyDescent="0.2">
      <c r="A2452">
        <v>2348</v>
      </c>
      <c r="B2452">
        <v>9812124</v>
      </c>
      <c r="C2452">
        <v>2</v>
      </c>
      <c r="D2452">
        <v>3.3300000000000003E-2</v>
      </c>
      <c r="E2452">
        <v>2112</v>
      </c>
      <c r="F2452">
        <v>213</v>
      </c>
      <c r="G2452">
        <v>0</v>
      </c>
      <c r="H2452">
        <v>0</v>
      </c>
      <c r="I2452">
        <v>0</v>
      </c>
    </row>
    <row r="2453" spans="1:19" x14ac:dyDescent="0.2">
      <c r="A2453">
        <v>2349</v>
      </c>
      <c r="B2453">
        <v>9812124</v>
      </c>
      <c r="C2453">
        <v>2</v>
      </c>
      <c r="D2453">
        <v>1.67E-2</v>
      </c>
      <c r="E2453">
        <v>2212</v>
      </c>
      <c r="F2453">
        <v>111</v>
      </c>
      <c r="G2453">
        <v>0</v>
      </c>
      <c r="H2453">
        <v>0</v>
      </c>
      <c r="I2453">
        <v>0</v>
      </c>
    </row>
    <row r="2454" spans="1:19" x14ac:dyDescent="0.2">
      <c r="A2454">
        <v>2350</v>
      </c>
      <c r="B2454">
        <v>9812124</v>
      </c>
      <c r="C2454">
        <v>2</v>
      </c>
      <c r="D2454">
        <v>1.67E-2</v>
      </c>
      <c r="E2454">
        <v>2212</v>
      </c>
      <c r="F2454">
        <v>113</v>
      </c>
      <c r="G2454">
        <v>0</v>
      </c>
      <c r="H2454">
        <v>0</v>
      </c>
      <c r="I2454">
        <v>0</v>
      </c>
    </row>
    <row r="2455" spans="1:19" s="2" customFormat="1" x14ac:dyDescent="0.2">
      <c r="A2455" s="2">
        <v>2351</v>
      </c>
      <c r="B2455" s="2">
        <v>-9812124</v>
      </c>
      <c r="C2455" s="2" t="s">
        <v>361</v>
      </c>
      <c r="D2455" s="2">
        <v>1.875</v>
      </c>
      <c r="E2455" s="2">
        <v>0.2</v>
      </c>
      <c r="F2455" s="2">
        <v>4</v>
      </c>
      <c r="G2455" s="2">
        <v>-1</v>
      </c>
      <c r="H2455" s="2">
        <v>0</v>
      </c>
      <c r="I2455" s="2">
        <v>0</v>
      </c>
      <c r="J2455" s="2">
        <v>0</v>
      </c>
      <c r="K2455" s="2">
        <v>0.5</v>
      </c>
      <c r="L2455" s="2">
        <v>-1</v>
      </c>
      <c r="M2455" s="2">
        <v>10</v>
      </c>
      <c r="N2455" s="2">
        <v>1.92</v>
      </c>
      <c r="O2455" s="2">
        <v>1.85</v>
      </c>
      <c r="P2455" s="2">
        <v>0.25</v>
      </c>
      <c r="Q2455" s="2">
        <v>0.12</v>
      </c>
      <c r="R2455" s="9">
        <v>3</v>
      </c>
      <c r="S2455" s="2" t="s">
        <v>705</v>
      </c>
    </row>
    <row r="2456" spans="1:19" x14ac:dyDescent="0.2">
      <c r="A2456">
        <v>2352</v>
      </c>
      <c r="B2456">
        <v>-9812124</v>
      </c>
      <c r="C2456">
        <v>2</v>
      </c>
      <c r="D2456">
        <v>0.25</v>
      </c>
      <c r="E2456">
        <v>-2224</v>
      </c>
      <c r="F2456">
        <v>211</v>
      </c>
      <c r="G2456">
        <v>0</v>
      </c>
      <c r="H2456">
        <v>0</v>
      </c>
      <c r="I2456">
        <v>0</v>
      </c>
    </row>
    <row r="2457" spans="1:19" x14ac:dyDescent="0.2">
      <c r="A2457">
        <v>2353</v>
      </c>
      <c r="B2457">
        <v>-9812124</v>
      </c>
      <c r="C2457">
        <v>2</v>
      </c>
      <c r="D2457">
        <v>0.2</v>
      </c>
      <c r="E2457">
        <v>-2212</v>
      </c>
      <c r="F2457">
        <v>223</v>
      </c>
      <c r="G2457">
        <v>0</v>
      </c>
      <c r="H2457">
        <v>0</v>
      </c>
      <c r="I2457">
        <v>0</v>
      </c>
    </row>
    <row r="2458" spans="1:19" x14ac:dyDescent="0.2">
      <c r="A2458">
        <v>2354</v>
      </c>
      <c r="B2458">
        <v>-9812124</v>
      </c>
      <c r="C2458">
        <v>2</v>
      </c>
      <c r="D2458">
        <v>0.16669999999999999</v>
      </c>
      <c r="E2458">
        <v>-2214</v>
      </c>
      <c r="F2458">
        <v>111</v>
      </c>
      <c r="G2458">
        <v>0</v>
      </c>
      <c r="H2458">
        <v>0</v>
      </c>
      <c r="I2458">
        <v>0</v>
      </c>
    </row>
    <row r="2459" spans="1:19" x14ac:dyDescent="0.2">
      <c r="A2459">
        <v>2355</v>
      </c>
      <c r="B2459">
        <v>-9812124</v>
      </c>
      <c r="C2459">
        <v>3</v>
      </c>
      <c r="D2459">
        <v>0.1333</v>
      </c>
      <c r="E2459">
        <v>-2212</v>
      </c>
      <c r="F2459">
        <v>-211</v>
      </c>
      <c r="G2459">
        <v>211</v>
      </c>
      <c r="H2459">
        <v>0</v>
      </c>
      <c r="I2459">
        <v>0</v>
      </c>
    </row>
    <row r="2460" spans="1:19" x14ac:dyDescent="0.2">
      <c r="A2460">
        <v>2356</v>
      </c>
      <c r="B2460">
        <v>-9812124</v>
      </c>
      <c r="C2460">
        <v>2</v>
      </c>
      <c r="D2460">
        <v>8.3299999999999999E-2</v>
      </c>
      <c r="E2460">
        <v>-2114</v>
      </c>
      <c r="F2460">
        <v>-211</v>
      </c>
      <c r="G2460">
        <v>0</v>
      </c>
      <c r="H2460">
        <v>0</v>
      </c>
      <c r="I2460">
        <v>0</v>
      </c>
    </row>
    <row r="2461" spans="1:19" x14ac:dyDescent="0.2">
      <c r="A2461">
        <v>2357</v>
      </c>
      <c r="B2461">
        <v>-9812124</v>
      </c>
      <c r="C2461">
        <v>3</v>
      </c>
      <c r="D2461">
        <v>6.6699999999999995E-2</v>
      </c>
      <c r="E2461">
        <v>-2212</v>
      </c>
      <c r="F2461">
        <v>111</v>
      </c>
      <c r="G2461">
        <v>111</v>
      </c>
      <c r="H2461">
        <v>0</v>
      </c>
      <c r="I2461">
        <v>0</v>
      </c>
    </row>
    <row r="2462" spans="1:19" x14ac:dyDescent="0.2">
      <c r="A2462">
        <v>2358</v>
      </c>
      <c r="B2462">
        <v>-9812124</v>
      </c>
      <c r="C2462">
        <v>2</v>
      </c>
      <c r="D2462">
        <v>3.3300000000000003E-2</v>
      </c>
      <c r="E2462">
        <v>-2112</v>
      </c>
      <c r="F2462">
        <v>-213</v>
      </c>
      <c r="G2462">
        <v>0</v>
      </c>
      <c r="H2462">
        <v>0</v>
      </c>
      <c r="I2462">
        <v>0</v>
      </c>
    </row>
    <row r="2463" spans="1:19" x14ac:dyDescent="0.2">
      <c r="A2463">
        <v>2359</v>
      </c>
      <c r="B2463">
        <v>-9812124</v>
      </c>
      <c r="C2463">
        <v>2</v>
      </c>
      <c r="D2463">
        <v>3.3300000000000003E-2</v>
      </c>
      <c r="E2463">
        <v>-2112</v>
      </c>
      <c r="F2463">
        <v>-211</v>
      </c>
      <c r="G2463">
        <v>0</v>
      </c>
      <c r="H2463">
        <v>0</v>
      </c>
      <c r="I2463">
        <v>0</v>
      </c>
    </row>
    <row r="2464" spans="1:19" x14ac:dyDescent="0.2">
      <c r="A2464">
        <v>2360</v>
      </c>
      <c r="B2464">
        <v>-9812124</v>
      </c>
      <c r="C2464">
        <v>2</v>
      </c>
      <c r="D2464">
        <v>1.67E-2</v>
      </c>
      <c r="E2464">
        <v>-2212</v>
      </c>
      <c r="F2464">
        <v>111</v>
      </c>
      <c r="G2464">
        <v>0</v>
      </c>
      <c r="H2464">
        <v>0</v>
      </c>
      <c r="I2464">
        <v>0</v>
      </c>
    </row>
    <row r="2465" spans="1:19" x14ac:dyDescent="0.2">
      <c r="A2465">
        <v>2361</v>
      </c>
      <c r="B2465">
        <v>-9812124</v>
      </c>
      <c r="C2465">
        <v>2</v>
      </c>
      <c r="D2465">
        <v>1.67E-2</v>
      </c>
      <c r="E2465">
        <v>-2212</v>
      </c>
      <c r="F2465">
        <v>113</v>
      </c>
      <c r="G2465">
        <v>0</v>
      </c>
      <c r="H2465">
        <v>0</v>
      </c>
      <c r="I2465">
        <v>0</v>
      </c>
    </row>
    <row r="2466" spans="1:19" s="2" customFormat="1" x14ac:dyDescent="0.2">
      <c r="A2466" s="2">
        <v>2362</v>
      </c>
      <c r="B2466" s="2">
        <v>-9811214</v>
      </c>
      <c r="C2466" s="2" t="s">
        <v>362</v>
      </c>
      <c r="D2466" s="2">
        <v>1.875</v>
      </c>
      <c r="E2466" s="2">
        <v>0.2</v>
      </c>
      <c r="F2466" s="2">
        <v>4</v>
      </c>
      <c r="G2466" s="2">
        <v>-1</v>
      </c>
      <c r="H2466" s="2">
        <v>0</v>
      </c>
      <c r="I2466" s="2">
        <v>0</v>
      </c>
      <c r="J2466" s="2">
        <v>0</v>
      </c>
      <c r="K2466" s="2">
        <v>0.5</v>
      </c>
      <c r="L2466" s="2">
        <v>0</v>
      </c>
      <c r="M2466" s="2">
        <v>10</v>
      </c>
      <c r="N2466" s="2">
        <v>1.92</v>
      </c>
      <c r="O2466" s="2">
        <v>1.85</v>
      </c>
      <c r="P2466" s="2">
        <v>0.25</v>
      </c>
      <c r="Q2466" s="2">
        <v>0.12</v>
      </c>
      <c r="R2466" s="9">
        <v>3</v>
      </c>
      <c r="S2466" s="2" t="s">
        <v>705</v>
      </c>
    </row>
    <row r="2467" spans="1:19" x14ac:dyDescent="0.2">
      <c r="A2467">
        <v>2363</v>
      </c>
      <c r="B2467">
        <v>-9811214</v>
      </c>
      <c r="C2467">
        <v>2</v>
      </c>
      <c r="D2467">
        <v>0.25</v>
      </c>
      <c r="E2467">
        <v>-1114</v>
      </c>
      <c r="F2467">
        <v>-211</v>
      </c>
      <c r="G2467">
        <v>0</v>
      </c>
      <c r="H2467">
        <v>0</v>
      </c>
      <c r="I2467">
        <v>0</v>
      </c>
    </row>
    <row r="2468" spans="1:19" x14ac:dyDescent="0.2">
      <c r="A2468">
        <v>2364</v>
      </c>
      <c r="B2468">
        <v>-9811214</v>
      </c>
      <c r="C2468">
        <v>2</v>
      </c>
      <c r="D2468">
        <v>0.2</v>
      </c>
      <c r="E2468">
        <v>-2112</v>
      </c>
      <c r="F2468">
        <v>223</v>
      </c>
      <c r="G2468">
        <v>0</v>
      </c>
      <c r="H2468">
        <v>0</v>
      </c>
      <c r="I2468">
        <v>0</v>
      </c>
    </row>
    <row r="2469" spans="1:19" x14ac:dyDescent="0.2">
      <c r="A2469">
        <v>2365</v>
      </c>
      <c r="B2469">
        <v>-9811214</v>
      </c>
      <c r="C2469">
        <v>2</v>
      </c>
      <c r="D2469">
        <v>0.16669999999999999</v>
      </c>
      <c r="E2469">
        <v>-2114</v>
      </c>
      <c r="F2469">
        <v>111</v>
      </c>
      <c r="G2469">
        <v>0</v>
      </c>
      <c r="H2469">
        <v>0</v>
      </c>
      <c r="I2469">
        <v>0</v>
      </c>
    </row>
    <row r="2470" spans="1:19" x14ac:dyDescent="0.2">
      <c r="A2470">
        <v>2366</v>
      </c>
      <c r="B2470">
        <v>-9811214</v>
      </c>
      <c r="C2470">
        <v>3</v>
      </c>
      <c r="D2470">
        <v>0.1333</v>
      </c>
      <c r="E2470">
        <v>-2112</v>
      </c>
      <c r="F2470">
        <v>-211</v>
      </c>
      <c r="G2470">
        <v>211</v>
      </c>
      <c r="H2470">
        <v>0</v>
      </c>
      <c r="I2470">
        <v>0</v>
      </c>
    </row>
    <row r="2471" spans="1:19" x14ac:dyDescent="0.2">
      <c r="A2471">
        <v>2367</v>
      </c>
      <c r="B2471">
        <v>-9811214</v>
      </c>
      <c r="C2471">
        <v>2</v>
      </c>
      <c r="D2471">
        <v>8.3299999999999999E-2</v>
      </c>
      <c r="E2471">
        <v>-2214</v>
      </c>
      <c r="F2471">
        <v>211</v>
      </c>
      <c r="G2471">
        <v>0</v>
      </c>
      <c r="H2471">
        <v>0</v>
      </c>
      <c r="I2471">
        <v>0</v>
      </c>
    </row>
    <row r="2472" spans="1:19" x14ac:dyDescent="0.2">
      <c r="A2472">
        <v>2368</v>
      </c>
      <c r="B2472">
        <v>-9811214</v>
      </c>
      <c r="C2472">
        <v>3</v>
      </c>
      <c r="D2472">
        <v>6.6699999999999995E-2</v>
      </c>
      <c r="E2472">
        <v>-2112</v>
      </c>
      <c r="F2472">
        <v>111</v>
      </c>
      <c r="G2472">
        <v>111</v>
      </c>
      <c r="H2472">
        <v>0</v>
      </c>
      <c r="I2472">
        <v>0</v>
      </c>
    </row>
    <row r="2473" spans="1:19" x14ac:dyDescent="0.2">
      <c r="A2473">
        <v>2369</v>
      </c>
      <c r="B2473">
        <v>-9811214</v>
      </c>
      <c r="C2473">
        <v>2</v>
      </c>
      <c r="D2473">
        <v>3.3300000000000003E-2</v>
      </c>
      <c r="E2473">
        <v>-2212</v>
      </c>
      <c r="F2473">
        <v>211</v>
      </c>
      <c r="G2473">
        <v>0</v>
      </c>
      <c r="H2473">
        <v>0</v>
      </c>
      <c r="I2473">
        <v>0</v>
      </c>
    </row>
    <row r="2474" spans="1:19" x14ac:dyDescent="0.2">
      <c r="A2474">
        <v>2370</v>
      </c>
      <c r="B2474">
        <v>-9811214</v>
      </c>
      <c r="C2474">
        <v>2</v>
      </c>
      <c r="D2474">
        <v>3.3300000000000003E-2</v>
      </c>
      <c r="E2474">
        <v>-2212</v>
      </c>
      <c r="F2474">
        <v>213</v>
      </c>
      <c r="G2474">
        <v>0</v>
      </c>
      <c r="H2474">
        <v>0</v>
      </c>
      <c r="I2474">
        <v>0</v>
      </c>
    </row>
    <row r="2475" spans="1:19" x14ac:dyDescent="0.2">
      <c r="A2475">
        <v>2371</v>
      </c>
      <c r="B2475">
        <v>-9811214</v>
      </c>
      <c r="C2475">
        <v>2</v>
      </c>
      <c r="D2475">
        <v>1.67E-2</v>
      </c>
      <c r="E2475">
        <v>-2112</v>
      </c>
      <c r="F2475">
        <v>111</v>
      </c>
      <c r="G2475">
        <v>0</v>
      </c>
      <c r="H2475">
        <v>0</v>
      </c>
      <c r="I2475">
        <v>0</v>
      </c>
    </row>
    <row r="2476" spans="1:19" x14ac:dyDescent="0.2">
      <c r="A2476">
        <v>2372</v>
      </c>
      <c r="B2476">
        <v>-9811214</v>
      </c>
      <c r="C2476">
        <v>2</v>
      </c>
      <c r="D2476">
        <v>1.67E-2</v>
      </c>
      <c r="E2476">
        <v>-2112</v>
      </c>
      <c r="F2476">
        <v>113</v>
      </c>
      <c r="G2476">
        <v>0</v>
      </c>
      <c r="H2476">
        <v>0</v>
      </c>
      <c r="I2476">
        <v>0</v>
      </c>
    </row>
    <row r="2477" spans="1:19" s="2" customFormat="1" x14ac:dyDescent="0.2">
      <c r="A2477" s="2">
        <v>2373</v>
      </c>
      <c r="B2477" s="2">
        <v>9852112</v>
      </c>
      <c r="C2477" s="2" t="s">
        <v>363</v>
      </c>
      <c r="D2477" s="2">
        <v>1.88</v>
      </c>
      <c r="E2477" s="2">
        <v>0.3</v>
      </c>
      <c r="F2477" s="2">
        <v>2</v>
      </c>
      <c r="G2477" s="2">
        <v>1</v>
      </c>
      <c r="H2477" s="2">
        <v>0</v>
      </c>
      <c r="I2477" s="2">
        <v>0</v>
      </c>
      <c r="J2477" s="2">
        <v>0</v>
      </c>
      <c r="K2477" s="2">
        <v>0.5</v>
      </c>
      <c r="L2477" s="2">
        <v>0</v>
      </c>
      <c r="M2477" s="2">
        <v>13</v>
      </c>
      <c r="N2477" s="2">
        <v>1.93</v>
      </c>
      <c r="O2477" s="2">
        <v>1.83</v>
      </c>
      <c r="P2477" s="2">
        <v>0.4</v>
      </c>
      <c r="Q2477" s="2">
        <v>0.2</v>
      </c>
      <c r="R2477" s="9">
        <v>3</v>
      </c>
      <c r="S2477" s="2" t="s">
        <v>705</v>
      </c>
    </row>
    <row r="2478" spans="1:19" x14ac:dyDescent="0.2">
      <c r="A2478">
        <v>2374</v>
      </c>
      <c r="B2478">
        <v>9852112</v>
      </c>
      <c r="C2478">
        <v>3</v>
      </c>
      <c r="D2478">
        <v>0.188679245</v>
      </c>
      <c r="E2478">
        <v>2112</v>
      </c>
      <c r="F2478">
        <v>-211</v>
      </c>
      <c r="G2478">
        <v>211</v>
      </c>
      <c r="H2478">
        <v>0</v>
      </c>
      <c r="I2478">
        <v>0</v>
      </c>
    </row>
    <row r="2479" spans="1:19" x14ac:dyDescent="0.2">
      <c r="A2479">
        <v>2375</v>
      </c>
      <c r="B2479">
        <v>9852112</v>
      </c>
      <c r="C2479">
        <v>3</v>
      </c>
      <c r="D2479">
        <v>0.188679245</v>
      </c>
      <c r="E2479">
        <v>2112</v>
      </c>
      <c r="F2479">
        <v>111</v>
      </c>
      <c r="G2479">
        <v>111</v>
      </c>
      <c r="H2479">
        <v>0</v>
      </c>
      <c r="I2479">
        <v>0</v>
      </c>
    </row>
    <row r="2480" spans="1:19" x14ac:dyDescent="0.2">
      <c r="A2480">
        <v>2376</v>
      </c>
      <c r="B2480">
        <v>9852112</v>
      </c>
      <c r="C2480">
        <v>3</v>
      </c>
      <c r="D2480">
        <v>0.188679245</v>
      </c>
      <c r="E2480">
        <v>2212</v>
      </c>
      <c r="F2480">
        <v>-211</v>
      </c>
      <c r="G2480">
        <v>111</v>
      </c>
      <c r="H2480">
        <v>0</v>
      </c>
      <c r="I2480">
        <v>0</v>
      </c>
    </row>
    <row r="2481" spans="1:19" x14ac:dyDescent="0.2">
      <c r="A2481">
        <v>2377</v>
      </c>
      <c r="B2481">
        <v>9852112</v>
      </c>
      <c r="C2481">
        <v>2</v>
      </c>
      <c r="D2481">
        <v>9.4339622999999997E-2</v>
      </c>
      <c r="E2481">
        <v>2112</v>
      </c>
      <c r="F2481">
        <v>221</v>
      </c>
      <c r="G2481">
        <v>0</v>
      </c>
      <c r="H2481">
        <v>0</v>
      </c>
      <c r="I2481">
        <v>0</v>
      </c>
    </row>
    <row r="2482" spans="1:19" x14ac:dyDescent="0.2">
      <c r="A2482">
        <v>2378</v>
      </c>
      <c r="B2482">
        <v>9852112</v>
      </c>
      <c r="C2482">
        <v>2</v>
      </c>
      <c r="D2482">
        <v>9.4339622999999997E-2</v>
      </c>
      <c r="E2482">
        <v>3112</v>
      </c>
      <c r="F2482">
        <v>321</v>
      </c>
      <c r="G2482">
        <v>0</v>
      </c>
      <c r="H2482">
        <v>0</v>
      </c>
      <c r="I2482">
        <v>0</v>
      </c>
    </row>
    <row r="2483" spans="1:19" x14ac:dyDescent="0.2">
      <c r="A2483">
        <v>2379</v>
      </c>
      <c r="B2483">
        <v>9852112</v>
      </c>
      <c r="C2483">
        <v>2</v>
      </c>
      <c r="D2483">
        <v>9.4339622999999997E-2</v>
      </c>
      <c r="E2483">
        <v>3212</v>
      </c>
      <c r="F2483">
        <v>311</v>
      </c>
      <c r="G2483">
        <v>0</v>
      </c>
      <c r="H2483">
        <v>0</v>
      </c>
      <c r="I2483">
        <v>0</v>
      </c>
    </row>
    <row r="2484" spans="1:19" x14ac:dyDescent="0.2">
      <c r="A2484">
        <v>2380</v>
      </c>
      <c r="B2484">
        <v>9852112</v>
      </c>
      <c r="C2484">
        <v>2</v>
      </c>
      <c r="D2484">
        <v>3.7735849000000002E-2</v>
      </c>
      <c r="E2484">
        <v>22112</v>
      </c>
      <c r="F2484">
        <v>111</v>
      </c>
      <c r="G2484">
        <v>0</v>
      </c>
      <c r="H2484">
        <v>0</v>
      </c>
      <c r="I2484">
        <v>0</v>
      </c>
    </row>
    <row r="2485" spans="1:19" x14ac:dyDescent="0.2">
      <c r="A2485">
        <v>2381</v>
      </c>
      <c r="B2485">
        <v>9852112</v>
      </c>
      <c r="C2485">
        <v>2</v>
      </c>
      <c r="D2485">
        <v>3.7735849000000002E-2</v>
      </c>
      <c r="E2485">
        <v>22212</v>
      </c>
      <c r="F2485">
        <v>-211</v>
      </c>
      <c r="G2485">
        <v>0</v>
      </c>
      <c r="H2485">
        <v>0</v>
      </c>
      <c r="I2485">
        <v>0</v>
      </c>
    </row>
    <row r="2486" spans="1:19" x14ac:dyDescent="0.2">
      <c r="A2486">
        <v>2382</v>
      </c>
      <c r="B2486">
        <v>9852112</v>
      </c>
      <c r="C2486">
        <v>2</v>
      </c>
      <c r="D2486">
        <v>2.8301887000000001E-2</v>
      </c>
      <c r="E2486">
        <v>2112</v>
      </c>
      <c r="F2486">
        <v>111</v>
      </c>
      <c r="G2486">
        <v>0</v>
      </c>
      <c r="H2486">
        <v>0</v>
      </c>
      <c r="I2486">
        <v>0</v>
      </c>
    </row>
    <row r="2487" spans="1:19" x14ac:dyDescent="0.2">
      <c r="A2487">
        <v>2383</v>
      </c>
      <c r="B2487">
        <v>9852112</v>
      </c>
      <c r="C2487">
        <v>2</v>
      </c>
      <c r="D2487">
        <v>2.8301887000000001E-2</v>
      </c>
      <c r="E2487">
        <v>2212</v>
      </c>
      <c r="F2487">
        <v>-211</v>
      </c>
      <c r="G2487">
        <v>0</v>
      </c>
      <c r="H2487">
        <v>0</v>
      </c>
      <c r="I2487">
        <v>0</v>
      </c>
    </row>
    <row r="2488" spans="1:19" x14ac:dyDescent="0.2">
      <c r="A2488">
        <v>2384</v>
      </c>
      <c r="B2488">
        <v>9852112</v>
      </c>
      <c r="C2488">
        <v>2</v>
      </c>
      <c r="D2488">
        <v>1.8867925000000001E-2</v>
      </c>
      <c r="E2488">
        <v>3122</v>
      </c>
      <c r="F2488">
        <v>311</v>
      </c>
      <c r="G2488">
        <v>0</v>
      </c>
      <c r="H2488">
        <v>0</v>
      </c>
      <c r="I2488">
        <v>0</v>
      </c>
    </row>
    <row r="2489" spans="1:19" s="2" customFormat="1" x14ac:dyDescent="0.2">
      <c r="A2489" s="2">
        <v>2385</v>
      </c>
      <c r="B2489" s="2">
        <v>9852212</v>
      </c>
      <c r="C2489" s="2" t="s">
        <v>364</v>
      </c>
      <c r="D2489" s="2">
        <v>1.88</v>
      </c>
      <c r="E2489" s="2">
        <v>0.3</v>
      </c>
      <c r="F2489" s="2">
        <v>2</v>
      </c>
      <c r="G2489" s="2">
        <v>1</v>
      </c>
      <c r="H2489" s="2">
        <v>0</v>
      </c>
      <c r="I2489" s="2">
        <v>0</v>
      </c>
      <c r="J2489" s="2">
        <v>0</v>
      </c>
      <c r="K2489" s="2">
        <v>0.5</v>
      </c>
      <c r="L2489" s="2">
        <v>1</v>
      </c>
      <c r="M2489" s="2">
        <v>13</v>
      </c>
      <c r="N2489" s="2">
        <v>1.93</v>
      </c>
      <c r="O2489" s="2">
        <v>1.83</v>
      </c>
      <c r="P2489" s="2">
        <v>0.4</v>
      </c>
      <c r="Q2489" s="2">
        <v>0.2</v>
      </c>
      <c r="R2489" s="9">
        <v>3</v>
      </c>
      <c r="S2489" s="2" t="s">
        <v>705</v>
      </c>
    </row>
    <row r="2490" spans="1:19" x14ac:dyDescent="0.2">
      <c r="A2490">
        <v>2386</v>
      </c>
      <c r="B2490">
        <v>9852212</v>
      </c>
      <c r="C2490">
        <v>3</v>
      </c>
      <c r="D2490">
        <v>0.188679245</v>
      </c>
      <c r="E2490">
        <v>2212</v>
      </c>
      <c r="F2490">
        <v>-211</v>
      </c>
      <c r="G2490">
        <v>211</v>
      </c>
      <c r="H2490">
        <v>0</v>
      </c>
      <c r="I2490">
        <v>0</v>
      </c>
    </row>
    <row r="2491" spans="1:19" x14ac:dyDescent="0.2">
      <c r="A2491">
        <v>0</v>
      </c>
      <c r="B2491">
        <v>9852212</v>
      </c>
      <c r="C2491">
        <v>3</v>
      </c>
      <c r="D2491">
        <v>0.188679245</v>
      </c>
      <c r="E2491">
        <v>2112</v>
      </c>
      <c r="F2491">
        <v>211</v>
      </c>
      <c r="G2491">
        <v>111</v>
      </c>
      <c r="H2491">
        <v>0</v>
      </c>
      <c r="I2491">
        <v>0</v>
      </c>
    </row>
    <row r="2492" spans="1:19" x14ac:dyDescent="0.2">
      <c r="A2492">
        <v>2388</v>
      </c>
      <c r="B2492">
        <v>9852212</v>
      </c>
      <c r="C2492">
        <v>3</v>
      </c>
      <c r="D2492">
        <v>0.188679245</v>
      </c>
      <c r="E2492">
        <v>2212</v>
      </c>
      <c r="F2492">
        <v>111</v>
      </c>
      <c r="G2492">
        <v>111</v>
      </c>
      <c r="H2492">
        <v>0</v>
      </c>
      <c r="I2492">
        <v>0</v>
      </c>
    </row>
    <row r="2493" spans="1:19" x14ac:dyDescent="0.2">
      <c r="A2493">
        <v>2389</v>
      </c>
      <c r="B2493">
        <v>9852212</v>
      </c>
      <c r="C2493">
        <v>2</v>
      </c>
      <c r="D2493">
        <v>9.4339622999999997E-2</v>
      </c>
      <c r="E2493">
        <v>2212</v>
      </c>
      <c r="F2493">
        <v>221</v>
      </c>
      <c r="G2493">
        <v>0</v>
      </c>
      <c r="H2493">
        <v>0</v>
      </c>
      <c r="I2493">
        <v>0</v>
      </c>
    </row>
    <row r="2494" spans="1:19" x14ac:dyDescent="0.2">
      <c r="A2494">
        <v>2390</v>
      </c>
      <c r="B2494">
        <v>9852212</v>
      </c>
      <c r="C2494">
        <v>2</v>
      </c>
      <c r="D2494">
        <v>9.4339622999999997E-2</v>
      </c>
      <c r="E2494">
        <v>3212</v>
      </c>
      <c r="F2494">
        <v>321</v>
      </c>
      <c r="G2494">
        <v>0</v>
      </c>
      <c r="H2494">
        <v>0</v>
      </c>
      <c r="I2494">
        <v>0</v>
      </c>
    </row>
    <row r="2495" spans="1:19" x14ac:dyDescent="0.2">
      <c r="A2495">
        <v>2391</v>
      </c>
      <c r="B2495">
        <v>9852212</v>
      </c>
      <c r="C2495">
        <v>2</v>
      </c>
      <c r="D2495">
        <v>9.4339622999999997E-2</v>
      </c>
      <c r="E2495">
        <v>3222</v>
      </c>
      <c r="F2495">
        <v>311</v>
      </c>
      <c r="G2495">
        <v>0</v>
      </c>
      <c r="H2495">
        <v>0</v>
      </c>
      <c r="I2495">
        <v>0</v>
      </c>
    </row>
    <row r="2496" spans="1:19" x14ac:dyDescent="0.2">
      <c r="A2496">
        <v>2392</v>
      </c>
      <c r="B2496">
        <v>9852212</v>
      </c>
      <c r="C2496">
        <v>2</v>
      </c>
      <c r="D2496">
        <v>3.7735849000000002E-2</v>
      </c>
      <c r="E2496">
        <v>22112</v>
      </c>
      <c r="F2496">
        <v>211</v>
      </c>
      <c r="G2496">
        <v>0</v>
      </c>
      <c r="H2496">
        <v>0</v>
      </c>
      <c r="I2496">
        <v>0</v>
      </c>
    </row>
    <row r="2497" spans="1:19" x14ac:dyDescent="0.2">
      <c r="A2497">
        <v>2393</v>
      </c>
      <c r="B2497">
        <v>9852212</v>
      </c>
      <c r="C2497">
        <v>2</v>
      </c>
      <c r="D2497">
        <v>3.7735849000000002E-2</v>
      </c>
      <c r="E2497">
        <v>22212</v>
      </c>
      <c r="F2497">
        <v>111</v>
      </c>
      <c r="G2497">
        <v>0</v>
      </c>
      <c r="H2497">
        <v>0</v>
      </c>
      <c r="I2497">
        <v>0</v>
      </c>
    </row>
    <row r="2498" spans="1:19" x14ac:dyDescent="0.2">
      <c r="A2498">
        <v>2394</v>
      </c>
      <c r="B2498">
        <v>9852212</v>
      </c>
      <c r="C2498">
        <v>2</v>
      </c>
      <c r="D2498">
        <v>2.8301887000000001E-2</v>
      </c>
      <c r="E2498">
        <v>2112</v>
      </c>
      <c r="F2498">
        <v>211</v>
      </c>
      <c r="G2498">
        <v>0</v>
      </c>
      <c r="H2498">
        <v>0</v>
      </c>
      <c r="I2498">
        <v>0</v>
      </c>
    </row>
    <row r="2499" spans="1:19" x14ac:dyDescent="0.2">
      <c r="A2499">
        <v>2395</v>
      </c>
      <c r="B2499">
        <v>9852212</v>
      </c>
      <c r="C2499">
        <v>2</v>
      </c>
      <c r="D2499">
        <v>2.8301887000000001E-2</v>
      </c>
      <c r="E2499">
        <v>2212</v>
      </c>
      <c r="F2499">
        <v>111</v>
      </c>
      <c r="G2499">
        <v>0</v>
      </c>
      <c r="H2499">
        <v>0</v>
      </c>
      <c r="I2499">
        <v>0</v>
      </c>
    </row>
    <row r="2500" spans="1:19" x14ac:dyDescent="0.2">
      <c r="A2500">
        <v>2396</v>
      </c>
      <c r="B2500">
        <v>9852212</v>
      </c>
      <c r="C2500">
        <v>2</v>
      </c>
      <c r="D2500">
        <v>1.8867925000000001E-2</v>
      </c>
      <c r="E2500">
        <v>3122</v>
      </c>
      <c r="F2500">
        <v>321</v>
      </c>
      <c r="G2500">
        <v>0</v>
      </c>
      <c r="H2500">
        <v>0</v>
      </c>
      <c r="I2500">
        <v>0</v>
      </c>
    </row>
    <row r="2501" spans="1:19" s="2" customFormat="1" x14ac:dyDescent="0.2">
      <c r="A2501" s="2">
        <v>2397</v>
      </c>
      <c r="B2501" s="2">
        <v>-9852212</v>
      </c>
      <c r="C2501" s="2" t="s">
        <v>365</v>
      </c>
      <c r="D2501" s="2">
        <v>1.88</v>
      </c>
      <c r="E2501" s="2">
        <v>0.3</v>
      </c>
      <c r="F2501" s="2">
        <v>2</v>
      </c>
      <c r="G2501" s="2">
        <v>-1</v>
      </c>
      <c r="H2501" s="2">
        <v>0</v>
      </c>
      <c r="I2501" s="2">
        <v>0</v>
      </c>
      <c r="J2501" s="2">
        <v>0</v>
      </c>
      <c r="K2501" s="2">
        <v>0.5</v>
      </c>
      <c r="L2501" s="2">
        <v>-1</v>
      </c>
      <c r="M2501" s="2">
        <v>13</v>
      </c>
      <c r="N2501" s="2">
        <v>1.93</v>
      </c>
      <c r="O2501" s="2">
        <v>1.83</v>
      </c>
      <c r="P2501" s="2">
        <v>0.4</v>
      </c>
      <c r="Q2501" s="2">
        <v>0.2</v>
      </c>
      <c r="R2501" s="9">
        <v>3</v>
      </c>
      <c r="S2501" s="2" t="s">
        <v>705</v>
      </c>
    </row>
    <row r="2502" spans="1:19" x14ac:dyDescent="0.2">
      <c r="A2502">
        <v>2398</v>
      </c>
      <c r="B2502">
        <v>-9852212</v>
      </c>
      <c r="C2502">
        <v>3</v>
      </c>
      <c r="D2502">
        <v>0.188679245</v>
      </c>
      <c r="E2502">
        <v>-2212</v>
      </c>
      <c r="F2502">
        <v>-211</v>
      </c>
      <c r="G2502">
        <v>211</v>
      </c>
      <c r="H2502">
        <v>0</v>
      </c>
      <c r="I2502">
        <v>0</v>
      </c>
    </row>
    <row r="2503" spans="1:19" x14ac:dyDescent="0.2">
      <c r="A2503">
        <v>0</v>
      </c>
      <c r="B2503">
        <v>-9852212</v>
      </c>
      <c r="C2503">
        <v>3</v>
      </c>
      <c r="D2503">
        <v>0.188679245</v>
      </c>
      <c r="E2503">
        <v>-2112</v>
      </c>
      <c r="F2503">
        <v>-211</v>
      </c>
      <c r="G2503">
        <v>111</v>
      </c>
      <c r="H2503">
        <v>0</v>
      </c>
      <c r="I2503">
        <v>0</v>
      </c>
    </row>
    <row r="2504" spans="1:19" x14ac:dyDescent="0.2">
      <c r="A2504">
        <v>2400</v>
      </c>
      <c r="B2504">
        <v>-9852212</v>
      </c>
      <c r="C2504">
        <v>3</v>
      </c>
      <c r="D2504">
        <v>0.188679245</v>
      </c>
      <c r="E2504">
        <v>-2212</v>
      </c>
      <c r="F2504">
        <v>111</v>
      </c>
      <c r="G2504">
        <v>111</v>
      </c>
      <c r="H2504">
        <v>0</v>
      </c>
      <c r="I2504">
        <v>0</v>
      </c>
    </row>
    <row r="2505" spans="1:19" x14ac:dyDescent="0.2">
      <c r="A2505">
        <v>2401</v>
      </c>
      <c r="B2505">
        <v>-9852212</v>
      </c>
      <c r="C2505">
        <v>2</v>
      </c>
      <c r="D2505">
        <v>9.4339622999999997E-2</v>
      </c>
      <c r="E2505">
        <v>-3222</v>
      </c>
      <c r="F2505">
        <v>-311</v>
      </c>
      <c r="G2505">
        <v>0</v>
      </c>
      <c r="H2505">
        <v>0</v>
      </c>
      <c r="I2505">
        <v>0</v>
      </c>
    </row>
    <row r="2506" spans="1:19" x14ac:dyDescent="0.2">
      <c r="A2506">
        <v>2402</v>
      </c>
      <c r="B2506">
        <v>-9852212</v>
      </c>
      <c r="C2506">
        <v>2</v>
      </c>
      <c r="D2506">
        <v>9.4339622999999997E-2</v>
      </c>
      <c r="E2506">
        <v>-3212</v>
      </c>
      <c r="F2506">
        <v>-321</v>
      </c>
      <c r="G2506">
        <v>0</v>
      </c>
      <c r="H2506">
        <v>0</v>
      </c>
      <c r="I2506">
        <v>0</v>
      </c>
    </row>
    <row r="2507" spans="1:19" x14ac:dyDescent="0.2">
      <c r="A2507">
        <v>2403</v>
      </c>
      <c r="B2507">
        <v>-9852212</v>
      </c>
      <c r="C2507">
        <v>2</v>
      </c>
      <c r="D2507">
        <v>9.4339622999999997E-2</v>
      </c>
      <c r="E2507">
        <v>-2212</v>
      </c>
      <c r="F2507">
        <v>221</v>
      </c>
      <c r="G2507">
        <v>0</v>
      </c>
      <c r="H2507">
        <v>0</v>
      </c>
      <c r="I2507">
        <v>0</v>
      </c>
    </row>
    <row r="2508" spans="1:19" x14ac:dyDescent="0.2">
      <c r="A2508">
        <v>2404</v>
      </c>
      <c r="B2508">
        <v>-9852212</v>
      </c>
      <c r="C2508">
        <v>2</v>
      </c>
      <c r="D2508">
        <v>3.7735849000000002E-2</v>
      </c>
      <c r="E2508">
        <v>-22212</v>
      </c>
      <c r="F2508">
        <v>111</v>
      </c>
      <c r="G2508">
        <v>0</v>
      </c>
      <c r="H2508">
        <v>0</v>
      </c>
      <c r="I2508">
        <v>0</v>
      </c>
    </row>
    <row r="2509" spans="1:19" x14ac:dyDescent="0.2">
      <c r="A2509">
        <v>2405</v>
      </c>
      <c r="B2509">
        <v>-9852212</v>
      </c>
      <c r="C2509">
        <v>2</v>
      </c>
      <c r="D2509">
        <v>3.7735849000000002E-2</v>
      </c>
      <c r="E2509">
        <v>-22112</v>
      </c>
      <c r="F2509">
        <v>-211</v>
      </c>
      <c r="G2509">
        <v>0</v>
      </c>
      <c r="H2509">
        <v>0</v>
      </c>
      <c r="I2509">
        <v>0</v>
      </c>
    </row>
    <row r="2510" spans="1:19" x14ac:dyDescent="0.2">
      <c r="A2510">
        <v>2406</v>
      </c>
      <c r="B2510">
        <v>-9852212</v>
      </c>
      <c r="C2510">
        <v>2</v>
      </c>
      <c r="D2510">
        <v>2.8301887000000001E-2</v>
      </c>
      <c r="E2510">
        <v>-2212</v>
      </c>
      <c r="F2510">
        <v>111</v>
      </c>
      <c r="G2510">
        <v>0</v>
      </c>
      <c r="H2510">
        <v>0</v>
      </c>
      <c r="I2510">
        <v>0</v>
      </c>
    </row>
    <row r="2511" spans="1:19" x14ac:dyDescent="0.2">
      <c r="A2511">
        <v>2407</v>
      </c>
      <c r="B2511">
        <v>-9852212</v>
      </c>
      <c r="C2511">
        <v>2</v>
      </c>
      <c r="D2511">
        <v>2.8301887000000001E-2</v>
      </c>
      <c r="E2511">
        <v>-2112</v>
      </c>
      <c r="F2511">
        <v>-211</v>
      </c>
      <c r="G2511">
        <v>0</v>
      </c>
      <c r="H2511">
        <v>0</v>
      </c>
      <c r="I2511">
        <v>0</v>
      </c>
    </row>
    <row r="2512" spans="1:19" x14ac:dyDescent="0.2">
      <c r="A2512">
        <v>2408</v>
      </c>
      <c r="B2512">
        <v>-9852212</v>
      </c>
      <c r="C2512">
        <v>2</v>
      </c>
      <c r="D2512">
        <v>1.8867925000000001E-2</v>
      </c>
      <c r="E2512">
        <v>-3122</v>
      </c>
      <c r="F2512">
        <v>-321</v>
      </c>
      <c r="G2512">
        <v>0</v>
      </c>
      <c r="H2512">
        <v>0</v>
      </c>
      <c r="I2512">
        <v>0</v>
      </c>
    </row>
    <row r="2513" spans="1:19" s="2" customFormat="1" x14ac:dyDescent="0.2">
      <c r="A2513" s="2">
        <v>2409</v>
      </c>
      <c r="B2513" s="2">
        <v>-9852112</v>
      </c>
      <c r="C2513" s="2" t="s">
        <v>366</v>
      </c>
      <c r="D2513" s="2">
        <v>1.88</v>
      </c>
      <c r="E2513" s="2">
        <v>0.3</v>
      </c>
      <c r="F2513" s="2">
        <v>2</v>
      </c>
      <c r="G2513" s="2">
        <v>-1</v>
      </c>
      <c r="H2513" s="2">
        <v>0</v>
      </c>
      <c r="I2513" s="2">
        <v>0</v>
      </c>
      <c r="J2513" s="2">
        <v>0</v>
      </c>
      <c r="K2513" s="2">
        <v>0.5</v>
      </c>
      <c r="L2513" s="2">
        <v>0</v>
      </c>
      <c r="M2513" s="2">
        <v>13</v>
      </c>
      <c r="N2513" s="2">
        <v>1.93</v>
      </c>
      <c r="O2513" s="2">
        <v>1.83</v>
      </c>
      <c r="P2513" s="2">
        <v>0.4</v>
      </c>
      <c r="Q2513" s="2">
        <v>0.2</v>
      </c>
      <c r="R2513" s="9">
        <v>3</v>
      </c>
      <c r="S2513" s="2" t="s">
        <v>705</v>
      </c>
    </row>
    <row r="2514" spans="1:19" x14ac:dyDescent="0.2">
      <c r="A2514">
        <v>2410</v>
      </c>
      <c r="B2514">
        <v>-9852112</v>
      </c>
      <c r="C2514">
        <v>3</v>
      </c>
      <c r="D2514">
        <v>0.188679245</v>
      </c>
      <c r="E2514">
        <v>-2212</v>
      </c>
      <c r="F2514">
        <v>211</v>
      </c>
      <c r="G2514">
        <v>111</v>
      </c>
      <c r="H2514">
        <v>0</v>
      </c>
      <c r="I2514">
        <v>0</v>
      </c>
    </row>
    <row r="2515" spans="1:19" x14ac:dyDescent="0.2">
      <c r="A2515">
        <v>2411</v>
      </c>
      <c r="B2515">
        <v>-9852112</v>
      </c>
      <c r="C2515">
        <v>3</v>
      </c>
      <c r="D2515">
        <v>0.188679245</v>
      </c>
      <c r="E2515">
        <v>-2112</v>
      </c>
      <c r="F2515">
        <v>-211</v>
      </c>
      <c r="G2515">
        <v>211</v>
      </c>
      <c r="H2515">
        <v>0</v>
      </c>
      <c r="I2515">
        <v>0</v>
      </c>
    </row>
    <row r="2516" spans="1:19" x14ac:dyDescent="0.2">
      <c r="A2516">
        <v>2412</v>
      </c>
      <c r="B2516">
        <v>-9852112</v>
      </c>
      <c r="C2516">
        <v>3</v>
      </c>
      <c r="D2516">
        <v>0.188679245</v>
      </c>
      <c r="E2516">
        <v>-2112</v>
      </c>
      <c r="F2516">
        <v>111</v>
      </c>
      <c r="G2516">
        <v>111</v>
      </c>
      <c r="H2516">
        <v>0</v>
      </c>
      <c r="I2516">
        <v>0</v>
      </c>
    </row>
    <row r="2517" spans="1:19" x14ac:dyDescent="0.2">
      <c r="A2517">
        <v>2413</v>
      </c>
      <c r="B2517">
        <v>-9852112</v>
      </c>
      <c r="C2517">
        <v>2</v>
      </c>
      <c r="D2517">
        <v>9.4339622999999997E-2</v>
      </c>
      <c r="E2517">
        <v>-3212</v>
      </c>
      <c r="F2517">
        <v>-311</v>
      </c>
      <c r="G2517">
        <v>0</v>
      </c>
      <c r="H2517">
        <v>0</v>
      </c>
      <c r="I2517">
        <v>0</v>
      </c>
    </row>
    <row r="2518" spans="1:19" x14ac:dyDescent="0.2">
      <c r="A2518">
        <v>2414</v>
      </c>
      <c r="B2518">
        <v>-9852112</v>
      </c>
      <c r="C2518">
        <v>2</v>
      </c>
      <c r="D2518">
        <v>9.4339622999999997E-2</v>
      </c>
      <c r="E2518">
        <v>-3112</v>
      </c>
      <c r="F2518">
        <v>-321</v>
      </c>
      <c r="G2518">
        <v>0</v>
      </c>
      <c r="H2518">
        <v>0</v>
      </c>
      <c r="I2518">
        <v>0</v>
      </c>
    </row>
    <row r="2519" spans="1:19" x14ac:dyDescent="0.2">
      <c r="A2519">
        <v>2415</v>
      </c>
      <c r="B2519">
        <v>-9852112</v>
      </c>
      <c r="C2519">
        <v>2</v>
      </c>
      <c r="D2519">
        <v>9.4339622999999997E-2</v>
      </c>
      <c r="E2519">
        <v>-2112</v>
      </c>
      <c r="F2519">
        <v>221</v>
      </c>
      <c r="G2519">
        <v>0</v>
      </c>
      <c r="H2519">
        <v>0</v>
      </c>
      <c r="I2519">
        <v>0</v>
      </c>
    </row>
    <row r="2520" spans="1:19" x14ac:dyDescent="0.2">
      <c r="A2520">
        <v>2416</v>
      </c>
      <c r="B2520">
        <v>-9852112</v>
      </c>
      <c r="C2520">
        <v>2</v>
      </c>
      <c r="D2520">
        <v>3.7735849000000002E-2</v>
      </c>
      <c r="E2520">
        <v>-22212</v>
      </c>
      <c r="F2520">
        <v>211</v>
      </c>
      <c r="G2520">
        <v>0</v>
      </c>
      <c r="H2520">
        <v>0</v>
      </c>
      <c r="I2520">
        <v>0</v>
      </c>
    </row>
    <row r="2521" spans="1:19" x14ac:dyDescent="0.2">
      <c r="A2521">
        <v>2417</v>
      </c>
      <c r="B2521">
        <v>-9852112</v>
      </c>
      <c r="C2521">
        <v>2</v>
      </c>
      <c r="D2521">
        <v>3.7735849000000002E-2</v>
      </c>
      <c r="E2521">
        <v>-22112</v>
      </c>
      <c r="F2521">
        <v>111</v>
      </c>
      <c r="G2521">
        <v>0</v>
      </c>
      <c r="H2521">
        <v>0</v>
      </c>
      <c r="I2521">
        <v>0</v>
      </c>
    </row>
    <row r="2522" spans="1:19" x14ac:dyDescent="0.2">
      <c r="A2522">
        <v>2418</v>
      </c>
      <c r="B2522">
        <v>-9852112</v>
      </c>
      <c r="C2522">
        <v>2</v>
      </c>
      <c r="D2522">
        <v>2.8301887000000001E-2</v>
      </c>
      <c r="E2522">
        <v>-2212</v>
      </c>
      <c r="F2522">
        <v>211</v>
      </c>
      <c r="G2522">
        <v>0</v>
      </c>
      <c r="H2522">
        <v>0</v>
      </c>
      <c r="I2522">
        <v>0</v>
      </c>
    </row>
    <row r="2523" spans="1:19" x14ac:dyDescent="0.2">
      <c r="A2523">
        <v>2419</v>
      </c>
      <c r="B2523">
        <v>-9852112</v>
      </c>
      <c r="C2523">
        <v>2</v>
      </c>
      <c r="D2523">
        <v>2.8301887000000001E-2</v>
      </c>
      <c r="E2523">
        <v>-2112</v>
      </c>
      <c r="F2523">
        <v>111</v>
      </c>
      <c r="G2523">
        <v>0</v>
      </c>
      <c r="H2523">
        <v>0</v>
      </c>
      <c r="I2523">
        <v>0</v>
      </c>
    </row>
    <row r="2524" spans="1:19" x14ac:dyDescent="0.2">
      <c r="A2524">
        <v>2420</v>
      </c>
      <c r="B2524">
        <v>-9852112</v>
      </c>
      <c r="C2524">
        <v>2</v>
      </c>
      <c r="D2524">
        <v>1.8867925000000001E-2</v>
      </c>
      <c r="E2524">
        <v>-3122</v>
      </c>
      <c r="F2524">
        <v>-311</v>
      </c>
      <c r="G2524">
        <v>0</v>
      </c>
      <c r="H2524">
        <v>0</v>
      </c>
      <c r="I2524">
        <v>0</v>
      </c>
    </row>
    <row r="2525" spans="1:19" s="2" customFormat="1" x14ac:dyDescent="0.2">
      <c r="A2525" s="2">
        <v>2421</v>
      </c>
      <c r="B2525" s="2">
        <v>9822116</v>
      </c>
      <c r="C2525" s="2" t="s">
        <v>367</v>
      </c>
      <c r="D2525" s="2">
        <v>1.89</v>
      </c>
      <c r="E2525" s="2">
        <v>0.247</v>
      </c>
      <c r="F2525" s="2">
        <v>6</v>
      </c>
      <c r="G2525" s="2">
        <v>1</v>
      </c>
      <c r="H2525" s="2">
        <v>0</v>
      </c>
      <c r="I2525" s="2">
        <v>0</v>
      </c>
      <c r="J2525" s="2">
        <v>0</v>
      </c>
      <c r="K2525" s="2">
        <v>0.5</v>
      </c>
      <c r="L2525" s="2">
        <v>0</v>
      </c>
      <c r="M2525" s="2">
        <v>7</v>
      </c>
      <c r="N2525" s="2">
        <v>1.99</v>
      </c>
      <c r="O2525" s="2">
        <v>1.8</v>
      </c>
      <c r="P2525" s="2">
        <v>0.434</v>
      </c>
      <c r="Q2525" s="2">
        <v>0.75</v>
      </c>
      <c r="R2525" s="9">
        <v>2</v>
      </c>
      <c r="S2525" s="2" t="s">
        <v>784</v>
      </c>
    </row>
    <row r="2526" spans="1:19" x14ac:dyDescent="0.2">
      <c r="A2526">
        <v>2422</v>
      </c>
      <c r="B2526">
        <v>9822116</v>
      </c>
      <c r="C2526">
        <v>2</v>
      </c>
      <c r="D2526">
        <v>0.86</v>
      </c>
      <c r="E2526">
        <v>21214</v>
      </c>
      <c r="F2526">
        <v>22</v>
      </c>
      <c r="G2526">
        <v>0</v>
      </c>
      <c r="H2526">
        <v>0</v>
      </c>
      <c r="I2526">
        <v>0</v>
      </c>
    </row>
    <row r="2527" spans="1:19" x14ac:dyDescent="0.2">
      <c r="A2527">
        <v>2423</v>
      </c>
      <c r="B2527">
        <v>9822116</v>
      </c>
      <c r="C2527">
        <v>2</v>
      </c>
      <c r="D2527">
        <v>0.06</v>
      </c>
      <c r="E2527">
        <v>2112</v>
      </c>
      <c r="F2527">
        <v>111</v>
      </c>
      <c r="G2527">
        <v>0</v>
      </c>
      <c r="H2527">
        <v>0</v>
      </c>
      <c r="I2527">
        <v>0</v>
      </c>
    </row>
    <row r="2528" spans="1:19" x14ac:dyDescent="0.2">
      <c r="A2528">
        <v>2424</v>
      </c>
      <c r="B2528">
        <v>9822116</v>
      </c>
      <c r="C2528">
        <v>2</v>
      </c>
      <c r="D2528">
        <v>0.06</v>
      </c>
      <c r="E2528">
        <v>2212</v>
      </c>
      <c r="F2528">
        <v>-211</v>
      </c>
      <c r="G2528">
        <v>0</v>
      </c>
      <c r="H2528">
        <v>0</v>
      </c>
      <c r="I2528">
        <v>0</v>
      </c>
    </row>
    <row r="2529" spans="1:19" x14ac:dyDescent="0.2">
      <c r="A2529">
        <v>2425</v>
      </c>
      <c r="B2529">
        <v>9822116</v>
      </c>
      <c r="C2529">
        <v>2</v>
      </c>
      <c r="D2529">
        <v>0.01</v>
      </c>
      <c r="E2529">
        <v>2112</v>
      </c>
      <c r="F2529">
        <v>221</v>
      </c>
      <c r="G2529">
        <v>0</v>
      </c>
      <c r="H2529">
        <v>0</v>
      </c>
      <c r="I2529">
        <v>0</v>
      </c>
    </row>
    <row r="2530" spans="1:19" x14ac:dyDescent="0.2">
      <c r="A2530">
        <v>2426</v>
      </c>
      <c r="B2530">
        <v>9822116</v>
      </c>
      <c r="C2530">
        <v>3</v>
      </c>
      <c r="D2530">
        <v>3.3999999999999998E-3</v>
      </c>
      <c r="E2530">
        <v>2112</v>
      </c>
      <c r="F2530">
        <v>111</v>
      </c>
      <c r="G2530">
        <v>111</v>
      </c>
      <c r="H2530">
        <v>0</v>
      </c>
      <c r="I2530">
        <v>0</v>
      </c>
    </row>
    <row r="2531" spans="1:19" x14ac:dyDescent="0.2">
      <c r="A2531">
        <v>2427</v>
      </c>
      <c r="B2531">
        <v>9822116</v>
      </c>
      <c r="C2531">
        <v>3</v>
      </c>
      <c r="D2531">
        <v>3.3E-3</v>
      </c>
      <c r="E2531">
        <v>2112</v>
      </c>
      <c r="F2531">
        <v>-211</v>
      </c>
      <c r="G2531">
        <v>211</v>
      </c>
      <c r="H2531">
        <v>0</v>
      </c>
      <c r="I2531">
        <v>0</v>
      </c>
    </row>
    <row r="2532" spans="1:19" x14ac:dyDescent="0.2">
      <c r="A2532">
        <v>2428</v>
      </c>
      <c r="B2532">
        <v>9822116</v>
      </c>
      <c r="C2532">
        <v>3</v>
      </c>
      <c r="D2532">
        <v>3.3E-3</v>
      </c>
      <c r="E2532">
        <v>2212</v>
      </c>
      <c r="F2532">
        <v>-211</v>
      </c>
      <c r="G2532">
        <v>111</v>
      </c>
      <c r="H2532">
        <v>0</v>
      </c>
      <c r="I2532">
        <v>0</v>
      </c>
    </row>
    <row r="2533" spans="1:19" s="2" customFormat="1" x14ac:dyDescent="0.2">
      <c r="A2533" s="2">
        <v>2429</v>
      </c>
      <c r="B2533" s="2">
        <v>9822216</v>
      </c>
      <c r="C2533" s="2" t="s">
        <v>368</v>
      </c>
      <c r="D2533" s="2">
        <v>1.89</v>
      </c>
      <c r="E2533" s="2">
        <v>0.247</v>
      </c>
      <c r="F2533" s="2">
        <v>6</v>
      </c>
      <c r="G2533" s="2">
        <v>1</v>
      </c>
      <c r="H2533" s="2">
        <v>0</v>
      </c>
      <c r="I2533" s="2">
        <v>0</v>
      </c>
      <c r="J2533" s="2">
        <v>0</v>
      </c>
      <c r="K2533" s="2">
        <v>0.5</v>
      </c>
      <c r="L2533" s="2">
        <v>1</v>
      </c>
      <c r="M2533" s="2">
        <v>7</v>
      </c>
      <c r="N2533" s="2">
        <v>1.99</v>
      </c>
      <c r="O2533" s="2">
        <v>1.8</v>
      </c>
      <c r="P2533" s="2">
        <v>0.434</v>
      </c>
      <c r="Q2533" s="2">
        <v>0.75</v>
      </c>
      <c r="R2533" s="9">
        <v>2</v>
      </c>
      <c r="S2533" s="2" t="s">
        <v>784</v>
      </c>
    </row>
    <row r="2534" spans="1:19" x14ac:dyDescent="0.2">
      <c r="A2534">
        <v>2430</v>
      </c>
      <c r="B2534">
        <v>9822216</v>
      </c>
      <c r="C2534">
        <v>2</v>
      </c>
      <c r="D2534">
        <v>0.86</v>
      </c>
      <c r="E2534">
        <v>22124</v>
      </c>
      <c r="F2534">
        <v>22</v>
      </c>
      <c r="G2534">
        <v>0</v>
      </c>
      <c r="H2534">
        <v>0</v>
      </c>
      <c r="I2534">
        <v>0</v>
      </c>
    </row>
    <row r="2535" spans="1:19" x14ac:dyDescent="0.2">
      <c r="A2535">
        <v>2431</v>
      </c>
      <c r="B2535">
        <v>9822216</v>
      </c>
      <c r="C2535">
        <v>2</v>
      </c>
      <c r="D2535">
        <v>0.06</v>
      </c>
      <c r="E2535">
        <v>2112</v>
      </c>
      <c r="F2535">
        <v>211</v>
      </c>
      <c r="G2535">
        <v>0</v>
      </c>
      <c r="H2535">
        <v>0</v>
      </c>
      <c r="I2535">
        <v>0</v>
      </c>
    </row>
    <row r="2536" spans="1:19" x14ac:dyDescent="0.2">
      <c r="A2536">
        <v>2432</v>
      </c>
      <c r="B2536">
        <v>9822216</v>
      </c>
      <c r="C2536">
        <v>2</v>
      </c>
      <c r="D2536">
        <v>0.06</v>
      </c>
      <c r="E2536">
        <v>2212</v>
      </c>
      <c r="F2536">
        <v>111</v>
      </c>
      <c r="G2536">
        <v>0</v>
      </c>
      <c r="H2536">
        <v>0</v>
      </c>
      <c r="I2536">
        <v>0</v>
      </c>
    </row>
    <row r="2537" spans="1:19" x14ac:dyDescent="0.2">
      <c r="A2537">
        <v>2433</v>
      </c>
      <c r="B2537">
        <v>9822216</v>
      </c>
      <c r="C2537">
        <v>2</v>
      </c>
      <c r="D2537">
        <v>0.01</v>
      </c>
      <c r="E2537">
        <v>2212</v>
      </c>
      <c r="F2537">
        <v>221</v>
      </c>
      <c r="G2537">
        <v>0</v>
      </c>
      <c r="H2537">
        <v>0</v>
      </c>
      <c r="I2537">
        <v>0</v>
      </c>
    </row>
    <row r="2538" spans="1:19" x14ac:dyDescent="0.2">
      <c r="A2538">
        <v>2434</v>
      </c>
      <c r="B2538">
        <v>9822216</v>
      </c>
      <c r="C2538">
        <v>3</v>
      </c>
      <c r="D2538">
        <v>3.3999999999999998E-3</v>
      </c>
      <c r="E2538">
        <v>2112</v>
      </c>
      <c r="F2538">
        <v>211</v>
      </c>
      <c r="G2538">
        <v>111</v>
      </c>
      <c r="H2538">
        <v>0</v>
      </c>
      <c r="I2538">
        <v>0</v>
      </c>
    </row>
    <row r="2539" spans="1:19" x14ac:dyDescent="0.2">
      <c r="A2539">
        <v>2435</v>
      </c>
      <c r="B2539">
        <v>9822216</v>
      </c>
      <c r="C2539">
        <v>3</v>
      </c>
      <c r="D2539">
        <v>3.3E-3</v>
      </c>
      <c r="E2539">
        <v>2212</v>
      </c>
      <c r="F2539">
        <v>-211</v>
      </c>
      <c r="G2539">
        <v>211</v>
      </c>
      <c r="H2539">
        <v>0</v>
      </c>
      <c r="I2539">
        <v>0</v>
      </c>
    </row>
    <row r="2540" spans="1:19" x14ac:dyDescent="0.2">
      <c r="A2540">
        <v>2436</v>
      </c>
      <c r="B2540">
        <v>9822216</v>
      </c>
      <c r="C2540">
        <v>3</v>
      </c>
      <c r="D2540">
        <v>3.3E-3</v>
      </c>
      <c r="E2540">
        <v>2212</v>
      </c>
      <c r="F2540">
        <v>111</v>
      </c>
      <c r="G2540">
        <v>111</v>
      </c>
      <c r="H2540">
        <v>0</v>
      </c>
      <c r="I2540">
        <v>0</v>
      </c>
    </row>
    <row r="2541" spans="1:19" s="2" customFormat="1" x14ac:dyDescent="0.2">
      <c r="A2541" s="2">
        <v>2437</v>
      </c>
      <c r="B2541" s="2">
        <v>11112</v>
      </c>
      <c r="C2541" s="2" t="s">
        <v>369</v>
      </c>
      <c r="D2541" s="2">
        <v>1.86</v>
      </c>
      <c r="E2541" s="2">
        <v>0.25</v>
      </c>
      <c r="F2541" s="2">
        <v>2</v>
      </c>
      <c r="G2541" s="2">
        <v>1</v>
      </c>
      <c r="H2541" s="2">
        <v>0</v>
      </c>
      <c r="I2541" s="2">
        <v>0</v>
      </c>
      <c r="J2541" s="2">
        <v>0</v>
      </c>
      <c r="K2541" s="2">
        <v>1.5</v>
      </c>
      <c r="L2541" s="2">
        <v>-1</v>
      </c>
      <c r="M2541" s="2">
        <v>6</v>
      </c>
      <c r="N2541" s="2">
        <v>1.92</v>
      </c>
      <c r="O2541" s="2">
        <v>1.84</v>
      </c>
      <c r="P2541" s="2">
        <v>0.32</v>
      </c>
      <c r="Q2541" s="2">
        <v>0.18</v>
      </c>
      <c r="R2541" s="9">
        <v>3</v>
      </c>
      <c r="S2541" s="2" t="s">
        <v>705</v>
      </c>
    </row>
    <row r="2542" spans="1:19" x14ac:dyDescent="0.2">
      <c r="A2542">
        <v>2438</v>
      </c>
      <c r="B2542">
        <v>11112</v>
      </c>
      <c r="C2542">
        <v>3</v>
      </c>
      <c r="D2542">
        <v>0.32500000000000001</v>
      </c>
      <c r="E2542">
        <v>2112</v>
      </c>
      <c r="F2542">
        <v>-211</v>
      </c>
      <c r="G2542">
        <v>111</v>
      </c>
      <c r="H2542">
        <v>0</v>
      </c>
      <c r="I2542">
        <v>0</v>
      </c>
    </row>
    <row r="2543" spans="1:19" x14ac:dyDescent="0.2">
      <c r="A2543">
        <v>2439</v>
      </c>
      <c r="B2543">
        <v>11112</v>
      </c>
      <c r="C2543">
        <v>3</v>
      </c>
      <c r="D2543">
        <v>0.32500000000000001</v>
      </c>
      <c r="E2543">
        <v>2212</v>
      </c>
      <c r="F2543">
        <v>-211</v>
      </c>
      <c r="G2543">
        <v>-211</v>
      </c>
      <c r="H2543">
        <v>0</v>
      </c>
      <c r="I2543">
        <v>0</v>
      </c>
    </row>
    <row r="2544" spans="1:19" x14ac:dyDescent="0.2">
      <c r="A2544">
        <v>2440</v>
      </c>
      <c r="B2544">
        <v>11112</v>
      </c>
      <c r="C2544">
        <v>2</v>
      </c>
      <c r="D2544">
        <v>0.2</v>
      </c>
      <c r="E2544">
        <v>12112</v>
      </c>
      <c r="F2544">
        <v>-211</v>
      </c>
      <c r="G2544">
        <v>0</v>
      </c>
      <c r="H2544">
        <v>0</v>
      </c>
      <c r="I2544">
        <v>0</v>
      </c>
    </row>
    <row r="2545" spans="1:19" x14ac:dyDescent="0.2">
      <c r="A2545">
        <v>2441</v>
      </c>
      <c r="B2545">
        <v>11112</v>
      </c>
      <c r="C2545">
        <v>2</v>
      </c>
      <c r="D2545">
        <v>0.08</v>
      </c>
      <c r="E2545">
        <v>2112</v>
      </c>
      <c r="F2545">
        <v>-211</v>
      </c>
      <c r="G2545">
        <v>0</v>
      </c>
      <c r="H2545">
        <v>0</v>
      </c>
      <c r="I2545">
        <v>0</v>
      </c>
    </row>
    <row r="2546" spans="1:19" x14ac:dyDescent="0.2">
      <c r="A2546">
        <v>2442</v>
      </c>
      <c r="B2546">
        <v>11112</v>
      </c>
      <c r="C2546">
        <v>2</v>
      </c>
      <c r="D2546">
        <v>0.06</v>
      </c>
      <c r="E2546">
        <v>1214</v>
      </c>
      <c r="F2546">
        <v>-211</v>
      </c>
      <c r="G2546">
        <v>0</v>
      </c>
      <c r="H2546">
        <v>0</v>
      </c>
      <c r="I2546">
        <v>0</v>
      </c>
    </row>
    <row r="2547" spans="1:19" x14ac:dyDescent="0.2">
      <c r="A2547">
        <v>2443</v>
      </c>
      <c r="B2547">
        <v>11112</v>
      </c>
      <c r="C2547">
        <v>2</v>
      </c>
      <c r="D2547">
        <v>0.01</v>
      </c>
      <c r="E2547">
        <v>1114</v>
      </c>
      <c r="F2547">
        <v>221</v>
      </c>
      <c r="G2547">
        <v>0</v>
      </c>
      <c r="H2547">
        <v>0</v>
      </c>
      <c r="I2547">
        <v>0</v>
      </c>
    </row>
    <row r="2548" spans="1:19" s="2" customFormat="1" x14ac:dyDescent="0.2">
      <c r="A2548" s="2">
        <v>2444</v>
      </c>
      <c r="B2548" s="2">
        <v>11212</v>
      </c>
      <c r="C2548" s="2" t="s">
        <v>370</v>
      </c>
      <c r="D2548" s="2">
        <v>1.86</v>
      </c>
      <c r="E2548" s="2">
        <v>0.25</v>
      </c>
      <c r="F2548" s="2">
        <v>2</v>
      </c>
      <c r="G2548" s="2">
        <v>1</v>
      </c>
      <c r="H2548" s="2">
        <v>0</v>
      </c>
      <c r="I2548" s="2">
        <v>0</v>
      </c>
      <c r="J2548" s="2">
        <v>0</v>
      </c>
      <c r="K2548" s="2">
        <v>1.5</v>
      </c>
      <c r="L2548" s="2">
        <v>0</v>
      </c>
      <c r="M2548" s="2">
        <v>10</v>
      </c>
      <c r="N2548" s="2">
        <v>1.92</v>
      </c>
      <c r="O2548" s="2">
        <v>1.84</v>
      </c>
      <c r="P2548" s="2">
        <v>0.32</v>
      </c>
      <c r="Q2548" s="2">
        <v>0.18</v>
      </c>
      <c r="R2548" s="9">
        <v>3</v>
      </c>
      <c r="S2548" s="2" t="s">
        <v>705</v>
      </c>
    </row>
    <row r="2549" spans="1:19" x14ac:dyDescent="0.2">
      <c r="A2549">
        <v>2445</v>
      </c>
      <c r="B2549">
        <v>11212</v>
      </c>
      <c r="C2549">
        <v>3</v>
      </c>
      <c r="D2549">
        <v>0.218</v>
      </c>
      <c r="E2549">
        <v>2112</v>
      </c>
      <c r="F2549">
        <v>111</v>
      </c>
      <c r="G2549">
        <v>111</v>
      </c>
      <c r="H2549">
        <v>0</v>
      </c>
      <c r="I2549">
        <v>0</v>
      </c>
    </row>
    <row r="2550" spans="1:19" x14ac:dyDescent="0.2">
      <c r="A2550">
        <v>2446</v>
      </c>
      <c r="B2550">
        <v>11212</v>
      </c>
      <c r="C2550">
        <v>3</v>
      </c>
      <c r="D2550">
        <v>0.216</v>
      </c>
      <c r="E2550">
        <v>2112</v>
      </c>
      <c r="F2550">
        <v>-211</v>
      </c>
      <c r="G2550">
        <v>211</v>
      </c>
      <c r="H2550">
        <v>0</v>
      </c>
      <c r="I2550">
        <v>0</v>
      </c>
    </row>
    <row r="2551" spans="1:19" x14ac:dyDescent="0.2">
      <c r="A2551">
        <v>2447</v>
      </c>
      <c r="B2551">
        <v>11212</v>
      </c>
      <c r="C2551">
        <v>3</v>
      </c>
      <c r="D2551">
        <v>0.216</v>
      </c>
      <c r="E2551">
        <v>2212</v>
      </c>
      <c r="F2551">
        <v>-211</v>
      </c>
      <c r="G2551">
        <v>111</v>
      </c>
      <c r="H2551">
        <v>0</v>
      </c>
      <c r="I2551">
        <v>0</v>
      </c>
    </row>
    <row r="2552" spans="1:19" x14ac:dyDescent="0.2">
      <c r="A2552">
        <v>2448</v>
      </c>
      <c r="B2552">
        <v>11212</v>
      </c>
      <c r="C2552">
        <v>2</v>
      </c>
      <c r="D2552">
        <v>0.1</v>
      </c>
      <c r="E2552">
        <v>12112</v>
      </c>
      <c r="F2552">
        <v>111</v>
      </c>
      <c r="G2552">
        <v>0</v>
      </c>
      <c r="H2552">
        <v>0</v>
      </c>
      <c r="I2552">
        <v>0</v>
      </c>
    </row>
    <row r="2553" spans="1:19" x14ac:dyDescent="0.2">
      <c r="A2553">
        <v>2449</v>
      </c>
      <c r="B2553">
        <v>11212</v>
      </c>
      <c r="C2553">
        <v>2</v>
      </c>
      <c r="D2553">
        <v>0.1</v>
      </c>
      <c r="E2553">
        <v>12212</v>
      </c>
      <c r="F2553">
        <v>-211</v>
      </c>
      <c r="G2553">
        <v>0</v>
      </c>
      <c r="H2553">
        <v>0</v>
      </c>
      <c r="I2553">
        <v>0</v>
      </c>
    </row>
    <row r="2554" spans="1:19" x14ac:dyDescent="0.2">
      <c r="A2554">
        <v>2450</v>
      </c>
      <c r="B2554">
        <v>11212</v>
      </c>
      <c r="C2554">
        <v>2</v>
      </c>
      <c r="D2554">
        <v>0.04</v>
      </c>
      <c r="E2554">
        <v>2112</v>
      </c>
      <c r="F2554">
        <v>111</v>
      </c>
      <c r="G2554">
        <v>0</v>
      </c>
      <c r="H2554">
        <v>0</v>
      </c>
      <c r="I2554">
        <v>0</v>
      </c>
    </row>
    <row r="2555" spans="1:19" x14ac:dyDescent="0.2">
      <c r="A2555">
        <v>2451</v>
      </c>
      <c r="B2555">
        <v>11212</v>
      </c>
      <c r="C2555">
        <v>2</v>
      </c>
      <c r="D2555">
        <v>0.04</v>
      </c>
      <c r="E2555">
        <v>2212</v>
      </c>
      <c r="F2555">
        <v>-211</v>
      </c>
      <c r="G2555">
        <v>0</v>
      </c>
      <c r="H2555">
        <v>0</v>
      </c>
      <c r="I2555">
        <v>0</v>
      </c>
    </row>
    <row r="2556" spans="1:19" x14ac:dyDescent="0.2">
      <c r="A2556">
        <v>2452</v>
      </c>
      <c r="B2556">
        <v>11212</v>
      </c>
      <c r="C2556">
        <v>2</v>
      </c>
      <c r="D2556">
        <v>0.03</v>
      </c>
      <c r="E2556">
        <v>1214</v>
      </c>
      <c r="F2556">
        <v>111</v>
      </c>
      <c r="G2556">
        <v>0</v>
      </c>
      <c r="H2556">
        <v>0</v>
      </c>
      <c r="I2556">
        <v>0</v>
      </c>
    </row>
    <row r="2557" spans="1:19" x14ac:dyDescent="0.2">
      <c r="A2557">
        <v>2453</v>
      </c>
      <c r="B2557">
        <v>11212</v>
      </c>
      <c r="C2557">
        <v>2</v>
      </c>
      <c r="D2557">
        <v>0.03</v>
      </c>
      <c r="E2557">
        <v>2124</v>
      </c>
      <c r="F2557">
        <v>-211</v>
      </c>
      <c r="G2557">
        <v>0</v>
      </c>
      <c r="H2557">
        <v>0</v>
      </c>
      <c r="I2557">
        <v>0</v>
      </c>
    </row>
    <row r="2558" spans="1:19" x14ac:dyDescent="0.2">
      <c r="A2558">
        <v>2454</v>
      </c>
      <c r="B2558">
        <v>11212</v>
      </c>
      <c r="C2558">
        <v>2</v>
      </c>
      <c r="D2558">
        <v>0.01</v>
      </c>
      <c r="E2558">
        <v>2114</v>
      </c>
      <c r="F2558">
        <v>221</v>
      </c>
      <c r="G2558">
        <v>0</v>
      </c>
      <c r="H2558">
        <v>0</v>
      </c>
      <c r="I2558">
        <v>0</v>
      </c>
    </row>
    <row r="2559" spans="1:19" s="2" customFormat="1" x14ac:dyDescent="0.2">
      <c r="A2559" s="2">
        <v>2455</v>
      </c>
      <c r="B2559" s="2">
        <v>12122</v>
      </c>
      <c r="C2559" s="2" t="s">
        <v>371</v>
      </c>
      <c r="D2559" s="2">
        <v>1.86</v>
      </c>
      <c r="E2559" s="2">
        <v>0.25</v>
      </c>
      <c r="F2559" s="2">
        <v>2</v>
      </c>
      <c r="G2559" s="2">
        <v>1</v>
      </c>
      <c r="H2559" s="2">
        <v>0</v>
      </c>
      <c r="I2559" s="2">
        <v>0</v>
      </c>
      <c r="J2559" s="2">
        <v>0</v>
      </c>
      <c r="K2559" s="2">
        <v>1.5</v>
      </c>
      <c r="L2559" s="2">
        <v>1</v>
      </c>
      <c r="M2559" s="2">
        <v>10</v>
      </c>
      <c r="N2559" s="2">
        <v>1.92</v>
      </c>
      <c r="O2559" s="2">
        <v>1.84</v>
      </c>
      <c r="P2559" s="2">
        <v>0.32</v>
      </c>
      <c r="Q2559" s="2">
        <v>0.18</v>
      </c>
      <c r="R2559" s="9">
        <v>3</v>
      </c>
      <c r="S2559" s="2" t="s">
        <v>705</v>
      </c>
    </row>
    <row r="2560" spans="1:19" x14ac:dyDescent="0.2">
      <c r="A2560">
        <v>2456</v>
      </c>
      <c r="B2560">
        <v>12122</v>
      </c>
      <c r="C2560">
        <v>3</v>
      </c>
      <c r="D2560">
        <v>0.218</v>
      </c>
      <c r="E2560">
        <v>2212</v>
      </c>
      <c r="F2560">
        <v>111</v>
      </c>
      <c r="G2560">
        <v>111</v>
      </c>
      <c r="H2560">
        <v>0</v>
      </c>
      <c r="I2560">
        <v>0</v>
      </c>
    </row>
    <row r="2561" spans="1:19" x14ac:dyDescent="0.2">
      <c r="A2561">
        <v>2457</v>
      </c>
      <c r="B2561">
        <v>12122</v>
      </c>
      <c r="C2561">
        <v>3</v>
      </c>
      <c r="D2561">
        <v>0.216</v>
      </c>
      <c r="E2561">
        <v>2112</v>
      </c>
      <c r="F2561">
        <v>211</v>
      </c>
      <c r="G2561">
        <v>111</v>
      </c>
      <c r="H2561">
        <v>0</v>
      </c>
      <c r="I2561">
        <v>0</v>
      </c>
    </row>
    <row r="2562" spans="1:19" x14ac:dyDescent="0.2">
      <c r="A2562">
        <v>2458</v>
      </c>
      <c r="B2562">
        <v>12122</v>
      </c>
      <c r="C2562">
        <v>3</v>
      </c>
      <c r="D2562">
        <v>0.216</v>
      </c>
      <c r="E2562">
        <v>2212</v>
      </c>
      <c r="F2562">
        <v>-211</v>
      </c>
      <c r="G2562">
        <v>211</v>
      </c>
      <c r="H2562">
        <v>0</v>
      </c>
      <c r="I2562">
        <v>0</v>
      </c>
    </row>
    <row r="2563" spans="1:19" x14ac:dyDescent="0.2">
      <c r="A2563">
        <v>2459</v>
      </c>
      <c r="B2563">
        <v>12122</v>
      </c>
      <c r="C2563">
        <v>2</v>
      </c>
      <c r="D2563">
        <v>0.1</v>
      </c>
      <c r="E2563">
        <v>12112</v>
      </c>
      <c r="F2563">
        <v>211</v>
      </c>
      <c r="G2563">
        <v>0</v>
      </c>
      <c r="H2563">
        <v>0</v>
      </c>
      <c r="I2563">
        <v>0</v>
      </c>
    </row>
    <row r="2564" spans="1:19" x14ac:dyDescent="0.2">
      <c r="A2564">
        <v>2460</v>
      </c>
      <c r="B2564">
        <v>12122</v>
      </c>
      <c r="C2564">
        <v>2</v>
      </c>
      <c r="D2564">
        <v>0.1</v>
      </c>
      <c r="E2564">
        <v>12212</v>
      </c>
      <c r="F2564">
        <v>111</v>
      </c>
      <c r="G2564">
        <v>0</v>
      </c>
      <c r="H2564">
        <v>0</v>
      </c>
      <c r="I2564">
        <v>0</v>
      </c>
    </row>
    <row r="2565" spans="1:19" x14ac:dyDescent="0.2">
      <c r="A2565">
        <v>2461</v>
      </c>
      <c r="B2565">
        <v>12122</v>
      </c>
      <c r="C2565">
        <v>2</v>
      </c>
      <c r="D2565">
        <v>0.04</v>
      </c>
      <c r="E2565">
        <v>2112</v>
      </c>
      <c r="F2565">
        <v>211</v>
      </c>
      <c r="G2565">
        <v>0</v>
      </c>
      <c r="H2565">
        <v>0</v>
      </c>
      <c r="I2565">
        <v>0</v>
      </c>
    </row>
    <row r="2566" spans="1:19" x14ac:dyDescent="0.2">
      <c r="A2566">
        <v>2462</v>
      </c>
      <c r="B2566">
        <v>12122</v>
      </c>
      <c r="C2566">
        <v>2</v>
      </c>
      <c r="D2566">
        <v>0.04</v>
      </c>
      <c r="E2566">
        <v>2212</v>
      </c>
      <c r="F2566">
        <v>111</v>
      </c>
      <c r="G2566">
        <v>0</v>
      </c>
      <c r="H2566">
        <v>0</v>
      </c>
      <c r="I2566">
        <v>0</v>
      </c>
    </row>
    <row r="2567" spans="1:19" x14ac:dyDescent="0.2">
      <c r="A2567">
        <v>2463</v>
      </c>
      <c r="B2567">
        <v>12122</v>
      </c>
      <c r="C2567">
        <v>2</v>
      </c>
      <c r="D2567">
        <v>0.03</v>
      </c>
      <c r="E2567">
        <v>1214</v>
      </c>
      <c r="F2567">
        <v>211</v>
      </c>
      <c r="G2567">
        <v>0</v>
      </c>
      <c r="H2567">
        <v>0</v>
      </c>
      <c r="I2567">
        <v>0</v>
      </c>
    </row>
    <row r="2568" spans="1:19" x14ac:dyDescent="0.2">
      <c r="A2568">
        <v>2464</v>
      </c>
      <c r="B2568">
        <v>12122</v>
      </c>
      <c r="C2568">
        <v>2</v>
      </c>
      <c r="D2568">
        <v>0.03</v>
      </c>
      <c r="E2568">
        <v>2124</v>
      </c>
      <c r="F2568">
        <v>111</v>
      </c>
      <c r="G2568">
        <v>0</v>
      </c>
      <c r="H2568">
        <v>0</v>
      </c>
      <c r="I2568">
        <v>0</v>
      </c>
    </row>
    <row r="2569" spans="1:19" x14ac:dyDescent="0.2">
      <c r="A2569">
        <v>2465</v>
      </c>
      <c r="B2569">
        <v>12122</v>
      </c>
      <c r="C2569">
        <v>2</v>
      </c>
      <c r="D2569">
        <v>0.01</v>
      </c>
      <c r="E2569">
        <v>2214</v>
      </c>
      <c r="F2569">
        <v>221</v>
      </c>
      <c r="G2569">
        <v>0</v>
      </c>
      <c r="H2569">
        <v>0</v>
      </c>
      <c r="I2569">
        <v>0</v>
      </c>
    </row>
    <row r="2570" spans="1:19" s="2" customFormat="1" x14ac:dyDescent="0.2">
      <c r="A2570" s="2">
        <v>2466</v>
      </c>
      <c r="B2570" s="2">
        <v>12222</v>
      </c>
      <c r="C2570" s="2" t="s">
        <v>372</v>
      </c>
      <c r="D2570" s="2">
        <v>1.86</v>
      </c>
      <c r="E2570" s="2">
        <v>0.25</v>
      </c>
      <c r="F2570" s="2">
        <v>2</v>
      </c>
      <c r="G2570" s="2">
        <v>1</v>
      </c>
      <c r="H2570" s="2">
        <v>0</v>
      </c>
      <c r="I2570" s="2">
        <v>0</v>
      </c>
      <c r="J2570" s="2">
        <v>0</v>
      </c>
      <c r="K2570" s="2">
        <v>1.5</v>
      </c>
      <c r="L2570" s="2">
        <v>2</v>
      </c>
      <c r="M2570" s="2">
        <v>6</v>
      </c>
      <c r="N2570" s="2">
        <v>1.92</v>
      </c>
      <c r="O2570" s="2">
        <v>1.84</v>
      </c>
      <c r="P2570" s="2">
        <v>0.32</v>
      </c>
      <c r="Q2570" s="2">
        <v>0.18</v>
      </c>
      <c r="R2570" s="9">
        <v>3</v>
      </c>
      <c r="S2570" s="2" t="s">
        <v>705</v>
      </c>
    </row>
    <row r="2571" spans="1:19" x14ac:dyDescent="0.2">
      <c r="A2571">
        <v>2467</v>
      </c>
      <c r="B2571">
        <v>12222</v>
      </c>
      <c r="C2571">
        <v>3</v>
      </c>
      <c r="D2571">
        <v>0.32500000000000001</v>
      </c>
      <c r="E2571">
        <v>2112</v>
      </c>
      <c r="F2571">
        <v>211</v>
      </c>
      <c r="G2571">
        <v>211</v>
      </c>
      <c r="H2571">
        <v>0</v>
      </c>
      <c r="I2571">
        <v>0</v>
      </c>
    </row>
    <row r="2572" spans="1:19" x14ac:dyDescent="0.2">
      <c r="A2572">
        <v>2468</v>
      </c>
      <c r="B2572">
        <v>12222</v>
      </c>
      <c r="C2572">
        <v>3</v>
      </c>
      <c r="D2572">
        <v>0.32500000000000001</v>
      </c>
      <c r="E2572">
        <v>2212</v>
      </c>
      <c r="F2572">
        <v>211</v>
      </c>
      <c r="G2572">
        <v>111</v>
      </c>
      <c r="H2572">
        <v>0</v>
      </c>
      <c r="I2572">
        <v>0</v>
      </c>
    </row>
    <row r="2573" spans="1:19" x14ac:dyDescent="0.2">
      <c r="A2573">
        <v>2469</v>
      </c>
      <c r="B2573">
        <v>12222</v>
      </c>
      <c r="C2573">
        <v>2</v>
      </c>
      <c r="D2573">
        <v>0.2</v>
      </c>
      <c r="E2573">
        <v>12212</v>
      </c>
      <c r="F2573">
        <v>211</v>
      </c>
      <c r="G2573">
        <v>0</v>
      </c>
      <c r="H2573">
        <v>0</v>
      </c>
      <c r="I2573">
        <v>0</v>
      </c>
    </row>
    <row r="2574" spans="1:19" x14ac:dyDescent="0.2">
      <c r="A2574">
        <v>2470</v>
      </c>
      <c r="B2574">
        <v>12222</v>
      </c>
      <c r="C2574">
        <v>2</v>
      </c>
      <c r="D2574">
        <v>0.08</v>
      </c>
      <c r="E2574">
        <v>2212</v>
      </c>
      <c r="F2574">
        <v>211</v>
      </c>
      <c r="G2574">
        <v>0</v>
      </c>
      <c r="H2574">
        <v>0</v>
      </c>
      <c r="I2574">
        <v>0</v>
      </c>
    </row>
    <row r="2575" spans="1:19" x14ac:dyDescent="0.2">
      <c r="A2575">
        <v>2471</v>
      </c>
      <c r="B2575">
        <v>12222</v>
      </c>
      <c r="C2575">
        <v>2</v>
      </c>
      <c r="D2575">
        <v>0.06</v>
      </c>
      <c r="E2575">
        <v>2124</v>
      </c>
      <c r="F2575">
        <v>211</v>
      </c>
      <c r="G2575">
        <v>0</v>
      </c>
      <c r="H2575">
        <v>0</v>
      </c>
      <c r="I2575">
        <v>0</v>
      </c>
    </row>
    <row r="2576" spans="1:19" x14ac:dyDescent="0.2">
      <c r="A2576">
        <v>2472</v>
      </c>
      <c r="B2576">
        <v>12222</v>
      </c>
      <c r="C2576">
        <v>2</v>
      </c>
      <c r="D2576">
        <v>0.01</v>
      </c>
      <c r="E2576">
        <v>2224</v>
      </c>
      <c r="F2576">
        <v>221</v>
      </c>
      <c r="G2576">
        <v>0</v>
      </c>
      <c r="H2576">
        <v>0</v>
      </c>
      <c r="I2576">
        <v>0</v>
      </c>
    </row>
    <row r="2577" spans="1:19" s="2" customFormat="1" x14ac:dyDescent="0.2">
      <c r="A2577" s="2">
        <v>2473</v>
      </c>
      <c r="B2577" s="2">
        <v>-12222</v>
      </c>
      <c r="C2577" s="2" t="s">
        <v>373</v>
      </c>
      <c r="D2577" s="2">
        <v>1.86</v>
      </c>
      <c r="E2577" s="2">
        <v>0.25</v>
      </c>
      <c r="F2577" s="2">
        <v>2</v>
      </c>
      <c r="G2577" s="2">
        <v>-1</v>
      </c>
      <c r="H2577" s="2">
        <v>0</v>
      </c>
      <c r="I2577" s="2">
        <v>0</v>
      </c>
      <c r="J2577" s="2">
        <v>0</v>
      </c>
      <c r="K2577" s="2">
        <v>1.5</v>
      </c>
      <c r="L2577" s="2">
        <v>-2</v>
      </c>
      <c r="M2577" s="2">
        <v>6</v>
      </c>
      <c r="N2577" s="2">
        <v>1.92</v>
      </c>
      <c r="O2577" s="2">
        <v>1.84</v>
      </c>
      <c r="P2577" s="2">
        <v>0.32</v>
      </c>
      <c r="Q2577" s="2">
        <v>0.18</v>
      </c>
      <c r="R2577" s="9">
        <v>3</v>
      </c>
      <c r="S2577" s="2" t="s">
        <v>705</v>
      </c>
    </row>
    <row r="2578" spans="1:19" x14ac:dyDescent="0.2">
      <c r="A2578">
        <v>2474</v>
      </c>
      <c r="B2578">
        <v>-12222</v>
      </c>
      <c r="C2578">
        <v>3</v>
      </c>
      <c r="D2578">
        <v>0.32500000000000001</v>
      </c>
      <c r="E2578">
        <v>-2212</v>
      </c>
      <c r="F2578">
        <v>-211</v>
      </c>
      <c r="G2578">
        <v>111</v>
      </c>
      <c r="H2578">
        <v>0</v>
      </c>
      <c r="I2578">
        <v>0</v>
      </c>
    </row>
    <row r="2579" spans="1:19" x14ac:dyDescent="0.2">
      <c r="A2579">
        <v>2475</v>
      </c>
      <c r="B2579">
        <v>-12222</v>
      </c>
      <c r="C2579">
        <v>3</v>
      </c>
      <c r="D2579">
        <v>0.32500000000000001</v>
      </c>
      <c r="E2579">
        <v>-2112</v>
      </c>
      <c r="F2579">
        <v>-211</v>
      </c>
      <c r="G2579">
        <v>-211</v>
      </c>
      <c r="H2579">
        <v>0</v>
      </c>
      <c r="I2579">
        <v>0</v>
      </c>
    </row>
    <row r="2580" spans="1:19" x14ac:dyDescent="0.2">
      <c r="A2580">
        <v>2476</v>
      </c>
      <c r="B2580">
        <v>-12222</v>
      </c>
      <c r="C2580">
        <v>2</v>
      </c>
      <c r="D2580">
        <v>0.2</v>
      </c>
      <c r="E2580">
        <v>-12212</v>
      </c>
      <c r="F2580">
        <v>-211</v>
      </c>
      <c r="G2580">
        <v>0</v>
      </c>
      <c r="H2580">
        <v>0</v>
      </c>
      <c r="I2580">
        <v>0</v>
      </c>
    </row>
    <row r="2581" spans="1:19" x14ac:dyDescent="0.2">
      <c r="A2581">
        <v>2477</v>
      </c>
      <c r="B2581">
        <v>-12222</v>
      </c>
      <c r="C2581">
        <v>2</v>
      </c>
      <c r="D2581">
        <v>0.08</v>
      </c>
      <c r="E2581">
        <v>-2212</v>
      </c>
      <c r="F2581">
        <v>-211</v>
      </c>
      <c r="G2581">
        <v>0</v>
      </c>
      <c r="H2581">
        <v>0</v>
      </c>
      <c r="I2581">
        <v>0</v>
      </c>
    </row>
    <row r="2582" spans="1:19" x14ac:dyDescent="0.2">
      <c r="A2582">
        <v>2478</v>
      </c>
      <c r="B2582">
        <v>-12222</v>
      </c>
      <c r="C2582">
        <v>2</v>
      </c>
      <c r="D2582">
        <v>0.06</v>
      </c>
      <c r="E2582">
        <v>-2124</v>
      </c>
      <c r="F2582">
        <v>-211</v>
      </c>
      <c r="G2582">
        <v>0</v>
      </c>
      <c r="H2582">
        <v>0</v>
      </c>
      <c r="I2582">
        <v>0</v>
      </c>
    </row>
    <row r="2583" spans="1:19" x14ac:dyDescent="0.2">
      <c r="A2583">
        <v>2479</v>
      </c>
      <c r="B2583">
        <v>-12222</v>
      </c>
      <c r="C2583">
        <v>2</v>
      </c>
      <c r="D2583">
        <v>0.01</v>
      </c>
      <c r="E2583">
        <v>-2224</v>
      </c>
      <c r="F2583">
        <v>221</v>
      </c>
      <c r="G2583">
        <v>0</v>
      </c>
      <c r="H2583">
        <v>0</v>
      </c>
      <c r="I2583">
        <v>0</v>
      </c>
    </row>
    <row r="2584" spans="1:19" s="2" customFormat="1" x14ac:dyDescent="0.2">
      <c r="A2584" s="2">
        <v>2480</v>
      </c>
      <c r="B2584" s="2">
        <v>-12122</v>
      </c>
      <c r="C2584" s="2" t="s">
        <v>374</v>
      </c>
      <c r="D2584" s="2">
        <v>1.86</v>
      </c>
      <c r="E2584" s="2">
        <v>0.25</v>
      </c>
      <c r="F2584" s="2">
        <v>2</v>
      </c>
      <c r="G2584" s="2">
        <v>-1</v>
      </c>
      <c r="H2584" s="2">
        <v>0</v>
      </c>
      <c r="I2584" s="2">
        <v>0</v>
      </c>
      <c r="J2584" s="2">
        <v>0</v>
      </c>
      <c r="K2584" s="2">
        <v>1.5</v>
      </c>
      <c r="L2584" s="2">
        <v>-1</v>
      </c>
      <c r="M2584" s="2">
        <v>10</v>
      </c>
      <c r="N2584" s="2">
        <v>1.92</v>
      </c>
      <c r="O2584" s="2">
        <v>1.84</v>
      </c>
      <c r="P2584" s="2">
        <v>0.32</v>
      </c>
      <c r="Q2584" s="2">
        <v>0.18</v>
      </c>
      <c r="R2584" s="9">
        <v>3</v>
      </c>
      <c r="S2584" s="2" t="s">
        <v>705</v>
      </c>
    </row>
    <row r="2585" spans="1:19" x14ac:dyDescent="0.2">
      <c r="A2585">
        <v>2481</v>
      </c>
      <c r="B2585">
        <v>-12122</v>
      </c>
      <c r="C2585">
        <v>3</v>
      </c>
      <c r="D2585">
        <v>0.218</v>
      </c>
      <c r="E2585">
        <v>-2212</v>
      </c>
      <c r="F2585">
        <v>111</v>
      </c>
      <c r="G2585">
        <v>111</v>
      </c>
      <c r="H2585">
        <v>0</v>
      </c>
      <c r="I2585">
        <v>0</v>
      </c>
    </row>
    <row r="2586" spans="1:19" x14ac:dyDescent="0.2">
      <c r="A2586">
        <v>2482</v>
      </c>
      <c r="B2586">
        <v>-12122</v>
      </c>
      <c r="C2586">
        <v>3</v>
      </c>
      <c r="D2586">
        <v>0.216</v>
      </c>
      <c r="E2586">
        <v>-2212</v>
      </c>
      <c r="F2586">
        <v>-211</v>
      </c>
      <c r="G2586">
        <v>211</v>
      </c>
      <c r="H2586">
        <v>0</v>
      </c>
      <c r="I2586">
        <v>0</v>
      </c>
    </row>
    <row r="2587" spans="1:19" x14ac:dyDescent="0.2">
      <c r="A2587">
        <v>2483</v>
      </c>
      <c r="B2587">
        <v>-12122</v>
      </c>
      <c r="C2587">
        <v>3</v>
      </c>
      <c r="D2587">
        <v>0.216</v>
      </c>
      <c r="E2587">
        <v>-2112</v>
      </c>
      <c r="F2587">
        <v>-211</v>
      </c>
      <c r="G2587">
        <v>111</v>
      </c>
      <c r="H2587">
        <v>0</v>
      </c>
      <c r="I2587">
        <v>0</v>
      </c>
    </row>
    <row r="2588" spans="1:19" x14ac:dyDescent="0.2">
      <c r="A2588">
        <v>2484</v>
      </c>
      <c r="B2588">
        <v>-12122</v>
      </c>
      <c r="C2588">
        <v>2</v>
      </c>
      <c r="D2588">
        <v>0.1</v>
      </c>
      <c r="E2588">
        <v>-12212</v>
      </c>
      <c r="F2588">
        <v>111</v>
      </c>
      <c r="G2588">
        <v>0</v>
      </c>
      <c r="H2588">
        <v>0</v>
      </c>
      <c r="I2588">
        <v>0</v>
      </c>
    </row>
    <row r="2589" spans="1:19" x14ac:dyDescent="0.2">
      <c r="A2589">
        <v>2485</v>
      </c>
      <c r="B2589">
        <v>-12122</v>
      </c>
      <c r="C2589">
        <v>2</v>
      </c>
      <c r="D2589">
        <v>0.1</v>
      </c>
      <c r="E2589">
        <v>-12112</v>
      </c>
      <c r="F2589">
        <v>-211</v>
      </c>
      <c r="G2589">
        <v>0</v>
      </c>
      <c r="H2589">
        <v>0</v>
      </c>
      <c r="I2589">
        <v>0</v>
      </c>
    </row>
    <row r="2590" spans="1:19" x14ac:dyDescent="0.2">
      <c r="A2590">
        <v>2486</v>
      </c>
      <c r="B2590">
        <v>-12122</v>
      </c>
      <c r="C2590">
        <v>2</v>
      </c>
      <c r="D2590">
        <v>0.04</v>
      </c>
      <c r="E2590">
        <v>-2212</v>
      </c>
      <c r="F2590">
        <v>111</v>
      </c>
      <c r="G2590">
        <v>0</v>
      </c>
      <c r="H2590">
        <v>0</v>
      </c>
      <c r="I2590">
        <v>0</v>
      </c>
    </row>
    <row r="2591" spans="1:19" x14ac:dyDescent="0.2">
      <c r="A2591">
        <v>2487</v>
      </c>
      <c r="B2591">
        <v>-12122</v>
      </c>
      <c r="C2591">
        <v>2</v>
      </c>
      <c r="D2591">
        <v>0.04</v>
      </c>
      <c r="E2591">
        <v>-2112</v>
      </c>
      <c r="F2591">
        <v>-211</v>
      </c>
      <c r="G2591">
        <v>0</v>
      </c>
      <c r="H2591">
        <v>0</v>
      </c>
      <c r="I2591">
        <v>0</v>
      </c>
    </row>
    <row r="2592" spans="1:19" x14ac:dyDescent="0.2">
      <c r="A2592">
        <v>2488</v>
      </c>
      <c r="B2592">
        <v>-12122</v>
      </c>
      <c r="C2592">
        <v>2</v>
      </c>
      <c r="D2592">
        <v>0.03</v>
      </c>
      <c r="E2592">
        <v>-2124</v>
      </c>
      <c r="F2592">
        <v>111</v>
      </c>
      <c r="G2592">
        <v>0</v>
      </c>
      <c r="H2592">
        <v>0</v>
      </c>
      <c r="I2592">
        <v>0</v>
      </c>
    </row>
    <row r="2593" spans="1:19" x14ac:dyDescent="0.2">
      <c r="A2593">
        <v>2489</v>
      </c>
      <c r="B2593">
        <v>-12122</v>
      </c>
      <c r="C2593">
        <v>2</v>
      </c>
      <c r="D2593">
        <v>0.03</v>
      </c>
      <c r="E2593">
        <v>-1214</v>
      </c>
      <c r="F2593">
        <v>-211</v>
      </c>
      <c r="G2593">
        <v>0</v>
      </c>
      <c r="H2593">
        <v>0</v>
      </c>
      <c r="I2593">
        <v>0</v>
      </c>
    </row>
    <row r="2594" spans="1:19" x14ac:dyDescent="0.2">
      <c r="A2594">
        <v>2490</v>
      </c>
      <c r="B2594">
        <v>-12122</v>
      </c>
      <c r="C2594">
        <v>2</v>
      </c>
      <c r="D2594">
        <v>0.01</v>
      </c>
      <c r="E2594">
        <v>-2214</v>
      </c>
      <c r="F2594">
        <v>221</v>
      </c>
      <c r="G2594">
        <v>0</v>
      </c>
      <c r="H2594">
        <v>0</v>
      </c>
      <c r="I2594">
        <v>0</v>
      </c>
    </row>
    <row r="2595" spans="1:19" s="2" customFormat="1" x14ac:dyDescent="0.2">
      <c r="A2595" s="2">
        <v>2491</v>
      </c>
      <c r="B2595" s="2">
        <v>-11212</v>
      </c>
      <c r="C2595" s="2" t="s">
        <v>375</v>
      </c>
      <c r="D2595" s="2">
        <v>1.86</v>
      </c>
      <c r="E2595" s="2">
        <v>0.25</v>
      </c>
      <c r="F2595" s="2">
        <v>2</v>
      </c>
      <c r="G2595" s="2">
        <v>-1</v>
      </c>
      <c r="H2595" s="2">
        <v>0</v>
      </c>
      <c r="I2595" s="2">
        <v>0</v>
      </c>
      <c r="J2595" s="2">
        <v>0</v>
      </c>
      <c r="K2595" s="2">
        <v>1.5</v>
      </c>
      <c r="L2595" s="2">
        <v>0</v>
      </c>
      <c r="M2595" s="2">
        <v>10</v>
      </c>
      <c r="N2595" s="2">
        <v>1.92</v>
      </c>
      <c r="O2595" s="2">
        <v>1.84</v>
      </c>
      <c r="P2595" s="2">
        <v>0.32</v>
      </c>
      <c r="Q2595" s="2">
        <v>0.18</v>
      </c>
      <c r="R2595" s="9">
        <v>3</v>
      </c>
      <c r="S2595" s="2" t="s">
        <v>705</v>
      </c>
    </row>
    <row r="2596" spans="1:19" x14ac:dyDescent="0.2">
      <c r="A2596">
        <v>2492</v>
      </c>
      <c r="B2596">
        <v>-11212</v>
      </c>
      <c r="C2596">
        <v>3</v>
      </c>
      <c r="D2596">
        <v>0.218</v>
      </c>
      <c r="E2596">
        <v>-2112</v>
      </c>
      <c r="F2596">
        <v>111</v>
      </c>
      <c r="G2596">
        <v>111</v>
      </c>
      <c r="H2596">
        <v>0</v>
      </c>
      <c r="I2596">
        <v>0</v>
      </c>
    </row>
    <row r="2597" spans="1:19" x14ac:dyDescent="0.2">
      <c r="A2597">
        <v>2493</v>
      </c>
      <c r="B2597">
        <v>-11212</v>
      </c>
      <c r="C2597">
        <v>3</v>
      </c>
      <c r="D2597">
        <v>0.216</v>
      </c>
      <c r="E2597">
        <v>-2212</v>
      </c>
      <c r="F2597">
        <v>211</v>
      </c>
      <c r="G2597">
        <v>111</v>
      </c>
      <c r="H2597">
        <v>0</v>
      </c>
      <c r="I2597">
        <v>0</v>
      </c>
    </row>
    <row r="2598" spans="1:19" x14ac:dyDescent="0.2">
      <c r="A2598">
        <v>2494</v>
      </c>
      <c r="B2598">
        <v>-11212</v>
      </c>
      <c r="C2598">
        <v>3</v>
      </c>
      <c r="D2598">
        <v>0.216</v>
      </c>
      <c r="E2598">
        <v>-2112</v>
      </c>
      <c r="F2598">
        <v>-211</v>
      </c>
      <c r="G2598">
        <v>211</v>
      </c>
      <c r="H2598">
        <v>0</v>
      </c>
      <c r="I2598">
        <v>0</v>
      </c>
    </row>
    <row r="2599" spans="1:19" x14ac:dyDescent="0.2">
      <c r="A2599">
        <v>2495</v>
      </c>
      <c r="B2599">
        <v>-11212</v>
      </c>
      <c r="C2599">
        <v>2</v>
      </c>
      <c r="D2599">
        <v>0.1</v>
      </c>
      <c r="E2599">
        <v>-12212</v>
      </c>
      <c r="F2599">
        <v>211</v>
      </c>
      <c r="G2599">
        <v>0</v>
      </c>
      <c r="H2599">
        <v>0</v>
      </c>
      <c r="I2599">
        <v>0</v>
      </c>
    </row>
    <row r="2600" spans="1:19" x14ac:dyDescent="0.2">
      <c r="A2600">
        <v>2496</v>
      </c>
      <c r="B2600">
        <v>-11212</v>
      </c>
      <c r="C2600">
        <v>2</v>
      </c>
      <c r="D2600">
        <v>0.1</v>
      </c>
      <c r="E2600">
        <v>-12112</v>
      </c>
      <c r="F2600">
        <v>111</v>
      </c>
      <c r="G2600">
        <v>0</v>
      </c>
      <c r="H2600">
        <v>0</v>
      </c>
      <c r="I2600">
        <v>0</v>
      </c>
    </row>
    <row r="2601" spans="1:19" x14ac:dyDescent="0.2">
      <c r="A2601">
        <v>2497</v>
      </c>
      <c r="B2601">
        <v>-11212</v>
      </c>
      <c r="C2601">
        <v>2</v>
      </c>
      <c r="D2601">
        <v>0.04</v>
      </c>
      <c r="E2601">
        <v>-2212</v>
      </c>
      <c r="F2601">
        <v>211</v>
      </c>
      <c r="G2601">
        <v>0</v>
      </c>
      <c r="H2601">
        <v>0</v>
      </c>
      <c r="I2601">
        <v>0</v>
      </c>
    </row>
    <row r="2602" spans="1:19" x14ac:dyDescent="0.2">
      <c r="A2602">
        <v>2498</v>
      </c>
      <c r="B2602">
        <v>-11212</v>
      </c>
      <c r="C2602">
        <v>2</v>
      </c>
      <c r="D2602">
        <v>0.04</v>
      </c>
      <c r="E2602">
        <v>-2112</v>
      </c>
      <c r="F2602">
        <v>111</v>
      </c>
      <c r="G2602">
        <v>0</v>
      </c>
      <c r="H2602">
        <v>0</v>
      </c>
      <c r="I2602">
        <v>0</v>
      </c>
    </row>
    <row r="2603" spans="1:19" x14ac:dyDescent="0.2">
      <c r="A2603">
        <v>2499</v>
      </c>
      <c r="B2603">
        <v>-11212</v>
      </c>
      <c r="C2603">
        <v>2</v>
      </c>
      <c r="D2603">
        <v>0.03</v>
      </c>
      <c r="E2603">
        <v>-2124</v>
      </c>
      <c r="F2603">
        <v>211</v>
      </c>
      <c r="G2603">
        <v>0</v>
      </c>
      <c r="H2603">
        <v>0</v>
      </c>
      <c r="I2603">
        <v>0</v>
      </c>
    </row>
    <row r="2604" spans="1:19" x14ac:dyDescent="0.2">
      <c r="A2604">
        <v>2500</v>
      </c>
      <c r="B2604">
        <v>-11212</v>
      </c>
      <c r="C2604">
        <v>2</v>
      </c>
      <c r="D2604">
        <v>0.03</v>
      </c>
      <c r="E2604">
        <v>-1214</v>
      </c>
      <c r="F2604">
        <v>111</v>
      </c>
      <c r="G2604">
        <v>0</v>
      </c>
      <c r="H2604">
        <v>0</v>
      </c>
      <c r="I2604">
        <v>0</v>
      </c>
    </row>
    <row r="2605" spans="1:19" x14ac:dyDescent="0.2">
      <c r="A2605">
        <v>2501</v>
      </c>
      <c r="B2605">
        <v>-11212</v>
      </c>
      <c r="C2605">
        <v>2</v>
      </c>
      <c r="D2605">
        <v>0.01</v>
      </c>
      <c r="E2605">
        <v>-2114</v>
      </c>
      <c r="F2605">
        <v>221</v>
      </c>
      <c r="G2605">
        <v>0</v>
      </c>
      <c r="H2605">
        <v>0</v>
      </c>
      <c r="I2605">
        <v>0</v>
      </c>
    </row>
    <row r="2606" spans="1:19" s="2" customFormat="1" x14ac:dyDescent="0.2">
      <c r="A2606" s="2">
        <v>2502</v>
      </c>
      <c r="B2606" s="2">
        <v>-11112</v>
      </c>
      <c r="C2606" s="2" t="s">
        <v>376</v>
      </c>
      <c r="D2606" s="2">
        <v>1.86</v>
      </c>
      <c r="E2606" s="2">
        <v>0.25</v>
      </c>
      <c r="F2606" s="2">
        <v>2</v>
      </c>
      <c r="G2606" s="2">
        <v>-1</v>
      </c>
      <c r="H2606" s="2">
        <v>0</v>
      </c>
      <c r="I2606" s="2">
        <v>0</v>
      </c>
      <c r="J2606" s="2">
        <v>0</v>
      </c>
      <c r="K2606" s="2">
        <v>1.5</v>
      </c>
      <c r="L2606" s="2">
        <v>1</v>
      </c>
      <c r="M2606" s="2">
        <v>6</v>
      </c>
      <c r="N2606" s="2">
        <v>1.92</v>
      </c>
      <c r="O2606" s="2">
        <v>1.84</v>
      </c>
      <c r="P2606" s="2">
        <v>0.32</v>
      </c>
      <c r="Q2606" s="2">
        <v>0.18</v>
      </c>
      <c r="R2606" s="9">
        <v>3</v>
      </c>
      <c r="S2606" s="2" t="s">
        <v>705</v>
      </c>
    </row>
    <row r="2607" spans="1:19" x14ac:dyDescent="0.2">
      <c r="A2607">
        <v>2503</v>
      </c>
      <c r="B2607">
        <v>-11112</v>
      </c>
      <c r="C2607">
        <v>3</v>
      </c>
      <c r="D2607">
        <v>0.32500000000000001</v>
      </c>
      <c r="E2607">
        <v>-2212</v>
      </c>
      <c r="F2607">
        <v>211</v>
      </c>
      <c r="G2607">
        <v>211</v>
      </c>
      <c r="H2607">
        <v>0</v>
      </c>
      <c r="I2607">
        <v>0</v>
      </c>
    </row>
    <row r="2608" spans="1:19" x14ac:dyDescent="0.2">
      <c r="A2608">
        <v>2504</v>
      </c>
      <c r="B2608">
        <v>-11112</v>
      </c>
      <c r="C2608">
        <v>3</v>
      </c>
      <c r="D2608">
        <v>0.32500000000000001</v>
      </c>
      <c r="E2608">
        <v>-2112</v>
      </c>
      <c r="F2608">
        <v>211</v>
      </c>
      <c r="G2608">
        <v>111</v>
      </c>
      <c r="H2608">
        <v>0</v>
      </c>
      <c r="I2608">
        <v>0</v>
      </c>
    </row>
    <row r="2609" spans="1:19" x14ac:dyDescent="0.2">
      <c r="A2609">
        <v>2505</v>
      </c>
      <c r="B2609">
        <v>-11112</v>
      </c>
      <c r="C2609">
        <v>2</v>
      </c>
      <c r="D2609">
        <v>0.2</v>
      </c>
      <c r="E2609">
        <v>-12112</v>
      </c>
      <c r="F2609">
        <v>211</v>
      </c>
      <c r="G2609">
        <v>0</v>
      </c>
      <c r="H2609">
        <v>0</v>
      </c>
      <c r="I2609">
        <v>0</v>
      </c>
    </row>
    <row r="2610" spans="1:19" x14ac:dyDescent="0.2">
      <c r="A2610">
        <v>2506</v>
      </c>
      <c r="B2610">
        <v>-11112</v>
      </c>
      <c r="C2610">
        <v>2</v>
      </c>
      <c r="D2610">
        <v>0.08</v>
      </c>
      <c r="E2610">
        <v>-2112</v>
      </c>
      <c r="F2610">
        <v>211</v>
      </c>
      <c r="G2610">
        <v>0</v>
      </c>
      <c r="H2610">
        <v>0</v>
      </c>
      <c r="I2610">
        <v>0</v>
      </c>
    </row>
    <row r="2611" spans="1:19" x14ac:dyDescent="0.2">
      <c r="A2611">
        <v>2507</v>
      </c>
      <c r="B2611">
        <v>-11112</v>
      </c>
      <c r="C2611">
        <v>2</v>
      </c>
      <c r="D2611">
        <v>0.06</v>
      </c>
      <c r="E2611">
        <v>-1214</v>
      </c>
      <c r="F2611">
        <v>211</v>
      </c>
      <c r="G2611">
        <v>0</v>
      </c>
      <c r="H2611">
        <v>0</v>
      </c>
      <c r="I2611">
        <v>0</v>
      </c>
    </row>
    <row r="2612" spans="1:19" x14ac:dyDescent="0.2">
      <c r="A2612">
        <v>2508</v>
      </c>
      <c r="B2612">
        <v>-11112</v>
      </c>
      <c r="C2612">
        <v>2</v>
      </c>
      <c r="D2612">
        <v>0.01</v>
      </c>
      <c r="E2612">
        <v>-1114</v>
      </c>
      <c r="F2612">
        <v>221</v>
      </c>
      <c r="G2612">
        <v>0</v>
      </c>
      <c r="H2612">
        <v>0</v>
      </c>
      <c r="I2612">
        <v>0</v>
      </c>
    </row>
    <row r="2613" spans="1:19" s="2" customFormat="1" x14ac:dyDescent="0.2">
      <c r="A2613" s="2">
        <v>2509</v>
      </c>
      <c r="B2613" s="2">
        <v>-9822216</v>
      </c>
      <c r="C2613" s="2" t="s">
        <v>377</v>
      </c>
      <c r="D2613" s="2">
        <v>1.89</v>
      </c>
      <c r="E2613" s="2">
        <v>0.247</v>
      </c>
      <c r="F2613" s="2">
        <v>6</v>
      </c>
      <c r="G2613" s="2">
        <v>-1</v>
      </c>
      <c r="H2613" s="2">
        <v>0</v>
      </c>
      <c r="I2613" s="2">
        <v>0</v>
      </c>
      <c r="J2613" s="2">
        <v>0</v>
      </c>
      <c r="K2613" s="2">
        <v>0.5</v>
      </c>
      <c r="L2613" s="2">
        <v>-1</v>
      </c>
      <c r="M2613" s="2">
        <v>7</v>
      </c>
      <c r="N2613" s="2">
        <v>1.99</v>
      </c>
      <c r="O2613" s="2">
        <v>1.8</v>
      </c>
      <c r="P2613" s="2">
        <v>0.434</v>
      </c>
      <c r="Q2613" s="2">
        <v>0.75</v>
      </c>
      <c r="R2613" s="9">
        <v>2</v>
      </c>
      <c r="S2613" s="2" t="s">
        <v>784</v>
      </c>
    </row>
    <row r="2614" spans="1:19" x14ac:dyDescent="0.2">
      <c r="A2614">
        <v>2510</v>
      </c>
      <c r="B2614">
        <v>-9822216</v>
      </c>
      <c r="C2614">
        <v>2</v>
      </c>
      <c r="D2614">
        <v>0.86</v>
      </c>
      <c r="E2614">
        <v>-22124</v>
      </c>
      <c r="F2614">
        <v>22</v>
      </c>
      <c r="G2614">
        <v>0</v>
      </c>
      <c r="H2614">
        <v>0</v>
      </c>
      <c r="I2614">
        <v>0</v>
      </c>
    </row>
    <row r="2615" spans="1:19" x14ac:dyDescent="0.2">
      <c r="A2615">
        <v>2511</v>
      </c>
      <c r="B2615">
        <v>-9822216</v>
      </c>
      <c r="C2615">
        <v>2</v>
      </c>
      <c r="D2615">
        <v>0.06</v>
      </c>
      <c r="E2615">
        <v>-2212</v>
      </c>
      <c r="F2615">
        <v>111</v>
      </c>
      <c r="G2615">
        <v>0</v>
      </c>
      <c r="H2615">
        <v>0</v>
      </c>
      <c r="I2615">
        <v>0</v>
      </c>
    </row>
    <row r="2616" spans="1:19" x14ac:dyDescent="0.2">
      <c r="A2616">
        <v>2512</v>
      </c>
      <c r="B2616">
        <v>-9822216</v>
      </c>
      <c r="C2616">
        <v>2</v>
      </c>
      <c r="D2616">
        <v>0.06</v>
      </c>
      <c r="E2616">
        <v>-2112</v>
      </c>
      <c r="F2616">
        <v>-211</v>
      </c>
      <c r="G2616">
        <v>0</v>
      </c>
      <c r="H2616">
        <v>0</v>
      </c>
      <c r="I2616">
        <v>0</v>
      </c>
    </row>
    <row r="2617" spans="1:19" x14ac:dyDescent="0.2">
      <c r="A2617">
        <v>2513</v>
      </c>
      <c r="B2617">
        <v>-9822216</v>
      </c>
      <c r="C2617">
        <v>2</v>
      </c>
      <c r="D2617">
        <v>0.01</v>
      </c>
      <c r="E2617">
        <v>-2212</v>
      </c>
      <c r="F2617">
        <v>221</v>
      </c>
      <c r="G2617">
        <v>0</v>
      </c>
      <c r="H2617">
        <v>0</v>
      </c>
      <c r="I2617">
        <v>0</v>
      </c>
    </row>
    <row r="2618" spans="1:19" x14ac:dyDescent="0.2">
      <c r="A2618">
        <v>2514</v>
      </c>
      <c r="B2618">
        <v>-9822216</v>
      </c>
      <c r="C2618">
        <v>3</v>
      </c>
      <c r="D2618">
        <v>3.3999999999999998E-3</v>
      </c>
      <c r="E2618">
        <v>-2112</v>
      </c>
      <c r="F2618">
        <v>-211</v>
      </c>
      <c r="G2618">
        <v>111</v>
      </c>
      <c r="H2618">
        <v>0</v>
      </c>
      <c r="I2618">
        <v>0</v>
      </c>
    </row>
    <row r="2619" spans="1:19" x14ac:dyDescent="0.2">
      <c r="A2619">
        <v>2515</v>
      </c>
      <c r="B2619">
        <v>-9822216</v>
      </c>
      <c r="C2619">
        <v>3</v>
      </c>
      <c r="D2619">
        <v>3.3E-3</v>
      </c>
      <c r="E2619">
        <v>-2212</v>
      </c>
      <c r="F2619">
        <v>-211</v>
      </c>
      <c r="G2619">
        <v>211</v>
      </c>
      <c r="H2619">
        <v>0</v>
      </c>
      <c r="I2619">
        <v>0</v>
      </c>
    </row>
    <row r="2620" spans="1:19" x14ac:dyDescent="0.2">
      <c r="A2620">
        <v>2516</v>
      </c>
      <c r="B2620">
        <v>-9822216</v>
      </c>
      <c r="C2620">
        <v>3</v>
      </c>
      <c r="D2620">
        <v>3.3E-3</v>
      </c>
      <c r="E2620">
        <v>-2212</v>
      </c>
      <c r="F2620">
        <v>111</v>
      </c>
      <c r="G2620">
        <v>111</v>
      </c>
      <c r="H2620">
        <v>0</v>
      </c>
      <c r="I2620">
        <v>0</v>
      </c>
    </row>
    <row r="2621" spans="1:19" s="2" customFormat="1" x14ac:dyDescent="0.2">
      <c r="A2621" s="2">
        <v>2517</v>
      </c>
      <c r="B2621" s="2">
        <v>-9822116</v>
      </c>
      <c r="C2621" s="2" t="s">
        <v>378</v>
      </c>
      <c r="D2621" s="2">
        <v>1.89</v>
      </c>
      <c r="E2621" s="2">
        <v>0.247</v>
      </c>
      <c r="F2621" s="2">
        <v>6</v>
      </c>
      <c r="G2621" s="2">
        <v>-1</v>
      </c>
      <c r="H2621" s="2">
        <v>0</v>
      </c>
      <c r="I2621" s="2">
        <v>0</v>
      </c>
      <c r="J2621" s="2">
        <v>0</v>
      </c>
      <c r="K2621" s="2">
        <v>0.5</v>
      </c>
      <c r="L2621" s="2">
        <v>0</v>
      </c>
      <c r="M2621" s="2">
        <v>7</v>
      </c>
      <c r="N2621" s="2">
        <v>1.99</v>
      </c>
      <c r="O2621" s="2">
        <v>1.8</v>
      </c>
      <c r="P2621" s="2">
        <v>0.434</v>
      </c>
      <c r="Q2621" s="2">
        <v>0.75</v>
      </c>
      <c r="R2621" s="9">
        <v>2</v>
      </c>
      <c r="S2621" s="2" t="s">
        <v>784</v>
      </c>
    </row>
    <row r="2622" spans="1:19" x14ac:dyDescent="0.2">
      <c r="A2622">
        <v>2518</v>
      </c>
      <c r="B2622">
        <v>-9822116</v>
      </c>
      <c r="C2622">
        <v>2</v>
      </c>
      <c r="D2622">
        <v>0.86</v>
      </c>
      <c r="E2622">
        <v>-21214</v>
      </c>
      <c r="F2622">
        <v>22</v>
      </c>
      <c r="G2622">
        <v>0</v>
      </c>
      <c r="H2622">
        <v>0</v>
      </c>
      <c r="I2622">
        <v>0</v>
      </c>
    </row>
    <row r="2623" spans="1:19" x14ac:dyDescent="0.2">
      <c r="A2623">
        <v>2519</v>
      </c>
      <c r="B2623">
        <v>-9822116</v>
      </c>
      <c r="C2623">
        <v>2</v>
      </c>
      <c r="D2623">
        <v>0.06</v>
      </c>
      <c r="E2623">
        <v>-2212</v>
      </c>
      <c r="F2623">
        <v>211</v>
      </c>
      <c r="G2623">
        <v>0</v>
      </c>
      <c r="H2623">
        <v>0</v>
      </c>
      <c r="I2623">
        <v>0</v>
      </c>
    </row>
    <row r="2624" spans="1:19" x14ac:dyDescent="0.2">
      <c r="A2624">
        <v>2520</v>
      </c>
      <c r="B2624">
        <v>-9822116</v>
      </c>
      <c r="C2624">
        <v>2</v>
      </c>
      <c r="D2624">
        <v>0.06</v>
      </c>
      <c r="E2624">
        <v>-2112</v>
      </c>
      <c r="F2624">
        <v>111</v>
      </c>
      <c r="G2624">
        <v>0</v>
      </c>
      <c r="H2624">
        <v>0</v>
      </c>
      <c r="I2624">
        <v>0</v>
      </c>
    </row>
    <row r="2625" spans="1:19" x14ac:dyDescent="0.2">
      <c r="A2625">
        <v>2521</v>
      </c>
      <c r="B2625">
        <v>-9822116</v>
      </c>
      <c r="C2625">
        <v>2</v>
      </c>
      <c r="D2625">
        <v>0.01</v>
      </c>
      <c r="E2625">
        <v>-2112</v>
      </c>
      <c r="F2625">
        <v>221</v>
      </c>
      <c r="G2625">
        <v>0</v>
      </c>
      <c r="H2625">
        <v>0</v>
      </c>
      <c r="I2625">
        <v>0</v>
      </c>
    </row>
    <row r="2626" spans="1:19" x14ac:dyDescent="0.2">
      <c r="A2626">
        <v>2522</v>
      </c>
      <c r="B2626">
        <v>-9822116</v>
      </c>
      <c r="C2626">
        <v>3</v>
      </c>
      <c r="D2626">
        <v>3.3999999999999998E-3</v>
      </c>
      <c r="E2626">
        <v>-2112</v>
      </c>
      <c r="F2626">
        <v>111</v>
      </c>
      <c r="G2626">
        <v>111</v>
      </c>
      <c r="H2626">
        <v>0</v>
      </c>
      <c r="I2626">
        <v>0</v>
      </c>
    </row>
    <row r="2627" spans="1:19" x14ac:dyDescent="0.2">
      <c r="A2627">
        <v>2523</v>
      </c>
      <c r="B2627">
        <v>-9822116</v>
      </c>
      <c r="C2627">
        <v>3</v>
      </c>
      <c r="D2627">
        <v>3.3E-3</v>
      </c>
      <c r="E2627">
        <v>-2212</v>
      </c>
      <c r="F2627">
        <v>211</v>
      </c>
      <c r="G2627">
        <v>111</v>
      </c>
      <c r="H2627">
        <v>0</v>
      </c>
      <c r="I2627">
        <v>0</v>
      </c>
    </row>
    <row r="2628" spans="1:19" x14ac:dyDescent="0.2">
      <c r="A2628">
        <v>2524</v>
      </c>
      <c r="B2628">
        <v>-9822116</v>
      </c>
      <c r="C2628">
        <v>3</v>
      </c>
      <c r="D2628">
        <v>3.3E-3</v>
      </c>
      <c r="E2628">
        <v>-2112</v>
      </c>
      <c r="F2628">
        <v>-211</v>
      </c>
      <c r="G2628">
        <v>211</v>
      </c>
      <c r="H2628">
        <v>0</v>
      </c>
      <c r="I2628">
        <v>0</v>
      </c>
    </row>
    <row r="2629" spans="1:19" s="2" customFormat="1" x14ac:dyDescent="0.2">
      <c r="A2629" s="2">
        <v>2525</v>
      </c>
      <c r="B2629" s="2">
        <v>337</v>
      </c>
      <c r="C2629" s="2" t="s">
        <v>379</v>
      </c>
      <c r="D2629" s="2">
        <v>1.8540000000000001</v>
      </c>
      <c r="E2629" s="2">
        <v>8.6999999999999994E-2</v>
      </c>
      <c r="F2629" s="2">
        <v>7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2">
        <v>7</v>
      </c>
      <c r="N2629" s="2">
        <f>D2629+0.007</f>
        <v>1.861</v>
      </c>
      <c r="O2629" s="2">
        <f>D2629-0.007</f>
        <v>1.8470000000000002</v>
      </c>
      <c r="P2629" s="2">
        <f>E2629+0.028</f>
        <v>0.11499999999999999</v>
      </c>
      <c r="Q2629" s="2">
        <f>E2629-0.023</f>
        <v>6.4000000000000001E-2</v>
      </c>
      <c r="R2629" s="9">
        <v>-4</v>
      </c>
      <c r="S2629" s="2" t="s">
        <v>784</v>
      </c>
    </row>
    <row r="2630" spans="1:19" x14ac:dyDescent="0.2">
      <c r="A2630">
        <v>2526</v>
      </c>
      <c r="B2630">
        <v>337</v>
      </c>
      <c r="C2630">
        <v>2</v>
      </c>
      <c r="D2630">
        <v>0.8</v>
      </c>
      <c r="E2630">
        <v>9030225</v>
      </c>
      <c r="F2630">
        <v>22</v>
      </c>
      <c r="G2630">
        <v>0</v>
      </c>
      <c r="H2630">
        <v>0</v>
      </c>
      <c r="I2630">
        <v>0</v>
      </c>
    </row>
    <row r="2631" spans="1:19" x14ac:dyDescent="0.2">
      <c r="A2631">
        <v>2527</v>
      </c>
      <c r="B2631">
        <v>337</v>
      </c>
      <c r="C2631">
        <v>2</v>
      </c>
      <c r="D2631">
        <v>0.05</v>
      </c>
      <c r="E2631">
        <v>-321</v>
      </c>
      <c r="F2631">
        <v>321</v>
      </c>
      <c r="G2631">
        <v>0</v>
      </c>
      <c r="H2631">
        <v>0</v>
      </c>
      <c r="I2631">
        <v>0</v>
      </c>
    </row>
    <row r="2632" spans="1:19" x14ac:dyDescent="0.2">
      <c r="A2632">
        <v>2528</v>
      </c>
      <c r="B2632">
        <v>337</v>
      </c>
      <c r="C2632">
        <v>2</v>
      </c>
      <c r="D2632">
        <v>0.05</v>
      </c>
      <c r="E2632">
        <v>-311</v>
      </c>
      <c r="F2632">
        <v>311</v>
      </c>
      <c r="G2632">
        <v>0</v>
      </c>
      <c r="H2632">
        <v>0</v>
      </c>
      <c r="I2632">
        <v>0</v>
      </c>
    </row>
    <row r="2633" spans="1:19" x14ac:dyDescent="0.2">
      <c r="A2633">
        <v>2529</v>
      </c>
      <c r="B2633">
        <v>337</v>
      </c>
      <c r="C2633">
        <v>2</v>
      </c>
      <c r="D2633">
        <v>2.5000000000000001E-2</v>
      </c>
      <c r="E2633">
        <v>-323</v>
      </c>
      <c r="F2633">
        <v>321</v>
      </c>
      <c r="G2633">
        <v>0</v>
      </c>
      <c r="H2633">
        <v>0</v>
      </c>
      <c r="I2633">
        <v>0</v>
      </c>
    </row>
    <row r="2634" spans="1:19" x14ac:dyDescent="0.2">
      <c r="A2634">
        <v>2530</v>
      </c>
      <c r="B2634">
        <v>337</v>
      </c>
      <c r="C2634">
        <v>2</v>
      </c>
      <c r="D2634">
        <v>2.5000000000000001E-2</v>
      </c>
      <c r="E2634">
        <v>-313</v>
      </c>
      <c r="F2634">
        <v>311</v>
      </c>
      <c r="G2634">
        <v>0</v>
      </c>
      <c r="H2634">
        <v>0</v>
      </c>
      <c r="I2634">
        <v>0</v>
      </c>
    </row>
    <row r="2635" spans="1:19" x14ac:dyDescent="0.2">
      <c r="A2635">
        <v>2531</v>
      </c>
      <c r="B2635">
        <v>337</v>
      </c>
      <c r="C2635">
        <v>2</v>
      </c>
      <c r="D2635">
        <v>2.5000000000000001E-2</v>
      </c>
      <c r="E2635">
        <v>313</v>
      </c>
      <c r="F2635">
        <v>-311</v>
      </c>
      <c r="G2635">
        <v>0</v>
      </c>
      <c r="H2635">
        <v>0</v>
      </c>
      <c r="I2635">
        <v>0</v>
      </c>
    </row>
    <row r="2636" spans="1:19" x14ac:dyDescent="0.2">
      <c r="A2636">
        <v>2532</v>
      </c>
      <c r="B2636">
        <v>337</v>
      </c>
      <c r="C2636">
        <v>2</v>
      </c>
      <c r="D2636">
        <v>2.5000000000000001E-2</v>
      </c>
      <c r="E2636">
        <v>323</v>
      </c>
      <c r="F2636">
        <v>-321</v>
      </c>
      <c r="G2636">
        <v>0</v>
      </c>
      <c r="H2636">
        <v>0</v>
      </c>
      <c r="I2636">
        <v>0</v>
      </c>
    </row>
    <row r="2637" spans="1:19" s="2" customFormat="1" x14ac:dyDescent="0.2">
      <c r="A2637" s="2">
        <v>2536</v>
      </c>
      <c r="B2637" s="2">
        <v>10335</v>
      </c>
      <c r="C2637" s="2" t="s">
        <v>380</v>
      </c>
      <c r="D2637" s="2">
        <v>1.8420000000000001</v>
      </c>
      <c r="E2637" s="2">
        <v>0.22500000000000001</v>
      </c>
      <c r="F2637" s="2">
        <v>5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v>0</v>
      </c>
      <c r="M2637" s="2">
        <v>10</v>
      </c>
      <c r="N2637" s="2">
        <f>D2637+0.008</f>
        <v>1.85</v>
      </c>
      <c r="O2637" s="2">
        <f>D2637-0.008</f>
        <v>1.8340000000000001</v>
      </c>
      <c r="P2637" s="2">
        <f>E2637+0.014</f>
        <v>0.23900000000000002</v>
      </c>
      <c r="Q2637" s="2">
        <f>E2637-0.014</f>
        <v>0.21099999999999999</v>
      </c>
      <c r="R2637" s="9">
        <v>-4</v>
      </c>
    </row>
    <row r="2638" spans="1:19" x14ac:dyDescent="0.2">
      <c r="A2638">
        <v>2537</v>
      </c>
      <c r="B2638">
        <v>10335</v>
      </c>
      <c r="C2638">
        <v>3</v>
      </c>
      <c r="D2638">
        <v>0.23300000000000001</v>
      </c>
      <c r="E2638">
        <v>221</v>
      </c>
      <c r="F2638">
        <v>-211</v>
      </c>
      <c r="G2638">
        <v>211</v>
      </c>
      <c r="H2638">
        <v>0</v>
      </c>
      <c r="I2638">
        <v>0</v>
      </c>
    </row>
    <row r="2639" spans="1:19" x14ac:dyDescent="0.2">
      <c r="A2639">
        <v>2538</v>
      </c>
      <c r="B2639">
        <v>10335</v>
      </c>
      <c r="C2639">
        <v>2</v>
      </c>
      <c r="D2639">
        <v>0.2</v>
      </c>
      <c r="E2639">
        <v>225</v>
      </c>
      <c r="F2639">
        <v>221</v>
      </c>
      <c r="G2639">
        <v>0</v>
      </c>
      <c r="H2639">
        <v>0</v>
      </c>
      <c r="I2639">
        <v>0</v>
      </c>
    </row>
    <row r="2640" spans="1:19" x14ac:dyDescent="0.2">
      <c r="A2640">
        <v>2539</v>
      </c>
      <c r="B2640">
        <v>10335</v>
      </c>
      <c r="C2640">
        <v>2</v>
      </c>
      <c r="D2640">
        <v>0.11700000000000001</v>
      </c>
      <c r="E2640">
        <v>-215</v>
      </c>
      <c r="F2640">
        <v>211</v>
      </c>
      <c r="G2640">
        <v>0</v>
      </c>
      <c r="H2640">
        <v>0</v>
      </c>
      <c r="I2640">
        <v>0</v>
      </c>
    </row>
    <row r="2641" spans="1:19" x14ac:dyDescent="0.2">
      <c r="A2641">
        <v>2540</v>
      </c>
      <c r="B2641">
        <v>10335</v>
      </c>
      <c r="C2641">
        <v>2</v>
      </c>
      <c r="D2641">
        <v>0.11700000000000001</v>
      </c>
      <c r="E2641">
        <v>115</v>
      </c>
      <c r="F2641">
        <v>111</v>
      </c>
      <c r="G2641">
        <v>0</v>
      </c>
      <c r="H2641">
        <v>0</v>
      </c>
      <c r="I2641">
        <v>0</v>
      </c>
    </row>
    <row r="2642" spans="1:19" x14ac:dyDescent="0.2">
      <c r="A2642">
        <v>2541</v>
      </c>
      <c r="B2642">
        <v>10335</v>
      </c>
      <c r="C2642">
        <v>2</v>
      </c>
      <c r="D2642">
        <v>0.11700000000000001</v>
      </c>
      <c r="E2642">
        <v>215</v>
      </c>
      <c r="F2642">
        <v>-211</v>
      </c>
      <c r="G2642">
        <v>0</v>
      </c>
      <c r="H2642">
        <v>0</v>
      </c>
      <c r="I2642">
        <v>0</v>
      </c>
    </row>
    <row r="2643" spans="1:19" x14ac:dyDescent="0.2">
      <c r="A2643">
        <v>2542</v>
      </c>
      <c r="B2643">
        <v>10335</v>
      </c>
      <c r="C2643">
        <v>3</v>
      </c>
      <c r="D2643">
        <v>0.11700000000000001</v>
      </c>
      <c r="E2643">
        <v>221</v>
      </c>
      <c r="F2643">
        <v>111</v>
      </c>
      <c r="G2643">
        <v>111</v>
      </c>
      <c r="H2643">
        <v>0</v>
      </c>
      <c r="I2643">
        <v>0</v>
      </c>
    </row>
    <row r="2644" spans="1:19" x14ac:dyDescent="0.2">
      <c r="A2644">
        <v>2543</v>
      </c>
      <c r="B2644">
        <v>10335</v>
      </c>
      <c r="C2644">
        <v>2</v>
      </c>
      <c r="D2644">
        <v>3.3000000000000002E-2</v>
      </c>
      <c r="E2644">
        <v>-9000211</v>
      </c>
      <c r="F2644">
        <v>211</v>
      </c>
      <c r="G2644">
        <v>0</v>
      </c>
      <c r="H2644">
        <v>0</v>
      </c>
      <c r="I2644">
        <v>0</v>
      </c>
    </row>
    <row r="2645" spans="1:19" x14ac:dyDescent="0.2">
      <c r="A2645">
        <v>2544</v>
      </c>
      <c r="B2645">
        <v>10335</v>
      </c>
      <c r="C2645">
        <v>2</v>
      </c>
      <c r="D2645">
        <v>3.3000000000000002E-2</v>
      </c>
      <c r="E2645">
        <v>9000111</v>
      </c>
      <c r="F2645">
        <v>111</v>
      </c>
      <c r="G2645">
        <v>0</v>
      </c>
      <c r="H2645">
        <v>0</v>
      </c>
      <c r="I2645">
        <v>0</v>
      </c>
    </row>
    <row r="2646" spans="1:19" x14ac:dyDescent="0.2">
      <c r="A2646">
        <v>2545</v>
      </c>
      <c r="B2646">
        <v>10335</v>
      </c>
      <c r="C2646">
        <v>2</v>
      </c>
      <c r="D2646">
        <v>3.3000000000000002E-2</v>
      </c>
      <c r="E2646">
        <v>9000211</v>
      </c>
      <c r="F2646">
        <v>-211</v>
      </c>
      <c r="G2646">
        <v>0</v>
      </c>
      <c r="H2646">
        <v>0</v>
      </c>
      <c r="I2646">
        <v>0</v>
      </c>
    </row>
    <row r="2647" spans="1:19" s="2" customFormat="1" x14ac:dyDescent="0.2">
      <c r="A2647" s="2">
        <v>2586</v>
      </c>
      <c r="B2647" s="2">
        <v>7200221</v>
      </c>
      <c r="C2647" s="2" t="s">
        <v>381</v>
      </c>
      <c r="D2647" s="2">
        <v>1.8265</v>
      </c>
      <c r="E2647" s="2">
        <v>0.24199999999999999</v>
      </c>
      <c r="F2647" s="2">
        <v>1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2">
        <v>3</v>
      </c>
      <c r="N2647" s="2">
        <f>D2647+0.013</f>
        <v>1.8394999999999999</v>
      </c>
      <c r="O2647" s="2">
        <f>D2647-0.0034</f>
        <v>1.8230999999999999</v>
      </c>
      <c r="P2647" s="2">
        <f>E2647+0.014</f>
        <v>0.25600000000000001</v>
      </c>
      <c r="Q2647" s="2">
        <f>E2647-0.015</f>
        <v>0.22699999999999998</v>
      </c>
      <c r="R2647" s="9">
        <v>-1</v>
      </c>
      <c r="S2647" s="2" t="s">
        <v>784</v>
      </c>
    </row>
    <row r="2648" spans="1:19" x14ac:dyDescent="0.2">
      <c r="A2648">
        <v>2587</v>
      </c>
      <c r="B2648">
        <v>7200221</v>
      </c>
      <c r="C2648">
        <v>2</v>
      </c>
      <c r="D2648">
        <v>0.84210526299999999</v>
      </c>
      <c r="E2648">
        <v>100333</v>
      </c>
      <c r="F2648">
        <v>22</v>
      </c>
      <c r="G2648">
        <v>0</v>
      </c>
      <c r="H2648">
        <v>0</v>
      </c>
      <c r="I2648">
        <v>0</v>
      </c>
    </row>
    <row r="2649" spans="1:19" x14ac:dyDescent="0.2">
      <c r="A2649">
        <v>2588</v>
      </c>
      <c r="B2649">
        <v>7200221</v>
      </c>
      <c r="C2649">
        <v>3</v>
      </c>
      <c r="D2649">
        <v>0.15789473700000001</v>
      </c>
      <c r="E2649">
        <v>331</v>
      </c>
      <c r="F2649">
        <v>-211</v>
      </c>
      <c r="G2649">
        <v>211</v>
      </c>
      <c r="H2649">
        <v>0</v>
      </c>
      <c r="I2649">
        <v>0</v>
      </c>
    </row>
    <row r="2650" spans="1:19" s="2" customFormat="1" x14ac:dyDescent="0.2">
      <c r="A2650" s="2">
        <v>2589</v>
      </c>
      <c r="B2650" s="2">
        <v>9010311</v>
      </c>
      <c r="C2650" s="2" t="s">
        <v>382</v>
      </c>
      <c r="D2650" s="2">
        <v>1.8740000000000001</v>
      </c>
      <c r="E2650" s="2">
        <v>0.16800000000000001</v>
      </c>
      <c r="F2650" s="2">
        <v>1</v>
      </c>
      <c r="G2650" s="2">
        <v>0</v>
      </c>
      <c r="H2650" s="2">
        <v>1</v>
      </c>
      <c r="I2650" s="2">
        <v>0</v>
      </c>
      <c r="J2650" s="2">
        <v>0</v>
      </c>
      <c r="K2650" s="2">
        <v>0.5</v>
      </c>
      <c r="L2650" s="2">
        <v>0</v>
      </c>
      <c r="M2650" s="2">
        <v>2</v>
      </c>
      <c r="N2650" s="2">
        <f>D2650+0.043+0.059</f>
        <v>1.976</v>
      </c>
      <c r="O2650" s="2">
        <f>D2650-0.043-0.115</f>
        <v>1.7160000000000002</v>
      </c>
      <c r="P2650" s="2">
        <f>E2650+0.09</f>
        <v>0.25800000000000001</v>
      </c>
      <c r="Q2650" s="2">
        <f>E2650-0.09</f>
        <v>7.8000000000000014E-2</v>
      </c>
      <c r="R2650" s="9">
        <v>-1</v>
      </c>
    </row>
    <row r="2651" spans="1:19" x14ac:dyDescent="0.2">
      <c r="A2651">
        <v>2590</v>
      </c>
      <c r="B2651">
        <v>9010311</v>
      </c>
      <c r="C2651">
        <v>2</v>
      </c>
      <c r="D2651">
        <v>0.98</v>
      </c>
      <c r="E2651">
        <v>9000313</v>
      </c>
      <c r="F2651">
        <v>22</v>
      </c>
      <c r="G2651">
        <v>0</v>
      </c>
      <c r="H2651">
        <v>0</v>
      </c>
      <c r="I2651">
        <v>0</v>
      </c>
    </row>
    <row r="2652" spans="1:19" x14ac:dyDescent="0.2">
      <c r="A2652">
        <v>2591</v>
      </c>
      <c r="B2652">
        <v>9010311</v>
      </c>
      <c r="C2652">
        <v>2</v>
      </c>
      <c r="D2652">
        <v>0.02</v>
      </c>
      <c r="E2652">
        <v>333</v>
      </c>
      <c r="F2652">
        <v>311</v>
      </c>
      <c r="G2652">
        <v>0</v>
      </c>
      <c r="H2652">
        <v>0</v>
      </c>
      <c r="I2652">
        <v>0</v>
      </c>
    </row>
    <row r="2653" spans="1:19" s="2" customFormat="1" x14ac:dyDescent="0.2">
      <c r="A2653" s="2">
        <v>2592</v>
      </c>
      <c r="B2653" s="2">
        <v>9010321</v>
      </c>
      <c r="C2653" s="2" t="s">
        <v>383</v>
      </c>
      <c r="D2653" s="2">
        <v>1.8740000000000001</v>
      </c>
      <c r="E2653" s="2">
        <v>0.16800000000000001</v>
      </c>
      <c r="F2653" s="2">
        <v>1</v>
      </c>
      <c r="G2653" s="2">
        <v>0</v>
      </c>
      <c r="H2653" s="2">
        <v>1</v>
      </c>
      <c r="I2653" s="2">
        <v>0</v>
      </c>
      <c r="J2653" s="2">
        <v>0</v>
      </c>
      <c r="K2653" s="2">
        <v>0.5</v>
      </c>
      <c r="L2653" s="2">
        <v>1</v>
      </c>
      <c r="M2653" s="2">
        <v>2</v>
      </c>
      <c r="N2653" s="2">
        <f>D2653+0.043+0.059</f>
        <v>1.976</v>
      </c>
      <c r="O2653" s="2">
        <f>D2653-0.043-0.115</f>
        <v>1.7160000000000002</v>
      </c>
      <c r="P2653" s="2">
        <f>E2653+0.09</f>
        <v>0.25800000000000001</v>
      </c>
      <c r="Q2653" s="2">
        <f>E2653-0.09</f>
        <v>7.8000000000000014E-2</v>
      </c>
      <c r="R2653" s="9">
        <v>-1</v>
      </c>
      <c r="S2653" s="2" t="s">
        <v>784</v>
      </c>
    </row>
    <row r="2654" spans="1:19" x14ac:dyDescent="0.2">
      <c r="A2654">
        <v>2593</v>
      </c>
      <c r="B2654">
        <v>9010321</v>
      </c>
      <c r="C2654">
        <v>2</v>
      </c>
      <c r="D2654">
        <v>0.98</v>
      </c>
      <c r="E2654">
        <v>9000323</v>
      </c>
      <c r="F2654">
        <v>22</v>
      </c>
      <c r="G2654">
        <v>0</v>
      </c>
      <c r="H2654">
        <v>0</v>
      </c>
      <c r="I2654">
        <v>0</v>
      </c>
    </row>
    <row r="2655" spans="1:19" x14ac:dyDescent="0.2">
      <c r="A2655">
        <v>2594</v>
      </c>
      <c r="B2655">
        <v>9010321</v>
      </c>
      <c r="C2655">
        <v>2</v>
      </c>
      <c r="D2655">
        <v>0.02</v>
      </c>
      <c r="E2655">
        <v>333</v>
      </c>
      <c r="F2655">
        <v>321</v>
      </c>
      <c r="G2655">
        <v>0</v>
      </c>
      <c r="H2655">
        <v>0</v>
      </c>
      <c r="I2655">
        <v>0</v>
      </c>
    </row>
    <row r="2656" spans="1:19" s="2" customFormat="1" x14ac:dyDescent="0.2">
      <c r="A2656" s="2">
        <v>2595</v>
      </c>
      <c r="B2656" s="2">
        <v>13126</v>
      </c>
      <c r="C2656" s="2" t="s">
        <v>384</v>
      </c>
      <c r="D2656" s="2">
        <v>1.825</v>
      </c>
      <c r="E2656" s="2">
        <v>0.09</v>
      </c>
      <c r="F2656" s="2">
        <v>6</v>
      </c>
      <c r="G2656" s="2">
        <v>1</v>
      </c>
      <c r="H2656" s="2">
        <v>-1</v>
      </c>
      <c r="I2656" s="2">
        <v>0</v>
      </c>
      <c r="J2656" s="2">
        <v>0</v>
      </c>
      <c r="K2656" s="2">
        <v>0</v>
      </c>
      <c r="L2656" s="2">
        <v>0</v>
      </c>
      <c r="M2656" s="2">
        <v>9</v>
      </c>
      <c r="N2656" s="2">
        <v>1.83</v>
      </c>
      <c r="O2656" s="2">
        <v>1.82</v>
      </c>
      <c r="P2656" s="2">
        <v>0.12</v>
      </c>
      <c r="Q2656" s="2">
        <v>0.06</v>
      </c>
      <c r="R2656" s="9">
        <v>4</v>
      </c>
      <c r="S2656" s="2" t="s">
        <v>784</v>
      </c>
    </row>
    <row r="2657" spans="1:19" x14ac:dyDescent="0.2">
      <c r="A2657">
        <v>2596</v>
      </c>
      <c r="B2657">
        <v>13126</v>
      </c>
      <c r="C2657">
        <v>2</v>
      </c>
      <c r="D2657">
        <v>0.23499999999999999</v>
      </c>
      <c r="E2657">
        <v>3126</v>
      </c>
      <c r="F2657">
        <v>22</v>
      </c>
      <c r="G2657">
        <v>0</v>
      </c>
      <c r="H2657">
        <v>0</v>
      </c>
      <c r="I2657">
        <v>0</v>
      </c>
    </row>
    <row r="2658" spans="1:19" x14ac:dyDescent="0.2">
      <c r="A2658">
        <v>2597</v>
      </c>
      <c r="B2658">
        <v>13126</v>
      </c>
      <c r="C2658">
        <v>2</v>
      </c>
      <c r="D2658">
        <v>0.184</v>
      </c>
      <c r="E2658">
        <v>3212</v>
      </c>
      <c r="F2658">
        <v>111</v>
      </c>
      <c r="G2658">
        <v>0</v>
      </c>
      <c r="H2658">
        <v>0</v>
      </c>
      <c r="I2658">
        <v>0</v>
      </c>
    </row>
    <row r="2659" spans="1:19" x14ac:dyDescent="0.2">
      <c r="A2659">
        <v>2598</v>
      </c>
      <c r="B2659">
        <v>13126</v>
      </c>
      <c r="C2659">
        <v>2</v>
      </c>
      <c r="D2659">
        <v>0.183</v>
      </c>
      <c r="E2659">
        <v>3112</v>
      </c>
      <c r="F2659">
        <v>211</v>
      </c>
      <c r="G2659">
        <v>0</v>
      </c>
      <c r="H2659">
        <v>0</v>
      </c>
      <c r="I2659">
        <v>0</v>
      </c>
    </row>
    <row r="2660" spans="1:19" x14ac:dyDescent="0.2">
      <c r="A2660">
        <v>2599</v>
      </c>
      <c r="B2660">
        <v>13126</v>
      </c>
      <c r="C2660">
        <v>2</v>
      </c>
      <c r="D2660">
        <v>0.183</v>
      </c>
      <c r="E2660">
        <v>3222</v>
      </c>
      <c r="F2660">
        <v>-211</v>
      </c>
      <c r="G2660">
        <v>0</v>
      </c>
      <c r="H2660">
        <v>0</v>
      </c>
      <c r="I2660">
        <v>0</v>
      </c>
    </row>
    <row r="2661" spans="1:19" x14ac:dyDescent="0.2">
      <c r="A2661">
        <v>2600</v>
      </c>
      <c r="B2661">
        <v>13126</v>
      </c>
      <c r="C2661">
        <v>2</v>
      </c>
      <c r="D2661">
        <v>0.05</v>
      </c>
      <c r="E2661">
        <v>3114</v>
      </c>
      <c r="F2661">
        <v>211</v>
      </c>
      <c r="G2661">
        <v>0</v>
      </c>
      <c r="H2661">
        <v>0</v>
      </c>
      <c r="I2661">
        <v>0</v>
      </c>
    </row>
    <row r="2662" spans="1:19" x14ac:dyDescent="0.2">
      <c r="A2662">
        <v>2601</v>
      </c>
      <c r="B2662">
        <v>13126</v>
      </c>
      <c r="C2662">
        <v>2</v>
      </c>
      <c r="D2662">
        <v>0.05</v>
      </c>
      <c r="E2662">
        <v>3214</v>
      </c>
      <c r="F2662">
        <v>111</v>
      </c>
      <c r="G2662">
        <v>0</v>
      </c>
      <c r="H2662">
        <v>0</v>
      </c>
      <c r="I2662">
        <v>0</v>
      </c>
    </row>
    <row r="2663" spans="1:19" x14ac:dyDescent="0.2">
      <c r="A2663">
        <v>2602</v>
      </c>
      <c r="B2663">
        <v>13126</v>
      </c>
      <c r="C2663">
        <v>2</v>
      </c>
      <c r="D2663">
        <v>0.05</v>
      </c>
      <c r="E2663">
        <v>3224</v>
      </c>
      <c r="F2663">
        <v>-211</v>
      </c>
      <c r="G2663">
        <v>0</v>
      </c>
      <c r="H2663">
        <v>0</v>
      </c>
      <c r="I2663">
        <v>0</v>
      </c>
    </row>
    <row r="2664" spans="1:19" x14ac:dyDescent="0.2">
      <c r="A2664">
        <v>2603</v>
      </c>
      <c r="B2664">
        <v>13126</v>
      </c>
      <c r="C2664">
        <v>2</v>
      </c>
      <c r="D2664">
        <v>3.2500000000000001E-2</v>
      </c>
      <c r="E2664">
        <v>2112</v>
      </c>
      <c r="F2664">
        <v>-311</v>
      </c>
      <c r="G2664">
        <v>0</v>
      </c>
      <c r="H2664">
        <v>0</v>
      </c>
      <c r="I2664">
        <v>0</v>
      </c>
    </row>
    <row r="2665" spans="1:19" x14ac:dyDescent="0.2">
      <c r="A2665">
        <v>2604</v>
      </c>
      <c r="B2665">
        <v>13126</v>
      </c>
      <c r="C2665">
        <v>2</v>
      </c>
      <c r="D2665">
        <v>3.2500000000000001E-2</v>
      </c>
      <c r="E2665">
        <v>2212</v>
      </c>
      <c r="F2665">
        <v>-321</v>
      </c>
      <c r="G2665">
        <v>0</v>
      </c>
      <c r="H2665">
        <v>0</v>
      </c>
      <c r="I2665">
        <v>0</v>
      </c>
    </row>
    <row r="2666" spans="1:19" s="2" customFormat="1" x14ac:dyDescent="0.2">
      <c r="A2666" s="2">
        <v>2605</v>
      </c>
      <c r="B2666" s="2">
        <v>-13126</v>
      </c>
      <c r="C2666" s="2" t="s">
        <v>385</v>
      </c>
      <c r="D2666" s="2">
        <v>1.825</v>
      </c>
      <c r="E2666" s="2">
        <v>0.09</v>
      </c>
      <c r="F2666" s="2">
        <v>6</v>
      </c>
      <c r="G2666" s="2">
        <v>-1</v>
      </c>
      <c r="H2666" s="2">
        <v>1</v>
      </c>
      <c r="I2666" s="2">
        <v>0</v>
      </c>
      <c r="J2666" s="2">
        <v>0</v>
      </c>
      <c r="K2666" s="2">
        <v>0</v>
      </c>
      <c r="L2666" s="2">
        <v>0</v>
      </c>
      <c r="M2666" s="2">
        <v>9</v>
      </c>
      <c r="N2666" s="2">
        <v>1.83</v>
      </c>
      <c r="O2666" s="2">
        <v>1.82</v>
      </c>
      <c r="P2666" s="2">
        <v>0.12</v>
      </c>
      <c r="Q2666" s="2">
        <v>0.06</v>
      </c>
      <c r="R2666" s="9">
        <v>4</v>
      </c>
      <c r="S2666" s="2" t="s">
        <v>784</v>
      </c>
    </row>
    <row r="2667" spans="1:19" x14ac:dyDescent="0.2">
      <c r="A2667">
        <v>2606</v>
      </c>
      <c r="B2667">
        <v>-13126</v>
      </c>
      <c r="C2667">
        <v>2</v>
      </c>
      <c r="D2667">
        <v>0.23499999999999999</v>
      </c>
      <c r="E2667">
        <v>-3126</v>
      </c>
      <c r="F2667">
        <v>22</v>
      </c>
      <c r="G2667">
        <v>0</v>
      </c>
      <c r="H2667">
        <v>0</v>
      </c>
      <c r="I2667">
        <v>0</v>
      </c>
    </row>
    <row r="2668" spans="1:19" x14ac:dyDescent="0.2">
      <c r="A2668">
        <v>2607</v>
      </c>
      <c r="B2668">
        <v>-13126</v>
      </c>
      <c r="C2668">
        <v>2</v>
      </c>
      <c r="D2668">
        <v>0.184</v>
      </c>
      <c r="E2668">
        <v>-3212</v>
      </c>
      <c r="F2668">
        <v>111</v>
      </c>
      <c r="G2668">
        <v>0</v>
      </c>
      <c r="H2668">
        <v>0</v>
      </c>
      <c r="I2668">
        <v>0</v>
      </c>
    </row>
    <row r="2669" spans="1:19" x14ac:dyDescent="0.2">
      <c r="A2669">
        <v>2608</v>
      </c>
      <c r="B2669">
        <v>-13126</v>
      </c>
      <c r="C2669">
        <v>2</v>
      </c>
      <c r="D2669">
        <v>0.183</v>
      </c>
      <c r="E2669">
        <v>-3222</v>
      </c>
      <c r="F2669">
        <v>211</v>
      </c>
      <c r="G2669">
        <v>0</v>
      </c>
      <c r="H2669">
        <v>0</v>
      </c>
      <c r="I2669">
        <v>0</v>
      </c>
    </row>
    <row r="2670" spans="1:19" x14ac:dyDescent="0.2">
      <c r="A2670">
        <v>2609</v>
      </c>
      <c r="B2670">
        <v>-13126</v>
      </c>
      <c r="C2670">
        <v>2</v>
      </c>
      <c r="D2670">
        <v>0.183</v>
      </c>
      <c r="E2670">
        <v>-3112</v>
      </c>
      <c r="F2670">
        <v>-211</v>
      </c>
      <c r="G2670">
        <v>0</v>
      </c>
      <c r="H2670">
        <v>0</v>
      </c>
      <c r="I2670">
        <v>0</v>
      </c>
    </row>
    <row r="2671" spans="1:19" x14ac:dyDescent="0.2">
      <c r="A2671">
        <v>2610</v>
      </c>
      <c r="B2671">
        <v>-13126</v>
      </c>
      <c r="C2671">
        <v>2</v>
      </c>
      <c r="D2671">
        <v>0.05</v>
      </c>
      <c r="E2671">
        <v>-3224</v>
      </c>
      <c r="F2671">
        <v>211</v>
      </c>
      <c r="G2671">
        <v>0</v>
      </c>
      <c r="H2671">
        <v>0</v>
      </c>
      <c r="I2671">
        <v>0</v>
      </c>
    </row>
    <row r="2672" spans="1:19" x14ac:dyDescent="0.2">
      <c r="A2672">
        <v>2611</v>
      </c>
      <c r="B2672">
        <v>-13126</v>
      </c>
      <c r="C2672">
        <v>2</v>
      </c>
      <c r="D2672">
        <v>0.05</v>
      </c>
      <c r="E2672">
        <v>-3214</v>
      </c>
      <c r="F2672">
        <v>111</v>
      </c>
      <c r="G2672">
        <v>0</v>
      </c>
      <c r="H2672">
        <v>0</v>
      </c>
      <c r="I2672">
        <v>0</v>
      </c>
    </row>
    <row r="2673" spans="1:19" x14ac:dyDescent="0.2">
      <c r="A2673">
        <v>2612</v>
      </c>
      <c r="B2673">
        <v>-13126</v>
      </c>
      <c r="C2673">
        <v>2</v>
      </c>
      <c r="D2673">
        <v>0.05</v>
      </c>
      <c r="E2673">
        <v>-3114</v>
      </c>
      <c r="F2673">
        <v>-211</v>
      </c>
      <c r="G2673">
        <v>0</v>
      </c>
      <c r="H2673">
        <v>0</v>
      </c>
      <c r="I2673">
        <v>0</v>
      </c>
    </row>
    <row r="2674" spans="1:19" x14ac:dyDescent="0.2">
      <c r="A2674">
        <v>2613</v>
      </c>
      <c r="B2674">
        <v>-13126</v>
      </c>
      <c r="C2674">
        <v>2</v>
      </c>
      <c r="D2674">
        <v>3.2500000000000001E-2</v>
      </c>
      <c r="E2674">
        <v>-2212</v>
      </c>
      <c r="F2674">
        <v>321</v>
      </c>
      <c r="G2674">
        <v>0</v>
      </c>
      <c r="H2674">
        <v>0</v>
      </c>
      <c r="I2674">
        <v>0</v>
      </c>
    </row>
    <row r="2675" spans="1:19" x14ac:dyDescent="0.2">
      <c r="A2675">
        <v>2614</v>
      </c>
      <c r="B2675">
        <v>-13126</v>
      </c>
      <c r="C2675">
        <v>2</v>
      </c>
      <c r="D2675">
        <v>3.2500000000000001E-2</v>
      </c>
      <c r="E2675">
        <v>-2112</v>
      </c>
      <c r="F2675">
        <v>311</v>
      </c>
      <c r="G2675">
        <v>0</v>
      </c>
      <c r="H2675">
        <v>0</v>
      </c>
      <c r="I2675">
        <v>0</v>
      </c>
    </row>
    <row r="2676" spans="1:19" s="2" customFormat="1" x14ac:dyDescent="0.2">
      <c r="A2676" s="2">
        <v>2615</v>
      </c>
      <c r="B2676" s="2">
        <v>-9010321</v>
      </c>
      <c r="C2676" s="2" t="s">
        <v>386</v>
      </c>
      <c r="D2676" s="2">
        <v>1.8740000000000001</v>
      </c>
      <c r="E2676" s="2">
        <v>0.16800000000000001</v>
      </c>
      <c r="F2676" s="2">
        <v>1</v>
      </c>
      <c r="G2676" s="2">
        <v>0</v>
      </c>
      <c r="H2676" s="2">
        <v>-1</v>
      </c>
      <c r="I2676" s="2">
        <v>0</v>
      </c>
      <c r="J2676" s="2">
        <v>0</v>
      </c>
      <c r="K2676" s="2">
        <v>0.5</v>
      </c>
      <c r="L2676" s="2">
        <v>-1</v>
      </c>
      <c r="M2676" s="2">
        <v>2</v>
      </c>
      <c r="N2676" s="2">
        <f>D2676+0.043+0.059</f>
        <v>1.976</v>
      </c>
      <c r="O2676" s="2">
        <f>D2676-0.043-0.115</f>
        <v>1.7160000000000002</v>
      </c>
      <c r="P2676" s="2">
        <f>E2676+0.09</f>
        <v>0.25800000000000001</v>
      </c>
      <c r="Q2676" s="2">
        <f>E2676-0.09</f>
        <v>7.8000000000000014E-2</v>
      </c>
      <c r="R2676" s="9">
        <v>-1</v>
      </c>
      <c r="S2676" s="2" t="s">
        <v>784</v>
      </c>
    </row>
    <row r="2677" spans="1:19" x14ac:dyDescent="0.2">
      <c r="A2677">
        <v>2616</v>
      </c>
      <c r="B2677">
        <v>-9010321</v>
      </c>
      <c r="C2677">
        <v>2</v>
      </c>
      <c r="D2677">
        <v>0.98</v>
      </c>
      <c r="E2677">
        <v>-9000323</v>
      </c>
      <c r="F2677">
        <v>22</v>
      </c>
      <c r="G2677">
        <v>0</v>
      </c>
      <c r="H2677">
        <v>0</v>
      </c>
      <c r="I2677">
        <v>0</v>
      </c>
    </row>
    <row r="2678" spans="1:19" x14ac:dyDescent="0.2">
      <c r="A2678">
        <v>2617</v>
      </c>
      <c r="B2678">
        <v>-9010321</v>
      </c>
      <c r="C2678">
        <v>2</v>
      </c>
      <c r="D2678">
        <v>0.02</v>
      </c>
      <c r="E2678">
        <v>333</v>
      </c>
      <c r="F2678">
        <v>-321</v>
      </c>
      <c r="G2678">
        <v>0</v>
      </c>
      <c r="H2678">
        <v>0</v>
      </c>
      <c r="I2678">
        <v>0</v>
      </c>
    </row>
    <row r="2679" spans="1:19" s="2" customFormat="1" x14ac:dyDescent="0.2">
      <c r="A2679" s="2">
        <v>2618</v>
      </c>
      <c r="B2679" s="2">
        <v>-9010311</v>
      </c>
      <c r="C2679" s="2" t="s">
        <v>387</v>
      </c>
      <c r="D2679" s="2">
        <v>1.8740000000000001</v>
      </c>
      <c r="E2679" s="2">
        <v>0.16800000000000001</v>
      </c>
      <c r="F2679" s="2">
        <v>1</v>
      </c>
      <c r="G2679" s="2">
        <v>0</v>
      </c>
      <c r="H2679" s="2">
        <v>-1</v>
      </c>
      <c r="I2679" s="2">
        <v>0</v>
      </c>
      <c r="J2679" s="2">
        <v>0</v>
      </c>
      <c r="K2679" s="2">
        <v>0.5</v>
      </c>
      <c r="L2679" s="2">
        <v>0</v>
      </c>
      <c r="M2679" s="2">
        <v>2</v>
      </c>
      <c r="N2679" s="2">
        <f>D2679+0.043+0.059</f>
        <v>1.976</v>
      </c>
      <c r="O2679" s="2">
        <f>D2679-0.043-0.115</f>
        <v>1.7160000000000002</v>
      </c>
      <c r="P2679" s="2">
        <f>E2679+0.09</f>
        <v>0.25800000000000001</v>
      </c>
      <c r="Q2679" s="2">
        <f>E2679-0.09</f>
        <v>7.8000000000000014E-2</v>
      </c>
      <c r="R2679" s="9">
        <v>-1</v>
      </c>
      <c r="S2679" s="2" t="s">
        <v>784</v>
      </c>
    </row>
    <row r="2680" spans="1:19" x14ac:dyDescent="0.2">
      <c r="A2680">
        <v>2619</v>
      </c>
      <c r="B2680">
        <v>-9010311</v>
      </c>
      <c r="C2680">
        <v>2</v>
      </c>
      <c r="D2680">
        <v>0.98</v>
      </c>
      <c r="E2680">
        <v>-9000313</v>
      </c>
      <c r="F2680">
        <v>22</v>
      </c>
      <c r="G2680">
        <v>0</v>
      </c>
      <c r="H2680">
        <v>0</v>
      </c>
      <c r="I2680">
        <v>0</v>
      </c>
    </row>
    <row r="2681" spans="1:19" x14ac:dyDescent="0.2">
      <c r="A2681">
        <v>2620</v>
      </c>
      <c r="B2681">
        <v>-9010311</v>
      </c>
      <c r="C2681">
        <v>2</v>
      </c>
      <c r="D2681">
        <v>0.02</v>
      </c>
      <c r="E2681">
        <v>333</v>
      </c>
      <c r="F2681">
        <v>-311</v>
      </c>
      <c r="G2681">
        <v>0</v>
      </c>
      <c r="H2681">
        <v>0</v>
      </c>
      <c r="I2681">
        <v>0</v>
      </c>
    </row>
    <row r="2682" spans="1:19" s="2" customFormat="1" x14ac:dyDescent="0.2">
      <c r="A2682" s="2">
        <v>2621</v>
      </c>
      <c r="B2682" s="2">
        <v>13324</v>
      </c>
      <c r="C2682" s="2" t="s">
        <v>388</v>
      </c>
      <c r="D2682" s="2">
        <v>1.823</v>
      </c>
      <c r="E2682" s="2">
        <v>2.4E-2</v>
      </c>
      <c r="F2682" s="2">
        <v>4</v>
      </c>
      <c r="G2682" s="2">
        <v>1</v>
      </c>
      <c r="H2682" s="2">
        <v>-2</v>
      </c>
      <c r="I2682" s="2">
        <v>0</v>
      </c>
      <c r="J2682" s="2">
        <v>0</v>
      </c>
      <c r="K2682" s="2">
        <v>0.5</v>
      </c>
      <c r="L2682" s="2">
        <v>0</v>
      </c>
      <c r="M2682" s="2">
        <v>7</v>
      </c>
      <c r="N2682" s="2">
        <f>D2682+0.05</f>
        <v>1.873</v>
      </c>
      <c r="O2682" s="2">
        <f>D2682-0.05</f>
        <v>1.7729999999999999</v>
      </c>
      <c r="P2682" s="2">
        <f>E2682+0.015</f>
        <v>3.9E-2</v>
      </c>
      <c r="Q2682" s="2">
        <f>E2682-0.01</f>
        <v>1.4E-2</v>
      </c>
      <c r="R2682" s="9">
        <v>3</v>
      </c>
      <c r="S2682" s="2" t="s">
        <v>784</v>
      </c>
    </row>
    <row r="2683" spans="1:19" x14ac:dyDescent="0.2">
      <c r="A2683">
        <v>2622</v>
      </c>
      <c r="B2683">
        <v>13324</v>
      </c>
      <c r="C2683">
        <v>2</v>
      </c>
      <c r="D2683">
        <v>0.8</v>
      </c>
      <c r="E2683">
        <v>203322</v>
      </c>
      <c r="F2683">
        <v>22</v>
      </c>
      <c r="G2683">
        <v>0</v>
      </c>
      <c r="H2683">
        <v>0</v>
      </c>
      <c r="I2683">
        <v>0</v>
      </c>
    </row>
    <row r="2684" spans="1:19" x14ac:dyDescent="0.2">
      <c r="A2684">
        <v>2623</v>
      </c>
      <c r="B2684">
        <v>13324</v>
      </c>
      <c r="C2684">
        <v>2</v>
      </c>
      <c r="D2684">
        <v>0.14000000000000001</v>
      </c>
      <c r="E2684">
        <v>3122</v>
      </c>
      <c r="F2684">
        <v>-311</v>
      </c>
      <c r="G2684">
        <v>0</v>
      </c>
      <c r="H2684">
        <v>0</v>
      </c>
      <c r="I2684">
        <v>0</v>
      </c>
    </row>
    <row r="2685" spans="1:19" x14ac:dyDescent="0.2">
      <c r="A2685">
        <v>2624</v>
      </c>
      <c r="B2685">
        <v>13324</v>
      </c>
      <c r="C2685">
        <v>2</v>
      </c>
      <c r="D2685">
        <v>0.02</v>
      </c>
      <c r="E2685">
        <v>3222</v>
      </c>
      <c r="F2685">
        <v>-321</v>
      </c>
      <c r="G2685">
        <v>0</v>
      </c>
      <c r="H2685">
        <v>0</v>
      </c>
      <c r="I2685">
        <v>0</v>
      </c>
    </row>
    <row r="2686" spans="1:19" x14ac:dyDescent="0.2">
      <c r="A2686">
        <v>2625</v>
      </c>
      <c r="B2686">
        <v>13324</v>
      </c>
      <c r="C2686">
        <v>2</v>
      </c>
      <c r="D2686">
        <v>0.01</v>
      </c>
      <c r="E2686">
        <v>3312</v>
      </c>
      <c r="F2686">
        <v>211</v>
      </c>
      <c r="G2686">
        <v>0</v>
      </c>
      <c r="H2686">
        <v>0</v>
      </c>
      <c r="I2686">
        <v>0</v>
      </c>
    </row>
    <row r="2687" spans="1:19" x14ac:dyDescent="0.2">
      <c r="A2687">
        <v>2626</v>
      </c>
      <c r="B2687">
        <v>13324</v>
      </c>
      <c r="C2687">
        <v>2</v>
      </c>
      <c r="D2687">
        <v>0.01</v>
      </c>
      <c r="E2687">
        <v>3314</v>
      </c>
      <c r="F2687">
        <v>211</v>
      </c>
      <c r="G2687">
        <v>0</v>
      </c>
      <c r="H2687">
        <v>0</v>
      </c>
      <c r="I2687">
        <v>0</v>
      </c>
    </row>
    <row r="2688" spans="1:19" x14ac:dyDescent="0.2">
      <c r="A2688">
        <v>2627</v>
      </c>
      <c r="B2688">
        <v>13324</v>
      </c>
      <c r="C2688">
        <v>2</v>
      </c>
      <c r="D2688">
        <v>0.01</v>
      </c>
      <c r="E2688">
        <v>3322</v>
      </c>
      <c r="F2688">
        <v>111</v>
      </c>
      <c r="G2688">
        <v>0</v>
      </c>
      <c r="H2688">
        <v>0</v>
      </c>
      <c r="I2688">
        <v>0</v>
      </c>
    </row>
    <row r="2689" spans="1:19" x14ac:dyDescent="0.2">
      <c r="A2689">
        <v>2628</v>
      </c>
      <c r="B2689">
        <v>13324</v>
      </c>
      <c r="C2689">
        <v>2</v>
      </c>
      <c r="D2689">
        <v>0.01</v>
      </c>
      <c r="E2689">
        <v>3324</v>
      </c>
      <c r="F2689">
        <v>111</v>
      </c>
      <c r="G2689">
        <v>0</v>
      </c>
      <c r="H2689">
        <v>0</v>
      </c>
      <c r="I2689">
        <v>0</v>
      </c>
    </row>
    <row r="2690" spans="1:19" s="2" customFormat="1" x14ac:dyDescent="0.2">
      <c r="A2690" s="2">
        <v>2629</v>
      </c>
      <c r="B2690" s="2">
        <v>13314</v>
      </c>
      <c r="C2690" s="2" t="s">
        <v>389</v>
      </c>
      <c r="D2690" s="2">
        <v>1.823</v>
      </c>
      <c r="E2690" s="2">
        <v>2.4E-2</v>
      </c>
      <c r="F2690" s="2">
        <v>4</v>
      </c>
      <c r="G2690" s="2">
        <v>1</v>
      </c>
      <c r="H2690" s="2">
        <v>-2</v>
      </c>
      <c r="I2690" s="2">
        <v>0</v>
      </c>
      <c r="J2690" s="2">
        <v>0</v>
      </c>
      <c r="K2690" s="2">
        <v>0.5</v>
      </c>
      <c r="L2690" s="2">
        <v>-1</v>
      </c>
      <c r="M2690" s="2">
        <v>7</v>
      </c>
      <c r="N2690" s="2">
        <f>D2690+0.05</f>
        <v>1.873</v>
      </c>
      <c r="O2690" s="2">
        <f>D2690-0.05</f>
        <v>1.7729999999999999</v>
      </c>
      <c r="P2690" s="2">
        <f>E2690+0.015</f>
        <v>3.9E-2</v>
      </c>
      <c r="Q2690" s="2">
        <f>E2690-0.01</f>
        <v>1.4E-2</v>
      </c>
      <c r="R2690" s="9">
        <v>3</v>
      </c>
      <c r="S2690" s="2" t="s">
        <v>784</v>
      </c>
    </row>
    <row r="2691" spans="1:19" x14ac:dyDescent="0.2">
      <c r="A2691">
        <v>2630</v>
      </c>
      <c r="B2691">
        <v>13314</v>
      </c>
      <c r="C2691">
        <v>2</v>
      </c>
      <c r="D2691">
        <v>0.8</v>
      </c>
      <c r="E2691">
        <v>203312</v>
      </c>
      <c r="F2691">
        <v>22</v>
      </c>
      <c r="G2691">
        <v>0</v>
      </c>
      <c r="H2691">
        <v>0</v>
      </c>
      <c r="I2691">
        <v>0</v>
      </c>
    </row>
    <row r="2692" spans="1:19" x14ac:dyDescent="0.2">
      <c r="A2692">
        <v>2631</v>
      </c>
      <c r="B2692">
        <v>13314</v>
      </c>
      <c r="C2692">
        <v>2</v>
      </c>
      <c r="D2692">
        <v>0.14000000000000001</v>
      </c>
      <c r="E2692">
        <v>3122</v>
      </c>
      <c r="F2692">
        <v>-321</v>
      </c>
      <c r="G2692">
        <v>0</v>
      </c>
      <c r="H2692">
        <v>0</v>
      </c>
      <c r="I2692">
        <v>0</v>
      </c>
    </row>
    <row r="2693" spans="1:19" x14ac:dyDescent="0.2">
      <c r="A2693">
        <v>2632</v>
      </c>
      <c r="B2693">
        <v>13314</v>
      </c>
      <c r="C2693">
        <v>2</v>
      </c>
      <c r="D2693">
        <v>0.02</v>
      </c>
      <c r="E2693">
        <v>3212</v>
      </c>
      <c r="F2693">
        <v>-321</v>
      </c>
      <c r="G2693">
        <v>0</v>
      </c>
      <c r="H2693">
        <v>0</v>
      </c>
      <c r="I2693">
        <v>0</v>
      </c>
    </row>
    <row r="2694" spans="1:19" x14ac:dyDescent="0.2">
      <c r="A2694">
        <v>2633</v>
      </c>
      <c r="B2694">
        <v>13314</v>
      </c>
      <c r="C2694">
        <v>2</v>
      </c>
      <c r="D2694">
        <v>0.01</v>
      </c>
      <c r="E2694">
        <v>3312</v>
      </c>
      <c r="F2694">
        <v>111</v>
      </c>
      <c r="G2694">
        <v>0</v>
      </c>
      <c r="H2694">
        <v>0</v>
      </c>
      <c r="I2694">
        <v>0</v>
      </c>
    </row>
    <row r="2695" spans="1:19" x14ac:dyDescent="0.2">
      <c r="A2695">
        <v>2634</v>
      </c>
      <c r="B2695">
        <v>13314</v>
      </c>
      <c r="C2695">
        <v>2</v>
      </c>
      <c r="D2695">
        <v>0.01</v>
      </c>
      <c r="E2695">
        <v>3314</v>
      </c>
      <c r="F2695">
        <v>111</v>
      </c>
      <c r="G2695">
        <v>0</v>
      </c>
      <c r="H2695">
        <v>0</v>
      </c>
      <c r="I2695">
        <v>0</v>
      </c>
    </row>
    <row r="2696" spans="1:19" x14ac:dyDescent="0.2">
      <c r="A2696">
        <v>2635</v>
      </c>
      <c r="B2696">
        <v>13314</v>
      </c>
      <c r="C2696">
        <v>2</v>
      </c>
      <c r="D2696">
        <v>0.01</v>
      </c>
      <c r="E2696">
        <v>3322</v>
      </c>
      <c r="F2696">
        <v>-211</v>
      </c>
      <c r="G2696">
        <v>0</v>
      </c>
      <c r="H2696">
        <v>0</v>
      </c>
      <c r="I2696">
        <v>0</v>
      </c>
    </row>
    <row r="2697" spans="1:19" x14ac:dyDescent="0.2">
      <c r="A2697">
        <v>2636</v>
      </c>
      <c r="B2697">
        <v>13314</v>
      </c>
      <c r="C2697">
        <v>2</v>
      </c>
      <c r="D2697">
        <v>0.01</v>
      </c>
      <c r="E2697">
        <v>3324</v>
      </c>
      <c r="F2697">
        <v>-211</v>
      </c>
      <c r="G2697">
        <v>0</v>
      </c>
      <c r="H2697">
        <v>0</v>
      </c>
      <c r="I2697">
        <v>0</v>
      </c>
    </row>
    <row r="2698" spans="1:19" s="2" customFormat="1" x14ac:dyDescent="0.2">
      <c r="A2698" s="2">
        <v>2637</v>
      </c>
      <c r="B2698" s="2">
        <v>-13314</v>
      </c>
      <c r="C2698" s="2" t="s">
        <v>390</v>
      </c>
      <c r="D2698" s="2">
        <v>1.823</v>
      </c>
      <c r="E2698" s="2">
        <v>2.4E-2</v>
      </c>
      <c r="F2698" s="2">
        <v>4</v>
      </c>
      <c r="G2698" s="2">
        <v>-1</v>
      </c>
      <c r="H2698" s="2">
        <v>2</v>
      </c>
      <c r="I2698" s="2">
        <v>0</v>
      </c>
      <c r="J2698" s="2">
        <v>0</v>
      </c>
      <c r="K2698" s="2">
        <v>0.5</v>
      </c>
      <c r="L2698" s="2">
        <v>1</v>
      </c>
      <c r="M2698" s="2">
        <v>7</v>
      </c>
      <c r="N2698" s="2">
        <f>D2698+0.05</f>
        <v>1.873</v>
      </c>
      <c r="O2698" s="2">
        <f>D2698-0.05</f>
        <v>1.7729999999999999</v>
      </c>
      <c r="P2698" s="2">
        <f>E2698+0.015</f>
        <v>3.9E-2</v>
      </c>
      <c r="Q2698" s="2">
        <f>E2698-0.01</f>
        <v>1.4E-2</v>
      </c>
      <c r="R2698" s="9">
        <v>3</v>
      </c>
      <c r="S2698" s="2" t="s">
        <v>784</v>
      </c>
    </row>
    <row r="2699" spans="1:19" x14ac:dyDescent="0.2">
      <c r="A2699">
        <v>2638</v>
      </c>
      <c r="B2699">
        <v>-13314</v>
      </c>
      <c r="C2699">
        <v>2</v>
      </c>
      <c r="D2699">
        <v>0.8</v>
      </c>
      <c r="E2699">
        <v>-203312</v>
      </c>
      <c r="F2699">
        <v>22</v>
      </c>
      <c r="G2699">
        <v>0</v>
      </c>
      <c r="H2699">
        <v>0</v>
      </c>
      <c r="I2699">
        <v>0</v>
      </c>
    </row>
    <row r="2700" spans="1:19" x14ac:dyDescent="0.2">
      <c r="A2700">
        <v>2639</v>
      </c>
      <c r="B2700">
        <v>-13314</v>
      </c>
      <c r="C2700">
        <v>2</v>
      </c>
      <c r="D2700">
        <v>0.14000000000000001</v>
      </c>
      <c r="E2700">
        <v>-3122</v>
      </c>
      <c r="F2700">
        <v>321</v>
      </c>
      <c r="G2700">
        <v>0</v>
      </c>
      <c r="H2700">
        <v>0</v>
      </c>
      <c r="I2700">
        <v>0</v>
      </c>
    </row>
    <row r="2701" spans="1:19" x14ac:dyDescent="0.2">
      <c r="A2701">
        <v>2640</v>
      </c>
      <c r="B2701">
        <v>-13314</v>
      </c>
      <c r="C2701">
        <v>2</v>
      </c>
      <c r="D2701">
        <v>0.02</v>
      </c>
      <c r="E2701">
        <v>-3212</v>
      </c>
      <c r="F2701">
        <v>321</v>
      </c>
      <c r="G2701">
        <v>0</v>
      </c>
      <c r="H2701">
        <v>0</v>
      </c>
      <c r="I2701">
        <v>0</v>
      </c>
    </row>
    <row r="2702" spans="1:19" x14ac:dyDescent="0.2">
      <c r="A2702">
        <v>2641</v>
      </c>
      <c r="B2702">
        <v>-13314</v>
      </c>
      <c r="C2702">
        <v>2</v>
      </c>
      <c r="D2702">
        <v>0.01</v>
      </c>
      <c r="E2702">
        <v>-3324</v>
      </c>
      <c r="F2702">
        <v>211</v>
      </c>
      <c r="G2702">
        <v>0</v>
      </c>
      <c r="H2702">
        <v>0</v>
      </c>
      <c r="I2702">
        <v>0</v>
      </c>
    </row>
    <row r="2703" spans="1:19" x14ac:dyDescent="0.2">
      <c r="A2703">
        <v>2642</v>
      </c>
      <c r="B2703">
        <v>-13314</v>
      </c>
      <c r="C2703">
        <v>2</v>
      </c>
      <c r="D2703">
        <v>0.01</v>
      </c>
      <c r="E2703">
        <v>-3322</v>
      </c>
      <c r="F2703">
        <v>211</v>
      </c>
      <c r="G2703">
        <v>0</v>
      </c>
      <c r="H2703">
        <v>0</v>
      </c>
      <c r="I2703">
        <v>0</v>
      </c>
    </row>
    <row r="2704" spans="1:19" x14ac:dyDescent="0.2">
      <c r="A2704">
        <v>2643</v>
      </c>
      <c r="B2704">
        <v>-13314</v>
      </c>
      <c r="C2704">
        <v>2</v>
      </c>
      <c r="D2704">
        <v>0.01</v>
      </c>
      <c r="E2704">
        <v>-3314</v>
      </c>
      <c r="F2704">
        <v>111</v>
      </c>
      <c r="G2704">
        <v>0</v>
      </c>
      <c r="H2704">
        <v>0</v>
      </c>
      <c r="I2704">
        <v>0</v>
      </c>
    </row>
    <row r="2705" spans="1:19" x14ac:dyDescent="0.2">
      <c r="A2705">
        <v>2644</v>
      </c>
      <c r="B2705">
        <v>-13314</v>
      </c>
      <c r="C2705">
        <v>2</v>
      </c>
      <c r="D2705">
        <v>0.01</v>
      </c>
      <c r="E2705">
        <v>-3312</v>
      </c>
      <c r="F2705">
        <v>111</v>
      </c>
      <c r="G2705">
        <v>0</v>
      </c>
      <c r="H2705">
        <v>0</v>
      </c>
      <c r="I2705">
        <v>0</v>
      </c>
    </row>
    <row r="2706" spans="1:19" s="2" customFormat="1" x14ac:dyDescent="0.2">
      <c r="A2706" s="2">
        <v>2645</v>
      </c>
      <c r="B2706" s="2">
        <v>-13324</v>
      </c>
      <c r="C2706" s="2" t="s">
        <v>391</v>
      </c>
      <c r="D2706" s="2">
        <v>1.823</v>
      </c>
      <c r="E2706" s="2">
        <v>2.4E-2</v>
      </c>
      <c r="F2706" s="2">
        <v>4</v>
      </c>
      <c r="G2706" s="2">
        <v>-1</v>
      </c>
      <c r="H2706" s="2">
        <v>2</v>
      </c>
      <c r="I2706" s="2">
        <v>0</v>
      </c>
      <c r="J2706" s="2">
        <v>0</v>
      </c>
      <c r="K2706" s="2">
        <v>0.5</v>
      </c>
      <c r="L2706" s="2">
        <v>0</v>
      </c>
      <c r="M2706" s="2">
        <v>7</v>
      </c>
      <c r="N2706" s="2">
        <f>D2706+0.05</f>
        <v>1.873</v>
      </c>
      <c r="O2706" s="2">
        <f>D2706-0.05</f>
        <v>1.7729999999999999</v>
      </c>
      <c r="P2706" s="2">
        <f>E2706+0.015</f>
        <v>3.9E-2</v>
      </c>
      <c r="Q2706" s="2">
        <f>E2706-0.01</f>
        <v>1.4E-2</v>
      </c>
      <c r="R2706" s="9">
        <v>3</v>
      </c>
      <c r="S2706" s="2" t="s">
        <v>784</v>
      </c>
    </row>
    <row r="2707" spans="1:19" x14ac:dyDescent="0.2">
      <c r="A2707">
        <v>2646</v>
      </c>
      <c r="B2707">
        <v>-13324</v>
      </c>
      <c r="C2707">
        <v>2</v>
      </c>
      <c r="D2707">
        <v>0.8</v>
      </c>
      <c r="E2707">
        <v>-203322</v>
      </c>
      <c r="F2707">
        <v>22</v>
      </c>
      <c r="G2707">
        <v>0</v>
      </c>
      <c r="H2707">
        <v>0</v>
      </c>
      <c r="I2707">
        <v>0</v>
      </c>
    </row>
    <row r="2708" spans="1:19" x14ac:dyDescent="0.2">
      <c r="A2708">
        <v>2647</v>
      </c>
      <c r="B2708">
        <v>-13324</v>
      </c>
      <c r="C2708">
        <v>2</v>
      </c>
      <c r="D2708">
        <v>0.14000000000000001</v>
      </c>
      <c r="E2708">
        <v>-3122</v>
      </c>
      <c r="F2708">
        <v>311</v>
      </c>
      <c r="G2708">
        <v>0</v>
      </c>
      <c r="H2708">
        <v>0</v>
      </c>
      <c r="I2708">
        <v>0</v>
      </c>
    </row>
    <row r="2709" spans="1:19" x14ac:dyDescent="0.2">
      <c r="A2709">
        <v>2648</v>
      </c>
      <c r="B2709">
        <v>-13324</v>
      </c>
      <c r="C2709">
        <v>2</v>
      </c>
      <c r="D2709">
        <v>0.02</v>
      </c>
      <c r="E2709">
        <v>-3222</v>
      </c>
      <c r="F2709">
        <v>321</v>
      </c>
      <c r="G2709">
        <v>0</v>
      </c>
      <c r="H2709">
        <v>0</v>
      </c>
      <c r="I2709">
        <v>0</v>
      </c>
    </row>
    <row r="2710" spans="1:19" x14ac:dyDescent="0.2">
      <c r="A2710">
        <v>2649</v>
      </c>
      <c r="B2710">
        <v>-13324</v>
      </c>
      <c r="C2710">
        <v>2</v>
      </c>
      <c r="D2710">
        <v>0.01</v>
      </c>
      <c r="E2710">
        <v>-3324</v>
      </c>
      <c r="F2710">
        <v>111</v>
      </c>
      <c r="G2710">
        <v>0</v>
      </c>
      <c r="H2710">
        <v>0</v>
      </c>
      <c r="I2710">
        <v>0</v>
      </c>
    </row>
    <row r="2711" spans="1:19" x14ac:dyDescent="0.2">
      <c r="A2711">
        <v>2650</v>
      </c>
      <c r="B2711">
        <v>-13324</v>
      </c>
      <c r="C2711">
        <v>2</v>
      </c>
      <c r="D2711">
        <v>0.01</v>
      </c>
      <c r="E2711">
        <v>-3322</v>
      </c>
      <c r="F2711">
        <v>111</v>
      </c>
      <c r="G2711">
        <v>0</v>
      </c>
      <c r="H2711">
        <v>0</v>
      </c>
      <c r="I2711">
        <v>0</v>
      </c>
    </row>
    <row r="2712" spans="1:19" x14ac:dyDescent="0.2">
      <c r="A2712">
        <v>2651</v>
      </c>
      <c r="B2712">
        <v>-13324</v>
      </c>
      <c r="C2712">
        <v>2</v>
      </c>
      <c r="D2712">
        <v>0.01</v>
      </c>
      <c r="E2712">
        <v>-3314</v>
      </c>
      <c r="F2712">
        <v>-211</v>
      </c>
      <c r="G2712">
        <v>0</v>
      </c>
      <c r="H2712">
        <v>0</v>
      </c>
      <c r="I2712">
        <v>0</v>
      </c>
    </row>
    <row r="2713" spans="1:19" x14ac:dyDescent="0.2">
      <c r="A2713">
        <v>2652</v>
      </c>
      <c r="B2713">
        <v>-13324</v>
      </c>
      <c r="C2713">
        <v>2</v>
      </c>
      <c r="D2713">
        <v>0.01</v>
      </c>
      <c r="E2713">
        <v>-3312</v>
      </c>
      <c r="F2713">
        <v>-211</v>
      </c>
      <c r="G2713">
        <v>0</v>
      </c>
      <c r="H2713">
        <v>0</v>
      </c>
      <c r="I2713">
        <v>0</v>
      </c>
    </row>
    <row r="2714" spans="1:19" s="2" customFormat="1" x14ac:dyDescent="0.2">
      <c r="A2714" s="2">
        <v>2653</v>
      </c>
      <c r="B2714" s="2">
        <v>3126</v>
      </c>
      <c r="C2714" s="2" t="s">
        <v>392</v>
      </c>
      <c r="D2714" s="2">
        <v>1.82</v>
      </c>
      <c r="E2714" s="2">
        <v>0.08</v>
      </c>
      <c r="F2714" s="2">
        <v>6</v>
      </c>
      <c r="G2714" s="2">
        <v>1</v>
      </c>
      <c r="H2714" s="2">
        <v>-1</v>
      </c>
      <c r="I2714" s="2">
        <v>0</v>
      </c>
      <c r="J2714" s="2">
        <v>0</v>
      </c>
      <c r="K2714" s="2">
        <v>0</v>
      </c>
      <c r="L2714" s="2">
        <v>0</v>
      </c>
      <c r="M2714" s="2">
        <v>11</v>
      </c>
      <c r="N2714" s="2">
        <v>1.825</v>
      </c>
      <c r="O2714" s="2">
        <v>1.8149999999999999</v>
      </c>
      <c r="P2714" s="2">
        <v>0.09</v>
      </c>
      <c r="Q2714" s="2">
        <v>7.0000000000000007E-2</v>
      </c>
      <c r="R2714" s="9">
        <v>4</v>
      </c>
      <c r="S2714" s="2" t="s">
        <v>784</v>
      </c>
    </row>
    <row r="2715" spans="1:19" x14ac:dyDescent="0.2">
      <c r="A2715">
        <v>2654</v>
      </c>
      <c r="B2715">
        <v>3126</v>
      </c>
      <c r="C2715">
        <v>2</v>
      </c>
      <c r="D2715">
        <v>0.30927835100000001</v>
      </c>
      <c r="E2715">
        <v>2112</v>
      </c>
      <c r="F2715">
        <v>-311</v>
      </c>
      <c r="G2715">
        <v>0</v>
      </c>
      <c r="H2715">
        <v>0</v>
      </c>
      <c r="I2715">
        <v>0</v>
      </c>
    </row>
    <row r="2716" spans="1:19" x14ac:dyDescent="0.2">
      <c r="A2716">
        <v>2655</v>
      </c>
      <c r="B2716">
        <v>3126</v>
      </c>
      <c r="C2716">
        <v>2</v>
      </c>
      <c r="D2716">
        <v>0.30927835100000001</v>
      </c>
      <c r="E2716">
        <v>2212</v>
      </c>
      <c r="F2716">
        <v>-321</v>
      </c>
      <c r="G2716">
        <v>0</v>
      </c>
      <c r="H2716">
        <v>0</v>
      </c>
      <c r="I2716">
        <v>0</v>
      </c>
    </row>
    <row r="2717" spans="1:19" x14ac:dyDescent="0.2">
      <c r="A2717">
        <v>2656</v>
      </c>
      <c r="B2717">
        <v>3126</v>
      </c>
      <c r="C2717">
        <v>2</v>
      </c>
      <c r="D2717">
        <v>0.21649484499999999</v>
      </c>
      <c r="E2717">
        <v>3124</v>
      </c>
      <c r="F2717">
        <v>22</v>
      </c>
      <c r="G2717">
        <v>0</v>
      </c>
      <c r="H2717">
        <v>0</v>
      </c>
      <c r="I2717">
        <v>0</v>
      </c>
    </row>
    <row r="2718" spans="1:19" x14ac:dyDescent="0.2">
      <c r="A2718">
        <v>2657</v>
      </c>
      <c r="B2718">
        <v>3126</v>
      </c>
      <c r="C2718">
        <v>2</v>
      </c>
      <c r="D2718">
        <v>3.7938144E-2</v>
      </c>
      <c r="E2718">
        <v>3212</v>
      </c>
      <c r="F2718">
        <v>111</v>
      </c>
      <c r="G2718">
        <v>0</v>
      </c>
      <c r="H2718">
        <v>0</v>
      </c>
      <c r="I2718">
        <v>0</v>
      </c>
    </row>
    <row r="2719" spans="1:19" x14ac:dyDescent="0.2">
      <c r="A2719">
        <v>2658</v>
      </c>
      <c r="B2719">
        <v>3126</v>
      </c>
      <c r="C2719">
        <v>2</v>
      </c>
      <c r="D2719">
        <v>3.7731959000000002E-2</v>
      </c>
      <c r="E2719">
        <v>3112</v>
      </c>
      <c r="F2719">
        <v>211</v>
      </c>
      <c r="G2719">
        <v>0</v>
      </c>
      <c r="H2719">
        <v>0</v>
      </c>
      <c r="I2719">
        <v>0</v>
      </c>
    </row>
    <row r="2720" spans="1:19" x14ac:dyDescent="0.2">
      <c r="A2720">
        <v>2659</v>
      </c>
      <c r="B2720">
        <v>3126</v>
      </c>
      <c r="C2720">
        <v>2</v>
      </c>
      <c r="D2720">
        <v>3.7731959000000002E-2</v>
      </c>
      <c r="E2720">
        <v>3222</v>
      </c>
      <c r="F2720">
        <v>-211</v>
      </c>
      <c r="G2720">
        <v>0</v>
      </c>
      <c r="H2720">
        <v>0</v>
      </c>
      <c r="I2720">
        <v>0</v>
      </c>
    </row>
    <row r="2721" spans="1:19" x14ac:dyDescent="0.2">
      <c r="A2721">
        <v>2660</v>
      </c>
      <c r="B2721">
        <v>3126</v>
      </c>
      <c r="C2721">
        <v>2</v>
      </c>
      <c r="D2721">
        <v>1.7319588E-2</v>
      </c>
      <c r="E2721">
        <v>3214</v>
      </c>
      <c r="F2721">
        <v>111</v>
      </c>
      <c r="G2721">
        <v>0</v>
      </c>
      <c r="H2721">
        <v>0</v>
      </c>
      <c r="I2721">
        <v>0</v>
      </c>
    </row>
    <row r="2722" spans="1:19" x14ac:dyDescent="0.2">
      <c r="A2722">
        <v>2661</v>
      </c>
      <c r="B2722">
        <v>3126</v>
      </c>
      <c r="C2722">
        <v>2</v>
      </c>
      <c r="D2722">
        <v>1.7113402E-2</v>
      </c>
      <c r="E2722">
        <v>3114</v>
      </c>
      <c r="F2722">
        <v>211</v>
      </c>
      <c r="G2722">
        <v>0</v>
      </c>
      <c r="H2722">
        <v>0</v>
      </c>
      <c r="I2722">
        <v>0</v>
      </c>
    </row>
    <row r="2723" spans="1:19" x14ac:dyDescent="0.2">
      <c r="A2723">
        <v>2662</v>
      </c>
      <c r="B2723">
        <v>3126</v>
      </c>
      <c r="C2723">
        <v>2</v>
      </c>
      <c r="D2723">
        <v>1.7113402E-2</v>
      </c>
      <c r="E2723">
        <v>3224</v>
      </c>
      <c r="F2723">
        <v>-211</v>
      </c>
      <c r="G2723">
        <v>0</v>
      </c>
      <c r="H2723">
        <v>0</v>
      </c>
      <c r="I2723">
        <v>0</v>
      </c>
    </row>
    <row r="2724" spans="1:19" s="2" customFormat="1" x14ac:dyDescent="0.2">
      <c r="A2724" s="2">
        <v>2663</v>
      </c>
      <c r="B2724" s="2">
        <v>-3126</v>
      </c>
      <c r="C2724" s="2" t="s">
        <v>393</v>
      </c>
      <c r="D2724" s="2">
        <v>1.82</v>
      </c>
      <c r="E2724" s="2">
        <v>0.08</v>
      </c>
      <c r="F2724" s="2">
        <v>6</v>
      </c>
      <c r="G2724" s="2">
        <v>-1</v>
      </c>
      <c r="H2724" s="2">
        <v>1</v>
      </c>
      <c r="I2724" s="2">
        <v>0</v>
      </c>
      <c r="J2724" s="2">
        <v>0</v>
      </c>
      <c r="K2724" s="2">
        <v>0</v>
      </c>
      <c r="L2724" s="2">
        <v>0</v>
      </c>
      <c r="M2724" s="2">
        <v>11</v>
      </c>
      <c r="N2724" s="2">
        <v>1.825</v>
      </c>
      <c r="O2724" s="2">
        <v>1.8149999999999999</v>
      </c>
      <c r="P2724" s="2">
        <v>0.09</v>
      </c>
      <c r="Q2724" s="2">
        <v>7.0000000000000007E-2</v>
      </c>
      <c r="R2724" s="9">
        <v>4</v>
      </c>
      <c r="S2724" s="2" t="s">
        <v>784</v>
      </c>
    </row>
    <row r="2725" spans="1:19" x14ac:dyDescent="0.2">
      <c r="A2725">
        <v>2664</v>
      </c>
      <c r="B2725">
        <v>-3126</v>
      </c>
      <c r="C2725">
        <v>2</v>
      </c>
      <c r="D2725">
        <v>0.30927835100000001</v>
      </c>
      <c r="E2725">
        <v>-2212</v>
      </c>
      <c r="F2725">
        <v>321</v>
      </c>
      <c r="G2725">
        <v>0</v>
      </c>
      <c r="H2725">
        <v>0</v>
      </c>
      <c r="I2725">
        <v>0</v>
      </c>
    </row>
    <row r="2726" spans="1:19" x14ac:dyDescent="0.2">
      <c r="A2726">
        <v>2665</v>
      </c>
      <c r="B2726">
        <v>-3126</v>
      </c>
      <c r="C2726">
        <v>2</v>
      </c>
      <c r="D2726">
        <v>0.30927835100000001</v>
      </c>
      <c r="E2726">
        <v>-2112</v>
      </c>
      <c r="F2726">
        <v>311</v>
      </c>
      <c r="G2726">
        <v>0</v>
      </c>
      <c r="H2726">
        <v>0</v>
      </c>
      <c r="I2726">
        <v>0</v>
      </c>
    </row>
    <row r="2727" spans="1:19" x14ac:dyDescent="0.2">
      <c r="A2727">
        <v>2666</v>
      </c>
      <c r="B2727">
        <v>-3126</v>
      </c>
      <c r="C2727">
        <v>2</v>
      </c>
      <c r="D2727">
        <v>0.21649484499999999</v>
      </c>
      <c r="E2727">
        <v>-3124</v>
      </c>
      <c r="F2727">
        <v>22</v>
      </c>
      <c r="G2727">
        <v>0</v>
      </c>
      <c r="H2727">
        <v>0</v>
      </c>
      <c r="I2727">
        <v>0</v>
      </c>
    </row>
    <row r="2728" spans="1:19" x14ac:dyDescent="0.2">
      <c r="A2728">
        <v>2667</v>
      </c>
      <c r="B2728">
        <v>-3126</v>
      </c>
      <c r="C2728">
        <v>2</v>
      </c>
      <c r="D2728">
        <v>3.7938144E-2</v>
      </c>
      <c r="E2728">
        <v>-3212</v>
      </c>
      <c r="F2728">
        <v>111</v>
      </c>
      <c r="G2728">
        <v>0</v>
      </c>
      <c r="H2728">
        <v>0</v>
      </c>
      <c r="I2728">
        <v>0</v>
      </c>
    </row>
    <row r="2729" spans="1:19" x14ac:dyDescent="0.2">
      <c r="A2729">
        <v>2668</v>
      </c>
      <c r="B2729">
        <v>-3126</v>
      </c>
      <c r="C2729">
        <v>2</v>
      </c>
      <c r="D2729">
        <v>3.7731959000000002E-2</v>
      </c>
      <c r="E2729">
        <v>-3222</v>
      </c>
      <c r="F2729">
        <v>211</v>
      </c>
      <c r="G2729">
        <v>0</v>
      </c>
      <c r="H2729">
        <v>0</v>
      </c>
      <c r="I2729">
        <v>0</v>
      </c>
    </row>
    <row r="2730" spans="1:19" x14ac:dyDescent="0.2">
      <c r="A2730">
        <v>2669</v>
      </c>
      <c r="B2730">
        <v>-3126</v>
      </c>
      <c r="C2730">
        <v>2</v>
      </c>
      <c r="D2730">
        <v>3.7731959000000002E-2</v>
      </c>
      <c r="E2730">
        <v>-3112</v>
      </c>
      <c r="F2730">
        <v>-211</v>
      </c>
      <c r="G2730">
        <v>0</v>
      </c>
      <c r="H2730">
        <v>0</v>
      </c>
      <c r="I2730">
        <v>0</v>
      </c>
    </row>
    <row r="2731" spans="1:19" x14ac:dyDescent="0.2">
      <c r="A2731">
        <v>2670</v>
      </c>
      <c r="B2731">
        <v>-3126</v>
      </c>
      <c r="C2731">
        <v>2</v>
      </c>
      <c r="D2731">
        <v>1.7319588E-2</v>
      </c>
      <c r="E2731">
        <v>-3214</v>
      </c>
      <c r="F2731">
        <v>111</v>
      </c>
      <c r="G2731">
        <v>0</v>
      </c>
      <c r="H2731">
        <v>0</v>
      </c>
      <c r="I2731">
        <v>0</v>
      </c>
    </row>
    <row r="2732" spans="1:19" x14ac:dyDescent="0.2">
      <c r="A2732">
        <v>2671</v>
      </c>
      <c r="B2732">
        <v>-3126</v>
      </c>
      <c r="C2732">
        <v>2</v>
      </c>
      <c r="D2732">
        <v>1.7113402E-2</v>
      </c>
      <c r="E2732">
        <v>-3224</v>
      </c>
      <c r="F2732">
        <v>211</v>
      </c>
      <c r="G2732">
        <v>0</v>
      </c>
      <c r="H2732">
        <v>0</v>
      </c>
      <c r="I2732">
        <v>0</v>
      </c>
    </row>
    <row r="2733" spans="1:19" x14ac:dyDescent="0.2">
      <c r="A2733">
        <v>2672</v>
      </c>
      <c r="B2733">
        <v>-3126</v>
      </c>
      <c r="C2733">
        <v>2</v>
      </c>
      <c r="D2733">
        <v>1.7113402E-2</v>
      </c>
      <c r="E2733">
        <v>-3114</v>
      </c>
      <c r="F2733">
        <v>-211</v>
      </c>
      <c r="G2733">
        <v>0</v>
      </c>
      <c r="H2733">
        <v>0</v>
      </c>
      <c r="I2733">
        <v>0</v>
      </c>
    </row>
    <row r="2734" spans="1:19" s="2" customFormat="1" x14ac:dyDescent="0.2">
      <c r="A2734" s="2">
        <v>2673</v>
      </c>
      <c r="B2734" s="2">
        <v>20325</v>
      </c>
      <c r="C2734" s="2" t="s">
        <v>394</v>
      </c>
      <c r="D2734" s="2">
        <v>1.819</v>
      </c>
      <c r="E2734" s="2">
        <v>0.26400000000000001</v>
      </c>
      <c r="F2734" s="2">
        <v>5</v>
      </c>
      <c r="G2734" s="2">
        <v>0</v>
      </c>
      <c r="H2734" s="2">
        <v>1</v>
      </c>
      <c r="I2734" s="2">
        <v>0</v>
      </c>
      <c r="J2734" s="2">
        <v>0</v>
      </c>
      <c r="K2734" s="2">
        <v>0.5</v>
      </c>
      <c r="L2734" s="2">
        <v>1</v>
      </c>
      <c r="M2734" s="2">
        <v>10</v>
      </c>
      <c r="N2734" s="2">
        <f>D2734+0.012</f>
        <v>1.831</v>
      </c>
      <c r="O2734" s="2">
        <f>D2734-0.012</f>
        <v>1.8069999999999999</v>
      </c>
      <c r="P2734" s="2">
        <f>E2734+0.034</f>
        <v>0.29800000000000004</v>
      </c>
      <c r="Q2734" s="2">
        <f>E2734-0.034</f>
        <v>0.23</v>
      </c>
      <c r="R2734" s="9">
        <v>-4</v>
      </c>
      <c r="S2734" s="2" t="s">
        <v>784</v>
      </c>
    </row>
    <row r="2735" spans="1:19" x14ac:dyDescent="0.2">
      <c r="A2735">
        <v>2674</v>
      </c>
      <c r="B2735">
        <v>20325</v>
      </c>
      <c r="C2735">
        <v>2</v>
      </c>
      <c r="D2735">
        <v>0.9</v>
      </c>
      <c r="E2735">
        <v>9000323</v>
      </c>
      <c r="F2735">
        <v>22</v>
      </c>
      <c r="G2735">
        <v>0</v>
      </c>
      <c r="H2735">
        <v>0</v>
      </c>
      <c r="I2735">
        <v>0</v>
      </c>
    </row>
    <row r="2736" spans="1:19" x14ac:dyDescent="0.2">
      <c r="A2736">
        <v>2675</v>
      </c>
      <c r="B2736">
        <v>20325</v>
      </c>
      <c r="C2736">
        <v>2</v>
      </c>
      <c r="D2736">
        <v>2.3E-2</v>
      </c>
      <c r="E2736">
        <v>223</v>
      </c>
      <c r="F2736">
        <v>321</v>
      </c>
      <c r="G2736">
        <v>0</v>
      </c>
      <c r="H2736">
        <v>0</v>
      </c>
      <c r="I2736">
        <v>0</v>
      </c>
    </row>
    <row r="2737" spans="1:19" x14ac:dyDescent="0.2">
      <c r="A2737">
        <v>2676</v>
      </c>
      <c r="B2737">
        <v>20325</v>
      </c>
      <c r="C2737">
        <v>2</v>
      </c>
      <c r="D2737">
        <v>2.3E-2</v>
      </c>
      <c r="E2737">
        <v>225</v>
      </c>
      <c r="F2737">
        <v>321</v>
      </c>
      <c r="G2737">
        <v>0</v>
      </c>
      <c r="H2737">
        <v>0</v>
      </c>
      <c r="I2737">
        <v>0</v>
      </c>
    </row>
    <row r="2738" spans="1:19" x14ac:dyDescent="0.2">
      <c r="A2738">
        <v>2677</v>
      </c>
      <c r="B2738">
        <v>20325</v>
      </c>
      <c r="C2738">
        <v>2</v>
      </c>
      <c r="D2738">
        <v>1.2E-2</v>
      </c>
      <c r="E2738">
        <v>313</v>
      </c>
      <c r="F2738">
        <v>211</v>
      </c>
      <c r="G2738">
        <v>0</v>
      </c>
      <c r="H2738">
        <v>0</v>
      </c>
      <c r="I2738">
        <v>0</v>
      </c>
    </row>
    <row r="2739" spans="1:19" x14ac:dyDescent="0.2">
      <c r="A2739">
        <v>2678</v>
      </c>
      <c r="B2739">
        <v>20325</v>
      </c>
      <c r="C2739">
        <v>2</v>
      </c>
      <c r="D2739">
        <v>1.2E-2</v>
      </c>
      <c r="E2739">
        <v>315</v>
      </c>
      <c r="F2739">
        <v>211</v>
      </c>
      <c r="G2739">
        <v>0</v>
      </c>
      <c r="H2739">
        <v>0</v>
      </c>
      <c r="I2739">
        <v>0</v>
      </c>
    </row>
    <row r="2740" spans="1:19" x14ac:dyDescent="0.2">
      <c r="A2740">
        <v>2679</v>
      </c>
      <c r="B2740">
        <v>20325</v>
      </c>
      <c r="C2740">
        <v>2</v>
      </c>
      <c r="D2740">
        <v>1.2E-2</v>
      </c>
      <c r="E2740">
        <v>323</v>
      </c>
      <c r="F2740">
        <v>111</v>
      </c>
      <c r="G2740">
        <v>0</v>
      </c>
      <c r="H2740">
        <v>0</v>
      </c>
      <c r="I2740">
        <v>0</v>
      </c>
    </row>
    <row r="2741" spans="1:19" x14ac:dyDescent="0.2">
      <c r="A2741">
        <v>2680</v>
      </c>
      <c r="B2741">
        <v>20325</v>
      </c>
      <c r="C2741">
        <v>2</v>
      </c>
      <c r="D2741">
        <v>1.2E-2</v>
      </c>
      <c r="E2741">
        <v>325</v>
      </c>
      <c r="F2741">
        <v>111</v>
      </c>
      <c r="G2741">
        <v>0</v>
      </c>
      <c r="H2741">
        <v>0</v>
      </c>
      <c r="I2741">
        <v>0</v>
      </c>
    </row>
    <row r="2742" spans="1:19" x14ac:dyDescent="0.2">
      <c r="A2742">
        <v>2681</v>
      </c>
      <c r="B2742">
        <v>20325</v>
      </c>
      <c r="C2742">
        <v>3</v>
      </c>
      <c r="D2742">
        <v>2E-3</v>
      </c>
      <c r="E2742">
        <v>311</v>
      </c>
      <c r="F2742">
        <v>211</v>
      </c>
      <c r="G2742">
        <v>111</v>
      </c>
      <c r="H2742">
        <v>0</v>
      </c>
      <c r="I2742">
        <v>0</v>
      </c>
    </row>
    <row r="2743" spans="1:19" x14ac:dyDescent="0.2">
      <c r="A2743">
        <v>2682</v>
      </c>
      <c r="B2743">
        <v>20325</v>
      </c>
      <c r="C2743">
        <v>3</v>
      </c>
      <c r="D2743">
        <v>2E-3</v>
      </c>
      <c r="E2743">
        <v>321</v>
      </c>
      <c r="F2743">
        <v>-211</v>
      </c>
      <c r="G2743">
        <v>211</v>
      </c>
      <c r="H2743">
        <v>0</v>
      </c>
      <c r="I2743">
        <v>0</v>
      </c>
    </row>
    <row r="2744" spans="1:19" x14ac:dyDescent="0.2">
      <c r="A2744">
        <v>2683</v>
      </c>
      <c r="B2744">
        <v>20325</v>
      </c>
      <c r="C2744">
        <v>3</v>
      </c>
      <c r="D2744">
        <v>2E-3</v>
      </c>
      <c r="E2744">
        <v>321</v>
      </c>
      <c r="F2744">
        <v>111</v>
      </c>
      <c r="G2744">
        <v>111</v>
      </c>
      <c r="H2744">
        <v>0</v>
      </c>
      <c r="I2744">
        <v>0</v>
      </c>
    </row>
    <row r="2745" spans="1:19" s="2" customFormat="1" x14ac:dyDescent="0.2">
      <c r="A2745" s="2">
        <v>2684</v>
      </c>
      <c r="B2745" s="2">
        <v>20315</v>
      </c>
      <c r="C2745" s="2" t="s">
        <v>395</v>
      </c>
      <c r="D2745" s="2">
        <v>1.819</v>
      </c>
      <c r="E2745" s="2">
        <v>0.26400000000000001</v>
      </c>
      <c r="F2745" s="2">
        <v>5</v>
      </c>
      <c r="G2745" s="2">
        <v>0</v>
      </c>
      <c r="H2745" s="2">
        <v>1</v>
      </c>
      <c r="I2745" s="2">
        <v>0</v>
      </c>
      <c r="J2745" s="2">
        <v>0</v>
      </c>
      <c r="K2745" s="2">
        <v>0.5</v>
      </c>
      <c r="L2745" s="2">
        <v>0</v>
      </c>
      <c r="M2745" s="2">
        <v>10</v>
      </c>
      <c r="N2745" s="2">
        <f>D2745+0.012</f>
        <v>1.831</v>
      </c>
      <c r="O2745" s="2">
        <f>D2745-0.012</f>
        <v>1.8069999999999999</v>
      </c>
      <c r="P2745" s="2">
        <f>E2745+0.034</f>
        <v>0.29800000000000004</v>
      </c>
      <c r="Q2745" s="2">
        <f>E2745-0.034</f>
        <v>0.23</v>
      </c>
      <c r="R2745" s="9">
        <v>-4</v>
      </c>
      <c r="S2745" s="2" t="s">
        <v>784</v>
      </c>
    </row>
    <row r="2746" spans="1:19" x14ac:dyDescent="0.2">
      <c r="A2746">
        <v>2685</v>
      </c>
      <c r="B2746">
        <v>20315</v>
      </c>
      <c r="C2746">
        <v>2</v>
      </c>
      <c r="D2746">
        <v>0.9</v>
      </c>
      <c r="E2746">
        <v>9000313</v>
      </c>
      <c r="F2746">
        <v>22</v>
      </c>
      <c r="G2746">
        <v>0</v>
      </c>
      <c r="H2746">
        <v>0</v>
      </c>
      <c r="I2746">
        <v>0</v>
      </c>
    </row>
    <row r="2747" spans="1:19" x14ac:dyDescent="0.2">
      <c r="A2747">
        <v>2686</v>
      </c>
      <c r="B2747">
        <v>20315</v>
      </c>
      <c r="C2747">
        <v>2</v>
      </c>
      <c r="D2747">
        <v>2.3E-2</v>
      </c>
      <c r="E2747">
        <v>223</v>
      </c>
      <c r="F2747">
        <v>311</v>
      </c>
      <c r="G2747">
        <v>0</v>
      </c>
      <c r="H2747">
        <v>0</v>
      </c>
      <c r="I2747">
        <v>0</v>
      </c>
    </row>
    <row r="2748" spans="1:19" x14ac:dyDescent="0.2">
      <c r="A2748">
        <v>2687</v>
      </c>
      <c r="B2748">
        <v>20315</v>
      </c>
      <c r="C2748">
        <v>2</v>
      </c>
      <c r="D2748">
        <v>2.3E-2</v>
      </c>
      <c r="E2748">
        <v>225</v>
      </c>
      <c r="F2748">
        <v>311</v>
      </c>
      <c r="G2748">
        <v>0</v>
      </c>
      <c r="H2748">
        <v>0</v>
      </c>
      <c r="I2748">
        <v>0</v>
      </c>
    </row>
    <row r="2749" spans="1:19" x14ac:dyDescent="0.2">
      <c r="A2749">
        <v>2688</v>
      </c>
      <c r="B2749">
        <v>20315</v>
      </c>
      <c r="C2749">
        <v>2</v>
      </c>
      <c r="D2749">
        <v>1.2E-2</v>
      </c>
      <c r="E2749">
        <v>313</v>
      </c>
      <c r="F2749">
        <v>111</v>
      </c>
      <c r="G2749">
        <v>0</v>
      </c>
      <c r="H2749">
        <v>0</v>
      </c>
      <c r="I2749">
        <v>0</v>
      </c>
    </row>
    <row r="2750" spans="1:19" x14ac:dyDescent="0.2">
      <c r="A2750">
        <v>2689</v>
      </c>
      <c r="B2750">
        <v>20315</v>
      </c>
      <c r="C2750">
        <v>2</v>
      </c>
      <c r="D2750">
        <v>1.2E-2</v>
      </c>
      <c r="E2750">
        <v>315</v>
      </c>
      <c r="F2750">
        <v>111</v>
      </c>
      <c r="G2750">
        <v>0</v>
      </c>
      <c r="H2750">
        <v>0</v>
      </c>
      <c r="I2750">
        <v>0</v>
      </c>
    </row>
    <row r="2751" spans="1:19" x14ac:dyDescent="0.2">
      <c r="A2751">
        <v>2690</v>
      </c>
      <c r="B2751">
        <v>20315</v>
      </c>
      <c r="C2751">
        <v>2</v>
      </c>
      <c r="D2751">
        <v>1.2E-2</v>
      </c>
      <c r="E2751">
        <v>323</v>
      </c>
      <c r="F2751">
        <v>-211</v>
      </c>
      <c r="G2751">
        <v>0</v>
      </c>
      <c r="H2751">
        <v>0</v>
      </c>
      <c r="I2751">
        <v>0</v>
      </c>
    </row>
    <row r="2752" spans="1:19" x14ac:dyDescent="0.2">
      <c r="A2752">
        <v>2691</v>
      </c>
      <c r="B2752">
        <v>20315</v>
      </c>
      <c r="C2752">
        <v>2</v>
      </c>
      <c r="D2752">
        <v>1.2E-2</v>
      </c>
      <c r="E2752">
        <v>325</v>
      </c>
      <c r="F2752">
        <v>-211</v>
      </c>
      <c r="G2752">
        <v>0</v>
      </c>
      <c r="H2752">
        <v>0</v>
      </c>
      <c r="I2752">
        <v>0</v>
      </c>
    </row>
    <row r="2753" spans="1:19" x14ac:dyDescent="0.2">
      <c r="A2753">
        <v>2692</v>
      </c>
      <c r="B2753">
        <v>20315</v>
      </c>
      <c r="C2753">
        <v>3</v>
      </c>
      <c r="D2753">
        <v>2E-3</v>
      </c>
      <c r="E2753">
        <v>311</v>
      </c>
      <c r="F2753">
        <v>-211</v>
      </c>
      <c r="G2753">
        <v>211</v>
      </c>
      <c r="H2753">
        <v>0</v>
      </c>
      <c r="I2753">
        <v>0</v>
      </c>
    </row>
    <row r="2754" spans="1:19" x14ac:dyDescent="0.2">
      <c r="A2754">
        <v>2693</v>
      </c>
      <c r="B2754">
        <v>20315</v>
      </c>
      <c r="C2754">
        <v>3</v>
      </c>
      <c r="D2754">
        <v>2E-3</v>
      </c>
      <c r="E2754">
        <v>311</v>
      </c>
      <c r="F2754">
        <v>111</v>
      </c>
      <c r="G2754">
        <v>111</v>
      </c>
      <c r="H2754">
        <v>0</v>
      </c>
      <c r="I2754">
        <v>0</v>
      </c>
    </row>
    <row r="2755" spans="1:19" x14ac:dyDescent="0.2">
      <c r="A2755">
        <v>2694</v>
      </c>
      <c r="B2755">
        <v>20315</v>
      </c>
      <c r="C2755">
        <v>3</v>
      </c>
      <c r="D2755">
        <v>2E-3</v>
      </c>
      <c r="E2755">
        <v>321</v>
      </c>
      <c r="F2755">
        <v>-211</v>
      </c>
      <c r="G2755">
        <v>111</v>
      </c>
      <c r="H2755">
        <v>0</v>
      </c>
      <c r="I2755">
        <v>0</v>
      </c>
    </row>
    <row r="2756" spans="1:19" s="2" customFormat="1" x14ac:dyDescent="0.2">
      <c r="A2756" s="2">
        <v>2695</v>
      </c>
      <c r="B2756" s="2">
        <v>-20315</v>
      </c>
      <c r="C2756" s="2" t="s">
        <v>396</v>
      </c>
      <c r="D2756" s="2">
        <v>1.819</v>
      </c>
      <c r="E2756" s="2">
        <v>0.26400000000000001</v>
      </c>
      <c r="F2756" s="2">
        <v>5</v>
      </c>
      <c r="G2756" s="2">
        <v>0</v>
      </c>
      <c r="H2756" s="2">
        <v>-1</v>
      </c>
      <c r="I2756" s="2">
        <v>0</v>
      </c>
      <c r="J2756" s="2">
        <v>0</v>
      </c>
      <c r="K2756" s="2">
        <v>0.5</v>
      </c>
      <c r="L2756" s="2">
        <v>0</v>
      </c>
      <c r="M2756" s="2">
        <v>10</v>
      </c>
      <c r="N2756" s="2">
        <f>D2756+0.012</f>
        <v>1.831</v>
      </c>
      <c r="O2756" s="2">
        <f>D2756-0.012</f>
        <v>1.8069999999999999</v>
      </c>
      <c r="P2756" s="2">
        <f>E2756+0.034</f>
        <v>0.29800000000000004</v>
      </c>
      <c r="Q2756" s="2">
        <f>E2756-0.034</f>
        <v>0.23</v>
      </c>
      <c r="R2756" s="9">
        <v>-4</v>
      </c>
      <c r="S2756" s="2" t="s">
        <v>784</v>
      </c>
    </row>
    <row r="2757" spans="1:19" x14ac:dyDescent="0.2">
      <c r="A2757">
        <v>2696</v>
      </c>
      <c r="B2757">
        <v>-20315</v>
      </c>
      <c r="C2757">
        <v>2</v>
      </c>
      <c r="D2757">
        <v>0.9</v>
      </c>
      <c r="E2757">
        <v>-9000313</v>
      </c>
      <c r="F2757">
        <v>22</v>
      </c>
      <c r="G2757">
        <v>0</v>
      </c>
      <c r="H2757">
        <v>0</v>
      </c>
      <c r="I2757">
        <v>0</v>
      </c>
    </row>
    <row r="2758" spans="1:19" x14ac:dyDescent="0.2">
      <c r="A2758">
        <v>2697</v>
      </c>
      <c r="B2758">
        <v>-20315</v>
      </c>
      <c r="C2758">
        <v>2</v>
      </c>
      <c r="D2758">
        <v>2.3E-2</v>
      </c>
      <c r="E2758">
        <v>223</v>
      </c>
      <c r="F2758">
        <v>-311</v>
      </c>
      <c r="G2758">
        <v>0</v>
      </c>
      <c r="H2758">
        <v>0</v>
      </c>
      <c r="I2758">
        <v>0</v>
      </c>
    </row>
    <row r="2759" spans="1:19" x14ac:dyDescent="0.2">
      <c r="A2759">
        <v>2698</v>
      </c>
      <c r="B2759">
        <v>-20315</v>
      </c>
      <c r="C2759">
        <v>2</v>
      </c>
      <c r="D2759">
        <v>2.3E-2</v>
      </c>
      <c r="E2759">
        <v>225</v>
      </c>
      <c r="F2759">
        <v>-311</v>
      </c>
      <c r="G2759">
        <v>0</v>
      </c>
      <c r="H2759">
        <v>0</v>
      </c>
      <c r="I2759">
        <v>0</v>
      </c>
    </row>
    <row r="2760" spans="1:19" x14ac:dyDescent="0.2">
      <c r="A2760">
        <v>2699</v>
      </c>
      <c r="B2760">
        <v>-20315</v>
      </c>
      <c r="C2760">
        <v>2</v>
      </c>
      <c r="D2760">
        <v>1.2E-2</v>
      </c>
      <c r="E2760">
        <v>-325</v>
      </c>
      <c r="F2760">
        <v>211</v>
      </c>
      <c r="G2760">
        <v>0</v>
      </c>
      <c r="H2760">
        <v>0</v>
      </c>
      <c r="I2760">
        <v>0</v>
      </c>
    </row>
    <row r="2761" spans="1:19" x14ac:dyDescent="0.2">
      <c r="A2761">
        <v>2700</v>
      </c>
      <c r="B2761">
        <v>-20315</v>
      </c>
      <c r="C2761">
        <v>2</v>
      </c>
      <c r="D2761">
        <v>1.2E-2</v>
      </c>
      <c r="E2761">
        <v>-323</v>
      </c>
      <c r="F2761">
        <v>211</v>
      </c>
      <c r="G2761">
        <v>0</v>
      </c>
      <c r="H2761">
        <v>0</v>
      </c>
      <c r="I2761">
        <v>0</v>
      </c>
    </row>
    <row r="2762" spans="1:19" x14ac:dyDescent="0.2">
      <c r="A2762">
        <v>2701</v>
      </c>
      <c r="B2762">
        <v>-20315</v>
      </c>
      <c r="C2762">
        <v>2</v>
      </c>
      <c r="D2762">
        <v>1.2E-2</v>
      </c>
      <c r="E2762">
        <v>-315</v>
      </c>
      <c r="F2762">
        <v>111</v>
      </c>
      <c r="G2762">
        <v>0</v>
      </c>
      <c r="H2762">
        <v>0</v>
      </c>
      <c r="I2762">
        <v>0</v>
      </c>
    </row>
    <row r="2763" spans="1:19" x14ac:dyDescent="0.2">
      <c r="A2763">
        <v>2702</v>
      </c>
      <c r="B2763">
        <v>-20315</v>
      </c>
      <c r="C2763">
        <v>2</v>
      </c>
      <c r="D2763">
        <v>1.2E-2</v>
      </c>
      <c r="E2763">
        <v>-313</v>
      </c>
      <c r="F2763">
        <v>111</v>
      </c>
      <c r="G2763">
        <v>0</v>
      </c>
      <c r="H2763">
        <v>0</v>
      </c>
      <c r="I2763">
        <v>0</v>
      </c>
    </row>
    <row r="2764" spans="1:19" x14ac:dyDescent="0.2">
      <c r="A2764">
        <v>2703</v>
      </c>
      <c r="B2764">
        <v>-20315</v>
      </c>
      <c r="C2764">
        <v>3</v>
      </c>
      <c r="D2764">
        <v>2E-3</v>
      </c>
      <c r="E2764">
        <v>-321</v>
      </c>
      <c r="F2764">
        <v>211</v>
      </c>
      <c r="G2764">
        <v>111</v>
      </c>
      <c r="H2764">
        <v>0</v>
      </c>
      <c r="I2764">
        <v>0</v>
      </c>
    </row>
    <row r="2765" spans="1:19" x14ac:dyDescent="0.2">
      <c r="A2765">
        <v>2704</v>
      </c>
      <c r="B2765">
        <v>-20315</v>
      </c>
      <c r="C2765">
        <v>3</v>
      </c>
      <c r="D2765">
        <v>2E-3</v>
      </c>
      <c r="E2765">
        <v>-311</v>
      </c>
      <c r="F2765">
        <v>-211</v>
      </c>
      <c r="G2765">
        <v>211</v>
      </c>
      <c r="H2765">
        <v>0</v>
      </c>
      <c r="I2765">
        <v>0</v>
      </c>
    </row>
    <row r="2766" spans="1:19" x14ac:dyDescent="0.2">
      <c r="A2766">
        <v>2705</v>
      </c>
      <c r="B2766">
        <v>-20315</v>
      </c>
      <c r="C2766">
        <v>3</v>
      </c>
      <c r="D2766">
        <v>2E-3</v>
      </c>
      <c r="E2766">
        <v>-311</v>
      </c>
      <c r="F2766">
        <v>111</v>
      </c>
      <c r="G2766">
        <v>111</v>
      </c>
      <c r="H2766">
        <v>0</v>
      </c>
      <c r="I2766">
        <v>0</v>
      </c>
    </row>
    <row r="2767" spans="1:19" s="2" customFormat="1" x14ac:dyDescent="0.2">
      <c r="A2767" s="2">
        <v>2706</v>
      </c>
      <c r="B2767" s="2">
        <v>-20325</v>
      </c>
      <c r="C2767" s="2" t="s">
        <v>397</v>
      </c>
      <c r="D2767" s="2">
        <v>1.819</v>
      </c>
      <c r="E2767" s="2">
        <v>0.26400000000000001</v>
      </c>
      <c r="F2767" s="2">
        <v>5</v>
      </c>
      <c r="G2767" s="2">
        <v>0</v>
      </c>
      <c r="H2767" s="2">
        <v>-1</v>
      </c>
      <c r="I2767" s="2">
        <v>0</v>
      </c>
      <c r="J2767" s="2">
        <v>0</v>
      </c>
      <c r="K2767" s="2">
        <v>0.5</v>
      </c>
      <c r="L2767" s="2">
        <v>-1</v>
      </c>
      <c r="M2767" s="2">
        <v>10</v>
      </c>
      <c r="N2767" s="2">
        <f>D2767+0.012</f>
        <v>1.831</v>
      </c>
      <c r="O2767" s="2">
        <f>D2767-0.012</f>
        <v>1.8069999999999999</v>
      </c>
      <c r="P2767" s="2">
        <f>E2767+0.034</f>
        <v>0.29800000000000004</v>
      </c>
      <c r="Q2767" s="2">
        <f>E2767-0.034</f>
        <v>0.23</v>
      </c>
      <c r="R2767" s="9">
        <v>-4</v>
      </c>
      <c r="S2767" s="2" t="s">
        <v>784</v>
      </c>
    </row>
    <row r="2768" spans="1:19" x14ac:dyDescent="0.2">
      <c r="A2768">
        <v>2707</v>
      </c>
      <c r="B2768">
        <v>-20325</v>
      </c>
      <c r="C2768">
        <v>2</v>
      </c>
      <c r="D2768">
        <v>0.9</v>
      </c>
      <c r="E2768">
        <v>-9000323</v>
      </c>
      <c r="F2768">
        <v>22</v>
      </c>
      <c r="G2768">
        <v>0</v>
      </c>
      <c r="H2768">
        <v>0</v>
      </c>
      <c r="I2768">
        <v>0</v>
      </c>
    </row>
    <row r="2769" spans="1:19" x14ac:dyDescent="0.2">
      <c r="A2769">
        <v>2708</v>
      </c>
      <c r="B2769">
        <v>-20325</v>
      </c>
      <c r="C2769">
        <v>2</v>
      </c>
      <c r="D2769">
        <v>2.3E-2</v>
      </c>
      <c r="E2769">
        <v>223</v>
      </c>
      <c r="F2769">
        <v>-321</v>
      </c>
      <c r="G2769">
        <v>0</v>
      </c>
      <c r="H2769">
        <v>0</v>
      </c>
      <c r="I2769">
        <v>0</v>
      </c>
    </row>
    <row r="2770" spans="1:19" x14ac:dyDescent="0.2">
      <c r="A2770">
        <v>2709</v>
      </c>
      <c r="B2770">
        <v>-20325</v>
      </c>
      <c r="C2770">
        <v>2</v>
      </c>
      <c r="D2770">
        <v>2.3E-2</v>
      </c>
      <c r="E2770">
        <v>225</v>
      </c>
      <c r="F2770">
        <v>-321</v>
      </c>
      <c r="G2770">
        <v>0</v>
      </c>
      <c r="H2770">
        <v>0</v>
      </c>
      <c r="I2770">
        <v>0</v>
      </c>
    </row>
    <row r="2771" spans="1:19" x14ac:dyDescent="0.2">
      <c r="A2771">
        <v>2710</v>
      </c>
      <c r="B2771">
        <v>-20325</v>
      </c>
      <c r="C2771">
        <v>2</v>
      </c>
      <c r="D2771">
        <v>1.2E-2</v>
      </c>
      <c r="E2771">
        <v>-325</v>
      </c>
      <c r="F2771">
        <v>111</v>
      </c>
      <c r="G2771">
        <v>0</v>
      </c>
      <c r="H2771">
        <v>0</v>
      </c>
      <c r="I2771">
        <v>0</v>
      </c>
    </row>
    <row r="2772" spans="1:19" x14ac:dyDescent="0.2">
      <c r="A2772">
        <v>2711</v>
      </c>
      <c r="B2772">
        <v>-20325</v>
      </c>
      <c r="C2772">
        <v>2</v>
      </c>
      <c r="D2772">
        <v>1.2E-2</v>
      </c>
      <c r="E2772">
        <v>-323</v>
      </c>
      <c r="F2772">
        <v>111</v>
      </c>
      <c r="G2772">
        <v>0</v>
      </c>
      <c r="H2772">
        <v>0</v>
      </c>
      <c r="I2772">
        <v>0</v>
      </c>
    </row>
    <row r="2773" spans="1:19" x14ac:dyDescent="0.2">
      <c r="A2773">
        <v>2712</v>
      </c>
      <c r="B2773">
        <v>-20325</v>
      </c>
      <c r="C2773">
        <v>2</v>
      </c>
      <c r="D2773">
        <v>1.2E-2</v>
      </c>
      <c r="E2773">
        <v>-315</v>
      </c>
      <c r="F2773">
        <v>-211</v>
      </c>
      <c r="G2773">
        <v>0</v>
      </c>
      <c r="H2773">
        <v>0</v>
      </c>
      <c r="I2773">
        <v>0</v>
      </c>
    </row>
    <row r="2774" spans="1:19" x14ac:dyDescent="0.2">
      <c r="A2774">
        <v>2713</v>
      </c>
      <c r="B2774">
        <v>-20325</v>
      </c>
      <c r="C2774">
        <v>2</v>
      </c>
      <c r="D2774">
        <v>1.2E-2</v>
      </c>
      <c r="E2774">
        <v>-313</v>
      </c>
      <c r="F2774">
        <v>-211</v>
      </c>
      <c r="G2774">
        <v>0</v>
      </c>
      <c r="H2774">
        <v>0</v>
      </c>
      <c r="I2774">
        <v>0</v>
      </c>
    </row>
    <row r="2775" spans="1:19" x14ac:dyDescent="0.2">
      <c r="A2775">
        <v>2714</v>
      </c>
      <c r="B2775">
        <v>-20325</v>
      </c>
      <c r="C2775">
        <v>3</v>
      </c>
      <c r="D2775">
        <v>2E-3</v>
      </c>
      <c r="E2775">
        <v>-321</v>
      </c>
      <c r="F2775">
        <v>-211</v>
      </c>
      <c r="G2775">
        <v>211</v>
      </c>
      <c r="H2775">
        <v>0</v>
      </c>
      <c r="I2775">
        <v>0</v>
      </c>
    </row>
    <row r="2776" spans="1:19" x14ac:dyDescent="0.2">
      <c r="A2776">
        <v>2715</v>
      </c>
      <c r="B2776">
        <v>-20325</v>
      </c>
      <c r="C2776">
        <v>3</v>
      </c>
      <c r="D2776">
        <v>2E-3</v>
      </c>
      <c r="E2776">
        <v>-321</v>
      </c>
      <c r="F2776">
        <v>111</v>
      </c>
      <c r="G2776">
        <v>111</v>
      </c>
      <c r="H2776">
        <v>0</v>
      </c>
      <c r="I2776">
        <v>0</v>
      </c>
    </row>
    <row r="2777" spans="1:19" x14ac:dyDescent="0.2">
      <c r="A2777">
        <v>2716</v>
      </c>
      <c r="B2777">
        <v>-20325</v>
      </c>
      <c r="C2777">
        <v>3</v>
      </c>
      <c r="D2777">
        <v>2E-3</v>
      </c>
      <c r="E2777">
        <v>-311</v>
      </c>
      <c r="F2777">
        <v>-211</v>
      </c>
      <c r="G2777">
        <v>111</v>
      </c>
      <c r="H2777">
        <v>0</v>
      </c>
      <c r="I2777">
        <v>0</v>
      </c>
    </row>
    <row r="2778" spans="1:19" s="2" customFormat="1" x14ac:dyDescent="0.2">
      <c r="A2778" s="2">
        <v>2717</v>
      </c>
      <c r="B2778" s="2">
        <v>9030225</v>
      </c>
      <c r="C2778" s="2" t="s">
        <v>398</v>
      </c>
      <c r="D2778" s="2">
        <v>1.8149999999999999</v>
      </c>
      <c r="E2778" s="2">
        <v>0.19700000000000001</v>
      </c>
      <c r="F2778" s="2">
        <v>5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3</v>
      </c>
      <c r="N2778" s="2">
        <f>D2778+0.012</f>
        <v>1.827</v>
      </c>
      <c r="O2778" s="2">
        <f>D2778-0.012</f>
        <v>1.8029999999999999</v>
      </c>
      <c r="P2778" s="2">
        <f>E2778+0.022</f>
        <v>0.219</v>
      </c>
      <c r="Q2778" s="2">
        <f>E2778-0.022</f>
        <v>0.17500000000000002</v>
      </c>
      <c r="R2778" s="9">
        <v>-1</v>
      </c>
      <c r="S2778" s="2" t="s">
        <v>784</v>
      </c>
    </row>
    <row r="2779" spans="1:19" x14ac:dyDescent="0.2">
      <c r="A2779">
        <v>2718</v>
      </c>
      <c r="B2779">
        <v>9030225</v>
      </c>
      <c r="C2779">
        <v>2</v>
      </c>
      <c r="D2779">
        <v>0.8</v>
      </c>
      <c r="E2779">
        <v>100333</v>
      </c>
      <c r="F2779">
        <v>22</v>
      </c>
      <c r="G2779">
        <v>0</v>
      </c>
      <c r="H2779">
        <v>0</v>
      </c>
      <c r="I2779">
        <v>0</v>
      </c>
    </row>
    <row r="2780" spans="1:19" x14ac:dyDescent="0.2">
      <c r="A2780">
        <v>2719</v>
      </c>
      <c r="B2780">
        <v>9030225</v>
      </c>
      <c r="C2780">
        <v>2</v>
      </c>
      <c r="D2780">
        <v>0.1</v>
      </c>
      <c r="E2780">
        <v>221</v>
      </c>
      <c r="F2780">
        <v>221</v>
      </c>
      <c r="G2780">
        <v>0</v>
      </c>
      <c r="H2780">
        <v>0</v>
      </c>
      <c r="I2780">
        <v>0</v>
      </c>
    </row>
    <row r="2781" spans="1:19" x14ac:dyDescent="0.2">
      <c r="A2781">
        <v>2720</v>
      </c>
      <c r="B2781">
        <v>9030225</v>
      </c>
      <c r="C2781">
        <v>4</v>
      </c>
      <c r="D2781">
        <v>0.1</v>
      </c>
      <c r="E2781">
        <v>111</v>
      </c>
      <c r="F2781">
        <v>111</v>
      </c>
      <c r="G2781">
        <v>111</v>
      </c>
      <c r="H2781">
        <v>111</v>
      </c>
      <c r="I2781">
        <v>0</v>
      </c>
    </row>
    <row r="2782" spans="1:19" s="2" customFormat="1" x14ac:dyDescent="0.2">
      <c r="A2782" s="2">
        <v>2721</v>
      </c>
      <c r="B2782" s="2">
        <v>53122</v>
      </c>
      <c r="C2782" s="2" t="s">
        <v>399</v>
      </c>
      <c r="D2782" s="2">
        <v>1.79</v>
      </c>
      <c r="E2782" s="2">
        <v>0.11</v>
      </c>
      <c r="F2782" s="2">
        <v>2</v>
      </c>
      <c r="G2782" s="2">
        <v>1</v>
      </c>
      <c r="H2782" s="2">
        <v>-1</v>
      </c>
      <c r="I2782" s="2">
        <v>0</v>
      </c>
      <c r="J2782" s="2">
        <v>0</v>
      </c>
      <c r="K2782" s="2">
        <v>0</v>
      </c>
      <c r="L2782" s="2">
        <v>0</v>
      </c>
      <c r="M2782" s="2">
        <v>5</v>
      </c>
      <c r="N2782" s="2">
        <v>1.84</v>
      </c>
      <c r="O2782" s="2">
        <v>1.74</v>
      </c>
      <c r="P2782" s="2">
        <v>0.17</v>
      </c>
      <c r="Q2782" s="2">
        <v>0.05</v>
      </c>
      <c r="R2782" s="9">
        <v>3</v>
      </c>
      <c r="S2782" s="2" t="s">
        <v>714</v>
      </c>
    </row>
    <row r="2783" spans="1:19" x14ac:dyDescent="0.2">
      <c r="A2783">
        <v>2722</v>
      </c>
      <c r="B2783">
        <v>53122</v>
      </c>
      <c r="C2783">
        <v>2</v>
      </c>
      <c r="D2783">
        <v>0.13400000000000001</v>
      </c>
      <c r="E2783">
        <v>2112</v>
      </c>
      <c r="F2783">
        <v>-311</v>
      </c>
      <c r="G2783">
        <v>0</v>
      </c>
      <c r="H2783">
        <v>0</v>
      </c>
      <c r="I2783">
        <v>0</v>
      </c>
    </row>
    <row r="2784" spans="1:19" x14ac:dyDescent="0.2">
      <c r="A2784">
        <v>2723</v>
      </c>
      <c r="B2784">
        <v>53122</v>
      </c>
      <c r="C2784">
        <v>2</v>
      </c>
      <c r="D2784">
        <v>0.13400000000000001</v>
      </c>
      <c r="E2784">
        <v>2212</v>
      </c>
      <c r="F2784">
        <v>-321</v>
      </c>
      <c r="G2784">
        <v>0</v>
      </c>
      <c r="H2784">
        <v>0</v>
      </c>
      <c r="I2784">
        <v>0</v>
      </c>
    </row>
    <row r="2785" spans="1:19" x14ac:dyDescent="0.2">
      <c r="A2785">
        <v>2724</v>
      </c>
      <c r="B2785">
        <v>53122</v>
      </c>
      <c r="C2785">
        <v>2</v>
      </c>
      <c r="D2785">
        <v>6.8000000000000005E-2</v>
      </c>
      <c r="E2785">
        <v>3212</v>
      </c>
      <c r="F2785">
        <v>111</v>
      </c>
      <c r="G2785">
        <v>0</v>
      </c>
      <c r="H2785">
        <v>0</v>
      </c>
      <c r="I2785">
        <v>0</v>
      </c>
    </row>
    <row r="2786" spans="1:19" x14ac:dyDescent="0.2">
      <c r="A2786">
        <v>2725</v>
      </c>
      <c r="B2786">
        <v>53122</v>
      </c>
      <c r="C2786">
        <v>2</v>
      </c>
      <c r="D2786">
        <v>6.8000000000000005E-2</v>
      </c>
      <c r="E2786">
        <v>3112</v>
      </c>
      <c r="F2786">
        <v>211</v>
      </c>
      <c r="G2786">
        <v>0</v>
      </c>
      <c r="H2786">
        <v>0</v>
      </c>
      <c r="I2786">
        <v>0</v>
      </c>
    </row>
    <row r="2787" spans="1:19" x14ac:dyDescent="0.2">
      <c r="A2787">
        <v>2726</v>
      </c>
      <c r="B2787">
        <v>53122</v>
      </c>
      <c r="C2787">
        <v>2</v>
      </c>
      <c r="D2787">
        <v>6.8000000000000005E-2</v>
      </c>
      <c r="E2787">
        <v>3222</v>
      </c>
      <c r="F2787">
        <v>-211</v>
      </c>
      <c r="G2787">
        <v>0</v>
      </c>
      <c r="H2787">
        <v>0</v>
      </c>
      <c r="I2787">
        <v>0</v>
      </c>
    </row>
    <row r="2788" spans="1:19" x14ac:dyDescent="0.2">
      <c r="A2788">
        <v>0</v>
      </c>
      <c r="B2788">
        <v>53122</v>
      </c>
      <c r="C2788">
        <v>2</v>
      </c>
      <c r="D2788">
        <v>0.17599999999999999</v>
      </c>
      <c r="E2788">
        <v>3214</v>
      </c>
      <c r="F2788">
        <v>111</v>
      </c>
      <c r="G2788">
        <v>0</v>
      </c>
      <c r="H2788">
        <v>0</v>
      </c>
      <c r="I2788">
        <v>0</v>
      </c>
    </row>
    <row r="2789" spans="1:19" x14ac:dyDescent="0.2">
      <c r="A2789">
        <v>0</v>
      </c>
      <c r="B2789">
        <v>53122</v>
      </c>
      <c r="C2789">
        <v>2</v>
      </c>
      <c r="D2789">
        <v>0.17599999999999999</v>
      </c>
      <c r="E2789">
        <v>3114</v>
      </c>
      <c r="F2789">
        <v>211</v>
      </c>
      <c r="G2789">
        <v>0</v>
      </c>
      <c r="H2789">
        <v>0</v>
      </c>
      <c r="I2789">
        <v>0</v>
      </c>
    </row>
    <row r="2790" spans="1:19" x14ac:dyDescent="0.2">
      <c r="A2790">
        <v>0</v>
      </c>
      <c r="B2790">
        <v>53122</v>
      </c>
      <c r="C2790">
        <v>2</v>
      </c>
      <c r="D2790">
        <v>0.17599999999999999</v>
      </c>
      <c r="E2790">
        <v>3224</v>
      </c>
      <c r="F2790">
        <v>-211</v>
      </c>
      <c r="G2790">
        <v>0</v>
      </c>
      <c r="H2790">
        <v>0</v>
      </c>
      <c r="I2790">
        <v>0</v>
      </c>
    </row>
    <row r="2791" spans="1:19" s="2" customFormat="1" x14ac:dyDescent="0.2">
      <c r="A2791" s="2">
        <v>2727</v>
      </c>
      <c r="B2791" s="2">
        <v>-53122</v>
      </c>
      <c r="C2791" s="2" t="s">
        <v>400</v>
      </c>
      <c r="D2791" s="2">
        <v>1.79</v>
      </c>
      <c r="E2791" s="2">
        <v>0.11</v>
      </c>
      <c r="F2791" s="2">
        <v>2</v>
      </c>
      <c r="G2791" s="2">
        <v>-1</v>
      </c>
      <c r="H2791" s="2">
        <v>1</v>
      </c>
      <c r="I2791" s="2">
        <v>0</v>
      </c>
      <c r="J2791" s="2">
        <v>0</v>
      </c>
      <c r="K2791" s="2">
        <v>0</v>
      </c>
      <c r="L2791" s="2">
        <v>0</v>
      </c>
      <c r="M2791" s="2">
        <v>5</v>
      </c>
      <c r="N2791" s="2">
        <v>1.84</v>
      </c>
      <c r="O2791" s="2">
        <v>1.74</v>
      </c>
      <c r="P2791" s="2">
        <v>0.17</v>
      </c>
      <c r="Q2791" s="2">
        <v>0.05</v>
      </c>
      <c r="R2791" s="9">
        <v>3</v>
      </c>
      <c r="S2791" s="2" t="s">
        <v>714</v>
      </c>
    </row>
    <row r="2792" spans="1:19" x14ac:dyDescent="0.2">
      <c r="A2792">
        <v>2728</v>
      </c>
      <c r="B2792">
        <v>-53122</v>
      </c>
      <c r="C2792">
        <v>2</v>
      </c>
      <c r="D2792">
        <v>0.13400000000000001</v>
      </c>
      <c r="E2792">
        <v>-2212</v>
      </c>
      <c r="F2792">
        <v>321</v>
      </c>
      <c r="G2792">
        <v>0</v>
      </c>
      <c r="H2792">
        <v>0</v>
      </c>
      <c r="I2792">
        <v>0</v>
      </c>
    </row>
    <row r="2793" spans="1:19" x14ac:dyDescent="0.2">
      <c r="A2793">
        <v>2729</v>
      </c>
      <c r="B2793">
        <v>-53122</v>
      </c>
      <c r="C2793">
        <v>2</v>
      </c>
      <c r="D2793">
        <v>0.13400000000000001</v>
      </c>
      <c r="E2793">
        <v>-2112</v>
      </c>
      <c r="F2793">
        <v>311</v>
      </c>
      <c r="G2793">
        <v>0</v>
      </c>
      <c r="H2793">
        <v>0</v>
      </c>
      <c r="I2793">
        <v>0</v>
      </c>
    </row>
    <row r="2794" spans="1:19" x14ac:dyDescent="0.2">
      <c r="A2794">
        <v>2730</v>
      </c>
      <c r="B2794">
        <v>-53122</v>
      </c>
      <c r="C2794">
        <v>2</v>
      </c>
      <c r="D2794">
        <v>6.8000000000000005E-2</v>
      </c>
      <c r="E2794">
        <v>-3212</v>
      </c>
      <c r="F2794">
        <v>111</v>
      </c>
      <c r="G2794">
        <v>0</v>
      </c>
      <c r="H2794">
        <v>0</v>
      </c>
      <c r="I2794">
        <v>0</v>
      </c>
    </row>
    <row r="2795" spans="1:19" x14ac:dyDescent="0.2">
      <c r="A2795">
        <v>2731</v>
      </c>
      <c r="B2795">
        <v>-53122</v>
      </c>
      <c r="C2795">
        <v>2</v>
      </c>
      <c r="D2795">
        <v>6.8000000000000005E-2</v>
      </c>
      <c r="E2795">
        <v>-3222</v>
      </c>
      <c r="F2795">
        <v>211</v>
      </c>
      <c r="G2795">
        <v>0</v>
      </c>
      <c r="H2795">
        <v>0</v>
      </c>
      <c r="I2795">
        <v>0</v>
      </c>
    </row>
    <row r="2796" spans="1:19" x14ac:dyDescent="0.2">
      <c r="A2796">
        <v>2732</v>
      </c>
      <c r="B2796">
        <v>-53122</v>
      </c>
      <c r="C2796">
        <v>2</v>
      </c>
      <c r="D2796">
        <v>6.8000000000000005E-2</v>
      </c>
      <c r="E2796">
        <v>-3112</v>
      </c>
      <c r="F2796">
        <v>-211</v>
      </c>
      <c r="G2796">
        <v>0</v>
      </c>
      <c r="H2796">
        <v>0</v>
      </c>
      <c r="I2796">
        <v>0</v>
      </c>
    </row>
    <row r="2797" spans="1:19" x14ac:dyDescent="0.2">
      <c r="A2797">
        <v>0</v>
      </c>
      <c r="B2797">
        <v>-53122</v>
      </c>
      <c r="C2797">
        <v>2</v>
      </c>
      <c r="D2797">
        <v>0.17599999999999999</v>
      </c>
      <c r="E2797">
        <v>-3214</v>
      </c>
      <c r="F2797">
        <v>111</v>
      </c>
      <c r="G2797">
        <v>0</v>
      </c>
      <c r="H2797">
        <v>0</v>
      </c>
      <c r="I2797">
        <v>0</v>
      </c>
    </row>
    <row r="2798" spans="1:19" x14ac:dyDescent="0.2">
      <c r="A2798">
        <v>0</v>
      </c>
      <c r="B2798">
        <v>-53122</v>
      </c>
      <c r="C2798">
        <v>2</v>
      </c>
      <c r="D2798">
        <v>0.17599999999999999</v>
      </c>
      <c r="E2798">
        <v>-3114</v>
      </c>
      <c r="F2798">
        <v>-211</v>
      </c>
      <c r="G2798">
        <v>0</v>
      </c>
      <c r="H2798">
        <v>0</v>
      </c>
      <c r="I2798">
        <v>0</v>
      </c>
    </row>
    <row r="2799" spans="1:19" x14ac:dyDescent="0.2">
      <c r="A2799">
        <v>0</v>
      </c>
      <c r="B2799">
        <v>-53122</v>
      </c>
      <c r="C2799">
        <v>2</v>
      </c>
      <c r="D2799">
        <v>0.17599999999999999</v>
      </c>
      <c r="E2799">
        <v>-3224</v>
      </c>
      <c r="F2799">
        <v>211</v>
      </c>
      <c r="G2799">
        <v>0</v>
      </c>
      <c r="H2799">
        <v>0</v>
      </c>
      <c r="I2799">
        <v>0</v>
      </c>
    </row>
    <row r="2800" spans="1:19" s="2" customFormat="1" x14ac:dyDescent="0.2">
      <c r="A2800" s="2">
        <v>2733</v>
      </c>
      <c r="B2800" s="2">
        <v>9010211</v>
      </c>
      <c r="C2800" s="2" t="s">
        <v>401</v>
      </c>
      <c r="D2800" s="2">
        <v>1.81</v>
      </c>
      <c r="E2800" s="2">
        <v>0.215</v>
      </c>
      <c r="F2800" s="2">
        <v>1</v>
      </c>
      <c r="G2800" s="2">
        <v>0</v>
      </c>
      <c r="H2800" s="2">
        <v>0</v>
      </c>
      <c r="I2800" s="2">
        <v>0</v>
      </c>
      <c r="J2800" s="2">
        <v>0</v>
      </c>
      <c r="K2800" s="2">
        <v>1</v>
      </c>
      <c r="L2800" s="2">
        <v>1</v>
      </c>
      <c r="M2800" s="2">
        <v>6</v>
      </c>
      <c r="N2800" s="2">
        <f>D2800+0.009</f>
        <v>1.819</v>
      </c>
      <c r="O2800" s="2">
        <f>D2800-0.011</f>
        <v>1.7990000000000002</v>
      </c>
      <c r="P2800" s="2">
        <f>E2800+0.007</f>
        <v>0.222</v>
      </c>
      <c r="Q2800" s="2">
        <f>E2800-0.08</f>
        <v>0.13500000000000001</v>
      </c>
      <c r="R2800" s="9">
        <v>-4</v>
      </c>
      <c r="S2800" s="2" t="s">
        <v>784</v>
      </c>
    </row>
    <row r="2801" spans="1:19" x14ac:dyDescent="0.2">
      <c r="A2801">
        <v>2734</v>
      </c>
      <c r="B2801">
        <v>9010211</v>
      </c>
      <c r="C2801">
        <v>2</v>
      </c>
      <c r="D2801">
        <v>0.7</v>
      </c>
      <c r="E2801">
        <v>9000215</v>
      </c>
      <c r="F2801">
        <v>22</v>
      </c>
      <c r="G2801">
        <v>0</v>
      </c>
      <c r="H2801">
        <v>0</v>
      </c>
      <c r="I2801">
        <v>0</v>
      </c>
    </row>
    <row r="2802" spans="1:19" x14ac:dyDescent="0.2">
      <c r="A2802">
        <v>2735</v>
      </c>
      <c r="B2802">
        <v>9010211</v>
      </c>
      <c r="C2802">
        <v>2</v>
      </c>
      <c r="D2802">
        <v>0.1</v>
      </c>
      <c r="E2802">
        <v>9010221</v>
      </c>
      <c r="F2802">
        <v>211</v>
      </c>
      <c r="G2802">
        <v>0</v>
      </c>
      <c r="H2802">
        <v>0</v>
      </c>
      <c r="I2802">
        <v>0</v>
      </c>
    </row>
    <row r="2803" spans="1:19" x14ac:dyDescent="0.2">
      <c r="A2803">
        <v>2736</v>
      </c>
      <c r="B2803">
        <v>9010211</v>
      </c>
      <c r="C2803">
        <v>2</v>
      </c>
      <c r="D2803">
        <v>0.05</v>
      </c>
      <c r="E2803">
        <v>10221</v>
      </c>
      <c r="F2803">
        <v>211</v>
      </c>
      <c r="G2803">
        <v>0</v>
      </c>
      <c r="H2803">
        <v>0</v>
      </c>
      <c r="I2803">
        <v>0</v>
      </c>
    </row>
    <row r="2804" spans="1:19" x14ac:dyDescent="0.2">
      <c r="A2804">
        <v>0</v>
      </c>
      <c r="B2804">
        <v>9010211</v>
      </c>
      <c r="C2804">
        <v>2</v>
      </c>
      <c r="D2804">
        <v>0.1</v>
      </c>
      <c r="E2804">
        <v>9000211</v>
      </c>
      <c r="F2804">
        <v>111</v>
      </c>
      <c r="G2804">
        <v>0</v>
      </c>
      <c r="H2804">
        <v>0</v>
      </c>
      <c r="I2804">
        <v>0</v>
      </c>
    </row>
    <row r="2805" spans="1:19" x14ac:dyDescent="0.2">
      <c r="A2805">
        <v>2739</v>
      </c>
      <c r="B2805">
        <v>9010211</v>
      </c>
      <c r="C2805">
        <v>2</v>
      </c>
      <c r="D2805">
        <v>0.05</v>
      </c>
      <c r="E2805">
        <v>9030221</v>
      </c>
      <c r="F2805">
        <v>211</v>
      </c>
      <c r="G2805">
        <v>0</v>
      </c>
      <c r="H2805">
        <v>0</v>
      </c>
      <c r="I2805">
        <v>0</v>
      </c>
    </row>
    <row r="2806" spans="1:19" s="2" customFormat="1" x14ac:dyDescent="0.2">
      <c r="A2806" s="2">
        <v>2740</v>
      </c>
      <c r="B2806" s="2">
        <v>9010111</v>
      </c>
      <c r="C2806" s="2" t="s">
        <v>402</v>
      </c>
      <c r="D2806" s="2">
        <v>1.81</v>
      </c>
      <c r="E2806" s="2">
        <v>0.215</v>
      </c>
      <c r="F2806" s="2">
        <v>1</v>
      </c>
      <c r="G2806" s="2">
        <v>0</v>
      </c>
      <c r="H2806" s="2">
        <v>0</v>
      </c>
      <c r="I2806" s="2">
        <v>0</v>
      </c>
      <c r="J2806" s="2">
        <v>0</v>
      </c>
      <c r="K2806" s="2">
        <v>1</v>
      </c>
      <c r="L2806" s="2">
        <v>0</v>
      </c>
      <c r="M2806" s="2">
        <v>7</v>
      </c>
      <c r="N2806" s="2">
        <f>D2806+0.009</f>
        <v>1.819</v>
      </c>
      <c r="O2806" s="2">
        <f>D2806-0.011</f>
        <v>1.7990000000000002</v>
      </c>
      <c r="P2806" s="2">
        <f>E2806+0.007</f>
        <v>0.222</v>
      </c>
      <c r="Q2806" s="2">
        <f>E2806-0.08</f>
        <v>0.13500000000000001</v>
      </c>
      <c r="R2806" s="9">
        <v>-4</v>
      </c>
      <c r="S2806" s="2" t="s">
        <v>784</v>
      </c>
    </row>
    <row r="2807" spans="1:19" x14ac:dyDescent="0.2">
      <c r="A2807">
        <v>2741</v>
      </c>
      <c r="B2807">
        <v>9010111</v>
      </c>
      <c r="C2807">
        <v>2</v>
      </c>
      <c r="D2807">
        <v>0.7</v>
      </c>
      <c r="E2807">
        <v>9000115</v>
      </c>
      <c r="F2807">
        <v>22</v>
      </c>
      <c r="G2807">
        <v>0</v>
      </c>
      <c r="H2807">
        <v>0</v>
      </c>
      <c r="I2807">
        <v>0</v>
      </c>
    </row>
    <row r="2808" spans="1:19" x14ac:dyDescent="0.2">
      <c r="A2808">
        <v>2742</v>
      </c>
      <c r="B2808">
        <v>9010111</v>
      </c>
      <c r="C2808">
        <v>2</v>
      </c>
      <c r="D2808">
        <v>0.1</v>
      </c>
      <c r="E2808">
        <v>9010221</v>
      </c>
      <c r="F2808">
        <v>111</v>
      </c>
      <c r="G2808">
        <v>0</v>
      </c>
      <c r="H2808">
        <v>0</v>
      </c>
      <c r="I2808">
        <v>0</v>
      </c>
    </row>
    <row r="2809" spans="1:19" x14ac:dyDescent="0.2">
      <c r="A2809">
        <v>2743</v>
      </c>
      <c r="B2809">
        <v>9010111</v>
      </c>
      <c r="C2809">
        <v>2</v>
      </c>
      <c r="D2809">
        <v>0.05</v>
      </c>
      <c r="E2809">
        <v>10221</v>
      </c>
      <c r="F2809">
        <v>111</v>
      </c>
      <c r="G2809">
        <v>0</v>
      </c>
      <c r="H2809">
        <v>0</v>
      </c>
      <c r="I2809">
        <v>0</v>
      </c>
    </row>
    <row r="2810" spans="1:19" x14ac:dyDescent="0.2">
      <c r="A2810">
        <v>2744</v>
      </c>
      <c r="B2810">
        <v>9010111</v>
      </c>
      <c r="C2810">
        <v>2</v>
      </c>
      <c r="D2810">
        <v>0.05</v>
      </c>
      <c r="E2810">
        <v>9030221</v>
      </c>
      <c r="F2810">
        <v>111</v>
      </c>
      <c r="G2810">
        <v>0</v>
      </c>
      <c r="H2810">
        <v>0</v>
      </c>
      <c r="I2810">
        <v>0</v>
      </c>
    </row>
    <row r="2811" spans="1:19" x14ac:dyDescent="0.2">
      <c r="A2811">
        <v>0</v>
      </c>
      <c r="B2811">
        <v>9010111</v>
      </c>
      <c r="C2811">
        <v>2</v>
      </c>
      <c r="D2811">
        <v>0.1</v>
      </c>
      <c r="E2811">
        <v>9000111</v>
      </c>
      <c r="F2811">
        <v>221</v>
      </c>
      <c r="G2811">
        <v>0</v>
      </c>
      <c r="H2811">
        <v>0</v>
      </c>
      <c r="I2811">
        <v>0</v>
      </c>
    </row>
    <row r="2812" spans="1:19" s="2" customFormat="1" x14ac:dyDescent="0.2">
      <c r="A2812" s="2">
        <v>2748</v>
      </c>
      <c r="B2812" s="2">
        <v>-9010211</v>
      </c>
      <c r="C2812" s="2" t="s">
        <v>403</v>
      </c>
      <c r="D2812" s="2">
        <v>1.81</v>
      </c>
      <c r="E2812" s="2">
        <v>0.215</v>
      </c>
      <c r="F2812" s="2">
        <v>1</v>
      </c>
      <c r="G2812" s="2">
        <v>0</v>
      </c>
      <c r="H2812" s="2">
        <v>0</v>
      </c>
      <c r="I2812" s="2">
        <v>0</v>
      </c>
      <c r="J2812" s="2">
        <v>0</v>
      </c>
      <c r="K2812" s="2">
        <v>1</v>
      </c>
      <c r="L2812" s="2">
        <v>-1</v>
      </c>
      <c r="M2812" s="2">
        <v>6</v>
      </c>
      <c r="N2812" s="2">
        <f>D2812+0.009</f>
        <v>1.819</v>
      </c>
      <c r="O2812" s="2">
        <f>D2812-0.011</f>
        <v>1.7990000000000002</v>
      </c>
      <c r="P2812" s="2">
        <f>E2812+0.007</f>
        <v>0.222</v>
      </c>
      <c r="Q2812" s="2">
        <f>E2812-0.08</f>
        <v>0.13500000000000001</v>
      </c>
      <c r="R2812" s="9">
        <v>-4</v>
      </c>
      <c r="S2812" s="2" t="s">
        <v>784</v>
      </c>
    </row>
    <row r="2813" spans="1:19" x14ac:dyDescent="0.2">
      <c r="A2813">
        <v>2749</v>
      </c>
      <c r="B2813">
        <v>-9010211</v>
      </c>
      <c r="C2813">
        <v>2</v>
      </c>
      <c r="D2813">
        <v>0.7</v>
      </c>
      <c r="E2813">
        <v>-9000215</v>
      </c>
      <c r="F2813">
        <v>22</v>
      </c>
      <c r="G2813">
        <v>0</v>
      </c>
      <c r="H2813">
        <v>0</v>
      </c>
      <c r="I2813">
        <v>0</v>
      </c>
    </row>
    <row r="2814" spans="1:19" x14ac:dyDescent="0.2">
      <c r="A2814">
        <v>2750</v>
      </c>
      <c r="B2814">
        <v>-9010211</v>
      </c>
      <c r="C2814">
        <v>2</v>
      </c>
      <c r="D2814">
        <v>0.1</v>
      </c>
      <c r="E2814">
        <v>9010221</v>
      </c>
      <c r="F2814">
        <v>-211</v>
      </c>
      <c r="G2814">
        <v>0</v>
      </c>
      <c r="H2814">
        <v>0</v>
      </c>
      <c r="I2814">
        <v>0</v>
      </c>
    </row>
    <row r="2815" spans="1:19" x14ac:dyDescent="0.2">
      <c r="A2815">
        <v>0</v>
      </c>
      <c r="B2815">
        <v>-9010211</v>
      </c>
      <c r="C2815">
        <v>2</v>
      </c>
      <c r="D2815">
        <v>0.1</v>
      </c>
      <c r="E2815">
        <v>-9000211</v>
      </c>
      <c r="F2815">
        <v>221</v>
      </c>
      <c r="G2815">
        <v>0</v>
      </c>
      <c r="H2815">
        <v>0</v>
      </c>
      <c r="I2815">
        <v>0</v>
      </c>
    </row>
    <row r="2816" spans="1:19" x14ac:dyDescent="0.2">
      <c r="A2816">
        <v>2752</v>
      </c>
      <c r="B2816">
        <v>-9010211</v>
      </c>
      <c r="C2816">
        <v>2</v>
      </c>
      <c r="D2816">
        <v>0.05</v>
      </c>
      <c r="E2816">
        <v>10221</v>
      </c>
      <c r="F2816">
        <v>-211</v>
      </c>
      <c r="G2816">
        <v>0</v>
      </c>
      <c r="H2816">
        <v>0</v>
      </c>
      <c r="I2816">
        <v>0</v>
      </c>
    </row>
    <row r="2817" spans="1:19" x14ac:dyDescent="0.2">
      <c r="A2817">
        <v>2754</v>
      </c>
      <c r="B2817">
        <v>-9010211</v>
      </c>
      <c r="C2817">
        <v>2</v>
      </c>
      <c r="D2817">
        <v>0.05</v>
      </c>
      <c r="E2817">
        <v>9030221</v>
      </c>
      <c r="F2817">
        <v>-211</v>
      </c>
      <c r="G2817">
        <v>0</v>
      </c>
      <c r="H2817">
        <v>0</v>
      </c>
      <c r="I2817">
        <v>0</v>
      </c>
    </row>
    <row r="2818" spans="1:19" s="2" customFormat="1" x14ac:dyDescent="0.2">
      <c r="A2818" s="2">
        <v>2755</v>
      </c>
      <c r="B2818" s="2">
        <v>43122</v>
      </c>
      <c r="C2818" s="2" t="s">
        <v>404</v>
      </c>
      <c r="D2818" s="2">
        <v>1.8</v>
      </c>
      <c r="E2818" s="2">
        <v>0.2</v>
      </c>
      <c r="F2818" s="2">
        <v>2</v>
      </c>
      <c r="G2818" s="2">
        <v>1</v>
      </c>
      <c r="H2818" s="2">
        <v>-1</v>
      </c>
      <c r="I2818" s="2">
        <v>0</v>
      </c>
      <c r="J2818" s="2">
        <v>0</v>
      </c>
      <c r="K2818" s="2">
        <v>0</v>
      </c>
      <c r="L2818" s="2">
        <v>0</v>
      </c>
      <c r="M2818" s="2">
        <v>12</v>
      </c>
      <c r="N2818" s="2">
        <v>1.85</v>
      </c>
      <c r="O2818" s="2">
        <v>1.75</v>
      </c>
      <c r="P2818" s="2">
        <v>0.25</v>
      </c>
      <c r="Q2818" s="2">
        <v>0.15</v>
      </c>
      <c r="R2818" s="9">
        <v>3</v>
      </c>
      <c r="S2818" s="2" t="s">
        <v>784</v>
      </c>
    </row>
    <row r="2819" spans="1:19" x14ac:dyDescent="0.2">
      <c r="A2819">
        <v>2756</v>
      </c>
      <c r="B2819">
        <v>43122</v>
      </c>
      <c r="C2819">
        <v>2</v>
      </c>
      <c r="D2819">
        <v>0.59595959600000004</v>
      </c>
      <c r="E2819">
        <v>9863122</v>
      </c>
      <c r="F2819">
        <v>22</v>
      </c>
      <c r="G2819">
        <v>0</v>
      </c>
      <c r="H2819">
        <v>0</v>
      </c>
      <c r="I2819">
        <v>0</v>
      </c>
    </row>
    <row r="2820" spans="1:19" x14ac:dyDescent="0.2">
      <c r="A2820">
        <v>2757</v>
      </c>
      <c r="B2820">
        <v>43122</v>
      </c>
      <c r="C2820">
        <v>2</v>
      </c>
      <c r="D2820">
        <v>0.16414141400000001</v>
      </c>
      <c r="E2820">
        <v>2112</v>
      </c>
      <c r="F2820">
        <v>-311</v>
      </c>
      <c r="G2820">
        <v>0</v>
      </c>
      <c r="H2820">
        <v>0</v>
      </c>
      <c r="I2820">
        <v>0</v>
      </c>
    </row>
    <row r="2821" spans="1:19" x14ac:dyDescent="0.2">
      <c r="A2821">
        <v>2758</v>
      </c>
      <c r="B2821">
        <v>43122</v>
      </c>
      <c r="C2821">
        <v>2</v>
      </c>
      <c r="D2821">
        <v>0.16414141400000001</v>
      </c>
      <c r="E2821">
        <v>2212</v>
      </c>
      <c r="F2821">
        <v>-321</v>
      </c>
      <c r="G2821">
        <v>0</v>
      </c>
      <c r="H2821">
        <v>0</v>
      </c>
      <c r="I2821">
        <v>0</v>
      </c>
    </row>
    <row r="2822" spans="1:19" x14ac:dyDescent="0.2">
      <c r="A2822">
        <v>2759</v>
      </c>
      <c r="B2822">
        <v>43122</v>
      </c>
      <c r="C2822">
        <v>2</v>
      </c>
      <c r="D2822">
        <v>5.5555555999999999E-2</v>
      </c>
      <c r="E2822">
        <v>3122</v>
      </c>
      <c r="F2822">
        <v>221</v>
      </c>
      <c r="G2822">
        <v>0</v>
      </c>
      <c r="H2822">
        <v>0</v>
      </c>
      <c r="I2822">
        <v>0</v>
      </c>
    </row>
    <row r="2823" spans="1:19" x14ac:dyDescent="0.2">
      <c r="A2823">
        <v>2760</v>
      </c>
      <c r="B2823">
        <v>43122</v>
      </c>
      <c r="C2823">
        <v>2</v>
      </c>
      <c r="D2823">
        <v>3.4343429999999999E-3</v>
      </c>
      <c r="E2823">
        <v>3212</v>
      </c>
      <c r="F2823">
        <v>111</v>
      </c>
      <c r="G2823">
        <v>0</v>
      </c>
      <c r="H2823">
        <v>0</v>
      </c>
      <c r="I2823">
        <v>0</v>
      </c>
    </row>
    <row r="2824" spans="1:19" x14ac:dyDescent="0.2">
      <c r="A2824">
        <v>2761</v>
      </c>
      <c r="B2824">
        <v>43122</v>
      </c>
      <c r="C2824">
        <v>2</v>
      </c>
      <c r="D2824">
        <v>3.4343429999999999E-3</v>
      </c>
      <c r="E2824">
        <v>3214</v>
      </c>
      <c r="F2824">
        <v>111</v>
      </c>
      <c r="G2824">
        <v>0</v>
      </c>
      <c r="H2824">
        <v>0</v>
      </c>
      <c r="I2824">
        <v>0</v>
      </c>
    </row>
    <row r="2825" spans="1:19" x14ac:dyDescent="0.2">
      <c r="A2825">
        <v>2762</v>
      </c>
      <c r="B2825">
        <v>43122</v>
      </c>
      <c r="C2825">
        <v>2</v>
      </c>
      <c r="D2825">
        <v>3.333333E-3</v>
      </c>
      <c r="E2825">
        <v>3112</v>
      </c>
      <c r="F2825">
        <v>211</v>
      </c>
      <c r="G2825">
        <v>0</v>
      </c>
      <c r="H2825">
        <v>0</v>
      </c>
      <c r="I2825">
        <v>0</v>
      </c>
    </row>
    <row r="2826" spans="1:19" x14ac:dyDescent="0.2">
      <c r="A2826">
        <v>2763</v>
      </c>
      <c r="B2826">
        <v>43122</v>
      </c>
      <c r="C2826">
        <v>2</v>
      </c>
      <c r="D2826">
        <v>3.333333E-3</v>
      </c>
      <c r="E2826">
        <v>3114</v>
      </c>
      <c r="F2826">
        <v>211</v>
      </c>
      <c r="G2826">
        <v>0</v>
      </c>
      <c r="H2826">
        <v>0</v>
      </c>
      <c r="I2826">
        <v>0</v>
      </c>
    </row>
    <row r="2827" spans="1:19" x14ac:dyDescent="0.2">
      <c r="A2827">
        <v>2764</v>
      </c>
      <c r="B2827">
        <v>43122</v>
      </c>
      <c r="C2827">
        <v>2</v>
      </c>
      <c r="D2827">
        <v>3.333333E-3</v>
      </c>
      <c r="E2827">
        <v>3222</v>
      </c>
      <c r="F2827">
        <v>-211</v>
      </c>
      <c r="G2827">
        <v>0</v>
      </c>
      <c r="H2827">
        <v>0</v>
      </c>
      <c r="I2827">
        <v>0</v>
      </c>
    </row>
    <row r="2828" spans="1:19" x14ac:dyDescent="0.2">
      <c r="A2828">
        <v>2765</v>
      </c>
      <c r="B2828">
        <v>43122</v>
      </c>
      <c r="C2828">
        <v>2</v>
      </c>
      <c r="D2828">
        <v>3.333333E-3</v>
      </c>
      <c r="E2828">
        <v>3224</v>
      </c>
      <c r="F2828">
        <v>-211</v>
      </c>
      <c r="G2828">
        <v>0</v>
      </c>
      <c r="H2828">
        <v>0</v>
      </c>
      <c r="I2828">
        <v>0</v>
      </c>
    </row>
    <row r="2829" spans="1:19" s="2" customFormat="1" x14ac:dyDescent="0.2">
      <c r="A2829" s="2">
        <v>2766</v>
      </c>
      <c r="B2829" s="2">
        <v>-43122</v>
      </c>
      <c r="C2829" s="2" t="s">
        <v>405</v>
      </c>
      <c r="D2829" s="2">
        <v>1.8</v>
      </c>
      <c r="E2829" s="2">
        <v>0.2</v>
      </c>
      <c r="F2829" s="2">
        <v>2</v>
      </c>
      <c r="G2829" s="2">
        <v>-1</v>
      </c>
      <c r="H2829" s="2">
        <v>1</v>
      </c>
      <c r="I2829" s="2">
        <v>0</v>
      </c>
      <c r="J2829" s="2">
        <v>0</v>
      </c>
      <c r="K2829" s="2">
        <v>0</v>
      </c>
      <c r="L2829" s="2">
        <v>0</v>
      </c>
      <c r="M2829" s="2">
        <v>12</v>
      </c>
      <c r="N2829" s="2">
        <v>1.85</v>
      </c>
      <c r="O2829" s="2">
        <v>1.75</v>
      </c>
      <c r="P2829" s="2">
        <v>0.25</v>
      </c>
      <c r="Q2829" s="2">
        <v>0.15</v>
      </c>
      <c r="R2829" s="9">
        <v>3</v>
      </c>
      <c r="S2829" s="2" t="s">
        <v>784</v>
      </c>
    </row>
    <row r="2830" spans="1:19" x14ac:dyDescent="0.2">
      <c r="A2830">
        <v>2767</v>
      </c>
      <c r="B2830">
        <v>-43122</v>
      </c>
      <c r="C2830">
        <v>2</v>
      </c>
      <c r="D2830">
        <v>0.59595959600000004</v>
      </c>
      <c r="E2830">
        <v>-9863122</v>
      </c>
      <c r="F2830">
        <v>22</v>
      </c>
      <c r="G2830">
        <v>0</v>
      </c>
      <c r="H2830">
        <v>0</v>
      </c>
      <c r="I2830">
        <v>0</v>
      </c>
    </row>
    <row r="2831" spans="1:19" x14ac:dyDescent="0.2">
      <c r="A2831">
        <v>2768</v>
      </c>
      <c r="B2831">
        <v>-43122</v>
      </c>
      <c r="C2831">
        <v>2</v>
      </c>
      <c r="D2831">
        <v>0.16414141400000001</v>
      </c>
      <c r="E2831">
        <v>-2212</v>
      </c>
      <c r="F2831">
        <v>321</v>
      </c>
      <c r="G2831">
        <v>0</v>
      </c>
      <c r="H2831">
        <v>0</v>
      </c>
      <c r="I2831">
        <v>0</v>
      </c>
    </row>
    <row r="2832" spans="1:19" x14ac:dyDescent="0.2">
      <c r="A2832">
        <v>2769</v>
      </c>
      <c r="B2832">
        <v>-43122</v>
      </c>
      <c r="C2832">
        <v>2</v>
      </c>
      <c r="D2832">
        <v>0.16414141400000001</v>
      </c>
      <c r="E2832">
        <v>-2112</v>
      </c>
      <c r="F2832">
        <v>311</v>
      </c>
      <c r="G2832">
        <v>0</v>
      </c>
      <c r="H2832">
        <v>0</v>
      </c>
      <c r="I2832">
        <v>0</v>
      </c>
    </row>
    <row r="2833" spans="1:19" x14ac:dyDescent="0.2">
      <c r="A2833">
        <v>2770</v>
      </c>
      <c r="B2833">
        <v>-43122</v>
      </c>
      <c r="C2833">
        <v>2</v>
      </c>
      <c r="D2833">
        <v>5.5555555999999999E-2</v>
      </c>
      <c r="E2833">
        <v>-3122</v>
      </c>
      <c r="F2833">
        <v>221</v>
      </c>
      <c r="G2833">
        <v>0</v>
      </c>
      <c r="H2833">
        <v>0</v>
      </c>
      <c r="I2833">
        <v>0</v>
      </c>
    </row>
    <row r="2834" spans="1:19" x14ac:dyDescent="0.2">
      <c r="A2834">
        <v>2771</v>
      </c>
      <c r="B2834">
        <v>-43122</v>
      </c>
      <c r="C2834">
        <v>2</v>
      </c>
      <c r="D2834">
        <v>3.4343429999999999E-3</v>
      </c>
      <c r="E2834">
        <v>-3214</v>
      </c>
      <c r="F2834">
        <v>111</v>
      </c>
      <c r="G2834">
        <v>0</v>
      </c>
      <c r="H2834">
        <v>0</v>
      </c>
      <c r="I2834">
        <v>0</v>
      </c>
    </row>
    <row r="2835" spans="1:19" x14ac:dyDescent="0.2">
      <c r="A2835">
        <v>2772</v>
      </c>
      <c r="B2835">
        <v>-43122</v>
      </c>
      <c r="C2835">
        <v>2</v>
      </c>
      <c r="D2835">
        <v>3.4343429999999999E-3</v>
      </c>
      <c r="E2835">
        <v>-3212</v>
      </c>
      <c r="F2835">
        <v>111</v>
      </c>
      <c r="G2835">
        <v>0</v>
      </c>
      <c r="H2835">
        <v>0</v>
      </c>
      <c r="I2835">
        <v>0</v>
      </c>
    </row>
    <row r="2836" spans="1:19" x14ac:dyDescent="0.2">
      <c r="A2836">
        <v>2773</v>
      </c>
      <c r="B2836">
        <v>-43122</v>
      </c>
      <c r="C2836">
        <v>2</v>
      </c>
      <c r="D2836">
        <v>3.333333E-3</v>
      </c>
      <c r="E2836">
        <v>-3224</v>
      </c>
      <c r="F2836">
        <v>211</v>
      </c>
      <c r="G2836">
        <v>0</v>
      </c>
      <c r="H2836">
        <v>0</v>
      </c>
      <c r="I2836">
        <v>0</v>
      </c>
    </row>
    <row r="2837" spans="1:19" x14ac:dyDescent="0.2">
      <c r="A2837">
        <v>2774</v>
      </c>
      <c r="B2837">
        <v>-43122</v>
      </c>
      <c r="C2837">
        <v>2</v>
      </c>
      <c r="D2837">
        <v>3.333333E-3</v>
      </c>
      <c r="E2837">
        <v>-3222</v>
      </c>
      <c r="F2837">
        <v>211</v>
      </c>
      <c r="G2837">
        <v>0</v>
      </c>
      <c r="H2837">
        <v>0</v>
      </c>
      <c r="I2837">
        <v>0</v>
      </c>
    </row>
    <row r="2838" spans="1:19" x14ac:dyDescent="0.2">
      <c r="A2838">
        <v>2775</v>
      </c>
      <c r="B2838">
        <v>-43122</v>
      </c>
      <c r="C2838">
        <v>2</v>
      </c>
      <c r="D2838">
        <v>3.333333E-3</v>
      </c>
      <c r="E2838">
        <v>-3114</v>
      </c>
      <c r="F2838">
        <v>-211</v>
      </c>
      <c r="G2838">
        <v>0</v>
      </c>
      <c r="H2838">
        <v>0</v>
      </c>
      <c r="I2838">
        <v>0</v>
      </c>
    </row>
    <row r="2839" spans="1:19" x14ac:dyDescent="0.2">
      <c r="A2839">
        <v>2776</v>
      </c>
      <c r="B2839">
        <v>-43122</v>
      </c>
      <c r="C2839">
        <v>2</v>
      </c>
      <c r="D2839">
        <v>3.333333E-3</v>
      </c>
      <c r="E2839">
        <v>-3112</v>
      </c>
      <c r="F2839">
        <v>-211</v>
      </c>
      <c r="G2839">
        <v>0</v>
      </c>
      <c r="H2839">
        <v>0</v>
      </c>
      <c r="I2839">
        <v>0</v>
      </c>
    </row>
    <row r="2840" spans="1:19" s="2" customFormat="1" x14ac:dyDescent="0.2">
      <c r="A2840" s="2">
        <v>2777</v>
      </c>
      <c r="B2840" s="2">
        <v>327</v>
      </c>
      <c r="C2840" s="2" t="s">
        <v>406</v>
      </c>
      <c r="D2840" s="2">
        <v>1.7789999999999999</v>
      </c>
      <c r="E2840" s="2">
        <v>0.161</v>
      </c>
      <c r="F2840" s="2">
        <v>7</v>
      </c>
      <c r="G2840" s="2">
        <v>0</v>
      </c>
      <c r="H2840" s="2">
        <v>1</v>
      </c>
      <c r="I2840" s="2">
        <v>0</v>
      </c>
      <c r="J2840" s="2">
        <v>0</v>
      </c>
      <c r="K2840" s="2">
        <v>0.5</v>
      </c>
      <c r="L2840" s="2">
        <v>1</v>
      </c>
      <c r="M2840" s="2">
        <v>9</v>
      </c>
      <c r="N2840" s="2">
        <f>D2840+0.008</f>
        <v>1.7869999999999999</v>
      </c>
      <c r="O2840" s="2">
        <f>D2840-0.008</f>
        <v>1.7709999999999999</v>
      </c>
      <c r="P2840" s="2">
        <f>E2840+0.017</f>
        <v>0.17799999999999999</v>
      </c>
      <c r="Q2840" s="2">
        <f>E2840-0.017</f>
        <v>0.14400000000000002</v>
      </c>
      <c r="R2840" s="9">
        <v>-4</v>
      </c>
      <c r="S2840" s="2" t="s">
        <v>705</v>
      </c>
    </row>
    <row r="2841" spans="1:19" x14ac:dyDescent="0.2">
      <c r="A2841">
        <v>2778</v>
      </c>
      <c r="B2841">
        <v>327</v>
      </c>
      <c r="C2841">
        <v>2</v>
      </c>
      <c r="D2841">
        <v>0.27800000000000002</v>
      </c>
      <c r="E2841">
        <v>221</v>
      </c>
      <c r="F2841">
        <v>321</v>
      </c>
      <c r="G2841">
        <v>0</v>
      </c>
      <c r="H2841">
        <v>0</v>
      </c>
      <c r="I2841">
        <v>0</v>
      </c>
    </row>
    <row r="2842" spans="1:19" x14ac:dyDescent="0.2">
      <c r="A2842">
        <v>2779</v>
      </c>
      <c r="B2842">
        <v>327</v>
      </c>
      <c r="C2842">
        <v>2</v>
      </c>
      <c r="D2842">
        <v>0.192</v>
      </c>
      <c r="E2842">
        <v>213</v>
      </c>
      <c r="F2842">
        <v>311</v>
      </c>
      <c r="G2842">
        <v>0</v>
      </c>
      <c r="H2842">
        <v>0</v>
      </c>
      <c r="I2842">
        <v>0</v>
      </c>
    </row>
    <row r="2843" spans="1:19" x14ac:dyDescent="0.2">
      <c r="A2843">
        <v>2780</v>
      </c>
      <c r="B2843">
        <v>327</v>
      </c>
      <c r="C2843">
        <v>2</v>
      </c>
      <c r="D2843">
        <v>0.124</v>
      </c>
      <c r="E2843">
        <v>313</v>
      </c>
      <c r="F2843">
        <v>211</v>
      </c>
      <c r="G2843">
        <v>0</v>
      </c>
      <c r="H2843">
        <v>0</v>
      </c>
      <c r="I2843">
        <v>0</v>
      </c>
    </row>
    <row r="2844" spans="1:19" x14ac:dyDescent="0.2">
      <c r="A2844">
        <v>2781</v>
      </c>
      <c r="B2844">
        <v>327</v>
      </c>
      <c r="C2844">
        <v>2</v>
      </c>
      <c r="D2844">
        <v>0.11600000000000001</v>
      </c>
      <c r="E2844">
        <v>311</v>
      </c>
      <c r="F2844">
        <v>211</v>
      </c>
      <c r="G2844">
        <v>0</v>
      </c>
      <c r="H2844">
        <v>0</v>
      </c>
      <c r="I2844">
        <v>0</v>
      </c>
    </row>
    <row r="2845" spans="1:19" x14ac:dyDescent="0.2">
      <c r="A2845">
        <v>2782</v>
      </c>
      <c r="B2845">
        <v>327</v>
      </c>
      <c r="C2845">
        <v>2</v>
      </c>
      <c r="D2845">
        <v>9.6000000000000002E-2</v>
      </c>
      <c r="E2845">
        <v>113</v>
      </c>
      <c r="F2845">
        <v>321</v>
      </c>
      <c r="G2845">
        <v>0</v>
      </c>
      <c r="H2845">
        <v>0</v>
      </c>
      <c r="I2845">
        <v>0</v>
      </c>
    </row>
    <row r="2846" spans="1:19" x14ac:dyDescent="0.2">
      <c r="A2846">
        <v>2783</v>
      </c>
      <c r="B2846">
        <v>327</v>
      </c>
      <c r="C2846">
        <v>2</v>
      </c>
      <c r="D2846">
        <v>6.2E-2</v>
      </c>
      <c r="E2846">
        <v>323</v>
      </c>
      <c r="F2846">
        <v>111</v>
      </c>
      <c r="G2846">
        <v>0</v>
      </c>
      <c r="H2846">
        <v>0</v>
      </c>
      <c r="I2846">
        <v>0</v>
      </c>
    </row>
    <row r="2847" spans="1:19" x14ac:dyDescent="0.2">
      <c r="A2847">
        <v>2784</v>
      </c>
      <c r="B2847">
        <v>327</v>
      </c>
      <c r="C2847">
        <v>2</v>
      </c>
      <c r="D2847">
        <v>5.8000000000000003E-2</v>
      </c>
      <c r="E2847">
        <v>321</v>
      </c>
      <c r="F2847">
        <v>111</v>
      </c>
      <c r="G2847">
        <v>0</v>
      </c>
      <c r="H2847">
        <v>0</v>
      </c>
      <c r="I2847">
        <v>0</v>
      </c>
    </row>
    <row r="2848" spans="1:19" x14ac:dyDescent="0.2">
      <c r="A2848">
        <v>2785</v>
      </c>
      <c r="B2848">
        <v>327</v>
      </c>
      <c r="C2848">
        <v>2</v>
      </c>
      <c r="D2848">
        <v>4.9000000000000002E-2</v>
      </c>
      <c r="E2848">
        <v>315</v>
      </c>
      <c r="F2848">
        <v>211</v>
      </c>
      <c r="G2848">
        <v>0</v>
      </c>
      <c r="H2848">
        <v>0</v>
      </c>
      <c r="I2848">
        <v>0</v>
      </c>
    </row>
    <row r="2849" spans="1:19" x14ac:dyDescent="0.2">
      <c r="A2849">
        <v>2786</v>
      </c>
      <c r="B2849">
        <v>327</v>
      </c>
      <c r="C2849">
        <v>2</v>
      </c>
      <c r="D2849">
        <v>2.5000000000000001E-2</v>
      </c>
      <c r="E2849">
        <v>325</v>
      </c>
      <c r="F2849">
        <v>111</v>
      </c>
      <c r="G2849">
        <v>0</v>
      </c>
      <c r="H2849">
        <v>0</v>
      </c>
      <c r="I2849">
        <v>0</v>
      </c>
    </row>
    <row r="2850" spans="1:19" s="2" customFormat="1" x14ac:dyDescent="0.2">
      <c r="A2850" s="2">
        <v>2787</v>
      </c>
      <c r="B2850" s="2">
        <v>317</v>
      </c>
      <c r="C2850" s="2" t="s">
        <v>407</v>
      </c>
      <c r="D2850" s="2">
        <v>1.7789999999999999</v>
      </c>
      <c r="E2850" s="2">
        <v>0.161</v>
      </c>
      <c r="F2850" s="2">
        <v>7</v>
      </c>
      <c r="G2850" s="2">
        <v>0</v>
      </c>
      <c r="H2850" s="2">
        <v>1</v>
      </c>
      <c r="I2850" s="2">
        <v>0</v>
      </c>
      <c r="J2850" s="2">
        <v>0</v>
      </c>
      <c r="K2850" s="2">
        <v>0.5</v>
      </c>
      <c r="L2850" s="2">
        <v>0</v>
      </c>
      <c r="M2850" s="2">
        <v>9</v>
      </c>
      <c r="N2850" s="2">
        <f>D2850+0.008</f>
        <v>1.7869999999999999</v>
      </c>
      <c r="O2850" s="2">
        <f>D2850-0.008</f>
        <v>1.7709999999999999</v>
      </c>
      <c r="P2850" s="2">
        <f>E2850+0.017</f>
        <v>0.17799999999999999</v>
      </c>
      <c r="Q2850" s="2">
        <f>E2850-0.017</f>
        <v>0.14400000000000002</v>
      </c>
      <c r="R2850" s="9">
        <v>-4</v>
      </c>
      <c r="S2850" s="2" t="s">
        <v>705</v>
      </c>
    </row>
    <row r="2851" spans="1:19" x14ac:dyDescent="0.2">
      <c r="A2851">
        <v>2788</v>
      </c>
      <c r="B2851">
        <v>317</v>
      </c>
      <c r="C2851">
        <v>2</v>
      </c>
      <c r="D2851">
        <v>0.27800000000000002</v>
      </c>
      <c r="E2851">
        <v>221</v>
      </c>
      <c r="F2851">
        <v>311</v>
      </c>
      <c r="G2851">
        <v>0</v>
      </c>
      <c r="H2851">
        <v>0</v>
      </c>
      <c r="I2851">
        <v>0</v>
      </c>
    </row>
    <row r="2852" spans="1:19" x14ac:dyDescent="0.2">
      <c r="A2852">
        <v>2789</v>
      </c>
      <c r="B2852">
        <v>317</v>
      </c>
      <c r="C2852">
        <v>2</v>
      </c>
      <c r="D2852">
        <v>0.192</v>
      </c>
      <c r="E2852">
        <v>-213</v>
      </c>
      <c r="F2852">
        <v>321</v>
      </c>
      <c r="G2852">
        <v>0</v>
      </c>
      <c r="H2852">
        <v>0</v>
      </c>
      <c r="I2852">
        <v>0</v>
      </c>
    </row>
    <row r="2853" spans="1:19" x14ac:dyDescent="0.2">
      <c r="A2853">
        <v>2790</v>
      </c>
      <c r="B2853">
        <v>317</v>
      </c>
      <c r="C2853">
        <v>2</v>
      </c>
      <c r="D2853">
        <v>0.124</v>
      </c>
      <c r="E2853">
        <v>323</v>
      </c>
      <c r="F2853">
        <v>-211</v>
      </c>
      <c r="G2853">
        <v>0</v>
      </c>
      <c r="H2853">
        <v>0</v>
      </c>
      <c r="I2853">
        <v>0</v>
      </c>
    </row>
    <row r="2854" spans="1:19" x14ac:dyDescent="0.2">
      <c r="A2854">
        <v>2791</v>
      </c>
      <c r="B2854">
        <v>317</v>
      </c>
      <c r="C2854">
        <v>2</v>
      </c>
      <c r="D2854">
        <v>0.11600000000000001</v>
      </c>
      <c r="E2854">
        <v>321</v>
      </c>
      <c r="F2854">
        <v>-211</v>
      </c>
      <c r="G2854">
        <v>0</v>
      </c>
      <c r="H2854">
        <v>0</v>
      </c>
      <c r="I2854">
        <v>0</v>
      </c>
    </row>
    <row r="2855" spans="1:19" x14ac:dyDescent="0.2">
      <c r="A2855">
        <v>2792</v>
      </c>
      <c r="B2855">
        <v>317</v>
      </c>
      <c r="C2855">
        <v>2</v>
      </c>
      <c r="D2855">
        <v>9.6000000000000002E-2</v>
      </c>
      <c r="E2855">
        <v>113</v>
      </c>
      <c r="F2855">
        <v>311</v>
      </c>
      <c r="G2855">
        <v>0</v>
      </c>
      <c r="H2855">
        <v>0</v>
      </c>
      <c r="I2855">
        <v>0</v>
      </c>
    </row>
    <row r="2856" spans="1:19" x14ac:dyDescent="0.2">
      <c r="A2856">
        <v>2793</v>
      </c>
      <c r="B2856">
        <v>317</v>
      </c>
      <c r="C2856">
        <v>2</v>
      </c>
      <c r="D2856">
        <v>6.2E-2</v>
      </c>
      <c r="E2856">
        <v>313</v>
      </c>
      <c r="F2856">
        <v>111</v>
      </c>
      <c r="G2856">
        <v>0</v>
      </c>
      <c r="H2856">
        <v>0</v>
      </c>
      <c r="I2856">
        <v>0</v>
      </c>
    </row>
    <row r="2857" spans="1:19" x14ac:dyDescent="0.2">
      <c r="A2857">
        <v>2794</v>
      </c>
      <c r="B2857">
        <v>317</v>
      </c>
      <c r="C2857">
        <v>2</v>
      </c>
      <c r="D2857">
        <v>5.8000000000000003E-2</v>
      </c>
      <c r="E2857">
        <v>311</v>
      </c>
      <c r="F2857">
        <v>111</v>
      </c>
      <c r="G2857">
        <v>0</v>
      </c>
      <c r="H2857">
        <v>0</v>
      </c>
      <c r="I2857">
        <v>0</v>
      </c>
    </row>
    <row r="2858" spans="1:19" x14ac:dyDescent="0.2">
      <c r="A2858">
        <v>2795</v>
      </c>
      <c r="B2858">
        <v>317</v>
      </c>
      <c r="C2858">
        <v>2</v>
      </c>
      <c r="D2858">
        <v>4.9000000000000002E-2</v>
      </c>
      <c r="E2858">
        <v>325</v>
      </c>
      <c r="F2858">
        <v>-211</v>
      </c>
      <c r="G2858">
        <v>0</v>
      </c>
      <c r="H2858">
        <v>0</v>
      </c>
      <c r="I2858">
        <v>0</v>
      </c>
    </row>
    <row r="2859" spans="1:19" x14ac:dyDescent="0.2">
      <c r="A2859">
        <v>2796</v>
      </c>
      <c r="B2859">
        <v>317</v>
      </c>
      <c r="C2859">
        <v>2</v>
      </c>
      <c r="D2859">
        <v>2.5000000000000001E-2</v>
      </c>
      <c r="E2859">
        <v>315</v>
      </c>
      <c r="F2859">
        <v>111</v>
      </c>
      <c r="G2859">
        <v>0</v>
      </c>
      <c r="H2859">
        <v>0</v>
      </c>
      <c r="I2859">
        <v>0</v>
      </c>
    </row>
    <row r="2860" spans="1:19" s="2" customFormat="1" x14ac:dyDescent="0.2">
      <c r="A2860" s="2">
        <v>2797</v>
      </c>
      <c r="B2860" s="2">
        <v>-317</v>
      </c>
      <c r="C2860" s="2" t="s">
        <v>408</v>
      </c>
      <c r="D2860" s="2">
        <v>1.7789999999999999</v>
      </c>
      <c r="E2860" s="2">
        <v>0.161</v>
      </c>
      <c r="F2860" s="2">
        <v>7</v>
      </c>
      <c r="G2860" s="2">
        <v>0</v>
      </c>
      <c r="H2860" s="2">
        <v>-1</v>
      </c>
      <c r="I2860" s="2">
        <v>0</v>
      </c>
      <c r="J2860" s="2">
        <v>0</v>
      </c>
      <c r="K2860" s="2">
        <v>0.5</v>
      </c>
      <c r="L2860" s="2">
        <v>0</v>
      </c>
      <c r="M2860" s="2">
        <v>9</v>
      </c>
      <c r="N2860" s="2">
        <f>D2860+0.008</f>
        <v>1.7869999999999999</v>
      </c>
      <c r="O2860" s="2">
        <f>D2860-0.008</f>
        <v>1.7709999999999999</v>
      </c>
      <c r="P2860" s="2">
        <f>E2860+0.017</f>
        <v>0.17799999999999999</v>
      </c>
      <c r="Q2860" s="2">
        <f>E2860-0.017</f>
        <v>0.14400000000000002</v>
      </c>
      <c r="R2860" s="9">
        <v>-4</v>
      </c>
      <c r="S2860" s="2" t="s">
        <v>705</v>
      </c>
    </row>
    <row r="2861" spans="1:19" x14ac:dyDescent="0.2">
      <c r="A2861">
        <v>2798</v>
      </c>
      <c r="B2861">
        <v>-317</v>
      </c>
      <c r="C2861">
        <v>2</v>
      </c>
      <c r="D2861">
        <v>0.27800000000000002</v>
      </c>
      <c r="E2861">
        <v>221</v>
      </c>
      <c r="F2861">
        <v>-311</v>
      </c>
      <c r="G2861">
        <v>0</v>
      </c>
      <c r="H2861">
        <v>0</v>
      </c>
      <c r="I2861">
        <v>0</v>
      </c>
    </row>
    <row r="2862" spans="1:19" x14ac:dyDescent="0.2">
      <c r="A2862">
        <v>2799</v>
      </c>
      <c r="B2862">
        <v>-317</v>
      </c>
      <c r="C2862">
        <v>2</v>
      </c>
      <c r="D2862">
        <v>0.192</v>
      </c>
      <c r="E2862">
        <v>213</v>
      </c>
      <c r="F2862">
        <v>-321</v>
      </c>
      <c r="G2862">
        <v>0</v>
      </c>
      <c r="H2862">
        <v>0</v>
      </c>
      <c r="I2862">
        <v>0</v>
      </c>
    </row>
    <row r="2863" spans="1:19" x14ac:dyDescent="0.2">
      <c r="A2863">
        <v>2800</v>
      </c>
      <c r="B2863">
        <v>-317</v>
      </c>
      <c r="C2863">
        <v>2</v>
      </c>
      <c r="D2863">
        <v>0.124</v>
      </c>
      <c r="E2863">
        <v>-323</v>
      </c>
      <c r="F2863">
        <v>211</v>
      </c>
      <c r="G2863">
        <v>0</v>
      </c>
      <c r="H2863">
        <v>0</v>
      </c>
      <c r="I2863">
        <v>0</v>
      </c>
    </row>
    <row r="2864" spans="1:19" x14ac:dyDescent="0.2">
      <c r="A2864">
        <v>2801</v>
      </c>
      <c r="B2864">
        <v>-317</v>
      </c>
      <c r="C2864">
        <v>2</v>
      </c>
      <c r="D2864">
        <v>0.11600000000000001</v>
      </c>
      <c r="E2864">
        <v>-321</v>
      </c>
      <c r="F2864">
        <v>211</v>
      </c>
      <c r="G2864">
        <v>0</v>
      </c>
      <c r="H2864">
        <v>0</v>
      </c>
      <c r="I2864">
        <v>0</v>
      </c>
    </row>
    <row r="2865" spans="1:19" x14ac:dyDescent="0.2">
      <c r="A2865">
        <v>2802</v>
      </c>
      <c r="B2865">
        <v>-317</v>
      </c>
      <c r="C2865">
        <v>2</v>
      </c>
      <c r="D2865">
        <v>9.6000000000000002E-2</v>
      </c>
      <c r="E2865">
        <v>113</v>
      </c>
      <c r="F2865">
        <v>-311</v>
      </c>
      <c r="G2865">
        <v>0</v>
      </c>
      <c r="H2865">
        <v>0</v>
      </c>
      <c r="I2865">
        <v>0</v>
      </c>
    </row>
    <row r="2866" spans="1:19" x14ac:dyDescent="0.2">
      <c r="A2866">
        <v>2803</v>
      </c>
      <c r="B2866">
        <v>-317</v>
      </c>
      <c r="C2866">
        <v>2</v>
      </c>
      <c r="D2866">
        <v>6.2E-2</v>
      </c>
      <c r="E2866">
        <v>-313</v>
      </c>
      <c r="F2866">
        <v>111</v>
      </c>
      <c r="G2866">
        <v>0</v>
      </c>
      <c r="H2866">
        <v>0</v>
      </c>
      <c r="I2866">
        <v>0</v>
      </c>
    </row>
    <row r="2867" spans="1:19" x14ac:dyDescent="0.2">
      <c r="A2867">
        <v>2804</v>
      </c>
      <c r="B2867">
        <v>-317</v>
      </c>
      <c r="C2867">
        <v>2</v>
      </c>
      <c r="D2867">
        <v>5.8000000000000003E-2</v>
      </c>
      <c r="E2867">
        <v>-311</v>
      </c>
      <c r="F2867">
        <v>111</v>
      </c>
      <c r="G2867">
        <v>0</v>
      </c>
      <c r="H2867">
        <v>0</v>
      </c>
      <c r="I2867">
        <v>0</v>
      </c>
    </row>
    <row r="2868" spans="1:19" x14ac:dyDescent="0.2">
      <c r="A2868">
        <v>2805</v>
      </c>
      <c r="B2868">
        <v>-317</v>
      </c>
      <c r="C2868">
        <v>2</v>
      </c>
      <c r="D2868">
        <v>4.9000000000000002E-2</v>
      </c>
      <c r="E2868">
        <v>-325</v>
      </c>
      <c r="F2868">
        <v>211</v>
      </c>
      <c r="G2868">
        <v>0</v>
      </c>
      <c r="H2868">
        <v>0</v>
      </c>
      <c r="I2868">
        <v>0</v>
      </c>
    </row>
    <row r="2869" spans="1:19" x14ac:dyDescent="0.2">
      <c r="A2869">
        <v>2806</v>
      </c>
      <c r="B2869">
        <v>-317</v>
      </c>
      <c r="C2869">
        <v>2</v>
      </c>
      <c r="D2869">
        <v>2.5000000000000001E-2</v>
      </c>
      <c r="E2869">
        <v>-315</v>
      </c>
      <c r="F2869">
        <v>111</v>
      </c>
      <c r="G2869">
        <v>0</v>
      </c>
      <c r="H2869">
        <v>0</v>
      </c>
      <c r="I2869">
        <v>0</v>
      </c>
    </row>
    <row r="2870" spans="1:19" s="2" customFormat="1" x14ac:dyDescent="0.2">
      <c r="A2870" s="2">
        <v>2807</v>
      </c>
      <c r="B2870" s="2">
        <v>-327</v>
      </c>
      <c r="C2870" s="2" t="s">
        <v>409</v>
      </c>
      <c r="D2870" s="2">
        <v>1.7789999999999999</v>
      </c>
      <c r="E2870" s="2">
        <v>0.161</v>
      </c>
      <c r="F2870" s="2">
        <v>7</v>
      </c>
      <c r="G2870" s="2">
        <v>0</v>
      </c>
      <c r="H2870" s="2">
        <v>-1</v>
      </c>
      <c r="I2870" s="2">
        <v>0</v>
      </c>
      <c r="J2870" s="2">
        <v>0</v>
      </c>
      <c r="K2870" s="2">
        <v>0.5</v>
      </c>
      <c r="L2870" s="2">
        <v>-1</v>
      </c>
      <c r="M2870" s="2">
        <v>9</v>
      </c>
      <c r="N2870" s="2">
        <f>D2870+0.008</f>
        <v>1.7869999999999999</v>
      </c>
      <c r="O2870" s="2">
        <f>D2870-0.008</f>
        <v>1.7709999999999999</v>
      </c>
      <c r="P2870" s="2">
        <f>E2870+0.017</f>
        <v>0.17799999999999999</v>
      </c>
      <c r="Q2870" s="2">
        <f>E2870-0.017</f>
        <v>0.14400000000000002</v>
      </c>
      <c r="R2870" s="9">
        <v>-4</v>
      </c>
      <c r="S2870" s="2" t="s">
        <v>705</v>
      </c>
    </row>
    <row r="2871" spans="1:19" x14ac:dyDescent="0.2">
      <c r="A2871">
        <v>2808</v>
      </c>
      <c r="B2871">
        <v>-327</v>
      </c>
      <c r="C2871">
        <v>2</v>
      </c>
      <c r="D2871">
        <v>0.27800000000000002</v>
      </c>
      <c r="E2871">
        <v>221</v>
      </c>
      <c r="F2871">
        <v>-321</v>
      </c>
      <c r="G2871">
        <v>0</v>
      </c>
      <c r="H2871">
        <v>0</v>
      </c>
      <c r="I2871">
        <v>0</v>
      </c>
    </row>
    <row r="2872" spans="1:19" x14ac:dyDescent="0.2">
      <c r="A2872">
        <v>2809</v>
      </c>
      <c r="B2872">
        <v>-327</v>
      </c>
      <c r="C2872">
        <v>2</v>
      </c>
      <c r="D2872">
        <v>0.192</v>
      </c>
      <c r="E2872">
        <v>-213</v>
      </c>
      <c r="F2872">
        <v>-311</v>
      </c>
      <c r="G2872">
        <v>0</v>
      </c>
      <c r="H2872">
        <v>0</v>
      </c>
      <c r="I2872">
        <v>0</v>
      </c>
    </row>
    <row r="2873" spans="1:19" x14ac:dyDescent="0.2">
      <c r="A2873">
        <v>2810</v>
      </c>
      <c r="B2873">
        <v>-327</v>
      </c>
      <c r="C2873">
        <v>2</v>
      </c>
      <c r="D2873">
        <v>0.124</v>
      </c>
      <c r="E2873">
        <v>-313</v>
      </c>
      <c r="F2873">
        <v>-211</v>
      </c>
      <c r="G2873">
        <v>0</v>
      </c>
      <c r="H2873">
        <v>0</v>
      </c>
      <c r="I2873">
        <v>0</v>
      </c>
    </row>
    <row r="2874" spans="1:19" x14ac:dyDescent="0.2">
      <c r="A2874">
        <v>2811</v>
      </c>
      <c r="B2874">
        <v>-327</v>
      </c>
      <c r="C2874">
        <v>2</v>
      </c>
      <c r="D2874">
        <v>0.11600000000000001</v>
      </c>
      <c r="E2874">
        <v>-311</v>
      </c>
      <c r="F2874">
        <v>-211</v>
      </c>
      <c r="G2874">
        <v>0</v>
      </c>
      <c r="H2874">
        <v>0</v>
      </c>
      <c r="I2874">
        <v>0</v>
      </c>
    </row>
    <row r="2875" spans="1:19" x14ac:dyDescent="0.2">
      <c r="A2875">
        <v>2812</v>
      </c>
      <c r="B2875">
        <v>-327</v>
      </c>
      <c r="C2875">
        <v>2</v>
      </c>
      <c r="D2875">
        <v>9.6000000000000002E-2</v>
      </c>
      <c r="E2875">
        <v>113</v>
      </c>
      <c r="F2875">
        <v>-321</v>
      </c>
      <c r="G2875">
        <v>0</v>
      </c>
      <c r="H2875">
        <v>0</v>
      </c>
      <c r="I2875">
        <v>0</v>
      </c>
    </row>
    <row r="2876" spans="1:19" x14ac:dyDescent="0.2">
      <c r="A2876">
        <v>2813</v>
      </c>
      <c r="B2876">
        <v>-327</v>
      </c>
      <c r="C2876">
        <v>2</v>
      </c>
      <c r="D2876">
        <v>6.2E-2</v>
      </c>
      <c r="E2876">
        <v>-323</v>
      </c>
      <c r="F2876">
        <v>111</v>
      </c>
      <c r="G2876">
        <v>0</v>
      </c>
      <c r="H2876">
        <v>0</v>
      </c>
      <c r="I2876">
        <v>0</v>
      </c>
    </row>
    <row r="2877" spans="1:19" x14ac:dyDescent="0.2">
      <c r="A2877">
        <v>2814</v>
      </c>
      <c r="B2877">
        <v>-327</v>
      </c>
      <c r="C2877">
        <v>2</v>
      </c>
      <c r="D2877">
        <v>5.8000000000000003E-2</v>
      </c>
      <c r="E2877">
        <v>-321</v>
      </c>
      <c r="F2877">
        <v>111</v>
      </c>
      <c r="G2877">
        <v>0</v>
      </c>
      <c r="H2877">
        <v>0</v>
      </c>
      <c r="I2877">
        <v>0</v>
      </c>
    </row>
    <row r="2878" spans="1:19" x14ac:dyDescent="0.2">
      <c r="A2878">
        <v>2815</v>
      </c>
      <c r="B2878">
        <v>-327</v>
      </c>
      <c r="C2878">
        <v>2</v>
      </c>
      <c r="D2878">
        <v>4.9000000000000002E-2</v>
      </c>
      <c r="E2878">
        <v>-315</v>
      </c>
      <c r="F2878">
        <v>-211</v>
      </c>
      <c r="G2878">
        <v>0</v>
      </c>
      <c r="H2878">
        <v>0</v>
      </c>
      <c r="I2878">
        <v>0</v>
      </c>
    </row>
    <row r="2879" spans="1:19" x14ac:dyDescent="0.2">
      <c r="A2879">
        <v>2816</v>
      </c>
      <c r="B2879">
        <v>-327</v>
      </c>
      <c r="C2879">
        <v>2</v>
      </c>
      <c r="D2879">
        <v>2.5000000000000001E-2</v>
      </c>
      <c r="E2879">
        <v>-325</v>
      </c>
      <c r="F2879">
        <v>111</v>
      </c>
      <c r="G2879">
        <v>0</v>
      </c>
      <c r="H2879">
        <v>0</v>
      </c>
      <c r="I2879">
        <v>0</v>
      </c>
    </row>
    <row r="2880" spans="1:19" s="2" customFormat="1" x14ac:dyDescent="0.2">
      <c r="A2880" s="2">
        <v>2817</v>
      </c>
      <c r="B2880" s="2">
        <v>3226</v>
      </c>
      <c r="C2880" s="2" t="s">
        <v>410</v>
      </c>
      <c r="D2880" s="2">
        <v>1.7749999999999999</v>
      </c>
      <c r="E2880" s="2">
        <v>0.12</v>
      </c>
      <c r="F2880" s="2">
        <v>6</v>
      </c>
      <c r="G2880" s="2">
        <v>1</v>
      </c>
      <c r="H2880" s="2">
        <v>-1</v>
      </c>
      <c r="I2880" s="2">
        <v>0</v>
      </c>
      <c r="J2880" s="2">
        <v>0</v>
      </c>
      <c r="K2880" s="2">
        <v>1</v>
      </c>
      <c r="L2880" s="2">
        <v>1</v>
      </c>
      <c r="M2880" s="2">
        <v>7</v>
      </c>
      <c r="N2880" s="2">
        <v>1.78</v>
      </c>
      <c r="O2880" s="2">
        <v>1.77</v>
      </c>
      <c r="P2880" s="2">
        <v>0.13500000000000001</v>
      </c>
      <c r="Q2880" s="2">
        <v>0.105</v>
      </c>
      <c r="R2880" s="9">
        <v>4</v>
      </c>
      <c r="S2880" s="2" t="s">
        <v>705</v>
      </c>
    </row>
    <row r="2881" spans="1:19" x14ac:dyDescent="0.2">
      <c r="A2881">
        <v>2818</v>
      </c>
      <c r="B2881">
        <v>3226</v>
      </c>
      <c r="C2881">
        <v>2</v>
      </c>
      <c r="D2881">
        <v>0.44208841799999998</v>
      </c>
      <c r="E2881">
        <v>2212</v>
      </c>
      <c r="F2881">
        <v>-311</v>
      </c>
      <c r="G2881">
        <v>0</v>
      </c>
      <c r="H2881">
        <v>0</v>
      </c>
      <c r="I2881">
        <v>0</v>
      </c>
    </row>
    <row r="2882" spans="1:19" x14ac:dyDescent="0.2">
      <c r="A2882">
        <v>2819</v>
      </c>
      <c r="B2882">
        <v>3226</v>
      </c>
      <c r="C2882">
        <v>2</v>
      </c>
      <c r="D2882">
        <v>0.22104420899999999</v>
      </c>
      <c r="E2882">
        <v>3124</v>
      </c>
      <c r="F2882">
        <v>211</v>
      </c>
      <c r="G2882">
        <v>0</v>
      </c>
      <c r="H2882">
        <v>0</v>
      </c>
      <c r="I2882">
        <v>0</v>
      </c>
    </row>
    <row r="2883" spans="1:19" x14ac:dyDescent="0.2">
      <c r="A2883">
        <v>2820</v>
      </c>
      <c r="B2883">
        <v>3226</v>
      </c>
      <c r="C2883">
        <v>2</v>
      </c>
      <c r="D2883">
        <v>0.18783756800000001</v>
      </c>
      <c r="E2883">
        <v>3122</v>
      </c>
      <c r="F2883">
        <v>211</v>
      </c>
      <c r="G2883">
        <v>0</v>
      </c>
      <c r="H2883">
        <v>0</v>
      </c>
      <c r="I2883">
        <v>0</v>
      </c>
    </row>
    <row r="2884" spans="1:19" x14ac:dyDescent="0.2">
      <c r="A2884">
        <v>2821</v>
      </c>
      <c r="B2884">
        <v>3226</v>
      </c>
      <c r="C2884">
        <v>2</v>
      </c>
      <c r="D2884">
        <v>5.5211042000000002E-2</v>
      </c>
      <c r="E2884">
        <v>3214</v>
      </c>
      <c r="F2884">
        <v>211</v>
      </c>
      <c r="G2884">
        <v>0</v>
      </c>
      <c r="H2884">
        <v>0</v>
      </c>
      <c r="I2884">
        <v>0</v>
      </c>
    </row>
    <row r="2885" spans="1:19" x14ac:dyDescent="0.2">
      <c r="A2885">
        <v>2822</v>
      </c>
      <c r="B2885">
        <v>3226</v>
      </c>
      <c r="C2885">
        <v>2</v>
      </c>
      <c r="D2885">
        <v>5.5211042000000002E-2</v>
      </c>
      <c r="E2885">
        <v>3224</v>
      </c>
      <c r="F2885">
        <v>111</v>
      </c>
      <c r="G2885">
        <v>0</v>
      </c>
      <c r="H2885">
        <v>0</v>
      </c>
      <c r="I2885">
        <v>0</v>
      </c>
    </row>
    <row r="2886" spans="1:19" x14ac:dyDescent="0.2">
      <c r="A2886">
        <v>2823</v>
      </c>
      <c r="B2886">
        <v>3226</v>
      </c>
      <c r="C2886">
        <v>2</v>
      </c>
      <c r="D2886">
        <v>1.9303860999999999E-2</v>
      </c>
      <c r="E2886">
        <v>3212</v>
      </c>
      <c r="F2886">
        <v>211</v>
      </c>
      <c r="G2886">
        <v>0</v>
      </c>
      <c r="H2886">
        <v>0</v>
      </c>
      <c r="I2886">
        <v>0</v>
      </c>
    </row>
    <row r="2887" spans="1:19" x14ac:dyDescent="0.2">
      <c r="A2887">
        <v>2824</v>
      </c>
      <c r="B2887">
        <v>3226</v>
      </c>
      <c r="C2887">
        <v>2</v>
      </c>
      <c r="D2887">
        <v>1.9303860999999999E-2</v>
      </c>
      <c r="E2887">
        <v>3222</v>
      </c>
      <c r="F2887">
        <v>111</v>
      </c>
      <c r="G2887">
        <v>0</v>
      </c>
      <c r="H2887">
        <v>0</v>
      </c>
      <c r="I2887">
        <v>0</v>
      </c>
    </row>
    <row r="2888" spans="1:19" s="2" customFormat="1" x14ac:dyDescent="0.2">
      <c r="A2888" s="2">
        <v>2825</v>
      </c>
      <c r="B2888" s="2">
        <v>3216</v>
      </c>
      <c r="C2888" s="2" t="s">
        <v>411</v>
      </c>
      <c r="D2888" s="2">
        <v>1.7749999999999999</v>
      </c>
      <c r="E2888" s="2">
        <v>0.12</v>
      </c>
      <c r="F2888" s="2">
        <v>6</v>
      </c>
      <c r="G2888" s="2">
        <v>1</v>
      </c>
      <c r="H2888" s="2">
        <v>-1</v>
      </c>
      <c r="I2888" s="2">
        <v>0</v>
      </c>
      <c r="J2888" s="2">
        <v>0</v>
      </c>
      <c r="K2888" s="2">
        <v>1</v>
      </c>
      <c r="L2888" s="2">
        <v>0</v>
      </c>
      <c r="M2888" s="2">
        <v>8</v>
      </c>
      <c r="N2888" s="2">
        <v>1.78</v>
      </c>
      <c r="O2888" s="2">
        <v>1.77</v>
      </c>
      <c r="P2888" s="2">
        <v>0.13500000000000001</v>
      </c>
      <c r="Q2888" s="2">
        <v>0.105</v>
      </c>
      <c r="R2888" s="9">
        <v>4</v>
      </c>
      <c r="S2888" s="2" t="s">
        <v>705</v>
      </c>
    </row>
    <row r="2889" spans="1:19" x14ac:dyDescent="0.2">
      <c r="A2889">
        <v>2826</v>
      </c>
      <c r="B2889">
        <v>3216</v>
      </c>
      <c r="C2889">
        <v>2</v>
      </c>
      <c r="D2889">
        <v>0.22104420899999999</v>
      </c>
      <c r="E2889">
        <v>2112</v>
      </c>
      <c r="F2889">
        <v>-311</v>
      </c>
      <c r="G2889">
        <v>0</v>
      </c>
      <c r="H2889">
        <v>0</v>
      </c>
      <c r="I2889">
        <v>0</v>
      </c>
    </row>
    <row r="2890" spans="1:19" x14ac:dyDescent="0.2">
      <c r="A2890">
        <v>2827</v>
      </c>
      <c r="B2890">
        <v>3216</v>
      </c>
      <c r="C2890">
        <v>2</v>
      </c>
      <c r="D2890">
        <v>0.22104420899999999</v>
      </c>
      <c r="E2890">
        <v>2212</v>
      </c>
      <c r="F2890">
        <v>-321</v>
      </c>
      <c r="G2890">
        <v>0</v>
      </c>
      <c r="H2890">
        <v>0</v>
      </c>
      <c r="I2890">
        <v>0</v>
      </c>
    </row>
    <row r="2891" spans="1:19" x14ac:dyDescent="0.2">
      <c r="A2891">
        <v>2828</v>
      </c>
      <c r="B2891">
        <v>3216</v>
      </c>
      <c r="C2891">
        <v>2</v>
      </c>
      <c r="D2891">
        <v>0.22104420899999999</v>
      </c>
      <c r="E2891">
        <v>3124</v>
      </c>
      <c r="F2891">
        <v>111</v>
      </c>
      <c r="G2891">
        <v>0</v>
      </c>
      <c r="H2891">
        <v>0</v>
      </c>
      <c r="I2891">
        <v>0</v>
      </c>
    </row>
    <row r="2892" spans="1:19" x14ac:dyDescent="0.2">
      <c r="A2892">
        <v>2829</v>
      </c>
      <c r="B2892">
        <v>3216</v>
      </c>
      <c r="C2892">
        <v>2</v>
      </c>
      <c r="D2892">
        <v>0.18783756800000001</v>
      </c>
      <c r="E2892">
        <v>3122</v>
      </c>
      <c r="F2892">
        <v>111</v>
      </c>
      <c r="G2892">
        <v>0</v>
      </c>
      <c r="H2892">
        <v>0</v>
      </c>
      <c r="I2892">
        <v>0</v>
      </c>
    </row>
    <row r="2893" spans="1:19" x14ac:dyDescent="0.2">
      <c r="A2893">
        <v>2830</v>
      </c>
      <c r="B2893">
        <v>3216</v>
      </c>
      <c r="C2893">
        <v>2</v>
      </c>
      <c r="D2893">
        <v>5.5211042000000002E-2</v>
      </c>
      <c r="E2893">
        <v>3114</v>
      </c>
      <c r="F2893">
        <v>211</v>
      </c>
      <c r="G2893">
        <v>0</v>
      </c>
      <c r="H2893">
        <v>0</v>
      </c>
      <c r="I2893">
        <v>0</v>
      </c>
    </row>
    <row r="2894" spans="1:19" x14ac:dyDescent="0.2">
      <c r="A2894">
        <v>2831</v>
      </c>
      <c r="B2894">
        <v>3216</v>
      </c>
      <c r="C2894">
        <v>2</v>
      </c>
      <c r="D2894">
        <v>5.5211042000000002E-2</v>
      </c>
      <c r="E2894">
        <v>3224</v>
      </c>
      <c r="F2894">
        <v>-211</v>
      </c>
      <c r="G2894">
        <v>0</v>
      </c>
      <c r="H2894">
        <v>0</v>
      </c>
      <c r="I2894">
        <v>0</v>
      </c>
    </row>
    <row r="2895" spans="1:19" x14ac:dyDescent="0.2">
      <c r="A2895">
        <v>2832</v>
      </c>
      <c r="B2895">
        <v>3216</v>
      </c>
      <c r="C2895">
        <v>2</v>
      </c>
      <c r="D2895">
        <v>1.9303860999999999E-2</v>
      </c>
      <c r="E2895">
        <v>3112</v>
      </c>
      <c r="F2895">
        <v>211</v>
      </c>
      <c r="G2895">
        <v>0</v>
      </c>
      <c r="H2895">
        <v>0</v>
      </c>
      <c r="I2895">
        <v>0</v>
      </c>
    </row>
    <row r="2896" spans="1:19" x14ac:dyDescent="0.2">
      <c r="A2896">
        <v>2833</v>
      </c>
      <c r="B2896">
        <v>3216</v>
      </c>
      <c r="C2896">
        <v>2</v>
      </c>
      <c r="D2896">
        <v>1.9303860999999999E-2</v>
      </c>
      <c r="E2896">
        <v>3222</v>
      </c>
      <c r="F2896">
        <v>-211</v>
      </c>
      <c r="G2896">
        <v>0</v>
      </c>
      <c r="H2896">
        <v>0</v>
      </c>
      <c r="I2896">
        <v>0</v>
      </c>
    </row>
    <row r="2897" spans="1:19" s="2" customFormat="1" x14ac:dyDescent="0.2">
      <c r="A2897" s="2">
        <v>2834</v>
      </c>
      <c r="B2897" s="2">
        <v>3116</v>
      </c>
      <c r="C2897" s="2" t="s">
        <v>412</v>
      </c>
      <c r="D2897" s="2">
        <v>1.7749999999999999</v>
      </c>
      <c r="E2897" s="2">
        <v>0.12</v>
      </c>
      <c r="F2897" s="2">
        <v>6</v>
      </c>
      <c r="G2897" s="2">
        <v>1</v>
      </c>
      <c r="H2897" s="2">
        <v>-1</v>
      </c>
      <c r="I2897" s="2">
        <v>0</v>
      </c>
      <c r="J2897" s="2">
        <v>0</v>
      </c>
      <c r="K2897" s="2">
        <v>1</v>
      </c>
      <c r="L2897" s="2">
        <v>-1</v>
      </c>
      <c r="M2897" s="2">
        <v>7</v>
      </c>
      <c r="N2897" s="2">
        <v>1.78</v>
      </c>
      <c r="O2897" s="2">
        <v>1.77</v>
      </c>
      <c r="P2897" s="2">
        <v>0.13500000000000001</v>
      </c>
      <c r="Q2897" s="2">
        <v>0.105</v>
      </c>
      <c r="R2897" s="9">
        <v>4</v>
      </c>
      <c r="S2897" s="2" t="s">
        <v>705</v>
      </c>
    </row>
    <row r="2898" spans="1:19" x14ac:dyDescent="0.2">
      <c r="A2898">
        <v>2835</v>
      </c>
      <c r="B2898">
        <v>3116</v>
      </c>
      <c r="C2898">
        <v>2</v>
      </c>
      <c r="D2898">
        <v>0.44208841799999998</v>
      </c>
      <c r="E2898">
        <v>2112</v>
      </c>
      <c r="F2898">
        <v>-321</v>
      </c>
      <c r="G2898">
        <v>0</v>
      </c>
      <c r="H2898">
        <v>0</v>
      </c>
      <c r="I2898">
        <v>0</v>
      </c>
    </row>
    <row r="2899" spans="1:19" x14ac:dyDescent="0.2">
      <c r="A2899">
        <v>2836</v>
      </c>
      <c r="B2899">
        <v>3116</v>
      </c>
      <c r="C2899">
        <v>2</v>
      </c>
      <c r="D2899">
        <v>0.22104420899999999</v>
      </c>
      <c r="E2899">
        <v>3124</v>
      </c>
      <c r="F2899">
        <v>-211</v>
      </c>
      <c r="G2899">
        <v>0</v>
      </c>
      <c r="H2899">
        <v>0</v>
      </c>
      <c r="I2899">
        <v>0</v>
      </c>
    </row>
    <row r="2900" spans="1:19" x14ac:dyDescent="0.2">
      <c r="A2900">
        <v>2837</v>
      </c>
      <c r="B2900">
        <v>3116</v>
      </c>
      <c r="C2900">
        <v>2</v>
      </c>
      <c r="D2900">
        <v>0.18783756800000001</v>
      </c>
      <c r="E2900">
        <v>3122</v>
      </c>
      <c r="F2900">
        <v>-211</v>
      </c>
      <c r="G2900">
        <v>0</v>
      </c>
      <c r="H2900">
        <v>0</v>
      </c>
      <c r="I2900">
        <v>0</v>
      </c>
    </row>
    <row r="2901" spans="1:19" x14ac:dyDescent="0.2">
      <c r="A2901">
        <v>2838</v>
      </c>
      <c r="B2901">
        <v>3116</v>
      </c>
      <c r="C2901">
        <v>2</v>
      </c>
      <c r="D2901">
        <v>5.5211042000000002E-2</v>
      </c>
      <c r="E2901">
        <v>3114</v>
      </c>
      <c r="F2901">
        <v>111</v>
      </c>
      <c r="G2901">
        <v>0</v>
      </c>
      <c r="H2901">
        <v>0</v>
      </c>
      <c r="I2901">
        <v>0</v>
      </c>
    </row>
    <row r="2902" spans="1:19" x14ac:dyDescent="0.2">
      <c r="A2902">
        <v>2839</v>
      </c>
      <c r="B2902">
        <v>3116</v>
      </c>
      <c r="C2902">
        <v>2</v>
      </c>
      <c r="D2902">
        <v>5.5211042000000002E-2</v>
      </c>
      <c r="E2902">
        <v>3214</v>
      </c>
      <c r="F2902">
        <v>-211</v>
      </c>
      <c r="G2902">
        <v>0</v>
      </c>
      <c r="H2902">
        <v>0</v>
      </c>
      <c r="I2902">
        <v>0</v>
      </c>
    </row>
    <row r="2903" spans="1:19" x14ac:dyDescent="0.2">
      <c r="A2903">
        <v>2840</v>
      </c>
      <c r="B2903">
        <v>3116</v>
      </c>
      <c r="C2903">
        <v>2</v>
      </c>
      <c r="D2903">
        <v>1.9303860999999999E-2</v>
      </c>
      <c r="E2903">
        <v>3112</v>
      </c>
      <c r="F2903">
        <v>111</v>
      </c>
      <c r="G2903">
        <v>0</v>
      </c>
      <c r="H2903">
        <v>0</v>
      </c>
      <c r="I2903">
        <v>0</v>
      </c>
    </row>
    <row r="2904" spans="1:19" x14ac:dyDescent="0.2">
      <c r="A2904">
        <v>2841</v>
      </c>
      <c r="B2904">
        <v>3116</v>
      </c>
      <c r="C2904">
        <v>2</v>
      </c>
      <c r="D2904">
        <v>1.9303860999999999E-2</v>
      </c>
      <c r="E2904">
        <v>3212</v>
      </c>
      <c r="F2904">
        <v>-211</v>
      </c>
      <c r="G2904">
        <v>0</v>
      </c>
      <c r="H2904">
        <v>0</v>
      </c>
      <c r="I2904">
        <v>0</v>
      </c>
    </row>
    <row r="2905" spans="1:19" s="2" customFormat="1" x14ac:dyDescent="0.2">
      <c r="A2905" s="2">
        <v>2842</v>
      </c>
      <c r="B2905" s="2">
        <v>-3116</v>
      </c>
      <c r="C2905" s="2" t="s">
        <v>413</v>
      </c>
      <c r="D2905" s="2">
        <v>1.7749999999999999</v>
      </c>
      <c r="E2905" s="2">
        <v>0.12</v>
      </c>
      <c r="F2905" s="2">
        <v>6</v>
      </c>
      <c r="G2905" s="2">
        <v>-1</v>
      </c>
      <c r="H2905" s="2">
        <v>1</v>
      </c>
      <c r="I2905" s="2">
        <v>0</v>
      </c>
      <c r="J2905" s="2">
        <v>0</v>
      </c>
      <c r="K2905" s="2">
        <v>1</v>
      </c>
      <c r="L2905" s="2">
        <v>1</v>
      </c>
      <c r="M2905" s="2">
        <v>7</v>
      </c>
      <c r="N2905" s="2">
        <v>1.78</v>
      </c>
      <c r="O2905" s="2">
        <v>1.77</v>
      </c>
      <c r="P2905" s="2">
        <v>0.13500000000000001</v>
      </c>
      <c r="Q2905" s="2">
        <v>0.105</v>
      </c>
      <c r="R2905" s="9">
        <v>4</v>
      </c>
      <c r="S2905" s="2" t="s">
        <v>705</v>
      </c>
    </row>
    <row r="2906" spans="1:19" x14ac:dyDescent="0.2">
      <c r="A2906">
        <v>2843</v>
      </c>
      <c r="B2906">
        <v>-3116</v>
      </c>
      <c r="C2906">
        <v>2</v>
      </c>
      <c r="D2906">
        <v>0.44208841799999998</v>
      </c>
      <c r="E2906">
        <v>-2112</v>
      </c>
      <c r="F2906">
        <v>321</v>
      </c>
      <c r="G2906">
        <v>0</v>
      </c>
      <c r="H2906">
        <v>0</v>
      </c>
      <c r="I2906">
        <v>0</v>
      </c>
    </row>
    <row r="2907" spans="1:19" x14ac:dyDescent="0.2">
      <c r="A2907">
        <v>2844</v>
      </c>
      <c r="B2907">
        <v>-3116</v>
      </c>
      <c r="C2907">
        <v>2</v>
      </c>
      <c r="D2907">
        <v>0.22104420899999999</v>
      </c>
      <c r="E2907">
        <v>-3124</v>
      </c>
      <c r="F2907">
        <v>211</v>
      </c>
      <c r="G2907">
        <v>0</v>
      </c>
      <c r="H2907">
        <v>0</v>
      </c>
      <c r="I2907">
        <v>0</v>
      </c>
    </row>
    <row r="2908" spans="1:19" x14ac:dyDescent="0.2">
      <c r="A2908">
        <v>2845</v>
      </c>
      <c r="B2908">
        <v>-3116</v>
      </c>
      <c r="C2908">
        <v>2</v>
      </c>
      <c r="D2908">
        <v>0.18783756800000001</v>
      </c>
      <c r="E2908">
        <v>-3122</v>
      </c>
      <c r="F2908">
        <v>211</v>
      </c>
      <c r="G2908">
        <v>0</v>
      </c>
      <c r="H2908">
        <v>0</v>
      </c>
      <c r="I2908">
        <v>0</v>
      </c>
    </row>
    <row r="2909" spans="1:19" x14ac:dyDescent="0.2">
      <c r="A2909">
        <v>2846</v>
      </c>
      <c r="B2909">
        <v>-3116</v>
      </c>
      <c r="C2909">
        <v>2</v>
      </c>
      <c r="D2909">
        <v>5.5211042000000002E-2</v>
      </c>
      <c r="E2909">
        <v>-3214</v>
      </c>
      <c r="F2909">
        <v>211</v>
      </c>
      <c r="G2909">
        <v>0</v>
      </c>
      <c r="H2909">
        <v>0</v>
      </c>
      <c r="I2909">
        <v>0</v>
      </c>
    </row>
    <row r="2910" spans="1:19" x14ac:dyDescent="0.2">
      <c r="A2910">
        <v>2847</v>
      </c>
      <c r="B2910">
        <v>-3116</v>
      </c>
      <c r="C2910">
        <v>2</v>
      </c>
      <c r="D2910">
        <v>5.5211042000000002E-2</v>
      </c>
      <c r="E2910">
        <v>-3114</v>
      </c>
      <c r="F2910">
        <v>111</v>
      </c>
      <c r="G2910">
        <v>0</v>
      </c>
      <c r="H2910">
        <v>0</v>
      </c>
      <c r="I2910">
        <v>0</v>
      </c>
    </row>
    <row r="2911" spans="1:19" x14ac:dyDescent="0.2">
      <c r="A2911">
        <v>2848</v>
      </c>
      <c r="B2911">
        <v>-3116</v>
      </c>
      <c r="C2911">
        <v>2</v>
      </c>
      <c r="D2911">
        <v>1.9303860999999999E-2</v>
      </c>
      <c r="E2911">
        <v>-3212</v>
      </c>
      <c r="F2911">
        <v>211</v>
      </c>
      <c r="G2911">
        <v>0</v>
      </c>
      <c r="H2911">
        <v>0</v>
      </c>
      <c r="I2911">
        <v>0</v>
      </c>
    </row>
    <row r="2912" spans="1:19" x14ac:dyDescent="0.2">
      <c r="A2912">
        <v>2849</v>
      </c>
      <c r="B2912">
        <v>-3116</v>
      </c>
      <c r="C2912">
        <v>2</v>
      </c>
      <c r="D2912">
        <v>1.9303860999999999E-2</v>
      </c>
      <c r="E2912">
        <v>-3112</v>
      </c>
      <c r="F2912">
        <v>111</v>
      </c>
      <c r="G2912">
        <v>0</v>
      </c>
      <c r="H2912">
        <v>0</v>
      </c>
      <c r="I2912">
        <v>0</v>
      </c>
    </row>
    <row r="2913" spans="1:19" s="2" customFormat="1" x14ac:dyDescent="0.2">
      <c r="A2913" s="2">
        <v>2850</v>
      </c>
      <c r="B2913" s="2">
        <v>-3216</v>
      </c>
      <c r="C2913" s="2" t="s">
        <v>414</v>
      </c>
      <c r="D2913" s="2">
        <v>1.7749999999999999</v>
      </c>
      <c r="E2913" s="2">
        <v>0.12</v>
      </c>
      <c r="F2913" s="2">
        <v>6</v>
      </c>
      <c r="G2913" s="2">
        <v>-1</v>
      </c>
      <c r="H2913" s="2">
        <v>1</v>
      </c>
      <c r="I2913" s="2">
        <v>0</v>
      </c>
      <c r="J2913" s="2">
        <v>0</v>
      </c>
      <c r="K2913" s="2">
        <v>1</v>
      </c>
      <c r="L2913" s="2">
        <v>0</v>
      </c>
      <c r="M2913" s="2">
        <v>8</v>
      </c>
      <c r="N2913" s="2">
        <v>1.78</v>
      </c>
      <c r="O2913" s="2">
        <v>1.77</v>
      </c>
      <c r="P2913" s="2">
        <v>0.13500000000000001</v>
      </c>
      <c r="Q2913" s="2">
        <v>0.105</v>
      </c>
      <c r="R2913" s="9">
        <v>4</v>
      </c>
      <c r="S2913" s="2" t="s">
        <v>705</v>
      </c>
    </row>
    <row r="2914" spans="1:19" x14ac:dyDescent="0.2">
      <c r="A2914">
        <v>2851</v>
      </c>
      <c r="B2914">
        <v>-3216</v>
      </c>
      <c r="C2914">
        <v>2</v>
      </c>
      <c r="D2914">
        <v>0.22104420899999999</v>
      </c>
      <c r="E2914">
        <v>-3124</v>
      </c>
      <c r="F2914">
        <v>111</v>
      </c>
      <c r="G2914">
        <v>0</v>
      </c>
      <c r="H2914">
        <v>0</v>
      </c>
      <c r="I2914">
        <v>0</v>
      </c>
    </row>
    <row r="2915" spans="1:19" x14ac:dyDescent="0.2">
      <c r="A2915">
        <v>2852</v>
      </c>
      <c r="B2915">
        <v>-3216</v>
      </c>
      <c r="C2915">
        <v>2</v>
      </c>
      <c r="D2915">
        <v>0.22104420899999999</v>
      </c>
      <c r="E2915">
        <v>-2212</v>
      </c>
      <c r="F2915">
        <v>321</v>
      </c>
      <c r="G2915">
        <v>0</v>
      </c>
      <c r="H2915">
        <v>0</v>
      </c>
      <c r="I2915">
        <v>0</v>
      </c>
    </row>
    <row r="2916" spans="1:19" x14ac:dyDescent="0.2">
      <c r="A2916">
        <v>2853</v>
      </c>
      <c r="B2916">
        <v>-3216</v>
      </c>
      <c r="C2916">
        <v>2</v>
      </c>
      <c r="D2916">
        <v>0.22104420899999999</v>
      </c>
      <c r="E2916">
        <v>-2112</v>
      </c>
      <c r="F2916">
        <v>311</v>
      </c>
      <c r="G2916">
        <v>0</v>
      </c>
      <c r="H2916">
        <v>0</v>
      </c>
      <c r="I2916">
        <v>0</v>
      </c>
    </row>
    <row r="2917" spans="1:19" x14ac:dyDescent="0.2">
      <c r="A2917">
        <v>2854</v>
      </c>
      <c r="B2917">
        <v>-3216</v>
      </c>
      <c r="C2917">
        <v>2</v>
      </c>
      <c r="D2917">
        <v>0.18783756800000001</v>
      </c>
      <c r="E2917">
        <v>-3122</v>
      </c>
      <c r="F2917">
        <v>111</v>
      </c>
      <c r="G2917">
        <v>0</v>
      </c>
      <c r="H2917">
        <v>0</v>
      </c>
      <c r="I2917">
        <v>0</v>
      </c>
    </row>
    <row r="2918" spans="1:19" x14ac:dyDescent="0.2">
      <c r="A2918">
        <v>2855</v>
      </c>
      <c r="B2918">
        <v>-3216</v>
      </c>
      <c r="C2918">
        <v>2</v>
      </c>
      <c r="D2918">
        <v>5.5211042000000002E-2</v>
      </c>
      <c r="E2918">
        <v>-3224</v>
      </c>
      <c r="F2918">
        <v>211</v>
      </c>
      <c r="G2918">
        <v>0</v>
      </c>
      <c r="H2918">
        <v>0</v>
      </c>
      <c r="I2918">
        <v>0</v>
      </c>
    </row>
    <row r="2919" spans="1:19" x14ac:dyDescent="0.2">
      <c r="A2919">
        <v>2856</v>
      </c>
      <c r="B2919">
        <v>-3216</v>
      </c>
      <c r="C2919">
        <v>2</v>
      </c>
      <c r="D2919">
        <v>5.5211042000000002E-2</v>
      </c>
      <c r="E2919">
        <v>-3114</v>
      </c>
      <c r="F2919">
        <v>-211</v>
      </c>
      <c r="G2919">
        <v>0</v>
      </c>
      <c r="H2919">
        <v>0</v>
      </c>
      <c r="I2919">
        <v>0</v>
      </c>
    </row>
    <row r="2920" spans="1:19" x14ac:dyDescent="0.2">
      <c r="A2920">
        <v>2857</v>
      </c>
      <c r="B2920">
        <v>-3216</v>
      </c>
      <c r="C2920">
        <v>2</v>
      </c>
      <c r="D2920">
        <v>1.9303860999999999E-2</v>
      </c>
      <c r="E2920">
        <v>-3222</v>
      </c>
      <c r="F2920">
        <v>211</v>
      </c>
      <c r="G2920">
        <v>0</v>
      </c>
      <c r="H2920">
        <v>0</v>
      </c>
      <c r="I2920">
        <v>0</v>
      </c>
    </row>
    <row r="2921" spans="1:19" x14ac:dyDescent="0.2">
      <c r="A2921">
        <v>2858</v>
      </c>
      <c r="B2921">
        <v>-3216</v>
      </c>
      <c r="C2921">
        <v>2</v>
      </c>
      <c r="D2921">
        <v>1.9303860999999999E-2</v>
      </c>
      <c r="E2921">
        <v>-3112</v>
      </c>
      <c r="F2921">
        <v>-211</v>
      </c>
      <c r="G2921">
        <v>0</v>
      </c>
      <c r="H2921">
        <v>0</v>
      </c>
      <c r="I2921">
        <v>0</v>
      </c>
    </row>
    <row r="2922" spans="1:19" s="2" customFormat="1" x14ac:dyDescent="0.2">
      <c r="A2922" s="2">
        <v>2859</v>
      </c>
      <c r="B2922" s="2">
        <v>-3226</v>
      </c>
      <c r="C2922" s="2" t="s">
        <v>415</v>
      </c>
      <c r="D2922" s="2">
        <v>1.7749999999999999</v>
      </c>
      <c r="E2922" s="2">
        <v>0.12</v>
      </c>
      <c r="F2922" s="2">
        <v>6</v>
      </c>
      <c r="G2922" s="2">
        <v>-1</v>
      </c>
      <c r="H2922" s="2">
        <v>1</v>
      </c>
      <c r="I2922" s="2">
        <v>0</v>
      </c>
      <c r="J2922" s="2">
        <v>0</v>
      </c>
      <c r="K2922" s="2">
        <v>1</v>
      </c>
      <c r="L2922" s="2">
        <v>-1</v>
      </c>
      <c r="M2922" s="2">
        <v>7</v>
      </c>
      <c r="N2922" s="2">
        <v>1.78</v>
      </c>
      <c r="O2922" s="2">
        <v>1.77</v>
      </c>
      <c r="P2922" s="2">
        <v>0.13500000000000001</v>
      </c>
      <c r="Q2922" s="2">
        <v>0.105</v>
      </c>
      <c r="R2922" s="9">
        <v>4</v>
      </c>
      <c r="S2922" s="2" t="s">
        <v>705</v>
      </c>
    </row>
    <row r="2923" spans="1:19" x14ac:dyDescent="0.2">
      <c r="A2923">
        <v>2860</v>
      </c>
      <c r="B2923">
        <v>-3226</v>
      </c>
      <c r="C2923">
        <v>2</v>
      </c>
      <c r="D2923">
        <v>0.44208841799999998</v>
      </c>
      <c r="E2923">
        <v>-2212</v>
      </c>
      <c r="F2923">
        <v>311</v>
      </c>
      <c r="G2923">
        <v>0</v>
      </c>
      <c r="H2923">
        <v>0</v>
      </c>
      <c r="I2923">
        <v>0</v>
      </c>
    </row>
    <row r="2924" spans="1:19" x14ac:dyDescent="0.2">
      <c r="A2924">
        <v>2861</v>
      </c>
      <c r="B2924">
        <v>-3226</v>
      </c>
      <c r="C2924">
        <v>2</v>
      </c>
      <c r="D2924">
        <v>0.22104420899999999</v>
      </c>
      <c r="E2924">
        <v>-3124</v>
      </c>
      <c r="F2924">
        <v>-211</v>
      </c>
      <c r="G2924">
        <v>0</v>
      </c>
      <c r="H2924">
        <v>0</v>
      </c>
      <c r="I2924">
        <v>0</v>
      </c>
    </row>
    <row r="2925" spans="1:19" x14ac:dyDescent="0.2">
      <c r="A2925">
        <v>2862</v>
      </c>
      <c r="B2925">
        <v>-3226</v>
      </c>
      <c r="C2925">
        <v>2</v>
      </c>
      <c r="D2925">
        <v>0.18783756800000001</v>
      </c>
      <c r="E2925">
        <v>-3122</v>
      </c>
      <c r="F2925">
        <v>-211</v>
      </c>
      <c r="G2925">
        <v>0</v>
      </c>
      <c r="H2925">
        <v>0</v>
      </c>
      <c r="I2925">
        <v>0</v>
      </c>
    </row>
    <row r="2926" spans="1:19" x14ac:dyDescent="0.2">
      <c r="A2926">
        <v>2863</v>
      </c>
      <c r="B2926">
        <v>-3226</v>
      </c>
      <c r="C2926">
        <v>2</v>
      </c>
      <c r="D2926">
        <v>5.5211042000000002E-2</v>
      </c>
      <c r="E2926">
        <v>-3224</v>
      </c>
      <c r="F2926">
        <v>111</v>
      </c>
      <c r="G2926">
        <v>0</v>
      </c>
      <c r="H2926">
        <v>0</v>
      </c>
      <c r="I2926">
        <v>0</v>
      </c>
    </row>
    <row r="2927" spans="1:19" x14ac:dyDescent="0.2">
      <c r="A2927">
        <v>2864</v>
      </c>
      <c r="B2927">
        <v>-3226</v>
      </c>
      <c r="C2927">
        <v>2</v>
      </c>
      <c r="D2927">
        <v>5.5211042000000002E-2</v>
      </c>
      <c r="E2927">
        <v>-3214</v>
      </c>
      <c r="F2927">
        <v>-211</v>
      </c>
      <c r="G2927">
        <v>0</v>
      </c>
      <c r="H2927">
        <v>0</v>
      </c>
      <c r="I2927">
        <v>0</v>
      </c>
    </row>
    <row r="2928" spans="1:19" x14ac:dyDescent="0.2">
      <c r="A2928">
        <v>2865</v>
      </c>
      <c r="B2928">
        <v>-3226</v>
      </c>
      <c r="C2928">
        <v>2</v>
      </c>
      <c r="D2928">
        <v>1.9303860999999999E-2</v>
      </c>
      <c r="E2928">
        <v>-3222</v>
      </c>
      <c r="F2928">
        <v>111</v>
      </c>
      <c r="G2928">
        <v>0</v>
      </c>
      <c r="H2928">
        <v>0</v>
      </c>
      <c r="I2928">
        <v>0</v>
      </c>
    </row>
    <row r="2929" spans="1:19" x14ac:dyDescent="0.2">
      <c r="A2929">
        <v>2866</v>
      </c>
      <c r="B2929">
        <v>-3226</v>
      </c>
      <c r="C2929">
        <v>2</v>
      </c>
      <c r="D2929">
        <v>1.9303860999999999E-2</v>
      </c>
      <c r="E2929">
        <v>-3212</v>
      </c>
      <c r="F2929">
        <v>-211</v>
      </c>
      <c r="G2929">
        <v>0</v>
      </c>
      <c r="H2929">
        <v>0</v>
      </c>
      <c r="I2929">
        <v>0</v>
      </c>
    </row>
    <row r="2930" spans="1:19" s="2" customFormat="1" x14ac:dyDescent="0.2">
      <c r="A2930" s="2">
        <v>2867</v>
      </c>
      <c r="B2930" s="2">
        <v>10325</v>
      </c>
      <c r="C2930" s="2" t="s">
        <v>416</v>
      </c>
      <c r="D2930" s="2">
        <v>1.7729999999999999</v>
      </c>
      <c r="E2930" s="2">
        <v>0.186</v>
      </c>
      <c r="F2930" s="2">
        <v>5</v>
      </c>
      <c r="G2930" s="2">
        <v>0</v>
      </c>
      <c r="H2930" s="2">
        <v>1</v>
      </c>
      <c r="I2930" s="2">
        <v>0</v>
      </c>
      <c r="J2930" s="2">
        <v>0</v>
      </c>
      <c r="K2930" s="2">
        <v>0.5</v>
      </c>
      <c r="L2930" s="2">
        <v>1</v>
      </c>
      <c r="M2930" s="2">
        <v>5</v>
      </c>
      <c r="N2930" s="2">
        <f>D2930+0.008</f>
        <v>1.7809999999999999</v>
      </c>
      <c r="O2930" s="2">
        <f>D2930-0.008</f>
        <v>1.7649999999999999</v>
      </c>
      <c r="P2930" s="2">
        <f>E2930+0.014</f>
        <v>0.2</v>
      </c>
      <c r="Q2930" s="2">
        <f>E2930-0.014</f>
        <v>0.17199999999999999</v>
      </c>
      <c r="R2930" s="9">
        <v>-4</v>
      </c>
      <c r="S2930" s="2" t="s">
        <v>784</v>
      </c>
    </row>
    <row r="2931" spans="1:19" x14ac:dyDescent="0.2">
      <c r="A2931">
        <v>2868</v>
      </c>
      <c r="B2931">
        <v>10325</v>
      </c>
      <c r="C2931">
        <v>2</v>
      </c>
      <c r="D2931">
        <v>0.8</v>
      </c>
      <c r="E2931">
        <v>9000323</v>
      </c>
      <c r="F2931">
        <v>22</v>
      </c>
      <c r="G2931">
        <v>0</v>
      </c>
      <c r="H2931">
        <v>0</v>
      </c>
      <c r="I2931">
        <v>0</v>
      </c>
    </row>
    <row r="2932" spans="1:19" x14ac:dyDescent="0.2">
      <c r="A2932">
        <v>2869</v>
      </c>
      <c r="B2932">
        <v>10325</v>
      </c>
      <c r="C2932">
        <v>2</v>
      </c>
      <c r="D2932">
        <v>0.08</v>
      </c>
      <c r="E2932">
        <v>315</v>
      </c>
      <c r="F2932">
        <v>211</v>
      </c>
      <c r="G2932">
        <v>0</v>
      </c>
      <c r="H2932">
        <v>0</v>
      </c>
      <c r="I2932">
        <v>0</v>
      </c>
    </row>
    <row r="2933" spans="1:19" x14ac:dyDescent="0.2">
      <c r="A2933">
        <v>2870</v>
      </c>
      <c r="B2933">
        <v>10325</v>
      </c>
      <c r="C2933">
        <v>2</v>
      </c>
      <c r="D2933">
        <v>0.08</v>
      </c>
      <c r="E2933">
        <v>325</v>
      </c>
      <c r="F2933">
        <v>111</v>
      </c>
      <c r="G2933">
        <v>0</v>
      </c>
      <c r="H2933">
        <v>0</v>
      </c>
      <c r="I2933">
        <v>0</v>
      </c>
    </row>
    <row r="2934" spans="1:19" x14ac:dyDescent="0.2">
      <c r="A2934">
        <v>2871</v>
      </c>
      <c r="B2934">
        <v>10325</v>
      </c>
      <c r="C2934">
        <v>2</v>
      </c>
      <c r="D2934">
        <v>0.02</v>
      </c>
      <c r="E2934">
        <v>223</v>
      </c>
      <c r="F2934">
        <v>321</v>
      </c>
      <c r="G2934">
        <v>0</v>
      </c>
      <c r="H2934">
        <v>0</v>
      </c>
      <c r="I2934">
        <v>0</v>
      </c>
    </row>
    <row r="2935" spans="1:19" x14ac:dyDescent="0.2">
      <c r="A2935">
        <v>2872</v>
      </c>
      <c r="B2935">
        <v>10325</v>
      </c>
      <c r="C2935">
        <v>2</v>
      </c>
      <c r="D2935">
        <v>0.02</v>
      </c>
      <c r="E2935">
        <v>333</v>
      </c>
      <c r="F2935">
        <v>321</v>
      </c>
      <c r="G2935">
        <v>0</v>
      </c>
      <c r="H2935">
        <v>0</v>
      </c>
      <c r="I2935">
        <v>0</v>
      </c>
    </row>
    <row r="2936" spans="1:19" s="2" customFormat="1" x14ac:dyDescent="0.2">
      <c r="A2936" s="2">
        <v>2873</v>
      </c>
      <c r="B2936" s="2">
        <v>10315</v>
      </c>
      <c r="C2936" s="2" t="s">
        <v>417</v>
      </c>
      <c r="D2936" s="2">
        <v>1.7729999999999999</v>
      </c>
      <c r="E2936" s="2">
        <v>0.186</v>
      </c>
      <c r="F2936" s="2">
        <v>5</v>
      </c>
      <c r="G2936" s="2">
        <v>0</v>
      </c>
      <c r="H2936" s="2">
        <v>1</v>
      </c>
      <c r="I2936" s="2">
        <v>0</v>
      </c>
      <c r="J2936" s="2">
        <v>0</v>
      </c>
      <c r="K2936" s="2">
        <v>0.5</v>
      </c>
      <c r="L2936" s="2">
        <v>0</v>
      </c>
      <c r="M2936" s="2">
        <v>5</v>
      </c>
      <c r="N2936" s="2">
        <f>D2936+0.008</f>
        <v>1.7809999999999999</v>
      </c>
      <c r="O2936" s="2">
        <f>D2936-0.008</f>
        <v>1.7649999999999999</v>
      </c>
      <c r="P2936" s="2">
        <f>E2936+0.014</f>
        <v>0.2</v>
      </c>
      <c r="Q2936" s="2">
        <f>E2936-0.014</f>
        <v>0.17199999999999999</v>
      </c>
      <c r="R2936" s="9">
        <v>-4</v>
      </c>
      <c r="S2936" s="2" t="s">
        <v>784</v>
      </c>
    </row>
    <row r="2937" spans="1:19" x14ac:dyDescent="0.2">
      <c r="A2937">
        <v>2874</v>
      </c>
      <c r="B2937">
        <v>10315</v>
      </c>
      <c r="C2937">
        <v>2</v>
      </c>
      <c r="D2937">
        <v>0.8</v>
      </c>
      <c r="E2937">
        <v>9000313</v>
      </c>
      <c r="F2937">
        <v>22</v>
      </c>
      <c r="G2937">
        <v>0</v>
      </c>
      <c r="H2937">
        <v>0</v>
      </c>
      <c r="I2937">
        <v>0</v>
      </c>
    </row>
    <row r="2938" spans="1:19" x14ac:dyDescent="0.2">
      <c r="A2938">
        <v>2875</v>
      </c>
      <c r="B2938">
        <v>10315</v>
      </c>
      <c r="C2938">
        <v>2</v>
      </c>
      <c r="D2938">
        <v>0.08</v>
      </c>
      <c r="E2938">
        <v>315</v>
      </c>
      <c r="F2938">
        <v>111</v>
      </c>
      <c r="G2938">
        <v>0</v>
      </c>
      <c r="H2938">
        <v>0</v>
      </c>
      <c r="I2938">
        <v>0</v>
      </c>
    </row>
    <row r="2939" spans="1:19" x14ac:dyDescent="0.2">
      <c r="A2939">
        <v>2876</v>
      </c>
      <c r="B2939">
        <v>10315</v>
      </c>
      <c r="C2939">
        <v>2</v>
      </c>
      <c r="D2939">
        <v>0.08</v>
      </c>
      <c r="E2939">
        <v>325</v>
      </c>
      <c r="F2939">
        <v>-211</v>
      </c>
      <c r="G2939">
        <v>0</v>
      </c>
      <c r="H2939">
        <v>0</v>
      </c>
      <c r="I2939">
        <v>0</v>
      </c>
    </row>
    <row r="2940" spans="1:19" x14ac:dyDescent="0.2">
      <c r="A2940">
        <v>2877</v>
      </c>
      <c r="B2940">
        <v>10315</v>
      </c>
      <c r="C2940">
        <v>2</v>
      </c>
      <c r="D2940">
        <v>0.02</v>
      </c>
      <c r="E2940">
        <v>223</v>
      </c>
      <c r="F2940">
        <v>311</v>
      </c>
      <c r="G2940">
        <v>0</v>
      </c>
      <c r="H2940">
        <v>0</v>
      </c>
      <c r="I2940">
        <v>0</v>
      </c>
    </row>
    <row r="2941" spans="1:19" x14ac:dyDescent="0.2">
      <c r="A2941">
        <v>2878</v>
      </c>
      <c r="B2941">
        <v>10315</v>
      </c>
      <c r="C2941">
        <v>2</v>
      </c>
      <c r="D2941">
        <v>0.02</v>
      </c>
      <c r="E2941">
        <v>333</v>
      </c>
      <c r="F2941">
        <v>311</v>
      </c>
      <c r="G2941">
        <v>0</v>
      </c>
      <c r="H2941">
        <v>0</v>
      </c>
      <c r="I2941">
        <v>0</v>
      </c>
    </row>
    <row r="2942" spans="1:19" s="2" customFormat="1" x14ac:dyDescent="0.2">
      <c r="A2942" s="2">
        <v>2879</v>
      </c>
      <c r="B2942" s="2">
        <v>-10315</v>
      </c>
      <c r="C2942" s="2" t="s">
        <v>418</v>
      </c>
      <c r="D2942" s="2">
        <v>1.7729999999999999</v>
      </c>
      <c r="E2942" s="2">
        <v>0.186</v>
      </c>
      <c r="F2942" s="2">
        <v>5</v>
      </c>
      <c r="G2942" s="2">
        <v>0</v>
      </c>
      <c r="H2942" s="2">
        <v>-1</v>
      </c>
      <c r="I2942" s="2">
        <v>0</v>
      </c>
      <c r="J2942" s="2">
        <v>0</v>
      </c>
      <c r="K2942" s="2">
        <v>0.5</v>
      </c>
      <c r="L2942" s="2">
        <v>0</v>
      </c>
      <c r="M2942" s="2">
        <v>5</v>
      </c>
      <c r="N2942" s="2">
        <f>D2942+0.008</f>
        <v>1.7809999999999999</v>
      </c>
      <c r="O2942" s="2">
        <f>D2942-0.008</f>
        <v>1.7649999999999999</v>
      </c>
      <c r="P2942" s="2">
        <f>E2942+0.014</f>
        <v>0.2</v>
      </c>
      <c r="Q2942" s="2">
        <f>E2942-0.014</f>
        <v>0.17199999999999999</v>
      </c>
      <c r="R2942" s="9">
        <v>-4</v>
      </c>
      <c r="S2942" s="2" t="s">
        <v>784</v>
      </c>
    </row>
    <row r="2943" spans="1:19" x14ac:dyDescent="0.2">
      <c r="A2943">
        <v>2880</v>
      </c>
      <c r="B2943">
        <v>-10315</v>
      </c>
      <c r="C2943">
        <v>2</v>
      </c>
      <c r="D2943">
        <v>0.8</v>
      </c>
      <c r="E2943">
        <v>-9000313</v>
      </c>
      <c r="F2943">
        <v>22</v>
      </c>
      <c r="G2943">
        <v>0</v>
      </c>
      <c r="H2943">
        <v>0</v>
      </c>
      <c r="I2943">
        <v>0</v>
      </c>
    </row>
    <row r="2944" spans="1:19" x14ac:dyDescent="0.2">
      <c r="A2944">
        <v>2881</v>
      </c>
      <c r="B2944">
        <v>-10315</v>
      </c>
      <c r="C2944">
        <v>2</v>
      </c>
      <c r="D2944">
        <v>0.08</v>
      </c>
      <c r="E2944">
        <v>-325</v>
      </c>
      <c r="F2944">
        <v>211</v>
      </c>
      <c r="G2944">
        <v>0</v>
      </c>
      <c r="H2944">
        <v>0</v>
      </c>
      <c r="I2944">
        <v>0</v>
      </c>
    </row>
    <row r="2945" spans="1:19" x14ac:dyDescent="0.2">
      <c r="A2945">
        <v>2882</v>
      </c>
      <c r="B2945">
        <v>-10315</v>
      </c>
      <c r="C2945">
        <v>2</v>
      </c>
      <c r="D2945">
        <v>0.08</v>
      </c>
      <c r="E2945">
        <v>-315</v>
      </c>
      <c r="F2945">
        <v>111</v>
      </c>
      <c r="G2945">
        <v>0</v>
      </c>
      <c r="H2945">
        <v>0</v>
      </c>
      <c r="I2945">
        <v>0</v>
      </c>
    </row>
    <row r="2946" spans="1:19" x14ac:dyDescent="0.2">
      <c r="A2946">
        <v>2883</v>
      </c>
      <c r="B2946">
        <v>-10315</v>
      </c>
      <c r="C2946">
        <v>2</v>
      </c>
      <c r="D2946">
        <v>0.02</v>
      </c>
      <c r="E2946">
        <v>223</v>
      </c>
      <c r="F2946">
        <v>-311</v>
      </c>
      <c r="G2946">
        <v>0</v>
      </c>
      <c r="H2946">
        <v>0</v>
      </c>
      <c r="I2946">
        <v>0</v>
      </c>
    </row>
    <row r="2947" spans="1:19" x14ac:dyDescent="0.2">
      <c r="A2947">
        <v>2884</v>
      </c>
      <c r="B2947">
        <v>-10315</v>
      </c>
      <c r="C2947">
        <v>2</v>
      </c>
      <c r="D2947">
        <v>0.02</v>
      </c>
      <c r="E2947">
        <v>333</v>
      </c>
      <c r="F2947">
        <v>-311</v>
      </c>
      <c r="G2947">
        <v>0</v>
      </c>
      <c r="H2947">
        <v>0</v>
      </c>
      <c r="I2947">
        <v>0</v>
      </c>
    </row>
    <row r="2948" spans="1:19" s="2" customFormat="1" x14ac:dyDescent="0.2">
      <c r="A2948" s="2">
        <v>2885</v>
      </c>
      <c r="B2948" s="2">
        <v>-10325</v>
      </c>
      <c r="C2948" s="2" t="s">
        <v>419</v>
      </c>
      <c r="D2948" s="2">
        <v>1.7729999999999999</v>
      </c>
      <c r="E2948" s="2">
        <v>0.186</v>
      </c>
      <c r="F2948" s="2">
        <v>5</v>
      </c>
      <c r="G2948" s="2">
        <v>0</v>
      </c>
      <c r="H2948" s="2">
        <v>-1</v>
      </c>
      <c r="I2948" s="2">
        <v>0</v>
      </c>
      <c r="J2948" s="2">
        <v>0</v>
      </c>
      <c r="K2948" s="2">
        <v>0.5</v>
      </c>
      <c r="L2948" s="2">
        <v>-1</v>
      </c>
      <c r="M2948" s="2">
        <v>5</v>
      </c>
      <c r="N2948" s="2">
        <f>D2948+0.008</f>
        <v>1.7809999999999999</v>
      </c>
      <c r="O2948" s="2">
        <f>D2948-0.008</f>
        <v>1.7649999999999999</v>
      </c>
      <c r="P2948" s="2">
        <f>E2948+0.014</f>
        <v>0.2</v>
      </c>
      <c r="Q2948" s="2">
        <f>E2948-0.014</f>
        <v>0.17199999999999999</v>
      </c>
      <c r="R2948" s="9">
        <v>-4</v>
      </c>
      <c r="S2948" s="2" t="s">
        <v>784</v>
      </c>
    </row>
    <row r="2949" spans="1:19" x14ac:dyDescent="0.2">
      <c r="A2949">
        <v>2886</v>
      </c>
      <c r="B2949">
        <v>-10325</v>
      </c>
      <c r="C2949">
        <v>2</v>
      </c>
      <c r="D2949">
        <v>0.8</v>
      </c>
      <c r="E2949">
        <v>-9000323</v>
      </c>
      <c r="F2949">
        <v>22</v>
      </c>
      <c r="G2949">
        <v>0</v>
      </c>
      <c r="H2949">
        <v>0</v>
      </c>
      <c r="I2949">
        <v>0</v>
      </c>
    </row>
    <row r="2950" spans="1:19" x14ac:dyDescent="0.2">
      <c r="A2950">
        <v>2887</v>
      </c>
      <c r="B2950">
        <v>-10325</v>
      </c>
      <c r="C2950">
        <v>2</v>
      </c>
      <c r="D2950">
        <v>0.08</v>
      </c>
      <c r="E2950">
        <v>-325</v>
      </c>
      <c r="F2950">
        <v>111</v>
      </c>
      <c r="G2950">
        <v>0</v>
      </c>
      <c r="H2950">
        <v>0</v>
      </c>
      <c r="I2950">
        <v>0</v>
      </c>
    </row>
    <row r="2951" spans="1:19" x14ac:dyDescent="0.2">
      <c r="A2951">
        <v>2888</v>
      </c>
      <c r="B2951">
        <v>-10325</v>
      </c>
      <c r="C2951">
        <v>2</v>
      </c>
      <c r="D2951">
        <v>0.08</v>
      </c>
      <c r="E2951">
        <v>-315</v>
      </c>
      <c r="F2951">
        <v>-211</v>
      </c>
      <c r="G2951">
        <v>0</v>
      </c>
      <c r="H2951">
        <v>0</v>
      </c>
      <c r="I2951">
        <v>0</v>
      </c>
    </row>
    <row r="2952" spans="1:19" x14ac:dyDescent="0.2">
      <c r="A2952">
        <v>2889</v>
      </c>
      <c r="B2952">
        <v>-10325</v>
      </c>
      <c r="C2952">
        <v>2</v>
      </c>
      <c r="D2952">
        <v>0.02</v>
      </c>
      <c r="E2952">
        <v>223</v>
      </c>
      <c r="F2952">
        <v>-321</v>
      </c>
      <c r="G2952">
        <v>0</v>
      </c>
      <c r="H2952">
        <v>0</v>
      </c>
      <c r="I2952">
        <v>0</v>
      </c>
    </row>
    <row r="2953" spans="1:19" x14ac:dyDescent="0.2">
      <c r="A2953">
        <v>2890</v>
      </c>
      <c r="B2953">
        <v>-10325</v>
      </c>
      <c r="C2953">
        <v>2</v>
      </c>
      <c r="D2953">
        <v>0.02</v>
      </c>
      <c r="E2953">
        <v>333</v>
      </c>
      <c r="F2953">
        <v>-321</v>
      </c>
      <c r="G2953">
        <v>0</v>
      </c>
      <c r="H2953">
        <v>0</v>
      </c>
      <c r="I2953">
        <v>0</v>
      </c>
    </row>
    <row r="2954" spans="1:19" s="2" customFormat="1" x14ac:dyDescent="0.2">
      <c r="A2954" s="2">
        <v>2931</v>
      </c>
      <c r="B2954" s="2">
        <v>9040221</v>
      </c>
      <c r="C2954" s="2" t="s">
        <v>420</v>
      </c>
      <c r="D2954" s="2">
        <v>1.7509999999999999</v>
      </c>
      <c r="E2954" s="2">
        <v>0.24</v>
      </c>
      <c r="F2954" s="2">
        <v>1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4</v>
      </c>
      <c r="N2954" s="2">
        <f>D2954+0.015</f>
        <v>1.7659999999999998</v>
      </c>
      <c r="O2954" s="2">
        <f>D2954-0.015</f>
        <v>1.736</v>
      </c>
      <c r="P2954" s="2">
        <f>E2954+0.03</f>
        <v>0.27</v>
      </c>
      <c r="Q2954" s="2">
        <f>E2954-0.03</f>
        <v>0.21</v>
      </c>
      <c r="R2954" s="9">
        <v>-1</v>
      </c>
      <c r="S2954" s="2" t="s">
        <v>784</v>
      </c>
    </row>
    <row r="2955" spans="1:19" x14ac:dyDescent="0.2">
      <c r="A2955">
        <v>2932</v>
      </c>
      <c r="B2955">
        <v>9040221</v>
      </c>
      <c r="C2955">
        <v>2</v>
      </c>
      <c r="D2955">
        <v>0.7</v>
      </c>
      <c r="E2955">
        <v>100333</v>
      </c>
      <c r="F2955">
        <v>22</v>
      </c>
      <c r="G2955">
        <v>0</v>
      </c>
      <c r="H2955">
        <v>0</v>
      </c>
      <c r="I2955">
        <v>0</v>
      </c>
    </row>
    <row r="2956" spans="1:19" x14ac:dyDescent="0.2">
      <c r="A2956">
        <v>2933</v>
      </c>
      <c r="B2956">
        <v>9040221</v>
      </c>
      <c r="C2956">
        <v>4</v>
      </c>
      <c r="D2956">
        <v>0.1</v>
      </c>
      <c r="E2956">
        <v>-211</v>
      </c>
      <c r="F2956">
        <v>-211</v>
      </c>
      <c r="G2956">
        <v>211</v>
      </c>
      <c r="H2956">
        <v>211</v>
      </c>
      <c r="I2956">
        <v>0</v>
      </c>
    </row>
    <row r="2957" spans="1:19" x14ac:dyDescent="0.2">
      <c r="A2957">
        <v>2934</v>
      </c>
      <c r="B2957">
        <v>9040221</v>
      </c>
      <c r="C2957">
        <v>4</v>
      </c>
      <c r="D2957">
        <v>0.1</v>
      </c>
      <c r="E2957">
        <v>-211</v>
      </c>
      <c r="F2957">
        <v>211</v>
      </c>
      <c r="G2957">
        <v>111</v>
      </c>
      <c r="H2957">
        <v>111</v>
      </c>
      <c r="I2957">
        <v>0</v>
      </c>
    </row>
    <row r="2958" spans="1:19" x14ac:dyDescent="0.2">
      <c r="A2958">
        <v>2935</v>
      </c>
      <c r="B2958">
        <v>9040221</v>
      </c>
      <c r="C2958">
        <v>2</v>
      </c>
      <c r="D2958">
        <v>0.1</v>
      </c>
      <c r="E2958">
        <v>113</v>
      </c>
      <c r="F2958">
        <v>113</v>
      </c>
      <c r="G2958">
        <v>0</v>
      </c>
      <c r="H2958">
        <v>0</v>
      </c>
      <c r="I2958">
        <v>0</v>
      </c>
    </row>
    <row r="2959" spans="1:19" s="2" customFormat="1" x14ac:dyDescent="0.2">
      <c r="A2959" s="2">
        <v>2936</v>
      </c>
      <c r="B2959" s="2">
        <v>23222</v>
      </c>
      <c r="C2959" s="2" t="s">
        <v>421</v>
      </c>
      <c r="D2959" s="2">
        <v>1.75</v>
      </c>
      <c r="E2959" s="2">
        <v>0.15</v>
      </c>
      <c r="F2959" s="2">
        <v>2</v>
      </c>
      <c r="G2959" s="2">
        <v>1</v>
      </c>
      <c r="H2959" s="2">
        <v>-1</v>
      </c>
      <c r="I2959" s="2">
        <v>0</v>
      </c>
      <c r="J2959" s="2">
        <v>0</v>
      </c>
      <c r="K2959" s="2">
        <v>1</v>
      </c>
      <c r="L2959" s="2">
        <v>1</v>
      </c>
      <c r="M2959" s="2">
        <v>5</v>
      </c>
      <c r="N2959" s="2">
        <v>1.8</v>
      </c>
      <c r="O2959" s="2">
        <v>1.7</v>
      </c>
      <c r="P2959" s="2">
        <v>0.2</v>
      </c>
      <c r="Q2959" s="2">
        <v>0.1</v>
      </c>
      <c r="R2959" s="9">
        <v>3</v>
      </c>
      <c r="S2959" s="2" t="s">
        <v>705</v>
      </c>
    </row>
    <row r="2960" spans="1:19" x14ac:dyDescent="0.2">
      <c r="A2960">
        <v>2937</v>
      </c>
      <c r="B2960">
        <v>23222</v>
      </c>
      <c r="C2960">
        <v>2</v>
      </c>
      <c r="D2960">
        <v>0.55000000000000004</v>
      </c>
      <c r="E2960">
        <v>3222</v>
      </c>
      <c r="F2960">
        <v>221</v>
      </c>
      <c r="G2960">
        <v>0</v>
      </c>
      <c r="H2960">
        <v>0</v>
      </c>
      <c r="I2960">
        <v>0</v>
      </c>
    </row>
    <row r="2961" spans="1:19" x14ac:dyDescent="0.2">
      <c r="A2961">
        <v>2938</v>
      </c>
      <c r="B2961">
        <v>23222</v>
      </c>
      <c r="C2961">
        <v>2</v>
      </c>
      <c r="D2961">
        <v>0.1</v>
      </c>
      <c r="E2961">
        <v>2212</v>
      </c>
      <c r="F2961">
        <v>-311</v>
      </c>
      <c r="G2961">
        <v>0</v>
      </c>
      <c r="H2961">
        <v>0</v>
      </c>
      <c r="I2961">
        <v>0</v>
      </c>
    </row>
    <row r="2962" spans="1:19" x14ac:dyDescent="0.2">
      <c r="A2962">
        <v>2939</v>
      </c>
      <c r="B2962">
        <v>23222</v>
      </c>
      <c r="C2962">
        <v>2</v>
      </c>
      <c r="D2962">
        <v>0.2</v>
      </c>
      <c r="E2962">
        <v>3122</v>
      </c>
      <c r="F2962">
        <v>211</v>
      </c>
      <c r="G2962">
        <v>0</v>
      </c>
      <c r="H2962">
        <v>0</v>
      </c>
      <c r="I2962">
        <v>0</v>
      </c>
    </row>
    <row r="2963" spans="1:19" x14ac:dyDescent="0.2">
      <c r="A2963">
        <v>2940</v>
      </c>
      <c r="B2963">
        <v>23222</v>
      </c>
      <c r="C2963">
        <v>2</v>
      </c>
      <c r="D2963">
        <v>7.4999999999999997E-2</v>
      </c>
      <c r="E2963">
        <v>3212</v>
      </c>
      <c r="F2963">
        <v>211</v>
      </c>
      <c r="G2963">
        <v>0</v>
      </c>
      <c r="H2963">
        <v>0</v>
      </c>
      <c r="I2963">
        <v>0</v>
      </c>
    </row>
    <row r="2964" spans="1:19" x14ac:dyDescent="0.2">
      <c r="A2964">
        <v>2941</v>
      </c>
      <c r="B2964">
        <v>23222</v>
      </c>
      <c r="C2964">
        <v>2</v>
      </c>
      <c r="D2964">
        <v>7.4999999999999997E-2</v>
      </c>
      <c r="E2964">
        <v>3222</v>
      </c>
      <c r="F2964">
        <v>111</v>
      </c>
      <c r="G2964">
        <v>0</v>
      </c>
      <c r="H2964">
        <v>0</v>
      </c>
      <c r="I2964">
        <v>0</v>
      </c>
    </row>
    <row r="2965" spans="1:19" s="2" customFormat="1" x14ac:dyDescent="0.2">
      <c r="A2965" s="2">
        <v>2942</v>
      </c>
      <c r="B2965" s="2">
        <v>23212</v>
      </c>
      <c r="C2965" s="2" t="s">
        <v>422</v>
      </c>
      <c r="D2965" s="2">
        <v>1.75</v>
      </c>
      <c r="E2965" s="2">
        <v>0.15</v>
      </c>
      <c r="F2965" s="2">
        <v>2</v>
      </c>
      <c r="G2965" s="2">
        <v>1</v>
      </c>
      <c r="H2965" s="2">
        <v>-1</v>
      </c>
      <c r="I2965" s="2">
        <v>0</v>
      </c>
      <c r="J2965" s="2">
        <v>0</v>
      </c>
      <c r="K2965" s="2">
        <v>1</v>
      </c>
      <c r="L2965" s="2">
        <v>0</v>
      </c>
      <c r="M2965" s="2">
        <v>7</v>
      </c>
      <c r="N2965" s="2">
        <v>1.8</v>
      </c>
      <c r="O2965" s="2">
        <v>1.7</v>
      </c>
      <c r="P2965" s="2">
        <v>0.2</v>
      </c>
      <c r="Q2965" s="2">
        <v>0.1</v>
      </c>
      <c r="R2965" s="9">
        <v>3</v>
      </c>
      <c r="S2965" s="2" t="s">
        <v>705</v>
      </c>
    </row>
    <row r="2966" spans="1:19" x14ac:dyDescent="0.2">
      <c r="A2966">
        <v>2943</v>
      </c>
      <c r="B2966">
        <v>23212</v>
      </c>
      <c r="C2966">
        <v>2</v>
      </c>
      <c r="D2966">
        <v>0.55000000000000004</v>
      </c>
      <c r="E2966">
        <v>3212</v>
      </c>
      <c r="F2966">
        <v>221</v>
      </c>
      <c r="G2966">
        <v>0</v>
      </c>
      <c r="H2966">
        <v>0</v>
      </c>
      <c r="I2966">
        <v>0</v>
      </c>
    </row>
    <row r="2967" spans="1:19" x14ac:dyDescent="0.2">
      <c r="A2967">
        <v>2944</v>
      </c>
      <c r="B2967">
        <v>23212</v>
      </c>
      <c r="C2967">
        <v>2</v>
      </c>
      <c r="D2967">
        <v>0.05</v>
      </c>
      <c r="E2967">
        <v>2112</v>
      </c>
      <c r="F2967">
        <v>-311</v>
      </c>
      <c r="G2967">
        <v>0</v>
      </c>
      <c r="H2967">
        <v>0</v>
      </c>
      <c r="I2967">
        <v>0</v>
      </c>
    </row>
    <row r="2968" spans="1:19" x14ac:dyDescent="0.2">
      <c r="A2968">
        <v>2945</v>
      </c>
      <c r="B2968">
        <v>23212</v>
      </c>
      <c r="C2968">
        <v>2</v>
      </c>
      <c r="D2968">
        <v>0.05</v>
      </c>
      <c r="E2968">
        <v>2212</v>
      </c>
      <c r="F2968">
        <v>-321</v>
      </c>
      <c r="G2968">
        <v>0</v>
      </c>
      <c r="H2968">
        <v>0</v>
      </c>
      <c r="I2968">
        <v>0</v>
      </c>
    </row>
    <row r="2969" spans="1:19" x14ac:dyDescent="0.2">
      <c r="A2969">
        <v>2946</v>
      </c>
      <c r="B2969">
        <v>23212</v>
      </c>
      <c r="C2969">
        <v>2</v>
      </c>
      <c r="D2969">
        <v>0.2</v>
      </c>
      <c r="E2969">
        <v>3122</v>
      </c>
      <c r="F2969">
        <v>111</v>
      </c>
      <c r="G2969">
        <v>0</v>
      </c>
      <c r="H2969">
        <v>0</v>
      </c>
      <c r="I2969">
        <v>0</v>
      </c>
    </row>
    <row r="2970" spans="1:19" x14ac:dyDescent="0.2">
      <c r="A2970">
        <v>2947</v>
      </c>
      <c r="B2970">
        <v>23212</v>
      </c>
      <c r="C2970">
        <v>2</v>
      </c>
      <c r="D2970">
        <v>0.05</v>
      </c>
      <c r="E2970">
        <v>3112</v>
      </c>
      <c r="F2970">
        <v>211</v>
      </c>
      <c r="G2970">
        <v>0</v>
      </c>
      <c r="H2970">
        <v>0</v>
      </c>
      <c r="I2970">
        <v>0</v>
      </c>
    </row>
    <row r="2971" spans="1:19" x14ac:dyDescent="0.2">
      <c r="A2971">
        <v>2948</v>
      </c>
      <c r="B2971">
        <v>23212</v>
      </c>
      <c r="C2971">
        <v>2</v>
      </c>
      <c r="D2971">
        <v>0.05</v>
      </c>
      <c r="E2971">
        <v>3212</v>
      </c>
      <c r="F2971">
        <v>111</v>
      </c>
      <c r="G2971">
        <v>0</v>
      </c>
      <c r="H2971">
        <v>0</v>
      </c>
      <c r="I2971">
        <v>0</v>
      </c>
    </row>
    <row r="2972" spans="1:19" x14ac:dyDescent="0.2">
      <c r="A2972">
        <v>2949</v>
      </c>
      <c r="B2972">
        <v>23212</v>
      </c>
      <c r="C2972">
        <v>2</v>
      </c>
      <c r="D2972">
        <v>0.05</v>
      </c>
      <c r="E2972">
        <v>3222</v>
      </c>
      <c r="F2972">
        <v>-211</v>
      </c>
      <c r="G2972">
        <v>0</v>
      </c>
      <c r="H2972">
        <v>0</v>
      </c>
      <c r="I2972">
        <v>0</v>
      </c>
    </row>
    <row r="2973" spans="1:19" s="2" customFormat="1" x14ac:dyDescent="0.2">
      <c r="A2973" s="2">
        <v>2950</v>
      </c>
      <c r="B2973" s="2">
        <v>23112</v>
      </c>
      <c r="C2973" s="2" t="s">
        <v>423</v>
      </c>
      <c r="D2973" s="2">
        <v>1.75</v>
      </c>
      <c r="E2973" s="2">
        <v>0.15</v>
      </c>
      <c r="F2973" s="2">
        <v>2</v>
      </c>
      <c r="G2973" s="2">
        <v>1</v>
      </c>
      <c r="H2973" s="2">
        <v>-1</v>
      </c>
      <c r="I2973" s="2">
        <v>0</v>
      </c>
      <c r="J2973" s="2">
        <v>0</v>
      </c>
      <c r="K2973" s="2">
        <v>1</v>
      </c>
      <c r="L2973" s="2">
        <v>-1</v>
      </c>
      <c r="M2973" s="2">
        <v>5</v>
      </c>
      <c r="N2973" s="2">
        <v>1.8</v>
      </c>
      <c r="O2973" s="2">
        <v>1.7</v>
      </c>
      <c r="P2973" s="2">
        <v>0.2</v>
      </c>
      <c r="Q2973" s="2">
        <v>0.1</v>
      </c>
      <c r="R2973" s="9">
        <v>3</v>
      </c>
      <c r="S2973" s="2" t="s">
        <v>705</v>
      </c>
    </row>
    <row r="2974" spans="1:19" x14ac:dyDescent="0.2">
      <c r="A2974">
        <v>2951</v>
      </c>
      <c r="B2974">
        <v>23112</v>
      </c>
      <c r="C2974">
        <v>2</v>
      </c>
      <c r="D2974">
        <v>0.55000000000000004</v>
      </c>
      <c r="E2974">
        <v>3112</v>
      </c>
      <c r="F2974">
        <v>221</v>
      </c>
      <c r="G2974">
        <v>0</v>
      </c>
      <c r="H2974">
        <v>0</v>
      </c>
      <c r="I2974">
        <v>0</v>
      </c>
    </row>
    <row r="2975" spans="1:19" x14ac:dyDescent="0.2">
      <c r="A2975">
        <v>2952</v>
      </c>
      <c r="B2975">
        <v>23112</v>
      </c>
      <c r="C2975">
        <v>2</v>
      </c>
      <c r="D2975">
        <v>0.1</v>
      </c>
      <c r="E2975">
        <v>2112</v>
      </c>
      <c r="F2975">
        <v>-321</v>
      </c>
      <c r="G2975">
        <v>0</v>
      </c>
      <c r="H2975">
        <v>0</v>
      </c>
      <c r="I2975">
        <v>0</v>
      </c>
    </row>
    <row r="2976" spans="1:19" x14ac:dyDescent="0.2">
      <c r="A2976">
        <v>2953</v>
      </c>
      <c r="B2976">
        <v>23112</v>
      </c>
      <c r="C2976">
        <v>2</v>
      </c>
      <c r="D2976">
        <v>7.4999999999999997E-2</v>
      </c>
      <c r="E2976">
        <v>3112</v>
      </c>
      <c r="F2976">
        <v>111</v>
      </c>
      <c r="G2976">
        <v>0</v>
      </c>
      <c r="H2976">
        <v>0</v>
      </c>
      <c r="I2976">
        <v>0</v>
      </c>
    </row>
    <row r="2977" spans="1:19" x14ac:dyDescent="0.2">
      <c r="A2977">
        <v>2954</v>
      </c>
      <c r="B2977">
        <v>23112</v>
      </c>
      <c r="C2977">
        <v>2</v>
      </c>
      <c r="D2977">
        <v>7.4999999999999997E-2</v>
      </c>
      <c r="E2977">
        <v>3212</v>
      </c>
      <c r="F2977">
        <v>-211</v>
      </c>
      <c r="G2977">
        <v>0</v>
      </c>
      <c r="H2977">
        <v>0</v>
      </c>
      <c r="I2977">
        <v>0</v>
      </c>
    </row>
    <row r="2978" spans="1:19" x14ac:dyDescent="0.2">
      <c r="A2978">
        <v>2955</v>
      </c>
      <c r="B2978">
        <v>23112</v>
      </c>
      <c r="C2978">
        <v>2</v>
      </c>
      <c r="D2978">
        <v>0.2</v>
      </c>
      <c r="E2978">
        <v>3122</v>
      </c>
      <c r="F2978">
        <v>-211</v>
      </c>
      <c r="G2978">
        <v>0</v>
      </c>
      <c r="H2978">
        <v>0</v>
      </c>
      <c r="I2978">
        <v>0</v>
      </c>
    </row>
    <row r="2979" spans="1:19" s="2" customFormat="1" x14ac:dyDescent="0.2">
      <c r="A2979" s="2">
        <v>2956</v>
      </c>
      <c r="B2979" s="2">
        <v>9831112</v>
      </c>
      <c r="C2979" s="2" t="s">
        <v>424</v>
      </c>
      <c r="D2979" s="2">
        <v>1.716</v>
      </c>
      <c r="E2979" s="2">
        <v>0.35599999999999998</v>
      </c>
      <c r="F2979" s="2">
        <v>2</v>
      </c>
      <c r="G2979" s="2">
        <v>1</v>
      </c>
      <c r="H2979" s="2">
        <v>0</v>
      </c>
      <c r="I2979" s="2">
        <v>0</v>
      </c>
      <c r="J2979" s="2">
        <v>0</v>
      </c>
      <c r="K2979" s="2">
        <v>1.5</v>
      </c>
      <c r="L2979" s="2">
        <v>-1</v>
      </c>
      <c r="M2979" s="2">
        <v>4</v>
      </c>
      <c r="N2979" s="2">
        <v>1.7210000000000001</v>
      </c>
      <c r="O2979" s="2">
        <v>1.712</v>
      </c>
      <c r="P2979" s="2">
        <v>0.64300000000000002</v>
      </c>
      <c r="Q2979" s="2">
        <v>7.0000000000000007E-2</v>
      </c>
      <c r="R2979" s="9">
        <v>1</v>
      </c>
      <c r="S2979" s="2" t="s">
        <v>784</v>
      </c>
    </row>
    <row r="2980" spans="1:19" x14ac:dyDescent="0.2">
      <c r="A2980">
        <v>2957</v>
      </c>
      <c r="B2980">
        <v>9831112</v>
      </c>
      <c r="C2980">
        <v>2</v>
      </c>
      <c r="D2980">
        <v>0.1</v>
      </c>
      <c r="E2980">
        <v>1112</v>
      </c>
      <c r="F2980">
        <v>22</v>
      </c>
      <c r="G2980">
        <v>0</v>
      </c>
      <c r="H2980">
        <v>0</v>
      </c>
      <c r="I2980">
        <v>0</v>
      </c>
      <c r="S2980" t="s">
        <v>790</v>
      </c>
    </row>
    <row r="2981" spans="1:19" x14ac:dyDescent="0.2">
      <c r="A2981">
        <v>2958</v>
      </c>
      <c r="B2981">
        <v>9831112</v>
      </c>
      <c r="C2981">
        <v>2</v>
      </c>
      <c r="D2981">
        <v>0.83</v>
      </c>
      <c r="E2981">
        <v>12112</v>
      </c>
      <c r="F2981">
        <v>-211</v>
      </c>
      <c r="G2981">
        <v>0</v>
      </c>
      <c r="H2981">
        <v>0</v>
      </c>
      <c r="I2981">
        <v>0</v>
      </c>
      <c r="S2981" t="s">
        <v>714</v>
      </c>
    </row>
    <row r="2982" spans="1:19" x14ac:dyDescent="0.2">
      <c r="A2982">
        <v>2959</v>
      </c>
      <c r="B2982">
        <v>9831112</v>
      </c>
      <c r="C2982">
        <v>2</v>
      </c>
      <c r="D2982">
        <v>0.06</v>
      </c>
      <c r="E2982">
        <v>2112</v>
      </c>
      <c r="F2982">
        <v>-211</v>
      </c>
      <c r="G2982">
        <v>0</v>
      </c>
      <c r="H2982">
        <v>0</v>
      </c>
      <c r="I2982">
        <v>0</v>
      </c>
    </row>
    <row r="2983" spans="1:19" x14ac:dyDescent="0.2">
      <c r="A2983">
        <v>2960</v>
      </c>
      <c r="B2983">
        <v>9831112</v>
      </c>
      <c r="C2983">
        <v>2</v>
      </c>
      <c r="D2983">
        <v>0.01</v>
      </c>
      <c r="E2983">
        <v>3112</v>
      </c>
      <c r="F2983">
        <v>311</v>
      </c>
      <c r="G2983">
        <v>0</v>
      </c>
      <c r="H2983">
        <v>0</v>
      </c>
      <c r="I2983">
        <v>0</v>
      </c>
    </row>
    <row r="2984" spans="1:19" s="2" customFormat="1" x14ac:dyDescent="0.2">
      <c r="A2984" s="2">
        <v>2961</v>
      </c>
      <c r="B2984" s="2">
        <v>9832122</v>
      </c>
      <c r="C2984" s="2" t="s">
        <v>425</v>
      </c>
      <c r="D2984" s="2">
        <v>1.716</v>
      </c>
      <c r="E2984" s="2">
        <v>0.35599999999999998</v>
      </c>
      <c r="F2984" s="2">
        <v>2</v>
      </c>
      <c r="G2984" s="2">
        <v>1</v>
      </c>
      <c r="H2984" s="2">
        <v>0</v>
      </c>
      <c r="I2984" s="2">
        <v>0</v>
      </c>
      <c r="J2984" s="2">
        <v>0</v>
      </c>
      <c r="K2984" s="2">
        <v>1.5</v>
      </c>
      <c r="L2984" s="2">
        <v>1</v>
      </c>
      <c r="M2984" s="2">
        <v>7</v>
      </c>
      <c r="N2984" s="2">
        <v>1.7210000000000001</v>
      </c>
      <c r="O2984" s="2">
        <v>1.712</v>
      </c>
      <c r="P2984" s="2">
        <v>0.64300000000000002</v>
      </c>
      <c r="Q2984" s="2">
        <v>7.0000000000000007E-2</v>
      </c>
      <c r="R2984" s="9">
        <v>1</v>
      </c>
      <c r="S2984" s="2" t="s">
        <v>784</v>
      </c>
    </row>
    <row r="2985" spans="1:19" x14ac:dyDescent="0.2">
      <c r="A2985">
        <v>2962</v>
      </c>
      <c r="B2985">
        <v>9832122</v>
      </c>
      <c r="C2985">
        <v>2</v>
      </c>
      <c r="D2985">
        <v>0.1</v>
      </c>
      <c r="E2985">
        <v>2122</v>
      </c>
      <c r="F2985">
        <v>22</v>
      </c>
      <c r="G2985">
        <v>0</v>
      </c>
      <c r="H2985">
        <v>0</v>
      </c>
      <c r="I2985">
        <v>0</v>
      </c>
      <c r="S2985" t="s">
        <v>790</v>
      </c>
    </row>
    <row r="2986" spans="1:19" x14ac:dyDescent="0.2">
      <c r="A2986">
        <v>2963</v>
      </c>
      <c r="B2986">
        <v>9832122</v>
      </c>
      <c r="C2986">
        <v>2</v>
      </c>
      <c r="D2986">
        <v>0.41499999999999998</v>
      </c>
      <c r="E2986">
        <v>12112</v>
      </c>
      <c r="F2986">
        <v>211</v>
      </c>
      <c r="G2986">
        <v>0</v>
      </c>
      <c r="H2986">
        <v>0</v>
      </c>
      <c r="I2986">
        <v>0</v>
      </c>
      <c r="S2986" t="s">
        <v>714</v>
      </c>
    </row>
    <row r="2987" spans="1:19" x14ac:dyDescent="0.2">
      <c r="A2987">
        <v>2964</v>
      </c>
      <c r="B2987">
        <v>9832122</v>
      </c>
      <c r="C2987">
        <v>2</v>
      </c>
      <c r="D2987">
        <v>0.41499999999999998</v>
      </c>
      <c r="E2987">
        <v>12212</v>
      </c>
      <c r="F2987">
        <v>111</v>
      </c>
      <c r="G2987">
        <v>0</v>
      </c>
      <c r="H2987">
        <v>0</v>
      </c>
      <c r="I2987">
        <v>0</v>
      </c>
    </row>
    <row r="2988" spans="1:19" x14ac:dyDescent="0.2">
      <c r="A2988">
        <v>2965</v>
      </c>
      <c r="B2988">
        <v>9832122</v>
      </c>
      <c r="C2988">
        <v>2</v>
      </c>
      <c r="D2988">
        <v>0.03</v>
      </c>
      <c r="E2988">
        <v>2112</v>
      </c>
      <c r="F2988">
        <v>211</v>
      </c>
      <c r="G2988">
        <v>0</v>
      </c>
      <c r="H2988">
        <v>0</v>
      </c>
      <c r="I2988">
        <v>0</v>
      </c>
    </row>
    <row r="2989" spans="1:19" x14ac:dyDescent="0.2">
      <c r="A2989">
        <v>2966</v>
      </c>
      <c r="B2989">
        <v>9832122</v>
      </c>
      <c r="C2989">
        <v>2</v>
      </c>
      <c r="D2989">
        <v>0.03</v>
      </c>
      <c r="E2989">
        <v>2212</v>
      </c>
      <c r="F2989">
        <v>111</v>
      </c>
      <c r="G2989">
        <v>0</v>
      </c>
      <c r="H2989">
        <v>0</v>
      </c>
      <c r="I2989">
        <v>0</v>
      </c>
    </row>
    <row r="2990" spans="1:19" x14ac:dyDescent="0.2">
      <c r="A2990">
        <v>2967</v>
      </c>
      <c r="B2990">
        <v>9832122</v>
      </c>
      <c r="C2990">
        <v>2</v>
      </c>
      <c r="D2990">
        <v>5.0000000000000001E-3</v>
      </c>
      <c r="E2990">
        <v>3212</v>
      </c>
      <c r="F2990">
        <v>321</v>
      </c>
      <c r="G2990">
        <v>0</v>
      </c>
      <c r="H2990">
        <v>0</v>
      </c>
      <c r="I2990">
        <v>0</v>
      </c>
    </row>
    <row r="2991" spans="1:19" x14ac:dyDescent="0.2">
      <c r="A2991">
        <v>2968</v>
      </c>
      <c r="B2991">
        <v>9832122</v>
      </c>
      <c r="C2991">
        <v>2</v>
      </c>
      <c r="D2991">
        <v>5.0000000000000001E-3</v>
      </c>
      <c r="E2991">
        <v>3222</v>
      </c>
      <c r="F2991">
        <v>311</v>
      </c>
      <c r="G2991">
        <v>0</v>
      </c>
      <c r="H2991">
        <v>0</v>
      </c>
      <c r="I2991">
        <v>0</v>
      </c>
    </row>
    <row r="2992" spans="1:19" s="2" customFormat="1" x14ac:dyDescent="0.2">
      <c r="A2992" s="2">
        <v>2969</v>
      </c>
      <c r="B2992" s="2">
        <v>9832222</v>
      </c>
      <c r="C2992" s="2" t="s">
        <v>426</v>
      </c>
      <c r="D2992" s="2">
        <v>1.716</v>
      </c>
      <c r="E2992" s="2">
        <v>0.35599999999999998</v>
      </c>
      <c r="F2992" s="2">
        <v>2</v>
      </c>
      <c r="G2992" s="2">
        <v>1</v>
      </c>
      <c r="H2992" s="2">
        <v>0</v>
      </c>
      <c r="I2992" s="2">
        <v>0</v>
      </c>
      <c r="J2992" s="2">
        <v>0</v>
      </c>
      <c r="K2992" s="2">
        <v>1.5</v>
      </c>
      <c r="L2992" s="2">
        <v>2</v>
      </c>
      <c r="M2992" s="2">
        <v>4</v>
      </c>
      <c r="N2992" s="2">
        <v>1.7210000000000001</v>
      </c>
      <c r="O2992" s="2">
        <v>1.712</v>
      </c>
      <c r="P2992" s="2">
        <v>0.64300000000000002</v>
      </c>
      <c r="Q2992" s="2">
        <v>7.0000000000000007E-2</v>
      </c>
      <c r="R2992" s="9">
        <v>1</v>
      </c>
      <c r="S2992" s="2" t="s">
        <v>784</v>
      </c>
    </row>
    <row r="2993" spans="1:19" x14ac:dyDescent="0.2">
      <c r="A2993">
        <v>2970</v>
      </c>
      <c r="B2993">
        <v>9832222</v>
      </c>
      <c r="C2993">
        <v>2</v>
      </c>
      <c r="D2993">
        <v>0.1</v>
      </c>
      <c r="E2993">
        <v>2222</v>
      </c>
      <c r="F2993">
        <v>22</v>
      </c>
      <c r="G2993">
        <v>0</v>
      </c>
      <c r="H2993">
        <v>0</v>
      </c>
      <c r="I2993">
        <v>0</v>
      </c>
      <c r="S2993" t="s">
        <v>790</v>
      </c>
    </row>
    <row r="2994" spans="1:19" x14ac:dyDescent="0.2">
      <c r="A2994">
        <v>2971</v>
      </c>
      <c r="B2994">
        <v>9832222</v>
      </c>
      <c r="C2994">
        <v>2</v>
      </c>
      <c r="D2994">
        <v>0.83</v>
      </c>
      <c r="E2994">
        <v>12212</v>
      </c>
      <c r="F2994">
        <v>211</v>
      </c>
      <c r="G2994">
        <v>0</v>
      </c>
      <c r="H2994">
        <v>0</v>
      </c>
      <c r="I2994">
        <v>0</v>
      </c>
      <c r="S2994" t="s">
        <v>714</v>
      </c>
    </row>
    <row r="2995" spans="1:19" x14ac:dyDescent="0.2">
      <c r="A2995">
        <v>2972</v>
      </c>
      <c r="B2995">
        <v>9832222</v>
      </c>
      <c r="C2995">
        <v>2</v>
      </c>
      <c r="D2995">
        <v>0.06</v>
      </c>
      <c r="E2995">
        <v>2212</v>
      </c>
      <c r="F2995">
        <v>211</v>
      </c>
      <c r="G2995">
        <v>0</v>
      </c>
      <c r="H2995">
        <v>0</v>
      </c>
      <c r="I2995">
        <v>0</v>
      </c>
    </row>
    <row r="2996" spans="1:19" x14ac:dyDescent="0.2">
      <c r="A2996">
        <v>2973</v>
      </c>
      <c r="B2996">
        <v>9832222</v>
      </c>
      <c r="C2996">
        <v>2</v>
      </c>
      <c r="D2996">
        <v>0.01</v>
      </c>
      <c r="E2996">
        <v>3222</v>
      </c>
      <c r="F2996">
        <v>321</v>
      </c>
      <c r="G2996">
        <v>0</v>
      </c>
      <c r="H2996">
        <v>0</v>
      </c>
      <c r="I2996">
        <v>0</v>
      </c>
    </row>
    <row r="2997" spans="1:19" s="2" customFormat="1" x14ac:dyDescent="0.2">
      <c r="A2997" s="2">
        <v>2974</v>
      </c>
      <c r="B2997" s="2">
        <v>9831212</v>
      </c>
      <c r="C2997" s="2" t="s">
        <v>427</v>
      </c>
      <c r="D2997" s="2">
        <v>1.716</v>
      </c>
      <c r="E2997" s="2">
        <v>0.35599999999999998</v>
      </c>
      <c r="F2997" s="2">
        <v>2</v>
      </c>
      <c r="G2997" s="2">
        <v>1</v>
      </c>
      <c r="H2997" s="2">
        <v>0</v>
      </c>
      <c r="I2997" s="2">
        <v>0</v>
      </c>
      <c r="J2997" s="2">
        <v>0</v>
      </c>
      <c r="K2997" s="2">
        <v>1.5</v>
      </c>
      <c r="L2997" s="2">
        <v>0</v>
      </c>
      <c r="M2997" s="2">
        <v>7</v>
      </c>
      <c r="N2997" s="2">
        <v>1.7210000000000001</v>
      </c>
      <c r="O2997" s="2">
        <v>1.712</v>
      </c>
      <c r="P2997" s="2">
        <v>0.64300000000000002</v>
      </c>
      <c r="Q2997" s="2">
        <v>7.0000000000000007E-2</v>
      </c>
      <c r="R2997" s="9">
        <v>1</v>
      </c>
      <c r="S2997" s="2" t="s">
        <v>784</v>
      </c>
    </row>
    <row r="2998" spans="1:19" x14ac:dyDescent="0.2">
      <c r="A2998">
        <v>2975</v>
      </c>
      <c r="B2998">
        <v>9831212</v>
      </c>
      <c r="C2998">
        <v>2</v>
      </c>
      <c r="D2998">
        <v>0.1</v>
      </c>
      <c r="E2998">
        <v>1212</v>
      </c>
      <c r="F2998">
        <v>22</v>
      </c>
      <c r="G2998">
        <v>0</v>
      </c>
      <c r="H2998">
        <v>0</v>
      </c>
      <c r="I2998">
        <v>0</v>
      </c>
      <c r="S2998" t="s">
        <v>790</v>
      </c>
    </row>
    <row r="2999" spans="1:19" x14ac:dyDescent="0.2">
      <c r="A2999">
        <v>2976</v>
      </c>
      <c r="B2999">
        <v>9831212</v>
      </c>
      <c r="C2999">
        <v>2</v>
      </c>
      <c r="D2999">
        <v>0.41499999999999998</v>
      </c>
      <c r="E2999">
        <v>12112</v>
      </c>
      <c r="F2999">
        <v>111</v>
      </c>
      <c r="G2999">
        <v>0</v>
      </c>
      <c r="H2999">
        <v>0</v>
      </c>
      <c r="I2999">
        <v>0</v>
      </c>
      <c r="S2999" t="s">
        <v>714</v>
      </c>
    </row>
    <row r="3000" spans="1:19" x14ac:dyDescent="0.2">
      <c r="A3000">
        <v>2977</v>
      </c>
      <c r="B3000">
        <v>9831212</v>
      </c>
      <c r="C3000">
        <v>2</v>
      </c>
      <c r="D3000">
        <v>0.41499999999999998</v>
      </c>
      <c r="E3000">
        <v>12212</v>
      </c>
      <c r="F3000">
        <v>-211</v>
      </c>
      <c r="G3000">
        <v>0</v>
      </c>
      <c r="H3000">
        <v>0</v>
      </c>
      <c r="I3000">
        <v>0</v>
      </c>
    </row>
    <row r="3001" spans="1:19" x14ac:dyDescent="0.2">
      <c r="A3001">
        <v>2978</v>
      </c>
      <c r="B3001">
        <v>9831212</v>
      </c>
      <c r="C3001">
        <v>2</v>
      </c>
      <c r="D3001">
        <v>0.03</v>
      </c>
      <c r="E3001">
        <v>2112</v>
      </c>
      <c r="F3001">
        <v>111</v>
      </c>
      <c r="G3001">
        <v>0</v>
      </c>
      <c r="H3001">
        <v>0</v>
      </c>
      <c r="I3001">
        <v>0</v>
      </c>
    </row>
    <row r="3002" spans="1:19" x14ac:dyDescent="0.2">
      <c r="A3002">
        <v>2979</v>
      </c>
      <c r="B3002">
        <v>9831212</v>
      </c>
      <c r="C3002">
        <v>2</v>
      </c>
      <c r="D3002">
        <v>0.03</v>
      </c>
      <c r="E3002">
        <v>2212</v>
      </c>
      <c r="F3002">
        <v>-211</v>
      </c>
      <c r="G3002">
        <v>0</v>
      </c>
      <c r="H3002">
        <v>0</v>
      </c>
      <c r="I3002">
        <v>0</v>
      </c>
    </row>
    <row r="3003" spans="1:19" x14ac:dyDescent="0.2">
      <c r="A3003">
        <v>2980</v>
      </c>
      <c r="B3003">
        <v>9831212</v>
      </c>
      <c r="C3003">
        <v>2</v>
      </c>
      <c r="D3003">
        <v>5.0000000000000001E-3</v>
      </c>
      <c r="E3003">
        <v>3112</v>
      </c>
      <c r="F3003">
        <v>321</v>
      </c>
      <c r="G3003">
        <v>0</v>
      </c>
      <c r="H3003">
        <v>0</v>
      </c>
      <c r="I3003">
        <v>0</v>
      </c>
    </row>
    <row r="3004" spans="1:19" x14ac:dyDescent="0.2">
      <c r="A3004">
        <v>2981</v>
      </c>
      <c r="B3004">
        <v>9831212</v>
      </c>
      <c r="C3004">
        <v>2</v>
      </c>
      <c r="D3004">
        <v>5.0000000000000001E-3</v>
      </c>
      <c r="E3004">
        <v>3212</v>
      </c>
      <c r="F3004">
        <v>311</v>
      </c>
      <c r="G3004">
        <v>0</v>
      </c>
      <c r="H3004">
        <v>0</v>
      </c>
      <c r="I3004">
        <v>0</v>
      </c>
    </row>
    <row r="3005" spans="1:19" s="2" customFormat="1" x14ac:dyDescent="0.2">
      <c r="A3005" s="2">
        <v>2982</v>
      </c>
      <c r="B3005" s="2">
        <v>-9831212</v>
      </c>
      <c r="C3005" s="2" t="s">
        <v>428</v>
      </c>
      <c r="D3005" s="2">
        <v>1.716</v>
      </c>
      <c r="E3005" s="2">
        <v>0.35599999999999998</v>
      </c>
      <c r="F3005" s="2">
        <v>2</v>
      </c>
      <c r="G3005" s="2">
        <v>-1</v>
      </c>
      <c r="H3005" s="2">
        <v>0</v>
      </c>
      <c r="I3005" s="2">
        <v>0</v>
      </c>
      <c r="J3005" s="2">
        <v>0</v>
      </c>
      <c r="K3005" s="2">
        <v>1.5</v>
      </c>
      <c r="L3005" s="2">
        <v>0</v>
      </c>
      <c r="M3005" s="2">
        <v>7</v>
      </c>
      <c r="N3005" s="2">
        <v>1.7210000000000001</v>
      </c>
      <c r="O3005" s="2">
        <v>1.712</v>
      </c>
      <c r="P3005" s="2">
        <v>0.64300000000000002</v>
      </c>
      <c r="Q3005" s="2">
        <v>7.0000000000000007E-2</v>
      </c>
      <c r="R3005" s="9">
        <v>1</v>
      </c>
      <c r="S3005" s="2" t="s">
        <v>784</v>
      </c>
    </row>
    <row r="3006" spans="1:19" x14ac:dyDescent="0.2">
      <c r="A3006">
        <v>2983</v>
      </c>
      <c r="B3006">
        <v>-9831212</v>
      </c>
      <c r="C3006">
        <v>2</v>
      </c>
      <c r="D3006">
        <v>0.1</v>
      </c>
      <c r="E3006">
        <v>-1212</v>
      </c>
      <c r="F3006">
        <v>22</v>
      </c>
      <c r="G3006">
        <v>0</v>
      </c>
      <c r="H3006">
        <v>0</v>
      </c>
      <c r="I3006">
        <v>0</v>
      </c>
      <c r="S3006" t="s">
        <v>790</v>
      </c>
    </row>
    <row r="3007" spans="1:19" x14ac:dyDescent="0.2">
      <c r="A3007">
        <v>2984</v>
      </c>
      <c r="B3007">
        <v>-9831212</v>
      </c>
      <c r="C3007">
        <v>2</v>
      </c>
      <c r="D3007">
        <v>0.41499999999999998</v>
      </c>
      <c r="E3007">
        <v>-12212</v>
      </c>
      <c r="F3007">
        <v>211</v>
      </c>
      <c r="G3007">
        <v>0</v>
      </c>
      <c r="H3007">
        <v>0</v>
      </c>
      <c r="I3007">
        <v>0</v>
      </c>
      <c r="S3007" t="s">
        <v>714</v>
      </c>
    </row>
    <row r="3008" spans="1:19" x14ac:dyDescent="0.2">
      <c r="A3008">
        <v>2985</v>
      </c>
      <c r="B3008">
        <v>-9831212</v>
      </c>
      <c r="C3008">
        <v>2</v>
      </c>
      <c r="D3008">
        <v>0.41499999999999998</v>
      </c>
      <c r="E3008">
        <v>-12112</v>
      </c>
      <c r="F3008">
        <v>111</v>
      </c>
      <c r="G3008">
        <v>0</v>
      </c>
      <c r="H3008">
        <v>0</v>
      </c>
      <c r="I3008">
        <v>0</v>
      </c>
    </row>
    <row r="3009" spans="1:19" x14ac:dyDescent="0.2">
      <c r="A3009">
        <v>2986</v>
      </c>
      <c r="B3009">
        <v>-9831212</v>
      </c>
      <c r="C3009">
        <v>2</v>
      </c>
      <c r="D3009">
        <v>5.0000000000000001E-3</v>
      </c>
      <c r="E3009">
        <v>-3212</v>
      </c>
      <c r="F3009">
        <v>-311</v>
      </c>
      <c r="G3009">
        <v>0</v>
      </c>
      <c r="H3009">
        <v>0</v>
      </c>
      <c r="I3009">
        <v>0</v>
      </c>
    </row>
    <row r="3010" spans="1:19" x14ac:dyDescent="0.2">
      <c r="A3010">
        <v>2987</v>
      </c>
      <c r="B3010">
        <v>-9831212</v>
      </c>
      <c r="C3010">
        <v>2</v>
      </c>
      <c r="D3010">
        <v>5.0000000000000001E-3</v>
      </c>
      <c r="E3010">
        <v>-3112</v>
      </c>
      <c r="F3010">
        <v>-321</v>
      </c>
      <c r="G3010">
        <v>0</v>
      </c>
      <c r="H3010">
        <v>0</v>
      </c>
      <c r="I3010">
        <v>0</v>
      </c>
    </row>
    <row r="3011" spans="1:19" x14ac:dyDescent="0.2">
      <c r="A3011">
        <v>2988</v>
      </c>
      <c r="B3011">
        <v>-9831212</v>
      </c>
      <c r="C3011">
        <v>2</v>
      </c>
      <c r="D3011">
        <v>0.03</v>
      </c>
      <c r="E3011">
        <v>-2212</v>
      </c>
      <c r="F3011">
        <v>211</v>
      </c>
      <c r="G3011">
        <v>0</v>
      </c>
      <c r="H3011">
        <v>0</v>
      </c>
      <c r="I3011">
        <v>0</v>
      </c>
    </row>
    <row r="3012" spans="1:19" x14ac:dyDescent="0.2">
      <c r="A3012">
        <v>2989</v>
      </c>
      <c r="B3012">
        <v>-9831212</v>
      </c>
      <c r="C3012">
        <v>2</v>
      </c>
      <c r="D3012">
        <v>0.03</v>
      </c>
      <c r="E3012">
        <v>-2112</v>
      </c>
      <c r="F3012">
        <v>111</v>
      </c>
      <c r="G3012">
        <v>0</v>
      </c>
      <c r="H3012">
        <v>0</v>
      </c>
      <c r="I3012">
        <v>0</v>
      </c>
    </row>
    <row r="3013" spans="1:19" s="2" customFormat="1" x14ac:dyDescent="0.2">
      <c r="A3013" s="2">
        <v>2990</v>
      </c>
      <c r="B3013" s="2">
        <v>-9832222</v>
      </c>
      <c r="C3013" s="2" t="s">
        <v>429</v>
      </c>
      <c r="D3013" s="2">
        <v>1.716</v>
      </c>
      <c r="E3013" s="2">
        <v>0.35599999999999998</v>
      </c>
      <c r="F3013" s="2">
        <v>2</v>
      </c>
      <c r="G3013" s="2">
        <v>-1</v>
      </c>
      <c r="H3013" s="2">
        <v>0</v>
      </c>
      <c r="I3013" s="2">
        <v>0</v>
      </c>
      <c r="J3013" s="2">
        <v>0</v>
      </c>
      <c r="K3013" s="2">
        <v>1.5</v>
      </c>
      <c r="L3013" s="2">
        <v>-2</v>
      </c>
      <c r="M3013" s="2">
        <v>4</v>
      </c>
      <c r="N3013" s="2">
        <v>1.7210000000000001</v>
      </c>
      <c r="O3013" s="2">
        <v>1.712</v>
      </c>
      <c r="P3013" s="2">
        <v>0.64300000000000002</v>
      </c>
      <c r="Q3013" s="2">
        <v>7.0000000000000007E-2</v>
      </c>
      <c r="R3013" s="9">
        <v>1</v>
      </c>
      <c r="S3013" s="2" t="s">
        <v>784</v>
      </c>
    </row>
    <row r="3014" spans="1:19" x14ac:dyDescent="0.2">
      <c r="A3014">
        <v>2991</v>
      </c>
      <c r="B3014">
        <v>-9832222</v>
      </c>
      <c r="C3014">
        <v>2</v>
      </c>
      <c r="D3014">
        <v>0.1</v>
      </c>
      <c r="E3014">
        <v>-2222</v>
      </c>
      <c r="F3014">
        <v>22</v>
      </c>
      <c r="G3014">
        <v>0</v>
      </c>
      <c r="H3014">
        <v>0</v>
      </c>
      <c r="I3014">
        <v>0</v>
      </c>
      <c r="S3014" t="s">
        <v>790</v>
      </c>
    </row>
    <row r="3015" spans="1:19" x14ac:dyDescent="0.2">
      <c r="A3015">
        <v>2992</v>
      </c>
      <c r="B3015">
        <v>-9832222</v>
      </c>
      <c r="C3015">
        <v>2</v>
      </c>
      <c r="D3015">
        <v>0.83</v>
      </c>
      <c r="E3015">
        <v>-12212</v>
      </c>
      <c r="F3015">
        <v>-211</v>
      </c>
      <c r="G3015">
        <v>0</v>
      </c>
      <c r="H3015">
        <v>0</v>
      </c>
      <c r="I3015">
        <v>0</v>
      </c>
      <c r="S3015" t="s">
        <v>714</v>
      </c>
    </row>
    <row r="3016" spans="1:19" x14ac:dyDescent="0.2">
      <c r="A3016">
        <v>2993</v>
      </c>
      <c r="B3016">
        <v>-9832222</v>
      </c>
      <c r="C3016">
        <v>2</v>
      </c>
      <c r="D3016">
        <v>0.01</v>
      </c>
      <c r="E3016">
        <v>-3222</v>
      </c>
      <c r="F3016">
        <v>-321</v>
      </c>
      <c r="G3016">
        <v>0</v>
      </c>
      <c r="H3016">
        <v>0</v>
      </c>
      <c r="I3016">
        <v>0</v>
      </c>
    </row>
    <row r="3017" spans="1:19" x14ac:dyDescent="0.2">
      <c r="A3017">
        <v>2994</v>
      </c>
      <c r="B3017">
        <v>-9832222</v>
      </c>
      <c r="C3017">
        <v>2</v>
      </c>
      <c r="D3017">
        <v>0.06</v>
      </c>
      <c r="E3017">
        <v>-2212</v>
      </c>
      <c r="F3017">
        <v>-211</v>
      </c>
      <c r="G3017">
        <v>0</v>
      </c>
      <c r="H3017">
        <v>0</v>
      </c>
      <c r="I3017">
        <v>0</v>
      </c>
    </row>
    <row r="3018" spans="1:19" s="2" customFormat="1" x14ac:dyDescent="0.2">
      <c r="A3018" s="2">
        <v>2995</v>
      </c>
      <c r="B3018" s="2">
        <v>-9832122</v>
      </c>
      <c r="C3018" s="2" t="s">
        <v>430</v>
      </c>
      <c r="D3018" s="2">
        <v>1.716</v>
      </c>
      <c r="E3018" s="2">
        <v>0.35599999999999998</v>
      </c>
      <c r="F3018" s="2">
        <v>2</v>
      </c>
      <c r="G3018" s="2">
        <v>-1</v>
      </c>
      <c r="H3018" s="2">
        <v>0</v>
      </c>
      <c r="I3018" s="2">
        <v>0</v>
      </c>
      <c r="J3018" s="2">
        <v>0</v>
      </c>
      <c r="K3018" s="2">
        <v>1.5</v>
      </c>
      <c r="L3018" s="2">
        <v>-1</v>
      </c>
      <c r="M3018" s="2">
        <v>7</v>
      </c>
      <c r="N3018" s="2">
        <v>1.7210000000000001</v>
      </c>
      <c r="O3018" s="2">
        <v>1.712</v>
      </c>
      <c r="P3018" s="2">
        <v>0.64300000000000002</v>
      </c>
      <c r="Q3018" s="2">
        <v>7.0000000000000007E-2</v>
      </c>
      <c r="R3018" s="9">
        <v>1</v>
      </c>
      <c r="S3018" s="2" t="s">
        <v>784</v>
      </c>
    </row>
    <row r="3019" spans="1:19" x14ac:dyDescent="0.2">
      <c r="A3019">
        <v>2996</v>
      </c>
      <c r="B3019">
        <v>-9832122</v>
      </c>
      <c r="C3019">
        <v>2</v>
      </c>
      <c r="D3019">
        <v>0.1</v>
      </c>
      <c r="E3019">
        <v>-2122</v>
      </c>
      <c r="F3019">
        <v>22</v>
      </c>
      <c r="G3019">
        <v>0</v>
      </c>
      <c r="H3019">
        <v>0</v>
      </c>
      <c r="I3019">
        <v>0</v>
      </c>
      <c r="S3019" t="s">
        <v>790</v>
      </c>
    </row>
    <row r="3020" spans="1:19" x14ac:dyDescent="0.2">
      <c r="A3020">
        <v>2997</v>
      </c>
      <c r="B3020">
        <v>-9832122</v>
      </c>
      <c r="C3020">
        <v>2</v>
      </c>
      <c r="D3020">
        <v>0.41499999999999998</v>
      </c>
      <c r="E3020">
        <v>-12212</v>
      </c>
      <c r="F3020">
        <v>111</v>
      </c>
      <c r="G3020">
        <v>0</v>
      </c>
      <c r="H3020">
        <v>0</v>
      </c>
      <c r="I3020">
        <v>0</v>
      </c>
      <c r="S3020" t="s">
        <v>714</v>
      </c>
    </row>
    <row r="3021" spans="1:19" x14ac:dyDescent="0.2">
      <c r="A3021">
        <v>2998</v>
      </c>
      <c r="B3021">
        <v>-9832122</v>
      </c>
      <c r="C3021">
        <v>2</v>
      </c>
      <c r="D3021">
        <v>0.41499999999999998</v>
      </c>
      <c r="E3021">
        <v>-12112</v>
      </c>
      <c r="F3021">
        <v>-211</v>
      </c>
      <c r="G3021">
        <v>0</v>
      </c>
      <c r="H3021">
        <v>0</v>
      </c>
      <c r="I3021">
        <v>0</v>
      </c>
    </row>
    <row r="3022" spans="1:19" x14ac:dyDescent="0.2">
      <c r="A3022">
        <v>2999</v>
      </c>
      <c r="B3022">
        <v>-9832122</v>
      </c>
      <c r="C3022">
        <v>2</v>
      </c>
      <c r="D3022">
        <v>5.0000000000000001E-3</v>
      </c>
      <c r="E3022">
        <v>-3222</v>
      </c>
      <c r="F3022">
        <v>-311</v>
      </c>
      <c r="G3022">
        <v>0</v>
      </c>
      <c r="H3022">
        <v>0</v>
      </c>
      <c r="I3022">
        <v>0</v>
      </c>
    </row>
    <row r="3023" spans="1:19" x14ac:dyDescent="0.2">
      <c r="A3023">
        <v>3000</v>
      </c>
      <c r="B3023">
        <v>-9832122</v>
      </c>
      <c r="C3023">
        <v>2</v>
      </c>
      <c r="D3023">
        <v>5.0000000000000001E-3</v>
      </c>
      <c r="E3023">
        <v>-3212</v>
      </c>
      <c r="F3023">
        <v>-321</v>
      </c>
      <c r="G3023">
        <v>0</v>
      </c>
      <c r="H3023">
        <v>0</v>
      </c>
      <c r="I3023">
        <v>0</v>
      </c>
    </row>
    <row r="3024" spans="1:19" x14ac:dyDescent="0.2">
      <c r="A3024">
        <v>3001</v>
      </c>
      <c r="B3024">
        <v>-9832122</v>
      </c>
      <c r="C3024">
        <v>2</v>
      </c>
      <c r="D3024">
        <v>0.03</v>
      </c>
      <c r="E3024">
        <v>-2212</v>
      </c>
      <c r="F3024">
        <v>111</v>
      </c>
      <c r="G3024">
        <v>0</v>
      </c>
      <c r="H3024">
        <v>0</v>
      </c>
      <c r="I3024">
        <v>0</v>
      </c>
    </row>
    <row r="3025" spans="1:19" x14ac:dyDescent="0.2">
      <c r="A3025">
        <v>3002</v>
      </c>
      <c r="B3025">
        <v>-9832122</v>
      </c>
      <c r="C3025">
        <v>2</v>
      </c>
      <c r="D3025">
        <v>0.03</v>
      </c>
      <c r="E3025">
        <v>-2112</v>
      </c>
      <c r="F3025">
        <v>-211</v>
      </c>
      <c r="G3025">
        <v>0</v>
      </c>
      <c r="H3025">
        <v>0</v>
      </c>
      <c r="I3025">
        <v>0</v>
      </c>
    </row>
    <row r="3026" spans="1:19" s="2" customFormat="1" x14ac:dyDescent="0.2">
      <c r="A3026" s="2">
        <v>3003</v>
      </c>
      <c r="B3026" s="2">
        <v>-9831112</v>
      </c>
      <c r="C3026" s="2" t="s">
        <v>431</v>
      </c>
      <c r="D3026" s="2">
        <v>1.716</v>
      </c>
      <c r="E3026" s="2">
        <v>0.35599999999999998</v>
      </c>
      <c r="F3026" s="2">
        <v>2</v>
      </c>
      <c r="G3026" s="2">
        <v>-1</v>
      </c>
      <c r="H3026" s="2">
        <v>0</v>
      </c>
      <c r="I3026" s="2">
        <v>0</v>
      </c>
      <c r="J3026" s="2">
        <v>0</v>
      </c>
      <c r="K3026" s="2">
        <v>1.5</v>
      </c>
      <c r="L3026" s="2">
        <v>1</v>
      </c>
      <c r="M3026" s="2">
        <v>4</v>
      </c>
      <c r="N3026" s="2">
        <v>1.7210000000000001</v>
      </c>
      <c r="O3026" s="2">
        <v>1.712</v>
      </c>
      <c r="P3026" s="2">
        <v>0.64300000000000002</v>
      </c>
      <c r="Q3026" s="2">
        <v>7.0000000000000007E-2</v>
      </c>
      <c r="R3026" s="9">
        <v>1</v>
      </c>
      <c r="S3026" s="2" t="s">
        <v>784</v>
      </c>
    </row>
    <row r="3027" spans="1:19" x14ac:dyDescent="0.2">
      <c r="A3027">
        <v>3004</v>
      </c>
      <c r="B3027">
        <v>-9831112</v>
      </c>
      <c r="C3027">
        <v>2</v>
      </c>
      <c r="D3027">
        <v>0.1</v>
      </c>
      <c r="E3027">
        <v>-1112</v>
      </c>
      <c r="F3027">
        <v>22</v>
      </c>
      <c r="G3027">
        <v>0</v>
      </c>
      <c r="H3027">
        <v>0</v>
      </c>
      <c r="I3027">
        <v>0</v>
      </c>
      <c r="S3027" t="s">
        <v>790</v>
      </c>
    </row>
    <row r="3028" spans="1:19" x14ac:dyDescent="0.2">
      <c r="A3028">
        <v>3005</v>
      </c>
      <c r="B3028">
        <v>-9831112</v>
      </c>
      <c r="C3028">
        <v>2</v>
      </c>
      <c r="D3028">
        <v>0.83</v>
      </c>
      <c r="E3028">
        <v>-12112</v>
      </c>
      <c r="F3028">
        <v>211</v>
      </c>
      <c r="G3028">
        <v>0</v>
      </c>
      <c r="H3028">
        <v>0</v>
      </c>
      <c r="I3028">
        <v>0</v>
      </c>
      <c r="S3028" t="s">
        <v>714</v>
      </c>
    </row>
    <row r="3029" spans="1:19" x14ac:dyDescent="0.2">
      <c r="A3029">
        <v>3006</v>
      </c>
      <c r="B3029">
        <v>-9831112</v>
      </c>
      <c r="C3029">
        <v>2</v>
      </c>
      <c r="D3029">
        <v>0.01</v>
      </c>
      <c r="E3029">
        <v>-3112</v>
      </c>
      <c r="F3029">
        <v>-311</v>
      </c>
      <c r="G3029">
        <v>0</v>
      </c>
      <c r="H3029">
        <v>0</v>
      </c>
      <c r="I3029">
        <v>0</v>
      </c>
    </row>
    <row r="3030" spans="1:19" x14ac:dyDescent="0.2">
      <c r="A3030">
        <v>3007</v>
      </c>
      <c r="B3030">
        <v>-9831112</v>
      </c>
      <c r="C3030">
        <v>2</v>
      </c>
      <c r="D3030">
        <v>0.06</v>
      </c>
      <c r="E3030">
        <v>-2112</v>
      </c>
      <c r="F3030">
        <v>211</v>
      </c>
      <c r="G3030">
        <v>0</v>
      </c>
      <c r="H3030">
        <v>0</v>
      </c>
      <c r="I3030">
        <v>0</v>
      </c>
    </row>
    <row r="3031" spans="1:19" s="2" customFormat="1" x14ac:dyDescent="0.2">
      <c r="A3031" s="2">
        <v>3008</v>
      </c>
      <c r="B3031" s="2">
        <v>-23112</v>
      </c>
      <c r="C3031" s="2" t="s">
        <v>432</v>
      </c>
      <c r="D3031" s="2">
        <v>1.75</v>
      </c>
      <c r="E3031" s="2">
        <v>0.15</v>
      </c>
      <c r="F3031" s="2">
        <v>2</v>
      </c>
      <c r="G3031" s="2">
        <v>-1</v>
      </c>
      <c r="H3031" s="2">
        <v>1</v>
      </c>
      <c r="I3031" s="2">
        <v>0</v>
      </c>
      <c r="J3031" s="2">
        <v>0</v>
      </c>
      <c r="K3031" s="2">
        <v>1</v>
      </c>
      <c r="L3031" s="2">
        <v>1</v>
      </c>
      <c r="M3031" s="2">
        <v>5</v>
      </c>
      <c r="N3031" s="2">
        <v>1.8</v>
      </c>
      <c r="O3031" s="2">
        <v>1.7</v>
      </c>
      <c r="P3031" s="2">
        <v>0.2</v>
      </c>
      <c r="Q3031" s="2">
        <v>0.1</v>
      </c>
      <c r="R3031" s="9">
        <v>3</v>
      </c>
      <c r="S3031" s="2" t="s">
        <v>705</v>
      </c>
    </row>
    <row r="3032" spans="1:19" x14ac:dyDescent="0.2">
      <c r="A3032">
        <v>3009</v>
      </c>
      <c r="B3032">
        <v>-23112</v>
      </c>
      <c r="C3032">
        <v>2</v>
      </c>
      <c r="D3032">
        <v>0.55000000000000004</v>
      </c>
      <c r="E3032">
        <v>-3112</v>
      </c>
      <c r="F3032">
        <v>221</v>
      </c>
      <c r="G3032">
        <v>0</v>
      </c>
      <c r="H3032">
        <v>0</v>
      </c>
      <c r="I3032">
        <v>0</v>
      </c>
    </row>
    <row r="3033" spans="1:19" x14ac:dyDescent="0.2">
      <c r="A3033">
        <v>3010</v>
      </c>
      <c r="B3033">
        <v>-23112</v>
      </c>
      <c r="C3033">
        <v>2</v>
      </c>
      <c r="D3033">
        <v>0.1</v>
      </c>
      <c r="E3033">
        <v>-2112</v>
      </c>
      <c r="F3033">
        <v>321</v>
      </c>
      <c r="G3033">
        <v>0</v>
      </c>
      <c r="H3033">
        <v>0</v>
      </c>
      <c r="I3033">
        <v>0</v>
      </c>
    </row>
    <row r="3034" spans="1:19" x14ac:dyDescent="0.2">
      <c r="A3034">
        <v>3011</v>
      </c>
      <c r="B3034">
        <v>-23112</v>
      </c>
      <c r="C3034">
        <v>2</v>
      </c>
      <c r="D3034">
        <v>7.4999999999999997E-2</v>
      </c>
      <c r="E3034">
        <v>-3212</v>
      </c>
      <c r="F3034">
        <v>211</v>
      </c>
      <c r="G3034">
        <v>0</v>
      </c>
      <c r="H3034">
        <v>0</v>
      </c>
      <c r="I3034">
        <v>0</v>
      </c>
    </row>
    <row r="3035" spans="1:19" x14ac:dyDescent="0.2">
      <c r="A3035">
        <v>3012</v>
      </c>
      <c r="B3035">
        <v>-23112</v>
      </c>
      <c r="C3035">
        <v>2</v>
      </c>
      <c r="D3035">
        <v>7.4999999999999997E-2</v>
      </c>
      <c r="E3035">
        <v>-3112</v>
      </c>
      <c r="F3035">
        <v>111</v>
      </c>
      <c r="G3035">
        <v>0</v>
      </c>
      <c r="H3035">
        <v>0</v>
      </c>
      <c r="I3035">
        <v>0</v>
      </c>
    </row>
    <row r="3036" spans="1:19" x14ac:dyDescent="0.2">
      <c r="A3036">
        <v>3013</v>
      </c>
      <c r="B3036">
        <v>-23112</v>
      </c>
      <c r="C3036">
        <v>2</v>
      </c>
      <c r="D3036">
        <v>0.2</v>
      </c>
      <c r="E3036">
        <v>-3122</v>
      </c>
      <c r="F3036">
        <v>211</v>
      </c>
      <c r="G3036">
        <v>0</v>
      </c>
      <c r="H3036">
        <v>0</v>
      </c>
      <c r="I3036">
        <v>0</v>
      </c>
    </row>
    <row r="3037" spans="1:19" s="2" customFormat="1" x14ac:dyDescent="0.2">
      <c r="A3037" s="2">
        <v>3014</v>
      </c>
      <c r="B3037" s="2">
        <v>-23212</v>
      </c>
      <c r="C3037" s="2" t="s">
        <v>433</v>
      </c>
      <c r="D3037" s="2">
        <v>1.75</v>
      </c>
      <c r="E3037" s="2">
        <v>0.15</v>
      </c>
      <c r="F3037" s="2">
        <v>2</v>
      </c>
      <c r="G3037" s="2">
        <v>-1</v>
      </c>
      <c r="H3037" s="2">
        <v>1</v>
      </c>
      <c r="I3037" s="2">
        <v>0</v>
      </c>
      <c r="J3037" s="2">
        <v>0</v>
      </c>
      <c r="K3037" s="2">
        <v>1</v>
      </c>
      <c r="L3037" s="2">
        <v>0</v>
      </c>
      <c r="M3037" s="2">
        <v>7</v>
      </c>
      <c r="N3037" s="2">
        <v>1.8</v>
      </c>
      <c r="O3037" s="2">
        <v>1.7</v>
      </c>
      <c r="P3037" s="2">
        <v>0.2</v>
      </c>
      <c r="Q3037" s="2">
        <v>0.1</v>
      </c>
      <c r="R3037" s="9">
        <v>3</v>
      </c>
      <c r="S3037" s="2" t="s">
        <v>705</v>
      </c>
    </row>
    <row r="3038" spans="1:19" x14ac:dyDescent="0.2">
      <c r="A3038">
        <v>3015</v>
      </c>
      <c r="B3038">
        <v>-23212</v>
      </c>
      <c r="C3038">
        <v>2</v>
      </c>
      <c r="D3038">
        <v>0.55000000000000004</v>
      </c>
      <c r="E3038">
        <v>-3212</v>
      </c>
      <c r="F3038">
        <v>221</v>
      </c>
      <c r="G3038">
        <v>0</v>
      </c>
      <c r="H3038">
        <v>0</v>
      </c>
      <c r="I3038">
        <v>0</v>
      </c>
    </row>
    <row r="3039" spans="1:19" x14ac:dyDescent="0.2">
      <c r="A3039">
        <v>3016</v>
      </c>
      <c r="B3039">
        <v>-23212</v>
      </c>
      <c r="C3039">
        <v>2</v>
      </c>
      <c r="D3039">
        <v>0.05</v>
      </c>
      <c r="E3039">
        <v>-2212</v>
      </c>
      <c r="F3039">
        <v>321</v>
      </c>
      <c r="G3039">
        <v>0</v>
      </c>
      <c r="H3039">
        <v>0</v>
      </c>
      <c r="I3039">
        <v>0</v>
      </c>
    </row>
    <row r="3040" spans="1:19" x14ac:dyDescent="0.2">
      <c r="A3040">
        <v>3017</v>
      </c>
      <c r="B3040">
        <v>-23212</v>
      </c>
      <c r="C3040">
        <v>2</v>
      </c>
      <c r="D3040">
        <v>0.05</v>
      </c>
      <c r="E3040">
        <v>-2112</v>
      </c>
      <c r="F3040">
        <v>311</v>
      </c>
      <c r="G3040">
        <v>0</v>
      </c>
      <c r="H3040">
        <v>0</v>
      </c>
      <c r="I3040">
        <v>0</v>
      </c>
    </row>
    <row r="3041" spans="1:19" x14ac:dyDescent="0.2">
      <c r="A3041">
        <v>3018</v>
      </c>
      <c r="B3041">
        <v>-23212</v>
      </c>
      <c r="C3041">
        <v>2</v>
      </c>
      <c r="D3041">
        <v>0.2</v>
      </c>
      <c r="E3041">
        <v>-3122</v>
      </c>
      <c r="F3041">
        <v>111</v>
      </c>
      <c r="G3041">
        <v>0</v>
      </c>
      <c r="H3041">
        <v>0</v>
      </c>
      <c r="I3041">
        <v>0</v>
      </c>
    </row>
    <row r="3042" spans="1:19" x14ac:dyDescent="0.2">
      <c r="A3042">
        <v>3019</v>
      </c>
      <c r="B3042">
        <v>-23212</v>
      </c>
      <c r="C3042">
        <v>2</v>
      </c>
      <c r="D3042">
        <v>0.05</v>
      </c>
      <c r="E3042">
        <v>-3222</v>
      </c>
      <c r="F3042">
        <v>211</v>
      </c>
      <c r="G3042">
        <v>0</v>
      </c>
      <c r="H3042">
        <v>0</v>
      </c>
      <c r="I3042">
        <v>0</v>
      </c>
    </row>
    <row r="3043" spans="1:19" x14ac:dyDescent="0.2">
      <c r="A3043">
        <v>3020</v>
      </c>
      <c r="B3043">
        <v>-23212</v>
      </c>
      <c r="C3043">
        <v>2</v>
      </c>
      <c r="D3043">
        <v>0.05</v>
      </c>
      <c r="E3043">
        <v>-3212</v>
      </c>
      <c r="F3043">
        <v>111</v>
      </c>
      <c r="G3043">
        <v>0</v>
      </c>
      <c r="H3043">
        <v>0</v>
      </c>
      <c r="I3043">
        <v>0</v>
      </c>
    </row>
    <row r="3044" spans="1:19" x14ac:dyDescent="0.2">
      <c r="A3044">
        <v>3021</v>
      </c>
      <c r="B3044">
        <v>-23212</v>
      </c>
      <c r="C3044">
        <v>2</v>
      </c>
      <c r="D3044">
        <v>0.05</v>
      </c>
      <c r="E3044">
        <v>-3112</v>
      </c>
      <c r="F3044">
        <v>-211</v>
      </c>
      <c r="G3044">
        <v>0</v>
      </c>
      <c r="H3044">
        <v>0</v>
      </c>
      <c r="I3044">
        <v>0</v>
      </c>
    </row>
    <row r="3045" spans="1:19" s="2" customFormat="1" x14ac:dyDescent="0.2">
      <c r="A3045" s="2">
        <v>3022</v>
      </c>
      <c r="B3045" s="2">
        <v>-23222</v>
      </c>
      <c r="C3045" s="2" t="s">
        <v>434</v>
      </c>
      <c r="D3045" s="2">
        <v>1.75</v>
      </c>
      <c r="E3045" s="2">
        <v>0.15</v>
      </c>
      <c r="F3045" s="2">
        <v>2</v>
      </c>
      <c r="G3045" s="2">
        <v>-1</v>
      </c>
      <c r="H3045" s="2">
        <v>1</v>
      </c>
      <c r="I3045" s="2">
        <v>0</v>
      </c>
      <c r="J3045" s="2">
        <v>0</v>
      </c>
      <c r="K3045" s="2">
        <v>1</v>
      </c>
      <c r="L3045" s="2">
        <v>-1</v>
      </c>
      <c r="M3045" s="2">
        <v>5</v>
      </c>
      <c r="N3045" s="2">
        <v>1.8</v>
      </c>
      <c r="O3045" s="2">
        <v>1.7</v>
      </c>
      <c r="P3045" s="2">
        <v>0.2</v>
      </c>
      <c r="Q3045" s="2">
        <v>0.1</v>
      </c>
      <c r="R3045" s="9">
        <v>3</v>
      </c>
      <c r="S3045" s="2" t="s">
        <v>705</v>
      </c>
    </row>
    <row r="3046" spans="1:19" x14ac:dyDescent="0.2">
      <c r="A3046">
        <v>3023</v>
      </c>
      <c r="B3046">
        <v>-23222</v>
      </c>
      <c r="C3046">
        <v>2</v>
      </c>
      <c r="D3046">
        <v>0.55000000000000004</v>
      </c>
      <c r="E3046">
        <v>-3222</v>
      </c>
      <c r="F3046">
        <v>221</v>
      </c>
      <c r="G3046">
        <v>0</v>
      </c>
      <c r="H3046">
        <v>0</v>
      </c>
      <c r="I3046">
        <v>0</v>
      </c>
    </row>
    <row r="3047" spans="1:19" x14ac:dyDescent="0.2">
      <c r="A3047">
        <v>3024</v>
      </c>
      <c r="B3047">
        <v>-23222</v>
      </c>
      <c r="C3047">
        <v>2</v>
      </c>
      <c r="D3047">
        <v>0.1</v>
      </c>
      <c r="E3047">
        <v>-2212</v>
      </c>
      <c r="F3047">
        <v>311</v>
      </c>
      <c r="G3047">
        <v>0</v>
      </c>
      <c r="H3047">
        <v>0</v>
      </c>
      <c r="I3047">
        <v>0</v>
      </c>
    </row>
    <row r="3048" spans="1:19" x14ac:dyDescent="0.2">
      <c r="A3048">
        <v>3025</v>
      </c>
      <c r="B3048">
        <v>-23222</v>
      </c>
      <c r="C3048">
        <v>2</v>
      </c>
      <c r="D3048">
        <v>0.2</v>
      </c>
      <c r="E3048">
        <v>-3122</v>
      </c>
      <c r="F3048">
        <v>-211</v>
      </c>
      <c r="G3048">
        <v>0</v>
      </c>
      <c r="H3048">
        <v>0</v>
      </c>
      <c r="I3048">
        <v>0</v>
      </c>
    </row>
    <row r="3049" spans="1:19" x14ac:dyDescent="0.2">
      <c r="A3049">
        <v>3026</v>
      </c>
      <c r="B3049">
        <v>-23222</v>
      </c>
      <c r="C3049">
        <v>2</v>
      </c>
      <c r="D3049">
        <v>7.4999999999999997E-2</v>
      </c>
      <c r="E3049">
        <v>-3222</v>
      </c>
      <c r="F3049">
        <v>111</v>
      </c>
      <c r="G3049">
        <v>0</v>
      </c>
      <c r="H3049">
        <v>0</v>
      </c>
      <c r="I3049">
        <v>0</v>
      </c>
    </row>
    <row r="3050" spans="1:19" x14ac:dyDescent="0.2">
      <c r="A3050">
        <v>3027</v>
      </c>
      <c r="B3050">
        <v>-23222</v>
      </c>
      <c r="C3050">
        <v>2</v>
      </c>
      <c r="D3050">
        <v>7.4999999999999997E-2</v>
      </c>
      <c r="E3050">
        <v>-3212</v>
      </c>
      <c r="F3050">
        <v>-211</v>
      </c>
      <c r="G3050">
        <v>0</v>
      </c>
      <c r="H3050">
        <v>0</v>
      </c>
      <c r="I3050">
        <v>0</v>
      </c>
    </row>
    <row r="3051" spans="1:19" s="2" customFormat="1" x14ac:dyDescent="0.2">
      <c r="A3051" s="2">
        <v>3028</v>
      </c>
      <c r="B3051" s="2">
        <v>9000215</v>
      </c>
      <c r="C3051" s="2" t="s">
        <v>435</v>
      </c>
      <c r="D3051" s="2">
        <v>1.698</v>
      </c>
      <c r="E3051" s="2">
        <v>0.26500000000000001</v>
      </c>
      <c r="F3051" s="2">
        <v>5</v>
      </c>
      <c r="G3051" s="2">
        <v>0</v>
      </c>
      <c r="H3051" s="2">
        <v>0</v>
      </c>
      <c r="I3051" s="2">
        <v>0</v>
      </c>
      <c r="J3051" s="2">
        <v>0</v>
      </c>
      <c r="K3051" s="2">
        <v>1</v>
      </c>
      <c r="L3051" s="2">
        <v>1</v>
      </c>
      <c r="M3051" s="2">
        <v>3</v>
      </c>
      <c r="N3051" s="2">
        <f>D3051+0.044</f>
        <v>1.742</v>
      </c>
      <c r="O3051" s="2">
        <f>D3051-0.044</f>
        <v>1.6539999999999999</v>
      </c>
      <c r="P3051" s="2">
        <f>E3051+0.05</f>
        <v>0.315</v>
      </c>
      <c r="Q3051" s="2">
        <f>E3051-0.05</f>
        <v>0.21500000000000002</v>
      </c>
      <c r="R3051" s="9">
        <v>-4</v>
      </c>
      <c r="S3051" s="2" t="s">
        <v>784</v>
      </c>
    </row>
    <row r="3052" spans="1:19" x14ac:dyDescent="0.2">
      <c r="A3052">
        <v>3029</v>
      </c>
      <c r="B3052">
        <v>9000215</v>
      </c>
      <c r="C3052">
        <v>2</v>
      </c>
      <c r="D3052">
        <v>0.7</v>
      </c>
      <c r="E3052">
        <v>217</v>
      </c>
      <c r="F3052">
        <v>22</v>
      </c>
      <c r="G3052">
        <v>0</v>
      </c>
      <c r="H3052">
        <v>0</v>
      </c>
      <c r="I3052">
        <v>0</v>
      </c>
    </row>
    <row r="3053" spans="1:19" x14ac:dyDescent="0.2">
      <c r="A3053">
        <v>3030</v>
      </c>
      <c r="B3053">
        <v>9000215</v>
      </c>
      <c r="C3053">
        <v>2</v>
      </c>
      <c r="D3053">
        <v>0.2</v>
      </c>
      <c r="E3053">
        <v>221</v>
      </c>
      <c r="F3053">
        <v>211</v>
      </c>
      <c r="G3053">
        <v>0</v>
      </c>
      <c r="H3053">
        <v>0</v>
      </c>
      <c r="I3053">
        <v>0</v>
      </c>
    </row>
    <row r="3054" spans="1:19" x14ac:dyDescent="0.2">
      <c r="A3054">
        <v>3031</v>
      </c>
      <c r="B3054">
        <v>9000215</v>
      </c>
      <c r="C3054">
        <v>2</v>
      </c>
      <c r="D3054">
        <v>0.1</v>
      </c>
      <c r="E3054">
        <v>-311</v>
      </c>
      <c r="F3054">
        <v>321</v>
      </c>
      <c r="G3054">
        <v>0</v>
      </c>
      <c r="H3054">
        <v>0</v>
      </c>
      <c r="I3054">
        <v>0</v>
      </c>
    </row>
    <row r="3055" spans="1:19" s="2" customFormat="1" x14ac:dyDescent="0.2">
      <c r="A3055" s="2">
        <v>3032</v>
      </c>
      <c r="B3055" s="2">
        <v>9000115</v>
      </c>
      <c r="C3055" s="2" t="s">
        <v>436</v>
      </c>
      <c r="D3055" s="2">
        <v>1.698</v>
      </c>
      <c r="E3055" s="2">
        <v>0.26500000000000001</v>
      </c>
      <c r="F3055" s="2">
        <v>5</v>
      </c>
      <c r="G3055" s="2">
        <v>0</v>
      </c>
      <c r="H3055" s="2">
        <v>0</v>
      </c>
      <c r="I3055" s="2">
        <v>0</v>
      </c>
      <c r="J3055" s="2">
        <v>0</v>
      </c>
      <c r="K3055" s="2">
        <v>1</v>
      </c>
      <c r="L3055" s="2">
        <v>0</v>
      </c>
      <c r="M3055" s="2">
        <v>4</v>
      </c>
      <c r="N3055" s="2">
        <f>D3055+0.044</f>
        <v>1.742</v>
      </c>
      <c r="O3055" s="2">
        <f>D3055-0.044</f>
        <v>1.6539999999999999</v>
      </c>
      <c r="P3055" s="2">
        <f>E3055+0.05</f>
        <v>0.315</v>
      </c>
      <c r="Q3055" s="2">
        <f>E3055-0.05</f>
        <v>0.21500000000000002</v>
      </c>
      <c r="R3055" s="9">
        <v>-4</v>
      </c>
      <c r="S3055" s="2" t="s">
        <v>784</v>
      </c>
    </row>
    <row r="3056" spans="1:19" x14ac:dyDescent="0.2">
      <c r="A3056">
        <v>3033</v>
      </c>
      <c r="B3056">
        <v>9000115</v>
      </c>
      <c r="C3056">
        <v>2</v>
      </c>
      <c r="D3056">
        <v>0.7</v>
      </c>
      <c r="E3056">
        <v>117</v>
      </c>
      <c r="F3056">
        <v>22</v>
      </c>
      <c r="G3056">
        <v>0</v>
      </c>
      <c r="H3056">
        <v>0</v>
      </c>
      <c r="I3056">
        <v>0</v>
      </c>
    </row>
    <row r="3057" spans="1:19" x14ac:dyDescent="0.2">
      <c r="A3057">
        <v>3034</v>
      </c>
      <c r="B3057">
        <v>9000115</v>
      </c>
      <c r="C3057">
        <v>2</v>
      </c>
      <c r="D3057">
        <v>0.2</v>
      </c>
      <c r="E3057">
        <v>221</v>
      </c>
      <c r="F3057">
        <v>111</v>
      </c>
      <c r="G3057">
        <v>0</v>
      </c>
      <c r="H3057">
        <v>0</v>
      </c>
      <c r="I3057">
        <v>0</v>
      </c>
    </row>
    <row r="3058" spans="1:19" x14ac:dyDescent="0.2">
      <c r="A3058">
        <v>3035</v>
      </c>
      <c r="B3058">
        <v>9000115</v>
      </c>
      <c r="C3058">
        <v>2</v>
      </c>
      <c r="D3058">
        <v>0.05</v>
      </c>
      <c r="E3058">
        <v>-321</v>
      </c>
      <c r="F3058">
        <v>321</v>
      </c>
      <c r="G3058">
        <v>0</v>
      </c>
      <c r="H3058">
        <v>0</v>
      </c>
      <c r="I3058">
        <v>0</v>
      </c>
    </row>
    <row r="3059" spans="1:19" x14ac:dyDescent="0.2">
      <c r="A3059">
        <v>3036</v>
      </c>
      <c r="B3059">
        <v>9000115</v>
      </c>
      <c r="C3059">
        <v>2</v>
      </c>
      <c r="D3059">
        <v>0.05</v>
      </c>
      <c r="E3059">
        <v>-311</v>
      </c>
      <c r="F3059">
        <v>311</v>
      </c>
      <c r="G3059">
        <v>0</v>
      </c>
      <c r="H3059">
        <v>0</v>
      </c>
      <c r="I3059">
        <v>0</v>
      </c>
    </row>
    <row r="3060" spans="1:19" s="2" customFormat="1" x14ac:dyDescent="0.2">
      <c r="A3060" s="2">
        <v>3037</v>
      </c>
      <c r="B3060" s="2">
        <v>-9000215</v>
      </c>
      <c r="C3060" s="2" t="s">
        <v>437</v>
      </c>
      <c r="D3060" s="2">
        <v>1.698</v>
      </c>
      <c r="E3060" s="2">
        <v>0.26500000000000001</v>
      </c>
      <c r="F3060" s="2">
        <v>5</v>
      </c>
      <c r="G3060" s="2">
        <v>0</v>
      </c>
      <c r="H3060" s="2">
        <v>0</v>
      </c>
      <c r="I3060" s="2">
        <v>0</v>
      </c>
      <c r="J3060" s="2">
        <v>0</v>
      </c>
      <c r="K3060" s="2">
        <v>1</v>
      </c>
      <c r="L3060" s="2">
        <v>-1</v>
      </c>
      <c r="M3060" s="2">
        <v>3</v>
      </c>
      <c r="N3060" s="2">
        <f>D3060+0.044</f>
        <v>1.742</v>
      </c>
      <c r="O3060" s="2">
        <f>D3060-0.044</f>
        <v>1.6539999999999999</v>
      </c>
      <c r="P3060" s="2">
        <f>E3060+0.05</f>
        <v>0.315</v>
      </c>
      <c r="Q3060" s="2">
        <f>E3060-0.05</f>
        <v>0.21500000000000002</v>
      </c>
      <c r="R3060" s="9">
        <v>-4</v>
      </c>
      <c r="S3060" s="2" t="s">
        <v>784</v>
      </c>
    </row>
    <row r="3061" spans="1:19" x14ac:dyDescent="0.2">
      <c r="A3061">
        <v>3038</v>
      </c>
      <c r="B3061">
        <v>-9000215</v>
      </c>
      <c r="C3061">
        <v>2</v>
      </c>
      <c r="D3061">
        <v>0.7</v>
      </c>
      <c r="E3061">
        <v>-217</v>
      </c>
      <c r="F3061">
        <v>22</v>
      </c>
      <c r="G3061">
        <v>0</v>
      </c>
      <c r="H3061">
        <v>0</v>
      </c>
      <c r="I3061">
        <v>0</v>
      </c>
    </row>
    <row r="3062" spans="1:19" x14ac:dyDescent="0.2">
      <c r="A3062">
        <v>3039</v>
      </c>
      <c r="B3062">
        <v>-9000215</v>
      </c>
      <c r="C3062">
        <v>2</v>
      </c>
      <c r="D3062">
        <v>0.2</v>
      </c>
      <c r="E3062">
        <v>221</v>
      </c>
      <c r="F3062">
        <v>-211</v>
      </c>
      <c r="G3062">
        <v>0</v>
      </c>
      <c r="H3062">
        <v>0</v>
      </c>
      <c r="I3062">
        <v>0</v>
      </c>
    </row>
    <row r="3063" spans="1:19" x14ac:dyDescent="0.2">
      <c r="A3063">
        <v>3040</v>
      </c>
      <c r="B3063">
        <v>-9000215</v>
      </c>
      <c r="C3063">
        <v>2</v>
      </c>
      <c r="D3063">
        <v>0.1</v>
      </c>
      <c r="E3063">
        <v>311</v>
      </c>
      <c r="F3063">
        <v>-321</v>
      </c>
      <c r="G3063">
        <v>0</v>
      </c>
      <c r="H3063">
        <v>0</v>
      </c>
      <c r="I3063">
        <v>0</v>
      </c>
    </row>
    <row r="3064" spans="1:19" s="2" customFormat="1" x14ac:dyDescent="0.2">
      <c r="A3064" s="2">
        <v>3041</v>
      </c>
      <c r="B3064" s="2">
        <v>9843114</v>
      </c>
      <c r="C3064" s="2" t="s">
        <v>746</v>
      </c>
      <c r="D3064" s="2">
        <v>1.78</v>
      </c>
      <c r="E3064" s="2">
        <v>0.2</v>
      </c>
      <c r="F3064" s="2">
        <v>4</v>
      </c>
      <c r="G3064" s="2">
        <v>1</v>
      </c>
      <c r="H3064" s="2">
        <v>-1</v>
      </c>
      <c r="I3064" s="2">
        <v>0</v>
      </c>
      <c r="J3064" s="2">
        <v>0</v>
      </c>
      <c r="K3064" s="2">
        <v>1</v>
      </c>
      <c r="L3064" s="2">
        <v>-1</v>
      </c>
      <c r="M3064" s="2">
        <v>5</v>
      </c>
      <c r="N3064" s="2">
        <v>1.83</v>
      </c>
      <c r="O3064" s="2">
        <v>1.73</v>
      </c>
      <c r="P3064" s="2">
        <v>0.3</v>
      </c>
      <c r="Q3064" s="2">
        <v>0.1</v>
      </c>
      <c r="R3064" s="9">
        <v>1</v>
      </c>
      <c r="S3064" s="2" t="s">
        <v>723</v>
      </c>
    </row>
    <row r="3065" spans="1:19" x14ac:dyDescent="0.2">
      <c r="A3065">
        <v>3042</v>
      </c>
      <c r="B3065">
        <v>9843114</v>
      </c>
      <c r="C3065">
        <v>2</v>
      </c>
      <c r="D3065">
        <v>0.7</v>
      </c>
      <c r="E3065">
        <v>3122</v>
      </c>
      <c r="F3065">
        <v>-211</v>
      </c>
      <c r="G3065">
        <v>0</v>
      </c>
      <c r="H3065">
        <v>0</v>
      </c>
      <c r="I3065">
        <v>0</v>
      </c>
      <c r="S3065" t="s">
        <v>745</v>
      </c>
    </row>
    <row r="3066" spans="1:19" x14ac:dyDescent="0.2">
      <c r="A3066">
        <v>3043</v>
      </c>
      <c r="B3066">
        <v>9843114</v>
      </c>
      <c r="C3066">
        <v>2</v>
      </c>
      <c r="D3066">
        <v>0.16</v>
      </c>
      <c r="E3066">
        <v>13114</v>
      </c>
      <c r="F3066">
        <v>22</v>
      </c>
      <c r="G3066">
        <v>0</v>
      </c>
      <c r="H3066">
        <v>0</v>
      </c>
      <c r="I3066">
        <v>0</v>
      </c>
      <c r="S3066" t="s">
        <v>784</v>
      </c>
    </row>
    <row r="3067" spans="1:19" x14ac:dyDescent="0.2">
      <c r="A3067">
        <v>3044</v>
      </c>
      <c r="B3067">
        <v>9843114</v>
      </c>
      <c r="C3067">
        <v>2</v>
      </c>
      <c r="D3067">
        <v>0.06</v>
      </c>
      <c r="E3067">
        <v>3112</v>
      </c>
      <c r="F3067">
        <v>111</v>
      </c>
      <c r="G3067">
        <v>0</v>
      </c>
      <c r="H3067">
        <v>0</v>
      </c>
      <c r="I3067">
        <v>0</v>
      </c>
    </row>
    <row r="3068" spans="1:19" x14ac:dyDescent="0.2">
      <c r="A3068">
        <v>3045</v>
      </c>
      <c r="B3068">
        <v>9843114</v>
      </c>
      <c r="C3068">
        <v>2</v>
      </c>
      <c r="D3068">
        <v>0.06</v>
      </c>
      <c r="E3068">
        <v>3212</v>
      </c>
      <c r="F3068">
        <v>-211</v>
      </c>
      <c r="G3068">
        <v>0</v>
      </c>
      <c r="H3068">
        <v>0</v>
      </c>
      <c r="I3068">
        <v>0</v>
      </c>
    </row>
    <row r="3069" spans="1:19" x14ac:dyDescent="0.2">
      <c r="A3069">
        <v>3046</v>
      </c>
      <c r="B3069">
        <v>9843114</v>
      </c>
      <c r="C3069">
        <v>2</v>
      </c>
      <c r="D3069">
        <v>0.02</v>
      </c>
      <c r="E3069">
        <v>2112</v>
      </c>
      <c r="F3069">
        <v>-321</v>
      </c>
      <c r="G3069">
        <v>0</v>
      </c>
      <c r="H3069">
        <v>0</v>
      </c>
      <c r="I3069">
        <v>0</v>
      </c>
    </row>
    <row r="3070" spans="1:19" s="2" customFormat="1" x14ac:dyDescent="0.2">
      <c r="A3070" s="2">
        <v>3047</v>
      </c>
      <c r="B3070" s="2">
        <v>9843214</v>
      </c>
      <c r="C3070" s="2" t="s">
        <v>744</v>
      </c>
      <c r="D3070" s="2">
        <v>1.78</v>
      </c>
      <c r="E3070" s="2">
        <v>0.2</v>
      </c>
      <c r="F3070" s="2">
        <v>4</v>
      </c>
      <c r="G3070" s="2">
        <v>1</v>
      </c>
      <c r="H3070" s="2">
        <v>-1</v>
      </c>
      <c r="I3070" s="2">
        <v>0</v>
      </c>
      <c r="J3070" s="2">
        <v>0</v>
      </c>
      <c r="K3070" s="2">
        <v>1</v>
      </c>
      <c r="L3070" s="2">
        <v>0</v>
      </c>
      <c r="M3070" s="2">
        <v>7</v>
      </c>
      <c r="N3070" s="2">
        <v>1.83</v>
      </c>
      <c r="O3070" s="2">
        <v>1.73</v>
      </c>
      <c r="P3070" s="2">
        <v>0.3</v>
      </c>
      <c r="Q3070" s="2">
        <v>0.1</v>
      </c>
      <c r="R3070" s="9">
        <v>1</v>
      </c>
      <c r="S3070" s="2" t="s">
        <v>723</v>
      </c>
    </row>
    <row r="3071" spans="1:19" x14ac:dyDescent="0.2">
      <c r="A3071">
        <v>3048</v>
      </c>
      <c r="B3071">
        <v>9843214</v>
      </c>
      <c r="C3071">
        <v>2</v>
      </c>
      <c r="D3071">
        <v>0.7</v>
      </c>
      <c r="E3071">
        <v>3122</v>
      </c>
      <c r="F3071">
        <v>111</v>
      </c>
      <c r="G3071">
        <v>0</v>
      </c>
      <c r="H3071">
        <v>0</v>
      </c>
      <c r="I3071">
        <v>0</v>
      </c>
      <c r="S3071" t="s">
        <v>743</v>
      </c>
    </row>
    <row r="3072" spans="1:19" x14ac:dyDescent="0.2">
      <c r="A3072">
        <v>3049</v>
      </c>
      <c r="B3072">
        <v>9843214</v>
      </c>
      <c r="C3072">
        <v>2</v>
      </c>
      <c r="D3072">
        <v>0.16</v>
      </c>
      <c r="E3072">
        <v>13214</v>
      </c>
      <c r="F3072">
        <v>22</v>
      </c>
      <c r="G3072">
        <v>0</v>
      </c>
      <c r="H3072">
        <v>0</v>
      </c>
      <c r="I3072">
        <v>0</v>
      </c>
      <c r="S3072" t="s">
        <v>784</v>
      </c>
    </row>
    <row r="3073" spans="1:19" x14ac:dyDescent="0.2">
      <c r="A3073">
        <v>3050</v>
      </c>
      <c r="B3073">
        <v>9843214</v>
      </c>
      <c r="C3073">
        <v>2</v>
      </c>
      <c r="D3073">
        <v>0.04</v>
      </c>
      <c r="E3073">
        <v>3112</v>
      </c>
      <c r="F3073">
        <v>211</v>
      </c>
      <c r="G3073">
        <v>0</v>
      </c>
      <c r="H3073">
        <v>0</v>
      </c>
      <c r="I3073">
        <v>0</v>
      </c>
    </row>
    <row r="3074" spans="1:19" x14ac:dyDescent="0.2">
      <c r="A3074">
        <v>3051</v>
      </c>
      <c r="B3074">
        <v>9843214</v>
      </c>
      <c r="C3074">
        <v>2</v>
      </c>
      <c r="D3074">
        <v>0.04</v>
      </c>
      <c r="E3074">
        <v>3212</v>
      </c>
      <c r="F3074">
        <v>111</v>
      </c>
      <c r="G3074">
        <v>0</v>
      </c>
      <c r="H3074">
        <v>0</v>
      </c>
      <c r="I3074">
        <v>0</v>
      </c>
    </row>
    <row r="3075" spans="1:19" x14ac:dyDescent="0.2">
      <c r="A3075">
        <v>3052</v>
      </c>
      <c r="B3075">
        <v>9843214</v>
      </c>
      <c r="C3075">
        <v>2</v>
      </c>
      <c r="D3075">
        <v>0.04</v>
      </c>
      <c r="E3075">
        <v>3222</v>
      </c>
      <c r="F3075">
        <v>-211</v>
      </c>
      <c r="G3075">
        <v>0</v>
      </c>
      <c r="H3075">
        <v>0</v>
      </c>
      <c r="I3075">
        <v>0</v>
      </c>
    </row>
    <row r="3076" spans="1:19" x14ac:dyDescent="0.2">
      <c r="A3076">
        <v>3053</v>
      </c>
      <c r="B3076">
        <v>9843214</v>
      </c>
      <c r="C3076">
        <v>2</v>
      </c>
      <c r="D3076">
        <v>0.01</v>
      </c>
      <c r="E3076">
        <v>2112</v>
      </c>
      <c r="F3076">
        <v>-311</v>
      </c>
      <c r="G3076">
        <v>0</v>
      </c>
      <c r="H3076">
        <v>0</v>
      </c>
      <c r="I3076">
        <v>0</v>
      </c>
    </row>
    <row r="3077" spans="1:19" x14ac:dyDescent="0.2">
      <c r="A3077">
        <v>3054</v>
      </c>
      <c r="B3077">
        <v>9843214</v>
      </c>
      <c r="C3077">
        <v>2</v>
      </c>
      <c r="D3077">
        <v>0.01</v>
      </c>
      <c r="E3077">
        <v>2212</v>
      </c>
      <c r="F3077">
        <v>-321</v>
      </c>
      <c r="G3077">
        <v>0</v>
      </c>
      <c r="H3077">
        <v>0</v>
      </c>
      <c r="I3077">
        <v>0</v>
      </c>
    </row>
    <row r="3078" spans="1:19" s="2" customFormat="1" x14ac:dyDescent="0.2">
      <c r="A3078" s="2">
        <v>3055</v>
      </c>
      <c r="B3078" s="2">
        <v>9843224</v>
      </c>
      <c r="C3078" s="2" t="s">
        <v>742</v>
      </c>
      <c r="D3078" s="2">
        <v>1.78</v>
      </c>
      <c r="E3078" s="2">
        <v>0.2</v>
      </c>
      <c r="F3078" s="2">
        <v>4</v>
      </c>
      <c r="G3078" s="2">
        <v>1</v>
      </c>
      <c r="H3078" s="2">
        <v>-1</v>
      </c>
      <c r="I3078" s="2">
        <v>0</v>
      </c>
      <c r="J3078" s="2">
        <v>0</v>
      </c>
      <c r="K3078" s="2">
        <v>1</v>
      </c>
      <c r="L3078" s="2">
        <v>1</v>
      </c>
      <c r="M3078" s="2">
        <v>5</v>
      </c>
      <c r="N3078" s="2">
        <v>1.83</v>
      </c>
      <c r="O3078" s="2">
        <v>1.73</v>
      </c>
      <c r="P3078" s="2">
        <v>0.3</v>
      </c>
      <c r="Q3078" s="2">
        <v>0.1</v>
      </c>
      <c r="R3078" s="9">
        <v>1</v>
      </c>
      <c r="S3078" s="2" t="s">
        <v>723</v>
      </c>
    </row>
    <row r="3079" spans="1:19" x14ac:dyDescent="0.2">
      <c r="A3079">
        <v>3056</v>
      </c>
      <c r="B3079">
        <v>9843224</v>
      </c>
      <c r="C3079">
        <v>2</v>
      </c>
      <c r="D3079">
        <v>0.7</v>
      </c>
      <c r="E3079">
        <v>3122</v>
      </c>
      <c r="F3079">
        <v>211</v>
      </c>
      <c r="G3079">
        <v>0</v>
      </c>
      <c r="H3079">
        <v>0</v>
      </c>
      <c r="I3079">
        <v>0</v>
      </c>
      <c r="S3079" t="s">
        <v>741</v>
      </c>
    </row>
    <row r="3080" spans="1:19" x14ac:dyDescent="0.2">
      <c r="A3080">
        <v>3057</v>
      </c>
      <c r="B3080">
        <v>9843224</v>
      </c>
      <c r="C3080">
        <v>2</v>
      </c>
      <c r="D3080">
        <v>0.16</v>
      </c>
      <c r="E3080">
        <v>13224</v>
      </c>
      <c r="F3080">
        <v>22</v>
      </c>
      <c r="G3080">
        <v>0</v>
      </c>
      <c r="H3080">
        <v>0</v>
      </c>
      <c r="I3080">
        <v>0</v>
      </c>
      <c r="S3080" t="s">
        <v>784</v>
      </c>
    </row>
    <row r="3081" spans="1:19" x14ac:dyDescent="0.2">
      <c r="A3081">
        <v>3058</v>
      </c>
      <c r="B3081">
        <v>9843224</v>
      </c>
      <c r="C3081">
        <v>2</v>
      </c>
      <c r="D3081">
        <v>0.06</v>
      </c>
      <c r="E3081">
        <v>3212</v>
      </c>
      <c r="F3081">
        <v>211</v>
      </c>
      <c r="G3081">
        <v>0</v>
      </c>
      <c r="H3081">
        <v>0</v>
      </c>
      <c r="I3081">
        <v>0</v>
      </c>
    </row>
    <row r="3082" spans="1:19" x14ac:dyDescent="0.2">
      <c r="A3082">
        <v>3059</v>
      </c>
      <c r="B3082">
        <v>9843224</v>
      </c>
      <c r="C3082">
        <v>2</v>
      </c>
      <c r="D3082">
        <v>0.06</v>
      </c>
      <c r="E3082">
        <v>3222</v>
      </c>
      <c r="F3082">
        <v>111</v>
      </c>
      <c r="G3082">
        <v>0</v>
      </c>
      <c r="H3082">
        <v>0</v>
      </c>
      <c r="I3082">
        <v>0</v>
      </c>
    </row>
    <row r="3083" spans="1:19" x14ac:dyDescent="0.2">
      <c r="A3083">
        <v>3060</v>
      </c>
      <c r="B3083">
        <v>9843224</v>
      </c>
      <c r="C3083">
        <v>2</v>
      </c>
      <c r="D3083">
        <v>0.02</v>
      </c>
      <c r="E3083">
        <v>2212</v>
      </c>
      <c r="F3083">
        <v>-311</v>
      </c>
      <c r="G3083">
        <v>0</v>
      </c>
      <c r="H3083">
        <v>0</v>
      </c>
      <c r="I3083">
        <v>0</v>
      </c>
    </row>
    <row r="3084" spans="1:19" s="2" customFormat="1" x14ac:dyDescent="0.2">
      <c r="A3084" s="2">
        <v>3061</v>
      </c>
      <c r="B3084" s="2">
        <v>-9843224</v>
      </c>
      <c r="C3084" s="2" t="s">
        <v>740</v>
      </c>
      <c r="D3084" s="2">
        <v>1.78</v>
      </c>
      <c r="E3084" s="2">
        <v>0.2</v>
      </c>
      <c r="F3084" s="2">
        <v>4</v>
      </c>
      <c r="G3084" s="2">
        <v>-1</v>
      </c>
      <c r="H3084" s="2">
        <v>1</v>
      </c>
      <c r="I3084" s="2">
        <v>0</v>
      </c>
      <c r="J3084" s="2">
        <v>0</v>
      </c>
      <c r="K3084" s="2">
        <v>1</v>
      </c>
      <c r="L3084" s="2">
        <v>-1</v>
      </c>
      <c r="M3084" s="2">
        <v>5</v>
      </c>
      <c r="N3084" s="2">
        <v>1.83</v>
      </c>
      <c r="O3084" s="2">
        <v>1.73</v>
      </c>
      <c r="P3084" s="2">
        <v>0.3</v>
      </c>
      <c r="Q3084" s="2">
        <v>0.1</v>
      </c>
      <c r="R3084" s="9">
        <v>1</v>
      </c>
      <c r="S3084" s="2" t="s">
        <v>723</v>
      </c>
    </row>
    <row r="3085" spans="1:19" x14ac:dyDescent="0.2">
      <c r="A3085">
        <v>3062</v>
      </c>
      <c r="B3085">
        <v>-9843224</v>
      </c>
      <c r="C3085">
        <v>2</v>
      </c>
      <c r="D3085">
        <v>0.7</v>
      </c>
      <c r="E3085">
        <v>-3122</v>
      </c>
      <c r="F3085">
        <v>-211</v>
      </c>
      <c r="G3085">
        <v>0</v>
      </c>
      <c r="H3085">
        <v>0</v>
      </c>
      <c r="I3085">
        <v>0</v>
      </c>
      <c r="S3085" s="11" t="s">
        <v>739</v>
      </c>
    </row>
    <row r="3086" spans="1:19" x14ac:dyDescent="0.2">
      <c r="A3086">
        <v>3063</v>
      </c>
      <c r="B3086">
        <v>-9843224</v>
      </c>
      <c r="C3086">
        <v>2</v>
      </c>
      <c r="D3086">
        <v>0.16</v>
      </c>
      <c r="E3086">
        <v>-13224</v>
      </c>
      <c r="F3086">
        <v>22</v>
      </c>
      <c r="G3086">
        <v>0</v>
      </c>
      <c r="H3086">
        <v>0</v>
      </c>
      <c r="I3086">
        <v>0</v>
      </c>
      <c r="S3086" t="s">
        <v>784</v>
      </c>
    </row>
    <row r="3087" spans="1:19" x14ac:dyDescent="0.2">
      <c r="A3087">
        <v>3064</v>
      </c>
      <c r="B3087">
        <v>-9843224</v>
      </c>
      <c r="C3087">
        <v>2</v>
      </c>
      <c r="D3087">
        <v>0.06</v>
      </c>
      <c r="E3087">
        <v>-3222</v>
      </c>
      <c r="F3087">
        <v>111</v>
      </c>
      <c r="G3087">
        <v>0</v>
      </c>
      <c r="H3087">
        <v>0</v>
      </c>
      <c r="I3087">
        <v>0</v>
      </c>
    </row>
    <row r="3088" spans="1:19" x14ac:dyDescent="0.2">
      <c r="A3088">
        <v>3065</v>
      </c>
      <c r="B3088">
        <v>-9843224</v>
      </c>
      <c r="C3088">
        <v>2</v>
      </c>
      <c r="D3088">
        <v>0.06</v>
      </c>
      <c r="E3088">
        <v>-3212</v>
      </c>
      <c r="F3088">
        <v>-211</v>
      </c>
      <c r="G3088">
        <v>0</v>
      </c>
      <c r="H3088">
        <v>0</v>
      </c>
      <c r="I3088">
        <v>0</v>
      </c>
    </row>
    <row r="3089" spans="1:19" x14ac:dyDescent="0.2">
      <c r="A3089">
        <v>3066</v>
      </c>
      <c r="B3089">
        <v>-9843224</v>
      </c>
      <c r="C3089">
        <v>2</v>
      </c>
      <c r="D3089">
        <v>0.02</v>
      </c>
      <c r="E3089">
        <v>-2212</v>
      </c>
      <c r="F3089">
        <v>311</v>
      </c>
      <c r="G3089">
        <v>0</v>
      </c>
      <c r="H3089">
        <v>0</v>
      </c>
      <c r="I3089">
        <v>0</v>
      </c>
    </row>
    <row r="3090" spans="1:19" s="2" customFormat="1" x14ac:dyDescent="0.2">
      <c r="A3090" s="2">
        <v>3067</v>
      </c>
      <c r="B3090" s="2">
        <v>-9843214</v>
      </c>
      <c r="C3090" s="2" t="s">
        <v>738</v>
      </c>
      <c r="D3090" s="2">
        <v>1.78</v>
      </c>
      <c r="E3090" s="2">
        <v>0.2</v>
      </c>
      <c r="F3090" s="2">
        <v>4</v>
      </c>
      <c r="G3090" s="2">
        <v>-1</v>
      </c>
      <c r="H3090" s="2">
        <v>1</v>
      </c>
      <c r="I3090" s="2">
        <v>0</v>
      </c>
      <c r="J3090" s="2">
        <v>0</v>
      </c>
      <c r="K3090" s="2">
        <v>1</v>
      </c>
      <c r="L3090" s="2">
        <v>0</v>
      </c>
      <c r="M3090" s="2">
        <v>7</v>
      </c>
      <c r="N3090" s="2">
        <v>1.83</v>
      </c>
      <c r="O3090" s="2">
        <v>1.73</v>
      </c>
      <c r="P3090" s="2">
        <v>0.3</v>
      </c>
      <c r="Q3090" s="2">
        <v>0.1</v>
      </c>
      <c r="R3090" s="9">
        <v>1</v>
      </c>
      <c r="S3090" s="2" t="s">
        <v>723</v>
      </c>
    </row>
    <row r="3091" spans="1:19" x14ac:dyDescent="0.2">
      <c r="A3091">
        <v>3068</v>
      </c>
      <c r="B3091">
        <v>-9843214</v>
      </c>
      <c r="C3091">
        <v>2</v>
      </c>
      <c r="D3091">
        <v>0.7</v>
      </c>
      <c r="E3091">
        <v>-3122</v>
      </c>
      <c r="F3091">
        <v>111</v>
      </c>
      <c r="G3091">
        <v>0</v>
      </c>
      <c r="H3091">
        <v>0</v>
      </c>
      <c r="I3091">
        <v>0</v>
      </c>
      <c r="S3091" t="s">
        <v>737</v>
      </c>
    </row>
    <row r="3092" spans="1:19" x14ac:dyDescent="0.2">
      <c r="A3092">
        <v>3069</v>
      </c>
      <c r="B3092">
        <v>-9843214</v>
      </c>
      <c r="C3092">
        <v>2</v>
      </c>
      <c r="D3092">
        <v>0.16</v>
      </c>
      <c r="E3092">
        <v>-13214</v>
      </c>
      <c r="F3092">
        <v>22</v>
      </c>
      <c r="G3092">
        <v>0</v>
      </c>
      <c r="H3092">
        <v>0</v>
      </c>
      <c r="I3092">
        <v>0</v>
      </c>
      <c r="S3092" t="s">
        <v>784</v>
      </c>
    </row>
    <row r="3093" spans="1:19" x14ac:dyDescent="0.2">
      <c r="A3093">
        <v>3070</v>
      </c>
      <c r="B3093">
        <v>-9843214</v>
      </c>
      <c r="C3093">
        <v>2</v>
      </c>
      <c r="D3093">
        <v>0.04</v>
      </c>
      <c r="E3093">
        <v>-3222</v>
      </c>
      <c r="F3093">
        <v>211</v>
      </c>
      <c r="G3093">
        <v>0</v>
      </c>
      <c r="H3093">
        <v>0</v>
      </c>
      <c r="I3093">
        <v>0</v>
      </c>
    </row>
    <row r="3094" spans="1:19" x14ac:dyDescent="0.2">
      <c r="A3094">
        <v>3071</v>
      </c>
      <c r="B3094">
        <v>-9843214</v>
      </c>
      <c r="C3094">
        <v>2</v>
      </c>
      <c r="D3094">
        <v>0.04</v>
      </c>
      <c r="E3094">
        <v>-3212</v>
      </c>
      <c r="F3094">
        <v>111</v>
      </c>
      <c r="G3094">
        <v>0</v>
      </c>
      <c r="H3094">
        <v>0</v>
      </c>
      <c r="I3094">
        <v>0</v>
      </c>
    </row>
    <row r="3095" spans="1:19" x14ac:dyDescent="0.2">
      <c r="A3095">
        <v>3072</v>
      </c>
      <c r="B3095">
        <v>-9843214</v>
      </c>
      <c r="C3095">
        <v>2</v>
      </c>
      <c r="D3095">
        <v>0.04</v>
      </c>
      <c r="E3095">
        <v>-3112</v>
      </c>
      <c r="F3095">
        <v>-211</v>
      </c>
      <c r="G3095">
        <v>0</v>
      </c>
      <c r="H3095">
        <v>0</v>
      </c>
      <c r="I3095">
        <v>0</v>
      </c>
    </row>
    <row r="3096" spans="1:19" x14ac:dyDescent="0.2">
      <c r="A3096">
        <v>3073</v>
      </c>
      <c r="B3096">
        <v>-9843214</v>
      </c>
      <c r="C3096">
        <v>2</v>
      </c>
      <c r="D3096">
        <v>0.01</v>
      </c>
      <c r="E3096">
        <v>-2212</v>
      </c>
      <c r="F3096">
        <v>321</v>
      </c>
      <c r="G3096">
        <v>0</v>
      </c>
      <c r="H3096">
        <v>0</v>
      </c>
      <c r="I3096">
        <v>0</v>
      </c>
    </row>
    <row r="3097" spans="1:19" x14ac:dyDescent="0.2">
      <c r="A3097">
        <v>3074</v>
      </c>
      <c r="B3097">
        <v>-9843214</v>
      </c>
      <c r="C3097">
        <v>2</v>
      </c>
      <c r="D3097">
        <v>0.01</v>
      </c>
      <c r="E3097">
        <v>-2112</v>
      </c>
      <c r="F3097">
        <v>311</v>
      </c>
      <c r="G3097">
        <v>0</v>
      </c>
      <c r="H3097">
        <v>0</v>
      </c>
      <c r="I3097">
        <v>0</v>
      </c>
    </row>
    <row r="3098" spans="1:19" s="2" customFormat="1" x14ac:dyDescent="0.2">
      <c r="A3098" s="2">
        <v>3075</v>
      </c>
      <c r="B3098" s="2">
        <v>-9843114</v>
      </c>
      <c r="C3098" s="2" t="s">
        <v>736</v>
      </c>
      <c r="D3098" s="2">
        <v>1.78</v>
      </c>
      <c r="E3098" s="2">
        <v>0.2</v>
      </c>
      <c r="F3098" s="2">
        <v>4</v>
      </c>
      <c r="G3098" s="2">
        <v>-1</v>
      </c>
      <c r="H3098" s="2">
        <v>1</v>
      </c>
      <c r="I3098" s="2">
        <v>0</v>
      </c>
      <c r="J3098" s="2">
        <v>0</v>
      </c>
      <c r="K3098" s="2">
        <v>1</v>
      </c>
      <c r="L3098" s="2">
        <v>1</v>
      </c>
      <c r="M3098" s="2">
        <v>5</v>
      </c>
      <c r="N3098" s="2">
        <v>1.83</v>
      </c>
      <c r="O3098" s="2">
        <v>1.73</v>
      </c>
      <c r="P3098" s="2">
        <v>0.3</v>
      </c>
      <c r="Q3098" s="2">
        <v>0.1</v>
      </c>
      <c r="R3098" s="9">
        <v>1</v>
      </c>
      <c r="S3098" s="2" t="s">
        <v>723</v>
      </c>
    </row>
    <row r="3099" spans="1:19" x14ac:dyDescent="0.2">
      <c r="A3099">
        <v>3076</v>
      </c>
      <c r="B3099">
        <v>-9843114</v>
      </c>
      <c r="C3099">
        <v>2</v>
      </c>
      <c r="D3099">
        <v>0.7</v>
      </c>
      <c r="E3099">
        <v>-3122</v>
      </c>
      <c r="F3099">
        <v>211</v>
      </c>
      <c r="G3099">
        <v>0</v>
      </c>
      <c r="H3099">
        <v>0</v>
      </c>
      <c r="I3099">
        <v>0</v>
      </c>
      <c r="S3099" t="s">
        <v>735</v>
      </c>
    </row>
    <row r="3100" spans="1:19" x14ac:dyDescent="0.2">
      <c r="A3100">
        <v>3077</v>
      </c>
      <c r="B3100">
        <v>-9843114</v>
      </c>
      <c r="C3100">
        <v>2</v>
      </c>
      <c r="D3100">
        <v>0.16</v>
      </c>
      <c r="E3100">
        <v>-13114</v>
      </c>
      <c r="F3100">
        <v>22</v>
      </c>
      <c r="G3100">
        <v>0</v>
      </c>
      <c r="H3100">
        <v>0</v>
      </c>
      <c r="I3100">
        <v>0</v>
      </c>
      <c r="S3100" t="s">
        <v>784</v>
      </c>
    </row>
    <row r="3101" spans="1:19" x14ac:dyDescent="0.2">
      <c r="A3101">
        <v>3078</v>
      </c>
      <c r="B3101">
        <v>-9843114</v>
      </c>
      <c r="C3101">
        <v>2</v>
      </c>
      <c r="D3101">
        <v>0.06</v>
      </c>
      <c r="E3101">
        <v>-3212</v>
      </c>
      <c r="F3101">
        <v>211</v>
      </c>
      <c r="G3101">
        <v>0</v>
      </c>
      <c r="H3101">
        <v>0</v>
      </c>
      <c r="I3101">
        <v>0</v>
      </c>
    </row>
    <row r="3102" spans="1:19" x14ac:dyDescent="0.2">
      <c r="A3102">
        <v>3079</v>
      </c>
      <c r="B3102">
        <v>-9843114</v>
      </c>
      <c r="C3102">
        <v>2</v>
      </c>
      <c r="D3102">
        <v>0.06</v>
      </c>
      <c r="E3102">
        <v>-3112</v>
      </c>
      <c r="F3102">
        <v>111</v>
      </c>
      <c r="G3102">
        <v>0</v>
      </c>
      <c r="H3102">
        <v>0</v>
      </c>
      <c r="I3102">
        <v>0</v>
      </c>
    </row>
    <row r="3103" spans="1:19" x14ac:dyDescent="0.2">
      <c r="A3103">
        <v>3080</v>
      </c>
      <c r="B3103">
        <v>-9843114</v>
      </c>
      <c r="C3103">
        <v>2</v>
      </c>
      <c r="D3103">
        <v>0.02</v>
      </c>
      <c r="E3103">
        <v>-2112</v>
      </c>
      <c r="F3103">
        <v>321</v>
      </c>
      <c r="G3103">
        <v>0</v>
      </c>
      <c r="H3103">
        <v>0</v>
      </c>
      <c r="I3103">
        <v>0</v>
      </c>
    </row>
    <row r="3104" spans="1:19" s="2" customFormat="1" x14ac:dyDescent="0.2">
      <c r="A3104" s="2">
        <v>3081</v>
      </c>
      <c r="B3104" s="2">
        <v>32124</v>
      </c>
      <c r="C3104" s="2" t="s">
        <v>438</v>
      </c>
      <c r="D3104" s="2">
        <v>1.72</v>
      </c>
      <c r="E3104" s="2">
        <v>0.25</v>
      </c>
      <c r="F3104" s="2">
        <v>4</v>
      </c>
      <c r="G3104" s="2">
        <v>1</v>
      </c>
      <c r="H3104" s="2">
        <v>0</v>
      </c>
      <c r="I3104" s="2">
        <v>0</v>
      </c>
      <c r="J3104" s="2">
        <v>0</v>
      </c>
      <c r="K3104" s="2">
        <v>0.5</v>
      </c>
      <c r="L3104" s="2">
        <v>1</v>
      </c>
      <c r="M3104" s="2">
        <v>6</v>
      </c>
      <c r="N3104" s="2">
        <v>1.75</v>
      </c>
      <c r="O3104" s="2">
        <v>1.68</v>
      </c>
      <c r="P3104" s="2">
        <v>0.4</v>
      </c>
      <c r="Q3104" s="2">
        <v>0.15</v>
      </c>
      <c r="R3104" s="9">
        <v>4</v>
      </c>
      <c r="S3104" s="2" t="s">
        <v>705</v>
      </c>
    </row>
    <row r="3105" spans="1:19" x14ac:dyDescent="0.2">
      <c r="A3105">
        <v>3082</v>
      </c>
      <c r="B3105">
        <v>32124</v>
      </c>
      <c r="C3105">
        <v>2</v>
      </c>
      <c r="D3105">
        <v>0.49440000000000001</v>
      </c>
      <c r="E3105">
        <v>2112</v>
      </c>
      <c r="F3105">
        <v>213</v>
      </c>
      <c r="G3105">
        <v>0</v>
      </c>
      <c r="H3105">
        <v>0</v>
      </c>
      <c r="I3105">
        <v>0</v>
      </c>
    </row>
    <row r="3106" spans="1:19" x14ac:dyDescent="0.2">
      <c r="A3106">
        <v>3083</v>
      </c>
      <c r="B3106">
        <v>32124</v>
      </c>
      <c r="C3106">
        <v>2</v>
      </c>
      <c r="D3106">
        <v>0.2472</v>
      </c>
      <c r="E3106">
        <v>2212</v>
      </c>
      <c r="F3106">
        <v>113</v>
      </c>
      <c r="G3106">
        <v>0</v>
      </c>
      <c r="H3106">
        <v>0</v>
      </c>
      <c r="I3106">
        <v>0</v>
      </c>
    </row>
    <row r="3107" spans="1:19" x14ac:dyDescent="0.2">
      <c r="A3107">
        <v>3084</v>
      </c>
      <c r="B3107">
        <v>32124</v>
      </c>
      <c r="C3107">
        <v>2</v>
      </c>
      <c r="D3107">
        <v>9.5699999999999993E-2</v>
      </c>
      <c r="E3107">
        <v>2112</v>
      </c>
      <c r="F3107">
        <v>211</v>
      </c>
      <c r="G3107">
        <v>0</v>
      </c>
      <c r="H3107">
        <v>0</v>
      </c>
      <c r="I3107">
        <v>0</v>
      </c>
    </row>
    <row r="3108" spans="1:19" x14ac:dyDescent="0.2">
      <c r="A3108">
        <v>3085</v>
      </c>
      <c r="B3108">
        <v>32124</v>
      </c>
      <c r="C3108">
        <v>2</v>
      </c>
      <c r="D3108">
        <v>7.6600000000000001E-2</v>
      </c>
      <c r="E3108">
        <v>3122</v>
      </c>
      <c r="F3108">
        <v>321</v>
      </c>
      <c r="G3108">
        <v>0</v>
      </c>
      <c r="H3108">
        <v>0</v>
      </c>
      <c r="I3108">
        <v>0</v>
      </c>
    </row>
    <row r="3109" spans="1:19" x14ac:dyDescent="0.2">
      <c r="A3109">
        <v>3086</v>
      </c>
      <c r="B3109">
        <v>32124</v>
      </c>
      <c r="C3109">
        <v>2</v>
      </c>
      <c r="D3109">
        <v>4.7800000000000002E-2</v>
      </c>
      <c r="E3109">
        <v>2212</v>
      </c>
      <c r="F3109">
        <v>111</v>
      </c>
      <c r="G3109">
        <v>0</v>
      </c>
      <c r="H3109">
        <v>0</v>
      </c>
      <c r="I3109">
        <v>0</v>
      </c>
    </row>
    <row r="3110" spans="1:19" x14ac:dyDescent="0.2">
      <c r="A3110">
        <v>3087</v>
      </c>
      <c r="B3110">
        <v>32124</v>
      </c>
      <c r="C3110">
        <v>2</v>
      </c>
      <c r="D3110">
        <v>3.8300000000000001E-2</v>
      </c>
      <c r="E3110">
        <v>2212</v>
      </c>
      <c r="F3110">
        <v>221</v>
      </c>
      <c r="G3110">
        <v>0</v>
      </c>
      <c r="H3110">
        <v>0</v>
      </c>
      <c r="I3110">
        <v>0</v>
      </c>
    </row>
    <row r="3111" spans="1:19" s="2" customFormat="1" x14ac:dyDescent="0.2">
      <c r="A3111" s="2">
        <v>3088</v>
      </c>
      <c r="B3111" s="2">
        <v>31214</v>
      </c>
      <c r="C3111" s="2" t="s">
        <v>439</v>
      </c>
      <c r="D3111" s="2">
        <v>1.72</v>
      </c>
      <c r="E3111" s="2">
        <v>0.25</v>
      </c>
      <c r="F3111" s="2">
        <v>4</v>
      </c>
      <c r="G3111" s="2">
        <v>1</v>
      </c>
      <c r="H3111" s="2">
        <v>0</v>
      </c>
      <c r="I3111" s="2">
        <v>0</v>
      </c>
      <c r="J3111" s="2">
        <v>0</v>
      </c>
      <c r="K3111" s="2">
        <v>0.5</v>
      </c>
      <c r="L3111" s="2">
        <v>0</v>
      </c>
      <c r="M3111" s="2">
        <v>6</v>
      </c>
      <c r="N3111" s="2">
        <v>1.75</v>
      </c>
      <c r="O3111" s="2">
        <v>1.68</v>
      </c>
      <c r="P3111" s="2">
        <v>0.4</v>
      </c>
      <c r="Q3111" s="2">
        <v>0.15</v>
      </c>
      <c r="R3111" s="9">
        <v>4</v>
      </c>
      <c r="S3111" s="2" t="s">
        <v>705</v>
      </c>
    </row>
    <row r="3112" spans="1:19" x14ac:dyDescent="0.2">
      <c r="A3112">
        <v>3089</v>
      </c>
      <c r="B3112">
        <v>31214</v>
      </c>
      <c r="C3112">
        <v>2</v>
      </c>
      <c r="D3112">
        <v>0.49440000000000001</v>
      </c>
      <c r="E3112">
        <v>2212</v>
      </c>
      <c r="F3112">
        <v>-213</v>
      </c>
      <c r="G3112">
        <v>0</v>
      </c>
      <c r="H3112">
        <v>0</v>
      </c>
      <c r="I3112">
        <v>0</v>
      </c>
    </row>
    <row r="3113" spans="1:19" x14ac:dyDescent="0.2">
      <c r="A3113">
        <v>3090</v>
      </c>
      <c r="B3113">
        <v>31214</v>
      </c>
      <c r="C3113">
        <v>2</v>
      </c>
      <c r="D3113">
        <v>0.2472</v>
      </c>
      <c r="E3113">
        <v>2112</v>
      </c>
      <c r="F3113">
        <v>113</v>
      </c>
      <c r="G3113">
        <v>0</v>
      </c>
      <c r="H3113">
        <v>0</v>
      </c>
      <c r="I3113">
        <v>0</v>
      </c>
    </row>
    <row r="3114" spans="1:19" x14ac:dyDescent="0.2">
      <c r="A3114">
        <v>3091</v>
      </c>
      <c r="B3114">
        <v>31214</v>
      </c>
      <c r="C3114">
        <v>2</v>
      </c>
      <c r="D3114">
        <v>9.5699999999999993E-2</v>
      </c>
      <c r="E3114">
        <v>2212</v>
      </c>
      <c r="F3114">
        <v>-211</v>
      </c>
      <c r="G3114">
        <v>0</v>
      </c>
      <c r="H3114">
        <v>0</v>
      </c>
      <c r="I3114">
        <v>0</v>
      </c>
    </row>
    <row r="3115" spans="1:19" x14ac:dyDescent="0.2">
      <c r="A3115">
        <v>3092</v>
      </c>
      <c r="B3115">
        <v>31214</v>
      </c>
      <c r="C3115">
        <v>2</v>
      </c>
      <c r="D3115">
        <v>7.6600000000000001E-2</v>
      </c>
      <c r="E3115">
        <v>3122</v>
      </c>
      <c r="F3115">
        <v>311</v>
      </c>
      <c r="G3115">
        <v>0</v>
      </c>
      <c r="H3115">
        <v>0</v>
      </c>
      <c r="I3115">
        <v>0</v>
      </c>
    </row>
    <row r="3116" spans="1:19" x14ac:dyDescent="0.2">
      <c r="A3116">
        <v>3093</v>
      </c>
      <c r="B3116">
        <v>31214</v>
      </c>
      <c r="C3116">
        <v>2</v>
      </c>
      <c r="D3116">
        <v>4.7800000000000002E-2</v>
      </c>
      <c r="E3116">
        <v>2112</v>
      </c>
      <c r="F3116">
        <v>111</v>
      </c>
      <c r="G3116">
        <v>0</v>
      </c>
      <c r="H3116">
        <v>0</v>
      </c>
      <c r="I3116">
        <v>0</v>
      </c>
    </row>
    <row r="3117" spans="1:19" x14ac:dyDescent="0.2">
      <c r="A3117">
        <v>3094</v>
      </c>
      <c r="B3117">
        <v>31214</v>
      </c>
      <c r="C3117">
        <v>2</v>
      </c>
      <c r="D3117">
        <v>3.8300000000000001E-2</v>
      </c>
      <c r="E3117">
        <v>2112</v>
      </c>
      <c r="F3117">
        <v>221</v>
      </c>
      <c r="G3117">
        <v>0</v>
      </c>
      <c r="H3117">
        <v>0</v>
      </c>
      <c r="I3117">
        <v>0</v>
      </c>
    </row>
    <row r="3118" spans="1:19" s="2" customFormat="1" x14ac:dyDescent="0.2">
      <c r="A3118" s="2">
        <v>3095</v>
      </c>
      <c r="B3118" s="2">
        <v>-31214</v>
      </c>
      <c r="C3118" s="2" t="s">
        <v>440</v>
      </c>
      <c r="D3118" s="2">
        <v>1.72</v>
      </c>
      <c r="E3118" s="2">
        <v>0.25</v>
      </c>
      <c r="F3118" s="2">
        <v>4</v>
      </c>
      <c r="G3118" s="2">
        <v>-1</v>
      </c>
      <c r="H3118" s="2">
        <v>0</v>
      </c>
      <c r="I3118" s="2">
        <v>0</v>
      </c>
      <c r="J3118" s="2">
        <v>0</v>
      </c>
      <c r="K3118" s="2">
        <v>0.5</v>
      </c>
      <c r="L3118" s="2">
        <v>0</v>
      </c>
      <c r="M3118" s="2">
        <v>6</v>
      </c>
      <c r="N3118" s="2">
        <v>1.75</v>
      </c>
      <c r="O3118" s="2">
        <v>1.68</v>
      </c>
      <c r="P3118" s="2">
        <v>0.4</v>
      </c>
      <c r="Q3118" s="2">
        <v>0.15</v>
      </c>
      <c r="R3118" s="9">
        <v>4</v>
      </c>
      <c r="S3118" s="2" t="s">
        <v>705</v>
      </c>
    </row>
    <row r="3119" spans="1:19" x14ac:dyDescent="0.2">
      <c r="A3119">
        <v>3096</v>
      </c>
      <c r="B3119">
        <v>-31214</v>
      </c>
      <c r="C3119">
        <v>2</v>
      </c>
      <c r="D3119">
        <v>0.49440000000000001</v>
      </c>
      <c r="E3119">
        <v>-2212</v>
      </c>
      <c r="F3119">
        <v>213</v>
      </c>
      <c r="G3119">
        <v>0</v>
      </c>
      <c r="H3119">
        <v>0</v>
      </c>
      <c r="I3119">
        <v>0</v>
      </c>
    </row>
    <row r="3120" spans="1:19" x14ac:dyDescent="0.2">
      <c r="A3120">
        <v>3097</v>
      </c>
      <c r="B3120">
        <v>-31214</v>
      </c>
      <c r="C3120">
        <v>2</v>
      </c>
      <c r="D3120">
        <v>0.2472</v>
      </c>
      <c r="E3120">
        <v>-2112</v>
      </c>
      <c r="F3120">
        <v>113</v>
      </c>
      <c r="G3120">
        <v>0</v>
      </c>
      <c r="H3120">
        <v>0</v>
      </c>
      <c r="I3120">
        <v>0</v>
      </c>
    </row>
    <row r="3121" spans="1:19" x14ac:dyDescent="0.2">
      <c r="A3121">
        <v>3098</v>
      </c>
      <c r="B3121">
        <v>-31214</v>
      </c>
      <c r="C3121">
        <v>2</v>
      </c>
      <c r="D3121">
        <v>9.5699999999999993E-2</v>
      </c>
      <c r="E3121">
        <v>-2212</v>
      </c>
      <c r="F3121">
        <v>211</v>
      </c>
      <c r="G3121">
        <v>0</v>
      </c>
      <c r="H3121">
        <v>0</v>
      </c>
      <c r="I3121">
        <v>0</v>
      </c>
    </row>
    <row r="3122" spans="1:19" x14ac:dyDescent="0.2">
      <c r="A3122">
        <v>3099</v>
      </c>
      <c r="B3122">
        <v>-31214</v>
      </c>
      <c r="C3122">
        <v>2</v>
      </c>
      <c r="D3122">
        <v>7.6600000000000001E-2</v>
      </c>
      <c r="E3122">
        <v>-3122</v>
      </c>
      <c r="F3122">
        <v>-311</v>
      </c>
      <c r="G3122">
        <v>0</v>
      </c>
      <c r="H3122">
        <v>0</v>
      </c>
      <c r="I3122">
        <v>0</v>
      </c>
    </row>
    <row r="3123" spans="1:19" x14ac:dyDescent="0.2">
      <c r="A3123">
        <v>3100</v>
      </c>
      <c r="B3123">
        <v>-31214</v>
      </c>
      <c r="C3123">
        <v>2</v>
      </c>
      <c r="D3123">
        <v>4.7800000000000002E-2</v>
      </c>
      <c r="E3123">
        <v>-2112</v>
      </c>
      <c r="F3123">
        <v>111</v>
      </c>
      <c r="G3123">
        <v>0</v>
      </c>
      <c r="H3123">
        <v>0</v>
      </c>
      <c r="I3123">
        <v>0</v>
      </c>
    </row>
    <row r="3124" spans="1:19" x14ac:dyDescent="0.2">
      <c r="A3124">
        <v>3101</v>
      </c>
      <c r="B3124">
        <v>-31214</v>
      </c>
      <c r="C3124">
        <v>2</v>
      </c>
      <c r="D3124">
        <v>3.8300000000000001E-2</v>
      </c>
      <c r="E3124">
        <v>-2112</v>
      </c>
      <c r="F3124">
        <v>221</v>
      </c>
      <c r="G3124">
        <v>0</v>
      </c>
      <c r="H3124">
        <v>0</v>
      </c>
      <c r="I3124">
        <v>0</v>
      </c>
    </row>
    <row r="3125" spans="1:19" s="2" customFormat="1" x14ac:dyDescent="0.2">
      <c r="A3125" s="2">
        <v>3102</v>
      </c>
      <c r="B3125" s="2">
        <v>-32124</v>
      </c>
      <c r="C3125" s="2" t="s">
        <v>441</v>
      </c>
      <c r="D3125" s="2">
        <v>1.72</v>
      </c>
      <c r="E3125" s="2">
        <v>0.25</v>
      </c>
      <c r="F3125" s="2">
        <v>4</v>
      </c>
      <c r="G3125" s="2">
        <v>-1</v>
      </c>
      <c r="H3125" s="2">
        <v>0</v>
      </c>
      <c r="I3125" s="2">
        <v>0</v>
      </c>
      <c r="J3125" s="2">
        <v>0</v>
      </c>
      <c r="K3125" s="2">
        <v>0.5</v>
      </c>
      <c r="L3125" s="2">
        <v>-1</v>
      </c>
      <c r="M3125" s="2">
        <v>6</v>
      </c>
      <c r="N3125" s="2">
        <v>1.75</v>
      </c>
      <c r="O3125" s="2">
        <v>1.68</v>
      </c>
      <c r="P3125" s="2">
        <v>0.4</v>
      </c>
      <c r="Q3125" s="2">
        <v>0.15</v>
      </c>
      <c r="R3125" s="9">
        <v>4</v>
      </c>
      <c r="S3125" s="2" t="s">
        <v>705</v>
      </c>
    </row>
    <row r="3126" spans="1:19" x14ac:dyDescent="0.2">
      <c r="A3126">
        <v>3103</v>
      </c>
      <c r="B3126">
        <v>-32124</v>
      </c>
      <c r="C3126">
        <v>2</v>
      </c>
      <c r="D3126">
        <v>0.49440000000000001</v>
      </c>
      <c r="E3126">
        <v>-2112</v>
      </c>
      <c r="F3126">
        <v>-213</v>
      </c>
      <c r="G3126">
        <v>0</v>
      </c>
      <c r="H3126">
        <v>0</v>
      </c>
      <c r="I3126">
        <v>0</v>
      </c>
    </row>
    <row r="3127" spans="1:19" x14ac:dyDescent="0.2">
      <c r="A3127">
        <v>3104</v>
      </c>
      <c r="B3127">
        <v>-32124</v>
      </c>
      <c r="C3127">
        <v>2</v>
      </c>
      <c r="D3127">
        <v>0.2472</v>
      </c>
      <c r="E3127">
        <v>-2212</v>
      </c>
      <c r="F3127">
        <v>113</v>
      </c>
      <c r="G3127">
        <v>0</v>
      </c>
      <c r="H3127">
        <v>0</v>
      </c>
      <c r="I3127">
        <v>0</v>
      </c>
    </row>
    <row r="3128" spans="1:19" x14ac:dyDescent="0.2">
      <c r="A3128">
        <v>3105</v>
      </c>
      <c r="B3128">
        <v>-32124</v>
      </c>
      <c r="C3128">
        <v>2</v>
      </c>
      <c r="D3128">
        <v>9.5699999999999993E-2</v>
      </c>
      <c r="E3128">
        <v>-2112</v>
      </c>
      <c r="F3128">
        <v>-211</v>
      </c>
      <c r="G3128">
        <v>0</v>
      </c>
      <c r="H3128">
        <v>0</v>
      </c>
      <c r="I3128">
        <v>0</v>
      </c>
    </row>
    <row r="3129" spans="1:19" x14ac:dyDescent="0.2">
      <c r="A3129">
        <v>3106</v>
      </c>
      <c r="B3129">
        <v>-32124</v>
      </c>
      <c r="C3129">
        <v>2</v>
      </c>
      <c r="D3129">
        <v>7.6600000000000001E-2</v>
      </c>
      <c r="E3129">
        <v>-3122</v>
      </c>
      <c r="F3129">
        <v>-321</v>
      </c>
      <c r="G3129">
        <v>0</v>
      </c>
      <c r="H3129">
        <v>0</v>
      </c>
      <c r="I3129">
        <v>0</v>
      </c>
    </row>
    <row r="3130" spans="1:19" x14ac:dyDescent="0.2">
      <c r="A3130">
        <v>3107</v>
      </c>
      <c r="B3130">
        <v>-32124</v>
      </c>
      <c r="C3130">
        <v>2</v>
      </c>
      <c r="D3130">
        <v>4.7800000000000002E-2</v>
      </c>
      <c r="E3130">
        <v>-2212</v>
      </c>
      <c r="F3130">
        <v>111</v>
      </c>
      <c r="G3130">
        <v>0</v>
      </c>
      <c r="H3130">
        <v>0</v>
      </c>
      <c r="I3130">
        <v>0</v>
      </c>
    </row>
    <row r="3131" spans="1:19" x14ac:dyDescent="0.2">
      <c r="A3131">
        <v>3108</v>
      </c>
      <c r="B3131">
        <v>-32124</v>
      </c>
      <c r="C3131">
        <v>2</v>
      </c>
      <c r="D3131">
        <v>3.8300000000000001E-2</v>
      </c>
      <c r="E3131">
        <v>-2212</v>
      </c>
      <c r="F3131">
        <v>221</v>
      </c>
      <c r="G3131">
        <v>0</v>
      </c>
      <c r="H3131">
        <v>0</v>
      </c>
      <c r="I3131">
        <v>0</v>
      </c>
    </row>
    <row r="3132" spans="1:19" s="2" customFormat="1" x14ac:dyDescent="0.2">
      <c r="A3132" s="2">
        <v>3109</v>
      </c>
      <c r="B3132" s="2">
        <v>30323</v>
      </c>
      <c r="C3132" s="2" t="s">
        <v>442</v>
      </c>
      <c r="D3132" s="2">
        <v>1.718</v>
      </c>
      <c r="E3132" s="2">
        <v>0.32200000000000001</v>
      </c>
      <c r="F3132" s="2">
        <v>3</v>
      </c>
      <c r="G3132" s="2">
        <v>0</v>
      </c>
      <c r="H3132" s="2">
        <v>1</v>
      </c>
      <c r="I3132" s="2">
        <v>0</v>
      </c>
      <c r="J3132" s="2">
        <v>0</v>
      </c>
      <c r="K3132" s="2">
        <v>0.5</v>
      </c>
      <c r="L3132" s="2">
        <v>1</v>
      </c>
      <c r="M3132" s="2">
        <v>6</v>
      </c>
      <c r="N3132" s="2">
        <f>D3132+0.018</f>
        <v>1.736</v>
      </c>
      <c r="O3132" s="2">
        <f>D3132-0.018</f>
        <v>1.7</v>
      </c>
      <c r="P3132" s="2">
        <f>E3132+0.11</f>
        <v>0.432</v>
      </c>
      <c r="Q3132" s="2">
        <f>E3132-0.11</f>
        <v>0.21200000000000002</v>
      </c>
      <c r="R3132" s="9">
        <v>-4</v>
      </c>
      <c r="S3132" s="2" t="s">
        <v>705</v>
      </c>
    </row>
    <row r="3133" spans="1:19" x14ac:dyDescent="0.2">
      <c r="A3133">
        <v>3110</v>
      </c>
      <c r="B3133">
        <v>30323</v>
      </c>
      <c r="C3133">
        <v>2</v>
      </c>
      <c r="D3133">
        <v>0.25800000000000001</v>
      </c>
      <c r="E3133">
        <v>311</v>
      </c>
      <c r="F3133">
        <v>211</v>
      </c>
      <c r="G3133">
        <v>0</v>
      </c>
      <c r="H3133">
        <v>0</v>
      </c>
      <c r="I3133">
        <v>0</v>
      </c>
    </row>
    <row r="3134" spans="1:19" x14ac:dyDescent="0.2">
      <c r="A3134">
        <v>3111</v>
      </c>
      <c r="B3134">
        <v>30323</v>
      </c>
      <c r="C3134">
        <v>2</v>
      </c>
      <c r="D3134">
        <v>0.20899999999999999</v>
      </c>
      <c r="E3134">
        <v>213</v>
      </c>
      <c r="F3134">
        <v>311</v>
      </c>
      <c r="G3134">
        <v>0</v>
      </c>
      <c r="H3134">
        <v>0</v>
      </c>
      <c r="I3134">
        <v>0</v>
      </c>
    </row>
    <row r="3135" spans="1:19" x14ac:dyDescent="0.2">
      <c r="A3135">
        <v>3112</v>
      </c>
      <c r="B3135">
        <v>30323</v>
      </c>
      <c r="C3135">
        <v>2</v>
      </c>
      <c r="D3135">
        <v>0.19900000000000001</v>
      </c>
      <c r="E3135">
        <v>313</v>
      </c>
      <c r="F3135">
        <v>211</v>
      </c>
      <c r="G3135">
        <v>0</v>
      </c>
      <c r="H3135">
        <v>0</v>
      </c>
      <c r="I3135">
        <v>0</v>
      </c>
    </row>
    <row r="3136" spans="1:19" x14ac:dyDescent="0.2">
      <c r="A3136">
        <v>3113</v>
      </c>
      <c r="B3136">
        <v>30323</v>
      </c>
      <c r="C3136">
        <v>2</v>
      </c>
      <c r="D3136">
        <v>0.129</v>
      </c>
      <c r="E3136">
        <v>321</v>
      </c>
      <c r="F3136">
        <v>111</v>
      </c>
      <c r="G3136">
        <v>0</v>
      </c>
      <c r="H3136">
        <v>0</v>
      </c>
      <c r="I3136">
        <v>0</v>
      </c>
    </row>
    <row r="3137" spans="1:19" x14ac:dyDescent="0.2">
      <c r="A3137">
        <v>3114</v>
      </c>
      <c r="B3137">
        <v>30323</v>
      </c>
      <c r="C3137">
        <v>2</v>
      </c>
      <c r="D3137">
        <v>0.105</v>
      </c>
      <c r="E3137">
        <v>113</v>
      </c>
      <c r="F3137">
        <v>321</v>
      </c>
      <c r="G3137">
        <v>0</v>
      </c>
      <c r="H3137">
        <v>0</v>
      </c>
      <c r="I3137">
        <v>0</v>
      </c>
    </row>
    <row r="3138" spans="1:19" x14ac:dyDescent="0.2">
      <c r="A3138">
        <v>3115</v>
      </c>
      <c r="B3138">
        <v>30323</v>
      </c>
      <c r="C3138">
        <v>2</v>
      </c>
      <c r="D3138">
        <v>0.1</v>
      </c>
      <c r="E3138">
        <v>323</v>
      </c>
      <c r="F3138">
        <v>111</v>
      </c>
      <c r="G3138">
        <v>0</v>
      </c>
      <c r="H3138">
        <v>0</v>
      </c>
      <c r="I3138">
        <v>0</v>
      </c>
    </row>
    <row r="3139" spans="1:19" s="2" customFormat="1" x14ac:dyDescent="0.2">
      <c r="A3139" s="2">
        <v>3116</v>
      </c>
      <c r="B3139" s="2">
        <v>30313</v>
      </c>
      <c r="C3139" s="2" t="s">
        <v>443</v>
      </c>
      <c r="D3139" s="2">
        <v>1.718</v>
      </c>
      <c r="E3139" s="2">
        <v>0.32200000000000001</v>
      </c>
      <c r="F3139" s="2">
        <v>3</v>
      </c>
      <c r="G3139" s="2">
        <v>0</v>
      </c>
      <c r="H3139" s="2">
        <v>1</v>
      </c>
      <c r="I3139" s="2">
        <v>0</v>
      </c>
      <c r="J3139" s="2">
        <v>0</v>
      </c>
      <c r="K3139" s="2">
        <v>0.5</v>
      </c>
      <c r="L3139" s="2">
        <v>0</v>
      </c>
      <c r="M3139" s="2">
        <v>6</v>
      </c>
      <c r="N3139" s="2">
        <f>D3139+0.018</f>
        <v>1.736</v>
      </c>
      <c r="O3139" s="2">
        <f>D3139-0.018</f>
        <v>1.7</v>
      </c>
      <c r="P3139" s="2">
        <f>E3139+0.11</f>
        <v>0.432</v>
      </c>
      <c r="Q3139" s="2">
        <f>E3139-0.11</f>
        <v>0.21200000000000002</v>
      </c>
      <c r="R3139" s="9">
        <v>-4</v>
      </c>
      <c r="S3139" s="2" t="s">
        <v>705</v>
      </c>
    </row>
    <row r="3140" spans="1:19" x14ac:dyDescent="0.2">
      <c r="A3140">
        <v>3117</v>
      </c>
      <c r="B3140">
        <v>30313</v>
      </c>
      <c r="C3140">
        <v>2</v>
      </c>
      <c r="D3140">
        <v>0.25800000000000001</v>
      </c>
      <c r="E3140">
        <v>321</v>
      </c>
      <c r="F3140">
        <v>-211</v>
      </c>
      <c r="G3140">
        <v>0</v>
      </c>
      <c r="H3140">
        <v>0</v>
      </c>
      <c r="I3140">
        <v>0</v>
      </c>
    </row>
    <row r="3141" spans="1:19" x14ac:dyDescent="0.2">
      <c r="A3141">
        <v>3118</v>
      </c>
      <c r="B3141">
        <v>30313</v>
      </c>
      <c r="C3141">
        <v>2</v>
      </c>
      <c r="D3141">
        <v>0.20899999999999999</v>
      </c>
      <c r="E3141">
        <v>-213</v>
      </c>
      <c r="F3141">
        <v>321</v>
      </c>
      <c r="G3141">
        <v>0</v>
      </c>
      <c r="H3141">
        <v>0</v>
      </c>
      <c r="I3141">
        <v>0</v>
      </c>
    </row>
    <row r="3142" spans="1:19" x14ac:dyDescent="0.2">
      <c r="A3142">
        <v>3119</v>
      </c>
      <c r="B3142">
        <v>30313</v>
      </c>
      <c r="C3142">
        <v>2</v>
      </c>
      <c r="D3142">
        <v>0.19900000000000001</v>
      </c>
      <c r="E3142">
        <v>323</v>
      </c>
      <c r="F3142">
        <v>-211</v>
      </c>
      <c r="G3142">
        <v>0</v>
      </c>
      <c r="H3142">
        <v>0</v>
      </c>
      <c r="I3142">
        <v>0</v>
      </c>
    </row>
    <row r="3143" spans="1:19" x14ac:dyDescent="0.2">
      <c r="A3143">
        <v>3120</v>
      </c>
      <c r="B3143">
        <v>30313</v>
      </c>
      <c r="C3143">
        <v>2</v>
      </c>
      <c r="D3143">
        <v>0.129</v>
      </c>
      <c r="E3143">
        <v>311</v>
      </c>
      <c r="F3143">
        <v>111</v>
      </c>
      <c r="G3143">
        <v>0</v>
      </c>
      <c r="H3143">
        <v>0</v>
      </c>
      <c r="I3143">
        <v>0</v>
      </c>
    </row>
    <row r="3144" spans="1:19" x14ac:dyDescent="0.2">
      <c r="A3144">
        <v>3121</v>
      </c>
      <c r="B3144">
        <v>30313</v>
      </c>
      <c r="C3144">
        <v>2</v>
      </c>
      <c r="D3144">
        <v>0.105</v>
      </c>
      <c r="E3144">
        <v>113</v>
      </c>
      <c r="F3144">
        <v>311</v>
      </c>
      <c r="G3144">
        <v>0</v>
      </c>
      <c r="H3144">
        <v>0</v>
      </c>
      <c r="I3144">
        <v>0</v>
      </c>
    </row>
    <row r="3145" spans="1:19" x14ac:dyDescent="0.2">
      <c r="A3145">
        <v>3122</v>
      </c>
      <c r="B3145">
        <v>30313</v>
      </c>
      <c r="C3145">
        <v>2</v>
      </c>
      <c r="D3145">
        <v>0.1</v>
      </c>
      <c r="E3145">
        <v>313</v>
      </c>
      <c r="F3145">
        <v>111</v>
      </c>
      <c r="G3145">
        <v>0</v>
      </c>
      <c r="H3145">
        <v>0</v>
      </c>
      <c r="I3145">
        <v>0</v>
      </c>
    </row>
    <row r="3146" spans="1:19" s="2" customFormat="1" x14ac:dyDescent="0.2">
      <c r="A3146" s="2">
        <v>3123</v>
      </c>
      <c r="B3146" s="2">
        <v>-30313</v>
      </c>
      <c r="C3146" s="2" t="s">
        <v>444</v>
      </c>
      <c r="D3146" s="2">
        <v>1.718</v>
      </c>
      <c r="E3146" s="2">
        <v>0.32200000000000001</v>
      </c>
      <c r="F3146" s="2">
        <v>3</v>
      </c>
      <c r="G3146" s="2">
        <v>0</v>
      </c>
      <c r="H3146" s="2">
        <v>-1</v>
      </c>
      <c r="I3146" s="2">
        <v>0</v>
      </c>
      <c r="J3146" s="2">
        <v>0</v>
      </c>
      <c r="K3146" s="2">
        <v>0.5</v>
      </c>
      <c r="L3146" s="2">
        <v>0</v>
      </c>
      <c r="M3146" s="2">
        <v>6</v>
      </c>
      <c r="N3146" s="2">
        <f>D3146+0.018</f>
        <v>1.736</v>
      </c>
      <c r="O3146" s="2">
        <f>D3146-0.018</f>
        <v>1.7</v>
      </c>
      <c r="P3146" s="2">
        <f>E3146+0.11</f>
        <v>0.432</v>
      </c>
      <c r="Q3146" s="2">
        <f>E3146-0.11</f>
        <v>0.21200000000000002</v>
      </c>
      <c r="R3146" s="9">
        <v>-4</v>
      </c>
      <c r="S3146" s="2" t="s">
        <v>705</v>
      </c>
    </row>
    <row r="3147" spans="1:19" x14ac:dyDescent="0.2">
      <c r="A3147">
        <v>3124</v>
      </c>
      <c r="B3147">
        <v>-30313</v>
      </c>
      <c r="C3147">
        <v>2</v>
      </c>
      <c r="D3147">
        <v>0.25800000000000001</v>
      </c>
      <c r="E3147">
        <v>-321</v>
      </c>
      <c r="F3147">
        <v>211</v>
      </c>
      <c r="G3147">
        <v>0</v>
      </c>
      <c r="H3147">
        <v>0</v>
      </c>
      <c r="I3147">
        <v>0</v>
      </c>
    </row>
    <row r="3148" spans="1:19" x14ac:dyDescent="0.2">
      <c r="A3148">
        <v>3125</v>
      </c>
      <c r="B3148">
        <v>-30313</v>
      </c>
      <c r="C3148">
        <v>2</v>
      </c>
      <c r="D3148">
        <v>0.20899999999999999</v>
      </c>
      <c r="E3148">
        <v>213</v>
      </c>
      <c r="F3148">
        <v>-321</v>
      </c>
      <c r="G3148">
        <v>0</v>
      </c>
      <c r="H3148">
        <v>0</v>
      </c>
      <c r="I3148">
        <v>0</v>
      </c>
    </row>
    <row r="3149" spans="1:19" x14ac:dyDescent="0.2">
      <c r="A3149">
        <v>3126</v>
      </c>
      <c r="B3149">
        <v>-30313</v>
      </c>
      <c r="C3149">
        <v>2</v>
      </c>
      <c r="D3149">
        <v>0.19900000000000001</v>
      </c>
      <c r="E3149">
        <v>-323</v>
      </c>
      <c r="F3149">
        <v>211</v>
      </c>
      <c r="G3149">
        <v>0</v>
      </c>
      <c r="H3149">
        <v>0</v>
      </c>
      <c r="I3149">
        <v>0</v>
      </c>
    </row>
    <row r="3150" spans="1:19" x14ac:dyDescent="0.2">
      <c r="A3150">
        <v>3127</v>
      </c>
      <c r="B3150">
        <v>-30313</v>
      </c>
      <c r="C3150">
        <v>2</v>
      </c>
      <c r="D3150">
        <v>0.129</v>
      </c>
      <c r="E3150">
        <v>-311</v>
      </c>
      <c r="F3150">
        <v>111</v>
      </c>
      <c r="G3150">
        <v>0</v>
      </c>
      <c r="H3150">
        <v>0</v>
      </c>
      <c r="I3150">
        <v>0</v>
      </c>
    </row>
    <row r="3151" spans="1:19" x14ac:dyDescent="0.2">
      <c r="A3151">
        <v>3128</v>
      </c>
      <c r="B3151">
        <v>-30313</v>
      </c>
      <c r="C3151">
        <v>2</v>
      </c>
      <c r="D3151">
        <v>0.105</v>
      </c>
      <c r="E3151">
        <v>113</v>
      </c>
      <c r="F3151">
        <v>-311</v>
      </c>
      <c r="G3151">
        <v>0</v>
      </c>
      <c r="H3151">
        <v>0</v>
      </c>
      <c r="I3151">
        <v>0</v>
      </c>
    </row>
    <row r="3152" spans="1:19" x14ac:dyDescent="0.2">
      <c r="A3152">
        <v>3129</v>
      </c>
      <c r="B3152">
        <v>-30313</v>
      </c>
      <c r="C3152">
        <v>2</v>
      </c>
      <c r="D3152">
        <v>0.1</v>
      </c>
      <c r="E3152">
        <v>-313</v>
      </c>
      <c r="F3152">
        <v>111</v>
      </c>
      <c r="G3152">
        <v>0</v>
      </c>
      <c r="H3152">
        <v>0</v>
      </c>
      <c r="I3152">
        <v>0</v>
      </c>
    </row>
    <row r="3153" spans="1:19" s="2" customFormat="1" x14ac:dyDescent="0.2">
      <c r="A3153" s="2">
        <v>3130</v>
      </c>
      <c r="B3153" s="2">
        <v>-30323</v>
      </c>
      <c r="C3153" s="2" t="s">
        <v>445</v>
      </c>
      <c r="D3153" s="2">
        <v>1.718</v>
      </c>
      <c r="E3153" s="2">
        <v>0.32200000000000001</v>
      </c>
      <c r="F3153" s="2">
        <v>3</v>
      </c>
      <c r="G3153" s="2">
        <v>0</v>
      </c>
      <c r="H3153" s="2">
        <v>-1</v>
      </c>
      <c r="I3153" s="2">
        <v>0</v>
      </c>
      <c r="J3153" s="2">
        <v>0</v>
      </c>
      <c r="K3153" s="2">
        <v>0.5</v>
      </c>
      <c r="L3153" s="2">
        <v>-1</v>
      </c>
      <c r="M3153" s="2">
        <v>6</v>
      </c>
      <c r="N3153" s="2">
        <f>D3153+0.018</f>
        <v>1.736</v>
      </c>
      <c r="O3153" s="2">
        <f>D3153-0.018</f>
        <v>1.7</v>
      </c>
      <c r="P3153" s="2">
        <f>E3153+0.11</f>
        <v>0.432</v>
      </c>
      <c r="Q3153" s="2">
        <f>E3153-0.11</f>
        <v>0.21200000000000002</v>
      </c>
      <c r="R3153" s="9">
        <v>-4</v>
      </c>
      <c r="S3153" s="2" t="s">
        <v>705</v>
      </c>
    </row>
    <row r="3154" spans="1:19" x14ac:dyDescent="0.2">
      <c r="A3154">
        <v>3131</v>
      </c>
      <c r="B3154">
        <v>-30323</v>
      </c>
      <c r="C3154">
        <v>2</v>
      </c>
      <c r="D3154">
        <v>0.25800000000000001</v>
      </c>
      <c r="E3154">
        <v>-311</v>
      </c>
      <c r="F3154">
        <v>-211</v>
      </c>
      <c r="G3154">
        <v>0</v>
      </c>
      <c r="H3154">
        <v>0</v>
      </c>
      <c r="I3154">
        <v>0</v>
      </c>
    </row>
    <row r="3155" spans="1:19" x14ac:dyDescent="0.2">
      <c r="A3155">
        <v>3132</v>
      </c>
      <c r="B3155">
        <v>-30323</v>
      </c>
      <c r="C3155">
        <v>2</v>
      </c>
      <c r="D3155">
        <v>0.20899999999999999</v>
      </c>
      <c r="E3155">
        <v>-213</v>
      </c>
      <c r="F3155">
        <v>-311</v>
      </c>
      <c r="G3155">
        <v>0</v>
      </c>
      <c r="H3155">
        <v>0</v>
      </c>
      <c r="I3155">
        <v>0</v>
      </c>
    </row>
    <row r="3156" spans="1:19" x14ac:dyDescent="0.2">
      <c r="A3156">
        <v>3133</v>
      </c>
      <c r="B3156">
        <v>-30323</v>
      </c>
      <c r="C3156">
        <v>2</v>
      </c>
      <c r="D3156">
        <v>0.19900000000000001</v>
      </c>
      <c r="E3156">
        <v>-313</v>
      </c>
      <c r="F3156">
        <v>-211</v>
      </c>
      <c r="G3156">
        <v>0</v>
      </c>
      <c r="H3156">
        <v>0</v>
      </c>
      <c r="I3156">
        <v>0</v>
      </c>
    </row>
    <row r="3157" spans="1:19" x14ac:dyDescent="0.2">
      <c r="A3157">
        <v>3134</v>
      </c>
      <c r="B3157">
        <v>-30323</v>
      </c>
      <c r="C3157">
        <v>2</v>
      </c>
      <c r="D3157">
        <v>0.129</v>
      </c>
      <c r="E3157">
        <v>-321</v>
      </c>
      <c r="F3157">
        <v>111</v>
      </c>
      <c r="G3157">
        <v>0</v>
      </c>
      <c r="H3157">
        <v>0</v>
      </c>
      <c r="I3157">
        <v>0</v>
      </c>
    </row>
    <row r="3158" spans="1:19" x14ac:dyDescent="0.2">
      <c r="A3158">
        <v>3135</v>
      </c>
      <c r="B3158">
        <v>-30323</v>
      </c>
      <c r="C3158">
        <v>2</v>
      </c>
      <c r="D3158">
        <v>0.105</v>
      </c>
      <c r="E3158">
        <v>113</v>
      </c>
      <c r="F3158">
        <v>-321</v>
      </c>
      <c r="G3158">
        <v>0</v>
      </c>
      <c r="H3158">
        <v>0</v>
      </c>
      <c r="I3158">
        <v>0</v>
      </c>
    </row>
    <row r="3159" spans="1:19" x14ac:dyDescent="0.2">
      <c r="A3159">
        <v>3136</v>
      </c>
      <c r="B3159">
        <v>-30323</v>
      </c>
      <c r="C3159">
        <v>2</v>
      </c>
      <c r="D3159">
        <v>0.1</v>
      </c>
      <c r="E3159">
        <v>-323</v>
      </c>
      <c r="F3159">
        <v>111</v>
      </c>
      <c r="G3159">
        <v>0</v>
      </c>
      <c r="H3159">
        <v>0</v>
      </c>
      <c r="I3159">
        <v>0</v>
      </c>
    </row>
    <row r="3160" spans="1:19" s="2" customFormat="1" x14ac:dyDescent="0.2">
      <c r="A3160" s="2">
        <v>3137</v>
      </c>
      <c r="B3160" s="2">
        <v>10331</v>
      </c>
      <c r="C3160" s="2" t="s">
        <v>446</v>
      </c>
      <c r="D3160" s="2">
        <v>1.704</v>
      </c>
      <c r="E3160" s="2">
        <v>0.123</v>
      </c>
      <c r="F3160" s="2">
        <v>1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2">
        <v>6</v>
      </c>
      <c r="N3160" s="2">
        <f>D3160+0.012</f>
        <v>1.716</v>
      </c>
      <c r="O3160" s="2">
        <f>D3160-0.012</f>
        <v>1.6919999999999999</v>
      </c>
      <c r="P3160" s="2">
        <f>E3160+0.018</f>
        <v>0.14099999999999999</v>
      </c>
      <c r="Q3160" s="2">
        <f>E3160-0.018</f>
        <v>0.105</v>
      </c>
      <c r="R3160" s="9">
        <v>-4</v>
      </c>
      <c r="S3160" s="2" t="s">
        <v>784</v>
      </c>
    </row>
    <row r="3161" spans="1:19" x14ac:dyDescent="0.2">
      <c r="A3161">
        <v>3138</v>
      </c>
      <c r="B3161">
        <v>10331</v>
      </c>
      <c r="C3161">
        <v>2</v>
      </c>
      <c r="D3161">
        <v>0.4</v>
      </c>
      <c r="E3161">
        <v>100333</v>
      </c>
      <c r="F3161">
        <v>22</v>
      </c>
      <c r="G3161">
        <v>0</v>
      </c>
      <c r="H3161">
        <v>0</v>
      </c>
      <c r="I3161">
        <v>0</v>
      </c>
    </row>
    <row r="3162" spans="1:19" x14ac:dyDescent="0.2">
      <c r="A3162">
        <v>3139</v>
      </c>
      <c r="B3162">
        <v>10331</v>
      </c>
      <c r="C3162">
        <v>2</v>
      </c>
      <c r="D3162">
        <v>0.15</v>
      </c>
      <c r="E3162">
        <v>-321</v>
      </c>
      <c r="F3162">
        <v>321</v>
      </c>
      <c r="G3162">
        <v>0</v>
      </c>
      <c r="H3162">
        <v>0</v>
      </c>
      <c r="I3162">
        <v>0</v>
      </c>
    </row>
    <row r="3163" spans="1:19" x14ac:dyDescent="0.2">
      <c r="A3163">
        <v>3140</v>
      </c>
      <c r="B3163">
        <v>10331</v>
      </c>
      <c r="C3163">
        <v>2</v>
      </c>
      <c r="D3163">
        <v>0.15</v>
      </c>
      <c r="E3163">
        <v>-311</v>
      </c>
      <c r="F3163">
        <v>311</v>
      </c>
      <c r="G3163">
        <v>0</v>
      </c>
      <c r="H3163">
        <v>0</v>
      </c>
      <c r="I3163">
        <v>0</v>
      </c>
    </row>
    <row r="3164" spans="1:19" x14ac:dyDescent="0.2">
      <c r="A3164">
        <v>3141</v>
      </c>
      <c r="B3164">
        <v>10331</v>
      </c>
      <c r="C3164">
        <v>2</v>
      </c>
      <c r="D3164">
        <v>0.15</v>
      </c>
      <c r="E3164">
        <v>221</v>
      </c>
      <c r="F3164">
        <v>221</v>
      </c>
      <c r="G3164">
        <v>0</v>
      </c>
      <c r="H3164">
        <v>0</v>
      </c>
      <c r="I3164">
        <v>0</v>
      </c>
    </row>
    <row r="3165" spans="1:19" x14ac:dyDescent="0.2">
      <c r="A3165">
        <v>3142</v>
      </c>
      <c r="B3165">
        <v>10331</v>
      </c>
      <c r="C3165">
        <v>2</v>
      </c>
      <c r="D3165">
        <v>0.1</v>
      </c>
      <c r="E3165">
        <v>-211</v>
      </c>
      <c r="F3165">
        <v>211</v>
      </c>
      <c r="G3165">
        <v>0</v>
      </c>
      <c r="H3165">
        <v>0</v>
      </c>
      <c r="I3165">
        <v>0</v>
      </c>
    </row>
    <row r="3166" spans="1:19" x14ac:dyDescent="0.2">
      <c r="A3166">
        <v>3143</v>
      </c>
      <c r="B3166">
        <v>10331</v>
      </c>
      <c r="C3166">
        <v>2</v>
      </c>
      <c r="D3166">
        <v>0.05</v>
      </c>
      <c r="E3166">
        <v>111</v>
      </c>
      <c r="F3166">
        <v>111</v>
      </c>
      <c r="G3166">
        <v>0</v>
      </c>
      <c r="H3166">
        <v>0</v>
      </c>
      <c r="I3166">
        <v>0</v>
      </c>
    </row>
    <row r="3167" spans="1:19" s="2" customFormat="1" x14ac:dyDescent="0.2">
      <c r="A3167" s="2">
        <v>3144</v>
      </c>
      <c r="B3167" s="2">
        <v>9863122</v>
      </c>
      <c r="C3167" s="2" t="s">
        <v>447</v>
      </c>
      <c r="D3167" s="2">
        <v>1.7130000000000001</v>
      </c>
      <c r="E3167" s="2">
        <v>0.18</v>
      </c>
      <c r="F3167" s="2">
        <v>2</v>
      </c>
      <c r="G3167" s="2">
        <v>1</v>
      </c>
      <c r="H3167" s="2">
        <v>-1</v>
      </c>
      <c r="I3167" s="2">
        <v>0</v>
      </c>
      <c r="J3167" s="2">
        <v>0</v>
      </c>
      <c r="K3167" s="2">
        <v>0</v>
      </c>
      <c r="L3167" s="2">
        <v>0</v>
      </c>
      <c r="M3167" s="2">
        <v>11</v>
      </c>
      <c r="N3167" s="2">
        <v>1.726</v>
      </c>
      <c r="O3167" s="2">
        <v>1.7</v>
      </c>
      <c r="P3167" s="2">
        <f>0.18+0.042</f>
        <v>0.222</v>
      </c>
      <c r="Q3167" s="2">
        <f>0.18-0.042</f>
        <v>0.13799999999999998</v>
      </c>
      <c r="R3167" s="9">
        <v>1</v>
      </c>
      <c r="S3167" s="2" t="s">
        <v>784</v>
      </c>
    </row>
    <row r="3168" spans="1:19" x14ac:dyDescent="0.2">
      <c r="A3168">
        <v>3145</v>
      </c>
      <c r="B3168">
        <v>9863122</v>
      </c>
      <c r="C3168">
        <v>2</v>
      </c>
      <c r="D3168">
        <v>0.25294117599999999</v>
      </c>
      <c r="E3168">
        <v>2112</v>
      </c>
      <c r="F3168">
        <v>-311</v>
      </c>
      <c r="G3168">
        <v>0</v>
      </c>
      <c r="H3168">
        <v>0</v>
      </c>
      <c r="I3168">
        <v>0</v>
      </c>
    </row>
    <row r="3169" spans="1:19" x14ac:dyDescent="0.2">
      <c r="A3169">
        <v>3146</v>
      </c>
      <c r="B3169">
        <v>9863122</v>
      </c>
      <c r="C3169">
        <v>2</v>
      </c>
      <c r="D3169">
        <v>0.25294117599999999</v>
      </c>
      <c r="E3169">
        <v>2212</v>
      </c>
      <c r="F3169">
        <v>-321</v>
      </c>
      <c r="G3169">
        <v>0</v>
      </c>
      <c r="H3169">
        <v>0</v>
      </c>
      <c r="I3169">
        <v>0</v>
      </c>
    </row>
    <row r="3170" spans="1:19" x14ac:dyDescent="0.2">
      <c r="A3170">
        <v>3147</v>
      </c>
      <c r="B3170">
        <v>9863122</v>
      </c>
      <c r="C3170">
        <v>2</v>
      </c>
      <c r="D3170">
        <v>8.2352940999999999E-2</v>
      </c>
      <c r="E3170">
        <v>3112</v>
      </c>
      <c r="F3170">
        <v>211</v>
      </c>
      <c r="G3170">
        <v>0</v>
      </c>
      <c r="H3170">
        <v>0</v>
      </c>
      <c r="I3170">
        <v>0</v>
      </c>
    </row>
    <row r="3171" spans="1:19" x14ac:dyDescent="0.2">
      <c r="A3171">
        <v>3148</v>
      </c>
      <c r="B3171">
        <v>9863122</v>
      </c>
      <c r="C3171">
        <v>2</v>
      </c>
      <c r="D3171">
        <v>8.2352940999999999E-2</v>
      </c>
      <c r="E3171">
        <v>3212</v>
      </c>
      <c r="F3171">
        <v>111</v>
      </c>
      <c r="G3171">
        <v>0</v>
      </c>
      <c r="H3171">
        <v>0</v>
      </c>
      <c r="I3171">
        <v>0</v>
      </c>
    </row>
    <row r="3172" spans="1:19" x14ac:dyDescent="0.2">
      <c r="A3172">
        <v>3149</v>
      </c>
      <c r="B3172">
        <v>9863122</v>
      </c>
      <c r="C3172">
        <v>2</v>
      </c>
      <c r="D3172">
        <v>8.2352940999999999E-2</v>
      </c>
      <c r="E3172">
        <v>3222</v>
      </c>
      <c r="F3172">
        <v>-211</v>
      </c>
      <c r="G3172">
        <v>0</v>
      </c>
      <c r="H3172">
        <v>0</v>
      </c>
      <c r="I3172">
        <v>0</v>
      </c>
    </row>
    <row r="3173" spans="1:19" x14ac:dyDescent="0.2">
      <c r="A3173">
        <v>3150</v>
      </c>
      <c r="B3173">
        <v>9863122</v>
      </c>
      <c r="C3173">
        <v>2</v>
      </c>
      <c r="D3173">
        <v>0.08</v>
      </c>
      <c r="E3173">
        <v>3214</v>
      </c>
      <c r="F3173">
        <v>111</v>
      </c>
      <c r="G3173">
        <v>0</v>
      </c>
      <c r="H3173">
        <v>0</v>
      </c>
      <c r="I3173">
        <v>0</v>
      </c>
    </row>
    <row r="3174" spans="1:19" x14ac:dyDescent="0.2">
      <c r="A3174">
        <v>3151</v>
      </c>
      <c r="B3174">
        <v>9863122</v>
      </c>
      <c r="C3174">
        <v>2</v>
      </c>
      <c r="D3174">
        <v>7.7647059000000004E-2</v>
      </c>
      <c r="E3174">
        <v>3114</v>
      </c>
      <c r="F3174">
        <v>211</v>
      </c>
      <c r="G3174">
        <v>0</v>
      </c>
      <c r="H3174">
        <v>0</v>
      </c>
      <c r="I3174">
        <v>0</v>
      </c>
    </row>
    <row r="3175" spans="1:19" x14ac:dyDescent="0.2">
      <c r="A3175">
        <v>3152</v>
      </c>
      <c r="B3175">
        <v>9863122</v>
      </c>
      <c r="C3175">
        <v>2</v>
      </c>
      <c r="D3175">
        <v>7.7647059000000004E-2</v>
      </c>
      <c r="E3175">
        <v>3224</v>
      </c>
      <c r="F3175">
        <v>-211</v>
      </c>
      <c r="G3175">
        <v>0</v>
      </c>
      <c r="H3175">
        <v>0</v>
      </c>
      <c r="I3175">
        <v>0</v>
      </c>
    </row>
    <row r="3176" spans="1:19" x14ac:dyDescent="0.2">
      <c r="A3176">
        <v>3153</v>
      </c>
      <c r="B3176">
        <v>9863122</v>
      </c>
      <c r="C3176">
        <v>2</v>
      </c>
      <c r="D3176">
        <v>1.1764706E-2</v>
      </c>
      <c r="E3176">
        <v>13124</v>
      </c>
      <c r="F3176">
        <v>22</v>
      </c>
      <c r="G3176">
        <v>0</v>
      </c>
      <c r="H3176">
        <v>0</v>
      </c>
      <c r="I3176">
        <v>0</v>
      </c>
    </row>
    <row r="3177" spans="1:19" s="2" customFormat="1" x14ac:dyDescent="0.2">
      <c r="A3177" s="2">
        <v>3154</v>
      </c>
      <c r="B3177" s="2">
        <v>-9863122</v>
      </c>
      <c r="C3177" s="2" t="s">
        <v>448</v>
      </c>
      <c r="D3177" s="2">
        <v>1.7130000000000001</v>
      </c>
      <c r="E3177" s="2">
        <v>0.18</v>
      </c>
      <c r="F3177" s="2">
        <v>2</v>
      </c>
      <c r="G3177" s="2">
        <v>-1</v>
      </c>
      <c r="H3177" s="2">
        <v>1</v>
      </c>
      <c r="I3177" s="2">
        <v>0</v>
      </c>
      <c r="J3177" s="2">
        <v>0</v>
      </c>
      <c r="K3177" s="2">
        <v>0</v>
      </c>
      <c r="L3177" s="2">
        <v>0</v>
      </c>
      <c r="M3177" s="2">
        <v>11</v>
      </c>
      <c r="N3177" s="2">
        <v>1.726</v>
      </c>
      <c r="O3177" s="2">
        <v>1.7</v>
      </c>
      <c r="P3177" s="2">
        <f>0.18+0.042</f>
        <v>0.222</v>
      </c>
      <c r="Q3177" s="2">
        <f>0.18-0.042</f>
        <v>0.13799999999999998</v>
      </c>
      <c r="R3177" s="9">
        <v>1</v>
      </c>
      <c r="S3177" s="2" t="s">
        <v>784</v>
      </c>
    </row>
    <row r="3178" spans="1:19" x14ac:dyDescent="0.2">
      <c r="A3178">
        <v>3155</v>
      </c>
      <c r="B3178">
        <v>-9863122</v>
      </c>
      <c r="C3178">
        <v>2</v>
      </c>
      <c r="D3178">
        <v>0.25294117599999999</v>
      </c>
      <c r="E3178">
        <v>-2212</v>
      </c>
      <c r="F3178">
        <v>321</v>
      </c>
      <c r="G3178">
        <v>0</v>
      </c>
      <c r="H3178">
        <v>0</v>
      </c>
      <c r="I3178">
        <v>0</v>
      </c>
    </row>
    <row r="3179" spans="1:19" x14ac:dyDescent="0.2">
      <c r="A3179">
        <v>3156</v>
      </c>
      <c r="B3179">
        <v>-9863122</v>
      </c>
      <c r="C3179">
        <v>2</v>
      </c>
      <c r="D3179">
        <v>0.25294117599999999</v>
      </c>
      <c r="E3179">
        <v>-2112</v>
      </c>
      <c r="F3179">
        <v>311</v>
      </c>
      <c r="G3179">
        <v>0</v>
      </c>
      <c r="H3179">
        <v>0</v>
      </c>
      <c r="I3179">
        <v>0</v>
      </c>
    </row>
    <row r="3180" spans="1:19" x14ac:dyDescent="0.2">
      <c r="A3180">
        <v>3157</v>
      </c>
      <c r="B3180">
        <v>-9863122</v>
      </c>
      <c r="C3180">
        <v>2</v>
      </c>
      <c r="D3180">
        <v>8.2352940999999999E-2</v>
      </c>
      <c r="E3180">
        <v>-3222</v>
      </c>
      <c r="F3180">
        <v>211</v>
      </c>
      <c r="G3180">
        <v>0</v>
      </c>
      <c r="H3180">
        <v>0</v>
      </c>
      <c r="I3180">
        <v>0</v>
      </c>
    </row>
    <row r="3181" spans="1:19" x14ac:dyDescent="0.2">
      <c r="A3181">
        <v>3158</v>
      </c>
      <c r="B3181">
        <v>-9863122</v>
      </c>
      <c r="C3181">
        <v>2</v>
      </c>
      <c r="D3181">
        <v>8.2352940999999999E-2</v>
      </c>
      <c r="E3181">
        <v>-3212</v>
      </c>
      <c r="F3181">
        <v>111</v>
      </c>
      <c r="G3181">
        <v>0</v>
      </c>
      <c r="H3181">
        <v>0</v>
      </c>
      <c r="I3181">
        <v>0</v>
      </c>
    </row>
    <row r="3182" spans="1:19" x14ac:dyDescent="0.2">
      <c r="A3182">
        <v>3159</v>
      </c>
      <c r="B3182">
        <v>-9863122</v>
      </c>
      <c r="C3182">
        <v>2</v>
      </c>
      <c r="D3182">
        <v>8.2352940999999999E-2</v>
      </c>
      <c r="E3182">
        <v>-3112</v>
      </c>
      <c r="F3182">
        <v>-211</v>
      </c>
      <c r="G3182">
        <v>0</v>
      </c>
      <c r="H3182">
        <v>0</v>
      </c>
      <c r="I3182">
        <v>0</v>
      </c>
    </row>
    <row r="3183" spans="1:19" x14ac:dyDescent="0.2">
      <c r="A3183">
        <v>3160</v>
      </c>
      <c r="B3183">
        <v>-9863122</v>
      </c>
      <c r="C3183">
        <v>2</v>
      </c>
      <c r="D3183">
        <v>0.08</v>
      </c>
      <c r="E3183">
        <v>-3214</v>
      </c>
      <c r="F3183">
        <v>111</v>
      </c>
      <c r="G3183">
        <v>0</v>
      </c>
      <c r="H3183">
        <v>0</v>
      </c>
      <c r="I3183">
        <v>0</v>
      </c>
    </row>
    <row r="3184" spans="1:19" x14ac:dyDescent="0.2">
      <c r="A3184">
        <v>3161</v>
      </c>
      <c r="B3184">
        <v>-9863122</v>
      </c>
      <c r="C3184">
        <v>2</v>
      </c>
      <c r="D3184">
        <v>7.7647059000000004E-2</v>
      </c>
      <c r="E3184">
        <v>-3224</v>
      </c>
      <c r="F3184">
        <v>211</v>
      </c>
      <c r="G3184">
        <v>0</v>
      </c>
      <c r="H3184">
        <v>0</v>
      </c>
      <c r="I3184">
        <v>0</v>
      </c>
    </row>
    <row r="3185" spans="1:19" x14ac:dyDescent="0.2">
      <c r="A3185">
        <v>3162</v>
      </c>
      <c r="B3185">
        <v>-9863122</v>
      </c>
      <c r="C3185">
        <v>2</v>
      </c>
      <c r="D3185">
        <v>7.7647059000000004E-2</v>
      </c>
      <c r="E3185">
        <v>-3114</v>
      </c>
      <c r="F3185">
        <v>-211</v>
      </c>
      <c r="G3185">
        <v>0</v>
      </c>
      <c r="H3185">
        <v>0</v>
      </c>
      <c r="I3185">
        <v>0</v>
      </c>
    </row>
    <row r="3186" spans="1:19" x14ac:dyDescent="0.2">
      <c r="A3186">
        <v>3163</v>
      </c>
      <c r="B3186">
        <v>-9863122</v>
      </c>
      <c r="C3186">
        <v>2</v>
      </c>
      <c r="D3186">
        <v>1.1764706E-2</v>
      </c>
      <c r="E3186">
        <v>-13124</v>
      </c>
      <c r="F3186">
        <v>22</v>
      </c>
      <c r="G3186">
        <v>0</v>
      </c>
      <c r="H3186">
        <v>0</v>
      </c>
      <c r="I3186">
        <v>0</v>
      </c>
    </row>
    <row r="3187" spans="1:19" s="2" customFormat="1" x14ac:dyDescent="0.2">
      <c r="A3187" s="2">
        <v>3164</v>
      </c>
      <c r="B3187" s="2">
        <v>42212</v>
      </c>
      <c r="C3187" s="2" t="s">
        <v>449</v>
      </c>
      <c r="D3187" s="2">
        <v>1.71</v>
      </c>
      <c r="E3187" s="2">
        <v>0.14000000000000001</v>
      </c>
      <c r="F3187" s="2">
        <v>2</v>
      </c>
      <c r="G3187" s="2">
        <v>1</v>
      </c>
      <c r="H3187" s="2">
        <v>0</v>
      </c>
      <c r="I3187" s="2">
        <v>0</v>
      </c>
      <c r="J3187" s="2">
        <v>0</v>
      </c>
      <c r="K3187" s="2">
        <v>0.5</v>
      </c>
      <c r="L3187" s="2">
        <v>1</v>
      </c>
      <c r="M3187" s="2">
        <v>10</v>
      </c>
      <c r="N3187" s="2">
        <v>1.74</v>
      </c>
      <c r="O3187" s="2">
        <v>1.68</v>
      </c>
      <c r="P3187" s="2">
        <v>0.2</v>
      </c>
      <c r="Q3187" s="2">
        <v>0.08</v>
      </c>
      <c r="R3187" s="9">
        <v>4</v>
      </c>
      <c r="S3187" s="2" t="s">
        <v>705</v>
      </c>
    </row>
    <row r="3188" spans="1:19" x14ac:dyDescent="0.2">
      <c r="A3188">
        <v>3165</v>
      </c>
      <c r="B3188">
        <v>42212</v>
      </c>
      <c r="C3188">
        <v>2</v>
      </c>
      <c r="D3188">
        <v>0.17</v>
      </c>
      <c r="E3188">
        <v>3122</v>
      </c>
      <c r="F3188">
        <v>321</v>
      </c>
      <c r="G3188">
        <v>0</v>
      </c>
      <c r="H3188">
        <v>0</v>
      </c>
      <c r="I3188">
        <v>0</v>
      </c>
    </row>
    <row r="3189" spans="1:19" x14ac:dyDescent="0.2">
      <c r="A3189">
        <v>3166</v>
      </c>
      <c r="B3189">
        <v>42212</v>
      </c>
      <c r="C3189">
        <v>2</v>
      </c>
      <c r="D3189">
        <v>0.15</v>
      </c>
      <c r="E3189">
        <v>2224</v>
      </c>
      <c r="F3189">
        <v>-211</v>
      </c>
      <c r="G3189">
        <v>0</v>
      </c>
      <c r="H3189">
        <v>0</v>
      </c>
      <c r="I3189">
        <v>0</v>
      </c>
    </row>
    <row r="3190" spans="1:19" x14ac:dyDescent="0.2">
      <c r="A3190">
        <v>3167</v>
      </c>
      <c r="B3190">
        <v>42212</v>
      </c>
      <c r="C3190">
        <v>2</v>
      </c>
      <c r="D3190">
        <v>0.1</v>
      </c>
      <c r="E3190">
        <v>2112</v>
      </c>
      <c r="F3190">
        <v>211</v>
      </c>
      <c r="G3190">
        <v>0</v>
      </c>
      <c r="H3190">
        <v>0</v>
      </c>
      <c r="I3190">
        <v>0</v>
      </c>
    </row>
    <row r="3191" spans="1:19" x14ac:dyDescent="0.2">
      <c r="A3191">
        <v>3168</v>
      </c>
      <c r="B3191">
        <v>42212</v>
      </c>
      <c r="C3191">
        <v>2</v>
      </c>
      <c r="D3191">
        <v>0.1</v>
      </c>
      <c r="E3191">
        <v>2214</v>
      </c>
      <c r="F3191">
        <v>111</v>
      </c>
      <c r="G3191">
        <v>0</v>
      </c>
      <c r="H3191">
        <v>0</v>
      </c>
      <c r="I3191">
        <v>0</v>
      </c>
    </row>
    <row r="3192" spans="1:19" x14ac:dyDescent="0.2">
      <c r="A3192">
        <v>3169</v>
      </c>
      <c r="B3192">
        <v>42212</v>
      </c>
      <c r="C3192">
        <v>3</v>
      </c>
      <c r="D3192">
        <v>0.1</v>
      </c>
      <c r="E3192">
        <v>2112</v>
      </c>
      <c r="F3192">
        <v>211</v>
      </c>
      <c r="G3192">
        <v>111</v>
      </c>
      <c r="H3192">
        <v>0</v>
      </c>
      <c r="I3192">
        <v>0</v>
      </c>
    </row>
    <row r="3193" spans="1:19" x14ac:dyDescent="0.2">
      <c r="A3193">
        <v>3170</v>
      </c>
      <c r="B3193">
        <v>42212</v>
      </c>
      <c r="C3193">
        <v>3</v>
      </c>
      <c r="D3193">
        <v>0.1</v>
      </c>
      <c r="E3193">
        <v>2212</v>
      </c>
      <c r="F3193">
        <v>-211</v>
      </c>
      <c r="G3193">
        <v>211</v>
      </c>
      <c r="H3193">
        <v>0</v>
      </c>
      <c r="I3193">
        <v>0</v>
      </c>
    </row>
    <row r="3194" spans="1:19" x14ac:dyDescent="0.2">
      <c r="A3194">
        <v>3171</v>
      </c>
      <c r="B3194">
        <v>42212</v>
      </c>
      <c r="C3194">
        <v>3</v>
      </c>
      <c r="D3194">
        <v>0.1</v>
      </c>
      <c r="E3194">
        <v>2212</v>
      </c>
      <c r="F3194">
        <v>111</v>
      </c>
      <c r="G3194">
        <v>111</v>
      </c>
      <c r="H3194">
        <v>0</v>
      </c>
      <c r="I3194">
        <v>0</v>
      </c>
    </row>
    <row r="3195" spans="1:19" x14ac:dyDescent="0.2">
      <c r="A3195">
        <v>3172</v>
      </c>
      <c r="B3195">
        <v>42212</v>
      </c>
      <c r="C3195">
        <v>2</v>
      </c>
      <c r="D3195">
        <v>0.08</v>
      </c>
      <c r="E3195">
        <v>2212</v>
      </c>
      <c r="F3195">
        <v>221</v>
      </c>
      <c r="G3195">
        <v>0</v>
      </c>
      <c r="H3195">
        <v>0</v>
      </c>
      <c r="I3195">
        <v>0</v>
      </c>
    </row>
    <row r="3196" spans="1:19" x14ac:dyDescent="0.2">
      <c r="A3196">
        <v>3173</v>
      </c>
      <c r="B3196">
        <v>42212</v>
      </c>
      <c r="C3196">
        <v>2</v>
      </c>
      <c r="D3196">
        <v>0.05</v>
      </c>
      <c r="E3196">
        <v>2114</v>
      </c>
      <c r="F3196">
        <v>211</v>
      </c>
      <c r="G3196">
        <v>0</v>
      </c>
      <c r="H3196">
        <v>0</v>
      </c>
      <c r="I3196">
        <v>0</v>
      </c>
    </row>
    <row r="3197" spans="1:19" x14ac:dyDescent="0.2">
      <c r="A3197">
        <v>3174</v>
      </c>
      <c r="B3197">
        <v>42212</v>
      </c>
      <c r="C3197">
        <v>2</v>
      </c>
      <c r="D3197">
        <v>0.05</v>
      </c>
      <c r="E3197">
        <v>2212</v>
      </c>
      <c r="F3197">
        <v>111</v>
      </c>
      <c r="G3197">
        <v>0</v>
      </c>
      <c r="H3197">
        <v>0</v>
      </c>
      <c r="I3197">
        <v>0</v>
      </c>
    </row>
    <row r="3198" spans="1:19" s="2" customFormat="1" x14ac:dyDescent="0.2">
      <c r="A3198" s="2">
        <v>3175</v>
      </c>
      <c r="B3198" s="2">
        <v>42112</v>
      </c>
      <c r="C3198" s="2" t="s">
        <v>450</v>
      </c>
      <c r="D3198" s="2">
        <v>1.71</v>
      </c>
      <c r="E3198" s="2">
        <v>0.14000000000000001</v>
      </c>
      <c r="F3198" s="2">
        <v>2</v>
      </c>
      <c r="G3198" s="2">
        <v>1</v>
      </c>
      <c r="H3198" s="2">
        <v>0</v>
      </c>
      <c r="I3198" s="2">
        <v>0</v>
      </c>
      <c r="J3198" s="2">
        <v>0</v>
      </c>
      <c r="K3198" s="2">
        <v>0.5</v>
      </c>
      <c r="L3198" s="2">
        <v>0</v>
      </c>
      <c r="M3198" s="2">
        <v>10</v>
      </c>
      <c r="N3198" s="2">
        <v>1.74</v>
      </c>
      <c r="O3198" s="2">
        <v>1.68</v>
      </c>
      <c r="P3198" s="2">
        <v>0.2</v>
      </c>
      <c r="Q3198" s="2">
        <v>0.08</v>
      </c>
      <c r="R3198" s="9">
        <v>4</v>
      </c>
      <c r="S3198" s="2" t="s">
        <v>705</v>
      </c>
    </row>
    <row r="3199" spans="1:19" x14ac:dyDescent="0.2">
      <c r="A3199">
        <v>3176</v>
      </c>
      <c r="B3199">
        <v>42112</v>
      </c>
      <c r="C3199">
        <v>2</v>
      </c>
      <c r="D3199">
        <v>0.16945386500000001</v>
      </c>
      <c r="E3199">
        <v>3122</v>
      </c>
      <c r="F3199">
        <v>311</v>
      </c>
      <c r="G3199">
        <v>0</v>
      </c>
      <c r="H3199">
        <v>0</v>
      </c>
      <c r="I3199">
        <v>0</v>
      </c>
    </row>
    <row r="3200" spans="1:19" x14ac:dyDescent="0.2">
      <c r="A3200">
        <v>3177</v>
      </c>
      <c r="B3200">
        <v>42112</v>
      </c>
      <c r="C3200">
        <v>2</v>
      </c>
      <c r="D3200">
        <v>0.155420419</v>
      </c>
      <c r="E3200">
        <v>1114</v>
      </c>
      <c r="F3200">
        <v>211</v>
      </c>
      <c r="G3200">
        <v>0</v>
      </c>
      <c r="H3200">
        <v>0</v>
      </c>
      <c r="I3200">
        <v>0</v>
      </c>
    </row>
    <row r="3201" spans="1:19" x14ac:dyDescent="0.2">
      <c r="A3201">
        <v>3178</v>
      </c>
      <c r="B3201">
        <v>42112</v>
      </c>
      <c r="C3201">
        <v>2</v>
      </c>
      <c r="D3201">
        <v>0.112969243</v>
      </c>
      <c r="E3201">
        <v>2212</v>
      </c>
      <c r="F3201">
        <v>-211</v>
      </c>
      <c r="G3201">
        <v>0</v>
      </c>
      <c r="H3201">
        <v>0</v>
      </c>
      <c r="I3201">
        <v>0</v>
      </c>
    </row>
    <row r="3202" spans="1:19" x14ac:dyDescent="0.2">
      <c r="A3202">
        <v>3179</v>
      </c>
      <c r="B3202">
        <v>42112</v>
      </c>
      <c r="C3202">
        <v>2</v>
      </c>
      <c r="D3202">
        <v>0.10361361199999999</v>
      </c>
      <c r="E3202">
        <v>2114</v>
      </c>
      <c r="F3202">
        <v>111</v>
      </c>
      <c r="G3202">
        <v>0</v>
      </c>
      <c r="H3202">
        <v>0</v>
      </c>
      <c r="I3202">
        <v>0</v>
      </c>
    </row>
    <row r="3203" spans="1:19" x14ac:dyDescent="0.2">
      <c r="A3203">
        <v>3180</v>
      </c>
      <c r="B3203">
        <v>42112</v>
      </c>
      <c r="C3203">
        <v>3</v>
      </c>
      <c r="D3203">
        <v>9.4141035999999997E-2</v>
      </c>
      <c r="E3203">
        <v>2112</v>
      </c>
      <c r="F3203">
        <v>-211</v>
      </c>
      <c r="G3203">
        <v>211</v>
      </c>
      <c r="H3203">
        <v>0</v>
      </c>
      <c r="I3203">
        <v>0</v>
      </c>
    </row>
    <row r="3204" spans="1:19" x14ac:dyDescent="0.2">
      <c r="A3204">
        <v>3181</v>
      </c>
      <c r="B3204">
        <v>42112</v>
      </c>
      <c r="C3204">
        <v>3</v>
      </c>
      <c r="D3204">
        <v>9.4141035999999997E-2</v>
      </c>
      <c r="E3204">
        <v>2112</v>
      </c>
      <c r="F3204">
        <v>111</v>
      </c>
      <c r="G3204">
        <v>111</v>
      </c>
      <c r="H3204">
        <v>0</v>
      </c>
      <c r="I3204">
        <v>0</v>
      </c>
    </row>
    <row r="3205" spans="1:19" x14ac:dyDescent="0.2">
      <c r="A3205">
        <v>3182</v>
      </c>
      <c r="B3205">
        <v>42112</v>
      </c>
      <c r="C3205">
        <v>3</v>
      </c>
      <c r="D3205">
        <v>9.4141035999999997E-2</v>
      </c>
      <c r="E3205">
        <v>2212</v>
      </c>
      <c r="F3205">
        <v>-211</v>
      </c>
      <c r="G3205">
        <v>111</v>
      </c>
      <c r="H3205">
        <v>0</v>
      </c>
      <c r="I3205">
        <v>0</v>
      </c>
    </row>
    <row r="3206" spans="1:19" x14ac:dyDescent="0.2">
      <c r="A3206">
        <v>3183</v>
      </c>
      <c r="B3206">
        <v>42112</v>
      </c>
      <c r="C3206">
        <v>2</v>
      </c>
      <c r="D3206">
        <v>6.7828323999999995E-2</v>
      </c>
      <c r="E3206">
        <v>2112</v>
      </c>
      <c r="F3206">
        <v>221</v>
      </c>
      <c r="G3206">
        <v>0</v>
      </c>
      <c r="H3206">
        <v>0</v>
      </c>
      <c r="I3206">
        <v>0</v>
      </c>
    </row>
    <row r="3207" spans="1:19" x14ac:dyDescent="0.2">
      <c r="A3207">
        <v>3184</v>
      </c>
      <c r="B3207">
        <v>42112</v>
      </c>
      <c r="C3207">
        <v>2</v>
      </c>
      <c r="D3207">
        <v>5.6484621999999998E-2</v>
      </c>
      <c r="E3207">
        <v>2112</v>
      </c>
      <c r="F3207">
        <v>111</v>
      </c>
      <c r="G3207">
        <v>0</v>
      </c>
      <c r="H3207">
        <v>0</v>
      </c>
      <c r="I3207">
        <v>0</v>
      </c>
    </row>
    <row r="3208" spans="1:19" x14ac:dyDescent="0.2">
      <c r="A3208">
        <v>3185</v>
      </c>
      <c r="B3208">
        <v>42112</v>
      </c>
      <c r="C3208">
        <v>2</v>
      </c>
      <c r="D3208">
        <v>5.1806805999999997E-2</v>
      </c>
      <c r="E3208">
        <v>2214</v>
      </c>
      <c r="F3208">
        <v>-211</v>
      </c>
      <c r="G3208">
        <v>0</v>
      </c>
      <c r="H3208">
        <v>0</v>
      </c>
      <c r="I3208">
        <v>0</v>
      </c>
    </row>
    <row r="3209" spans="1:19" s="2" customFormat="1" x14ac:dyDescent="0.2">
      <c r="A3209" s="2">
        <v>3186</v>
      </c>
      <c r="B3209" s="2">
        <v>-42112</v>
      </c>
      <c r="C3209" s="2" t="s">
        <v>451</v>
      </c>
      <c r="D3209" s="2">
        <v>1.71</v>
      </c>
      <c r="E3209" s="2">
        <v>0.14000000000000001</v>
      </c>
      <c r="F3209" s="2">
        <v>2</v>
      </c>
      <c r="G3209" s="2">
        <v>-1</v>
      </c>
      <c r="H3209" s="2">
        <v>0</v>
      </c>
      <c r="I3209" s="2">
        <v>0</v>
      </c>
      <c r="J3209" s="2">
        <v>0</v>
      </c>
      <c r="K3209" s="2">
        <v>0.5</v>
      </c>
      <c r="L3209" s="2">
        <v>0</v>
      </c>
      <c r="M3209" s="2">
        <v>10</v>
      </c>
      <c r="N3209" s="2">
        <v>1.74</v>
      </c>
      <c r="O3209" s="2">
        <v>1.68</v>
      </c>
      <c r="P3209" s="2">
        <v>0.2</v>
      </c>
      <c r="Q3209" s="2">
        <v>0.08</v>
      </c>
      <c r="R3209" s="9">
        <v>4</v>
      </c>
      <c r="S3209" s="2" t="s">
        <v>705</v>
      </c>
    </row>
    <row r="3210" spans="1:19" x14ac:dyDescent="0.2">
      <c r="A3210">
        <v>3187</v>
      </c>
      <c r="B3210">
        <v>-42112</v>
      </c>
      <c r="C3210">
        <v>2</v>
      </c>
      <c r="D3210">
        <v>0.16945386500000001</v>
      </c>
      <c r="E3210">
        <v>-3122</v>
      </c>
      <c r="F3210">
        <v>-311</v>
      </c>
      <c r="G3210">
        <v>0</v>
      </c>
      <c r="H3210">
        <v>0</v>
      </c>
      <c r="I3210">
        <v>0</v>
      </c>
    </row>
    <row r="3211" spans="1:19" x14ac:dyDescent="0.2">
      <c r="A3211">
        <v>3188</v>
      </c>
      <c r="B3211">
        <v>-42112</v>
      </c>
      <c r="C3211">
        <v>2</v>
      </c>
      <c r="D3211">
        <v>0.155420419</v>
      </c>
      <c r="E3211">
        <v>-1114</v>
      </c>
      <c r="F3211">
        <v>-211</v>
      </c>
      <c r="G3211">
        <v>0</v>
      </c>
      <c r="H3211">
        <v>0</v>
      </c>
      <c r="I3211">
        <v>0</v>
      </c>
    </row>
    <row r="3212" spans="1:19" x14ac:dyDescent="0.2">
      <c r="A3212">
        <v>3189</v>
      </c>
      <c r="B3212">
        <v>-42112</v>
      </c>
      <c r="C3212">
        <v>2</v>
      </c>
      <c r="D3212">
        <v>0.112969243</v>
      </c>
      <c r="E3212">
        <v>-2212</v>
      </c>
      <c r="F3212">
        <v>211</v>
      </c>
      <c r="G3212">
        <v>0</v>
      </c>
      <c r="H3212">
        <v>0</v>
      </c>
      <c r="I3212">
        <v>0</v>
      </c>
    </row>
    <row r="3213" spans="1:19" x14ac:dyDescent="0.2">
      <c r="A3213">
        <v>3190</v>
      </c>
      <c r="B3213">
        <v>-42112</v>
      </c>
      <c r="C3213">
        <v>2</v>
      </c>
      <c r="D3213">
        <v>0.10361361199999999</v>
      </c>
      <c r="E3213">
        <v>-2114</v>
      </c>
      <c r="F3213">
        <v>111</v>
      </c>
      <c r="G3213">
        <v>0</v>
      </c>
      <c r="H3213">
        <v>0</v>
      </c>
      <c r="I3213">
        <v>0</v>
      </c>
    </row>
    <row r="3214" spans="1:19" x14ac:dyDescent="0.2">
      <c r="A3214">
        <v>3191</v>
      </c>
      <c r="B3214">
        <v>-42112</v>
      </c>
      <c r="C3214">
        <v>3</v>
      </c>
      <c r="D3214">
        <v>9.4141035999999997E-2</v>
      </c>
      <c r="E3214">
        <v>-2212</v>
      </c>
      <c r="F3214">
        <v>211</v>
      </c>
      <c r="G3214">
        <v>111</v>
      </c>
      <c r="H3214">
        <v>0</v>
      </c>
      <c r="I3214">
        <v>0</v>
      </c>
    </row>
    <row r="3215" spans="1:19" x14ac:dyDescent="0.2">
      <c r="A3215">
        <v>3192</v>
      </c>
      <c r="B3215">
        <v>-42112</v>
      </c>
      <c r="C3215">
        <v>3</v>
      </c>
      <c r="D3215">
        <v>9.4141035999999997E-2</v>
      </c>
      <c r="E3215">
        <v>-2112</v>
      </c>
      <c r="F3215">
        <v>-211</v>
      </c>
      <c r="G3215">
        <v>211</v>
      </c>
      <c r="H3215">
        <v>0</v>
      </c>
      <c r="I3215">
        <v>0</v>
      </c>
    </row>
    <row r="3216" spans="1:19" x14ac:dyDescent="0.2">
      <c r="A3216">
        <v>3193</v>
      </c>
      <c r="B3216">
        <v>-42112</v>
      </c>
      <c r="C3216">
        <v>3</v>
      </c>
      <c r="D3216">
        <v>9.4141035999999997E-2</v>
      </c>
      <c r="E3216">
        <v>-2112</v>
      </c>
      <c r="F3216">
        <v>111</v>
      </c>
      <c r="G3216">
        <v>111</v>
      </c>
      <c r="H3216">
        <v>0</v>
      </c>
      <c r="I3216">
        <v>0</v>
      </c>
    </row>
    <row r="3217" spans="1:19" x14ac:dyDescent="0.2">
      <c r="A3217">
        <v>3194</v>
      </c>
      <c r="B3217">
        <v>-42112</v>
      </c>
      <c r="C3217">
        <v>2</v>
      </c>
      <c r="D3217">
        <v>6.7828323999999995E-2</v>
      </c>
      <c r="E3217">
        <v>-2112</v>
      </c>
      <c r="F3217">
        <v>221</v>
      </c>
      <c r="G3217">
        <v>0</v>
      </c>
      <c r="H3217">
        <v>0</v>
      </c>
      <c r="I3217">
        <v>0</v>
      </c>
    </row>
    <row r="3218" spans="1:19" x14ac:dyDescent="0.2">
      <c r="A3218">
        <v>3195</v>
      </c>
      <c r="B3218">
        <v>-42112</v>
      </c>
      <c r="C3218">
        <v>2</v>
      </c>
      <c r="D3218">
        <v>5.6484621999999998E-2</v>
      </c>
      <c r="E3218">
        <v>-2112</v>
      </c>
      <c r="F3218">
        <v>111</v>
      </c>
      <c r="G3218">
        <v>0</v>
      </c>
      <c r="H3218">
        <v>0</v>
      </c>
      <c r="I3218">
        <v>0</v>
      </c>
    </row>
    <row r="3219" spans="1:19" x14ac:dyDescent="0.2">
      <c r="A3219">
        <v>3196</v>
      </c>
      <c r="B3219">
        <v>-42112</v>
      </c>
      <c r="C3219">
        <v>2</v>
      </c>
      <c r="D3219">
        <v>5.1806805999999997E-2</v>
      </c>
      <c r="E3219">
        <v>-2214</v>
      </c>
      <c r="F3219">
        <v>211</v>
      </c>
      <c r="G3219">
        <v>0</v>
      </c>
      <c r="H3219">
        <v>0</v>
      </c>
      <c r="I3219">
        <v>0</v>
      </c>
    </row>
    <row r="3220" spans="1:19" s="2" customFormat="1" x14ac:dyDescent="0.2">
      <c r="A3220" s="2">
        <v>3197</v>
      </c>
      <c r="B3220" s="2">
        <v>-42212</v>
      </c>
      <c r="C3220" s="2" t="s">
        <v>452</v>
      </c>
      <c r="D3220" s="2">
        <v>1.71</v>
      </c>
      <c r="E3220" s="2">
        <v>0.14000000000000001</v>
      </c>
      <c r="F3220" s="2">
        <v>2</v>
      </c>
      <c r="G3220" s="2">
        <v>-1</v>
      </c>
      <c r="H3220" s="2">
        <v>0</v>
      </c>
      <c r="I3220" s="2">
        <v>0</v>
      </c>
      <c r="J3220" s="2">
        <v>0</v>
      </c>
      <c r="K3220" s="2">
        <v>0.5</v>
      </c>
      <c r="L3220" s="2">
        <v>-1</v>
      </c>
      <c r="M3220" s="2">
        <v>10</v>
      </c>
      <c r="N3220" s="2">
        <v>1.74</v>
      </c>
      <c r="O3220" s="2">
        <v>1.68</v>
      </c>
      <c r="P3220" s="2">
        <v>0.2</v>
      </c>
      <c r="Q3220" s="2">
        <v>0.08</v>
      </c>
      <c r="R3220" s="9">
        <v>4</v>
      </c>
      <c r="S3220" s="2" t="s">
        <v>705</v>
      </c>
    </row>
    <row r="3221" spans="1:19" x14ac:dyDescent="0.2">
      <c r="A3221">
        <v>3198</v>
      </c>
      <c r="B3221">
        <v>-42212</v>
      </c>
      <c r="C3221">
        <v>2</v>
      </c>
      <c r="D3221">
        <v>0.17</v>
      </c>
      <c r="E3221">
        <v>-3122</v>
      </c>
      <c r="F3221">
        <v>-321</v>
      </c>
      <c r="G3221">
        <v>0</v>
      </c>
      <c r="H3221">
        <v>0</v>
      </c>
      <c r="I3221">
        <v>0</v>
      </c>
    </row>
    <row r="3222" spans="1:19" x14ac:dyDescent="0.2">
      <c r="A3222">
        <v>3199</v>
      </c>
      <c r="B3222">
        <v>-42212</v>
      </c>
      <c r="C3222">
        <v>2</v>
      </c>
      <c r="D3222">
        <v>0.15</v>
      </c>
      <c r="E3222">
        <v>-2224</v>
      </c>
      <c r="F3222">
        <v>211</v>
      </c>
      <c r="G3222">
        <v>0</v>
      </c>
      <c r="H3222">
        <v>0</v>
      </c>
      <c r="I3222">
        <v>0</v>
      </c>
    </row>
    <row r="3223" spans="1:19" x14ac:dyDescent="0.2">
      <c r="A3223">
        <v>3200</v>
      </c>
      <c r="B3223">
        <v>-42212</v>
      </c>
      <c r="C3223">
        <v>2</v>
      </c>
      <c r="D3223">
        <v>0.1</v>
      </c>
      <c r="E3223">
        <v>-2214</v>
      </c>
      <c r="F3223">
        <v>111</v>
      </c>
      <c r="G3223">
        <v>0</v>
      </c>
      <c r="H3223">
        <v>0</v>
      </c>
      <c r="I3223">
        <v>0</v>
      </c>
    </row>
    <row r="3224" spans="1:19" x14ac:dyDescent="0.2">
      <c r="A3224">
        <v>3201</v>
      </c>
      <c r="B3224">
        <v>-42212</v>
      </c>
      <c r="C3224">
        <v>2</v>
      </c>
      <c r="D3224">
        <v>0.1</v>
      </c>
      <c r="E3224">
        <v>-2112</v>
      </c>
      <c r="F3224">
        <v>-211</v>
      </c>
      <c r="G3224">
        <v>0</v>
      </c>
      <c r="H3224">
        <v>0</v>
      </c>
      <c r="I3224">
        <v>0</v>
      </c>
    </row>
    <row r="3225" spans="1:19" x14ac:dyDescent="0.2">
      <c r="A3225">
        <v>3202</v>
      </c>
      <c r="B3225">
        <v>-42212</v>
      </c>
      <c r="C3225">
        <v>3</v>
      </c>
      <c r="D3225">
        <v>0.1</v>
      </c>
      <c r="E3225">
        <v>-2212</v>
      </c>
      <c r="F3225">
        <v>-211</v>
      </c>
      <c r="G3225">
        <v>211</v>
      </c>
      <c r="H3225">
        <v>0</v>
      </c>
      <c r="I3225">
        <v>0</v>
      </c>
    </row>
    <row r="3226" spans="1:19" x14ac:dyDescent="0.2">
      <c r="A3226">
        <v>3203</v>
      </c>
      <c r="B3226">
        <v>-42212</v>
      </c>
      <c r="C3226">
        <v>3</v>
      </c>
      <c r="D3226">
        <v>0.1</v>
      </c>
      <c r="E3226">
        <v>-2212</v>
      </c>
      <c r="F3226">
        <v>111</v>
      </c>
      <c r="G3226">
        <v>111</v>
      </c>
      <c r="H3226">
        <v>0</v>
      </c>
      <c r="I3226">
        <v>0</v>
      </c>
    </row>
    <row r="3227" spans="1:19" x14ac:dyDescent="0.2">
      <c r="A3227">
        <v>3204</v>
      </c>
      <c r="B3227">
        <v>-42212</v>
      </c>
      <c r="C3227">
        <v>3</v>
      </c>
      <c r="D3227">
        <v>0.1</v>
      </c>
      <c r="E3227">
        <v>-2112</v>
      </c>
      <c r="F3227">
        <v>-211</v>
      </c>
      <c r="G3227">
        <v>111</v>
      </c>
      <c r="H3227">
        <v>0</v>
      </c>
      <c r="I3227">
        <v>0</v>
      </c>
    </row>
    <row r="3228" spans="1:19" x14ac:dyDescent="0.2">
      <c r="A3228">
        <v>3205</v>
      </c>
      <c r="B3228">
        <v>-42212</v>
      </c>
      <c r="C3228">
        <v>2</v>
      </c>
      <c r="D3228">
        <v>0.08</v>
      </c>
      <c r="E3228">
        <v>-2212</v>
      </c>
      <c r="F3228">
        <v>221</v>
      </c>
      <c r="G3228">
        <v>0</v>
      </c>
      <c r="H3228">
        <v>0</v>
      </c>
      <c r="I3228">
        <v>0</v>
      </c>
    </row>
    <row r="3229" spans="1:19" x14ac:dyDescent="0.2">
      <c r="A3229">
        <v>3206</v>
      </c>
      <c r="B3229">
        <v>-42212</v>
      </c>
      <c r="C3229">
        <v>2</v>
      </c>
      <c r="D3229">
        <v>0.05</v>
      </c>
      <c r="E3229">
        <v>-2212</v>
      </c>
      <c r="F3229">
        <v>111</v>
      </c>
      <c r="G3229">
        <v>0</v>
      </c>
      <c r="H3229">
        <v>0</v>
      </c>
      <c r="I3229">
        <v>0</v>
      </c>
    </row>
    <row r="3230" spans="1:19" x14ac:dyDescent="0.2">
      <c r="A3230">
        <v>3207</v>
      </c>
      <c r="B3230">
        <v>-42212</v>
      </c>
      <c r="C3230">
        <v>2</v>
      </c>
      <c r="D3230">
        <v>0.05</v>
      </c>
      <c r="E3230">
        <v>-2114</v>
      </c>
      <c r="F3230">
        <v>-211</v>
      </c>
      <c r="G3230">
        <v>0</v>
      </c>
      <c r="H3230">
        <v>0</v>
      </c>
      <c r="I3230">
        <v>0</v>
      </c>
    </row>
    <row r="3231" spans="1:19" s="2" customFormat="1" x14ac:dyDescent="0.2">
      <c r="A3231" s="2">
        <v>3208</v>
      </c>
      <c r="B3231" s="2">
        <v>30213</v>
      </c>
      <c r="C3231" s="2" t="s">
        <v>453</v>
      </c>
      <c r="D3231" s="2">
        <v>1.72</v>
      </c>
      <c r="E3231" s="2">
        <v>0.25</v>
      </c>
      <c r="F3231" s="2">
        <v>3</v>
      </c>
      <c r="G3231" s="2">
        <v>0</v>
      </c>
      <c r="H3231" s="2">
        <v>0</v>
      </c>
      <c r="I3231" s="2">
        <v>0</v>
      </c>
      <c r="J3231" s="2">
        <v>0</v>
      </c>
      <c r="K3231" s="2">
        <v>1</v>
      </c>
      <c r="L3231" s="2">
        <v>1</v>
      </c>
      <c r="M3231" s="2">
        <v>7</v>
      </c>
      <c r="N3231" s="2">
        <f>D3231+0.02</f>
        <v>1.74</v>
      </c>
      <c r="O3231" s="2">
        <f>D3231-0.02</f>
        <v>1.7</v>
      </c>
      <c r="P3231" s="2">
        <v>0.35</v>
      </c>
      <c r="Q3231" s="2">
        <v>0.15</v>
      </c>
      <c r="R3231" s="9">
        <v>-4</v>
      </c>
      <c r="S3231" s="2" t="s">
        <v>784</v>
      </c>
    </row>
    <row r="3232" spans="1:19" x14ac:dyDescent="0.2">
      <c r="A3232">
        <v>3209</v>
      </c>
      <c r="B3232">
        <v>30213</v>
      </c>
      <c r="C3232">
        <v>4</v>
      </c>
      <c r="D3232">
        <v>0.35</v>
      </c>
      <c r="E3232">
        <v>-211</v>
      </c>
      <c r="F3232">
        <v>211</v>
      </c>
      <c r="G3232">
        <v>211</v>
      </c>
      <c r="H3232">
        <v>111</v>
      </c>
      <c r="I3232">
        <v>0</v>
      </c>
    </row>
    <row r="3233" spans="1:19" x14ac:dyDescent="0.2">
      <c r="A3233">
        <v>3210</v>
      </c>
      <c r="B3233">
        <v>30213</v>
      </c>
      <c r="C3233">
        <v>2</v>
      </c>
      <c r="D3233">
        <v>0.15</v>
      </c>
      <c r="E3233">
        <v>10215</v>
      </c>
      <c r="F3233">
        <v>22</v>
      </c>
      <c r="G3233">
        <v>0</v>
      </c>
      <c r="H3233">
        <v>0</v>
      </c>
      <c r="I3233">
        <v>0</v>
      </c>
    </row>
    <row r="3234" spans="1:19" x14ac:dyDescent="0.2">
      <c r="A3234">
        <v>3211</v>
      </c>
      <c r="B3234">
        <v>30213</v>
      </c>
      <c r="C3234">
        <v>3</v>
      </c>
      <c r="D3234">
        <v>0.1125</v>
      </c>
      <c r="E3234">
        <v>-213</v>
      </c>
      <c r="F3234">
        <v>211</v>
      </c>
      <c r="G3234">
        <v>211</v>
      </c>
      <c r="H3234">
        <v>0</v>
      </c>
      <c r="I3234">
        <v>0</v>
      </c>
    </row>
    <row r="3235" spans="1:19" x14ac:dyDescent="0.2">
      <c r="A3235">
        <v>3212</v>
      </c>
      <c r="B3235">
        <v>30213</v>
      </c>
      <c r="C3235">
        <v>3</v>
      </c>
      <c r="D3235">
        <v>0.1125</v>
      </c>
      <c r="E3235">
        <v>113</v>
      </c>
      <c r="F3235">
        <v>211</v>
      </c>
      <c r="G3235">
        <v>111</v>
      </c>
      <c r="H3235">
        <v>0</v>
      </c>
      <c r="I3235">
        <v>0</v>
      </c>
    </row>
    <row r="3236" spans="1:19" x14ac:dyDescent="0.2">
      <c r="A3236">
        <v>3213</v>
      </c>
      <c r="B3236">
        <v>30213</v>
      </c>
      <c r="C3236">
        <v>3</v>
      </c>
      <c r="D3236">
        <v>0.1125</v>
      </c>
      <c r="E3236">
        <v>213</v>
      </c>
      <c r="F3236">
        <v>-211</v>
      </c>
      <c r="G3236">
        <v>211</v>
      </c>
      <c r="H3236">
        <v>0</v>
      </c>
      <c r="I3236">
        <v>0</v>
      </c>
    </row>
    <row r="3237" spans="1:19" x14ac:dyDescent="0.2">
      <c r="A3237">
        <v>3214</v>
      </c>
      <c r="B3237">
        <v>30213</v>
      </c>
      <c r="C3237">
        <v>3</v>
      </c>
      <c r="D3237">
        <v>0.1125</v>
      </c>
      <c r="E3237">
        <v>213</v>
      </c>
      <c r="F3237">
        <v>111</v>
      </c>
      <c r="G3237">
        <v>111</v>
      </c>
      <c r="H3237">
        <v>0</v>
      </c>
      <c r="I3237">
        <v>0</v>
      </c>
    </row>
    <row r="3238" spans="1:19" x14ac:dyDescent="0.2">
      <c r="A3238">
        <v>3215</v>
      </c>
      <c r="B3238">
        <v>30213</v>
      </c>
      <c r="C3238">
        <v>2</v>
      </c>
      <c r="D3238">
        <v>0.05</v>
      </c>
      <c r="E3238">
        <v>211</v>
      </c>
      <c r="F3238">
        <v>111</v>
      </c>
      <c r="G3238">
        <v>0</v>
      </c>
      <c r="H3238">
        <v>0</v>
      </c>
      <c r="I3238">
        <v>0</v>
      </c>
    </row>
    <row r="3239" spans="1:19" s="2" customFormat="1" x14ac:dyDescent="0.2">
      <c r="A3239" s="2">
        <v>3216</v>
      </c>
      <c r="B3239" s="2">
        <v>30113</v>
      </c>
      <c r="C3239" s="2" t="s">
        <v>454</v>
      </c>
      <c r="D3239" s="2">
        <v>1.72</v>
      </c>
      <c r="E3239" s="2">
        <v>0.25</v>
      </c>
      <c r="F3239" s="2">
        <v>3</v>
      </c>
      <c r="G3239" s="2">
        <v>0</v>
      </c>
      <c r="H3239" s="2">
        <v>0</v>
      </c>
      <c r="I3239" s="2">
        <v>0</v>
      </c>
      <c r="J3239" s="2">
        <v>0</v>
      </c>
      <c r="K3239" s="2">
        <v>1</v>
      </c>
      <c r="L3239" s="2">
        <v>0</v>
      </c>
      <c r="M3239" s="2">
        <v>7</v>
      </c>
      <c r="N3239" s="2">
        <f>D3239+0.02</f>
        <v>1.74</v>
      </c>
      <c r="O3239" s="2">
        <f>D3239-0.02</f>
        <v>1.7</v>
      </c>
      <c r="P3239" s="2">
        <v>0.35</v>
      </c>
      <c r="Q3239" s="2">
        <v>0.15</v>
      </c>
      <c r="R3239" s="9">
        <v>-4</v>
      </c>
      <c r="S3239" s="2" t="s">
        <v>784</v>
      </c>
    </row>
    <row r="3240" spans="1:19" x14ac:dyDescent="0.2">
      <c r="A3240">
        <v>3217</v>
      </c>
      <c r="B3240">
        <v>30113</v>
      </c>
      <c r="C3240">
        <v>4</v>
      </c>
      <c r="D3240">
        <v>0.35</v>
      </c>
      <c r="E3240">
        <v>-211</v>
      </c>
      <c r="F3240">
        <v>-211</v>
      </c>
      <c r="G3240">
        <v>211</v>
      </c>
      <c r="H3240">
        <v>211</v>
      </c>
      <c r="I3240">
        <v>0</v>
      </c>
    </row>
    <row r="3241" spans="1:19" x14ac:dyDescent="0.2">
      <c r="A3241">
        <v>3218</v>
      </c>
      <c r="B3241">
        <v>30113</v>
      </c>
      <c r="C3241">
        <v>2</v>
      </c>
      <c r="D3241">
        <v>0.15</v>
      </c>
      <c r="E3241">
        <v>10115</v>
      </c>
      <c r="F3241">
        <v>22</v>
      </c>
      <c r="G3241">
        <v>0</v>
      </c>
      <c r="H3241">
        <v>0</v>
      </c>
      <c r="I3241">
        <v>0</v>
      </c>
    </row>
    <row r="3242" spans="1:19" x14ac:dyDescent="0.2">
      <c r="A3242">
        <v>3219</v>
      </c>
      <c r="B3242">
        <v>30113</v>
      </c>
      <c r="C3242">
        <v>3</v>
      </c>
      <c r="D3242">
        <v>0.15</v>
      </c>
      <c r="E3242">
        <v>-213</v>
      </c>
      <c r="F3242">
        <v>211</v>
      </c>
      <c r="G3242">
        <v>111</v>
      </c>
      <c r="H3242">
        <v>0</v>
      </c>
      <c r="I3242">
        <v>0</v>
      </c>
    </row>
    <row r="3243" spans="1:19" x14ac:dyDescent="0.2">
      <c r="A3243">
        <v>3220</v>
      </c>
      <c r="B3243">
        <v>30113</v>
      </c>
      <c r="C3243">
        <v>3</v>
      </c>
      <c r="D3243">
        <v>0.15</v>
      </c>
      <c r="E3243">
        <v>113</v>
      </c>
      <c r="F3243">
        <v>-211</v>
      </c>
      <c r="G3243">
        <v>211</v>
      </c>
      <c r="H3243">
        <v>0</v>
      </c>
      <c r="I3243">
        <v>0</v>
      </c>
    </row>
    <row r="3244" spans="1:19" x14ac:dyDescent="0.2">
      <c r="A3244">
        <v>3221</v>
      </c>
      <c r="B3244">
        <v>30113</v>
      </c>
      <c r="C3244">
        <v>3</v>
      </c>
      <c r="D3244">
        <v>0.15</v>
      </c>
      <c r="E3244">
        <v>213</v>
      </c>
      <c r="F3244">
        <v>-211</v>
      </c>
      <c r="G3244">
        <v>111</v>
      </c>
      <c r="H3244">
        <v>0</v>
      </c>
      <c r="I3244">
        <v>0</v>
      </c>
    </row>
    <row r="3245" spans="1:19" x14ac:dyDescent="0.2">
      <c r="A3245">
        <v>3222</v>
      </c>
      <c r="B3245">
        <v>30113</v>
      </c>
      <c r="C3245">
        <v>2</v>
      </c>
      <c r="D3245">
        <v>3.3000000000000002E-2</v>
      </c>
      <c r="E3245">
        <v>-211</v>
      </c>
      <c r="F3245">
        <v>211</v>
      </c>
      <c r="G3245">
        <v>0</v>
      </c>
      <c r="H3245">
        <v>0</v>
      </c>
      <c r="I3245">
        <v>0</v>
      </c>
    </row>
    <row r="3246" spans="1:19" x14ac:dyDescent="0.2">
      <c r="A3246">
        <v>3223</v>
      </c>
      <c r="B3246">
        <v>30113</v>
      </c>
      <c r="C3246">
        <v>2</v>
      </c>
      <c r="D3246">
        <v>1.7000000000000001E-2</v>
      </c>
      <c r="E3246">
        <v>111</v>
      </c>
      <c r="F3246">
        <v>111</v>
      </c>
      <c r="G3246">
        <v>0</v>
      </c>
      <c r="H3246">
        <v>0</v>
      </c>
      <c r="I3246">
        <v>0</v>
      </c>
    </row>
    <row r="3247" spans="1:19" s="2" customFormat="1" x14ac:dyDescent="0.2">
      <c r="A3247" s="2">
        <v>3224</v>
      </c>
      <c r="B3247" s="2">
        <v>22124</v>
      </c>
      <c r="C3247" s="2" t="s">
        <v>455</v>
      </c>
      <c r="D3247" s="2">
        <v>1.72</v>
      </c>
      <c r="E3247" s="2">
        <v>0.2</v>
      </c>
      <c r="F3247" s="2">
        <v>4</v>
      </c>
      <c r="G3247" s="2">
        <v>1</v>
      </c>
      <c r="H3247" s="2">
        <v>0</v>
      </c>
      <c r="I3247" s="2">
        <v>0</v>
      </c>
      <c r="J3247" s="2">
        <v>0</v>
      </c>
      <c r="K3247" s="2">
        <v>0.5</v>
      </c>
      <c r="L3247" s="2">
        <v>1</v>
      </c>
      <c r="M3247" s="2">
        <v>6</v>
      </c>
      <c r="N3247" s="2">
        <v>1.8</v>
      </c>
      <c r="O3247" s="2">
        <v>1.65</v>
      </c>
      <c r="P3247" s="2">
        <v>0.3</v>
      </c>
      <c r="Q3247" s="2">
        <v>0.1</v>
      </c>
      <c r="R3247" s="9">
        <v>3</v>
      </c>
      <c r="S3247" s="2" t="s">
        <v>705</v>
      </c>
    </row>
    <row r="3248" spans="1:19" x14ac:dyDescent="0.2">
      <c r="A3248">
        <v>3225</v>
      </c>
      <c r="B3248">
        <v>22124</v>
      </c>
      <c r="C3248">
        <v>3</v>
      </c>
      <c r="D3248">
        <v>0.29557044300000002</v>
      </c>
      <c r="E3248">
        <v>2112</v>
      </c>
      <c r="F3248">
        <v>211</v>
      </c>
      <c r="G3248">
        <v>111</v>
      </c>
      <c r="H3248">
        <v>0</v>
      </c>
      <c r="I3248">
        <v>0</v>
      </c>
    </row>
    <row r="3249" spans="1:19" x14ac:dyDescent="0.2">
      <c r="A3249">
        <v>3226</v>
      </c>
      <c r="B3249">
        <v>22124</v>
      </c>
      <c r="C3249">
        <v>3</v>
      </c>
      <c r="D3249">
        <v>0.29557044300000002</v>
      </c>
      <c r="E3249">
        <v>2212</v>
      </c>
      <c r="F3249">
        <v>-211</v>
      </c>
      <c r="G3249">
        <v>211</v>
      </c>
      <c r="H3249">
        <v>0</v>
      </c>
      <c r="I3249">
        <v>0</v>
      </c>
    </row>
    <row r="3250" spans="1:19" x14ac:dyDescent="0.2">
      <c r="A3250">
        <v>3227</v>
      </c>
      <c r="B3250">
        <v>22124</v>
      </c>
      <c r="C3250">
        <v>3</v>
      </c>
      <c r="D3250">
        <v>0.29557044300000002</v>
      </c>
      <c r="E3250">
        <v>2212</v>
      </c>
      <c r="F3250">
        <v>111</v>
      </c>
      <c r="G3250">
        <v>111</v>
      </c>
      <c r="H3250">
        <v>0</v>
      </c>
      <c r="I3250">
        <v>0</v>
      </c>
    </row>
    <row r="3251" spans="1:19" x14ac:dyDescent="0.2">
      <c r="A3251">
        <v>3228</v>
      </c>
      <c r="B3251">
        <v>22124</v>
      </c>
      <c r="C3251">
        <v>2</v>
      </c>
      <c r="D3251">
        <v>6.5693430999999997E-2</v>
      </c>
      <c r="E3251">
        <v>2112</v>
      </c>
      <c r="F3251">
        <v>211</v>
      </c>
      <c r="G3251">
        <v>0</v>
      </c>
      <c r="H3251">
        <v>0</v>
      </c>
      <c r="I3251">
        <v>0</v>
      </c>
    </row>
    <row r="3252" spans="1:19" x14ac:dyDescent="0.2">
      <c r="A3252">
        <v>3229</v>
      </c>
      <c r="B3252">
        <v>22124</v>
      </c>
      <c r="C3252">
        <v>2</v>
      </c>
      <c r="D3252">
        <v>3.2796720000000001E-2</v>
      </c>
      <c r="E3252">
        <v>2212</v>
      </c>
      <c r="F3252">
        <v>111</v>
      </c>
      <c r="G3252">
        <v>0</v>
      </c>
      <c r="H3252">
        <v>0</v>
      </c>
      <c r="I3252">
        <v>0</v>
      </c>
    </row>
    <row r="3253" spans="1:19" x14ac:dyDescent="0.2">
      <c r="A3253">
        <v>3230</v>
      </c>
      <c r="B3253">
        <v>22124</v>
      </c>
      <c r="C3253">
        <v>2</v>
      </c>
      <c r="D3253">
        <v>1.4798520000000001E-2</v>
      </c>
      <c r="E3253">
        <v>3122</v>
      </c>
      <c r="F3253">
        <v>321</v>
      </c>
      <c r="G3253">
        <v>0</v>
      </c>
      <c r="H3253">
        <v>0</v>
      </c>
      <c r="I3253">
        <v>0</v>
      </c>
    </row>
    <row r="3254" spans="1:19" s="2" customFormat="1" x14ac:dyDescent="0.2">
      <c r="A3254" s="2">
        <v>3231</v>
      </c>
      <c r="B3254" s="2">
        <v>21214</v>
      </c>
      <c r="C3254" s="2" t="s">
        <v>456</v>
      </c>
      <c r="D3254" s="2">
        <v>1.72</v>
      </c>
      <c r="E3254" s="2">
        <v>0.2</v>
      </c>
      <c r="F3254" s="2">
        <v>4</v>
      </c>
      <c r="G3254" s="2">
        <v>1</v>
      </c>
      <c r="H3254" s="2">
        <v>0</v>
      </c>
      <c r="I3254" s="2">
        <v>0</v>
      </c>
      <c r="J3254" s="2">
        <v>0</v>
      </c>
      <c r="K3254" s="2">
        <v>0.5</v>
      </c>
      <c r="L3254" s="2">
        <v>0</v>
      </c>
      <c r="M3254" s="2">
        <v>6</v>
      </c>
      <c r="N3254" s="2">
        <v>1.8</v>
      </c>
      <c r="O3254" s="2">
        <v>1.65</v>
      </c>
      <c r="P3254" s="2">
        <v>0.3</v>
      </c>
      <c r="Q3254" s="2">
        <v>0.1</v>
      </c>
      <c r="R3254" s="9">
        <v>3</v>
      </c>
      <c r="S3254" s="2" t="s">
        <v>705</v>
      </c>
    </row>
    <row r="3255" spans="1:19" x14ac:dyDescent="0.2">
      <c r="A3255">
        <v>3232</v>
      </c>
      <c r="B3255">
        <v>21214</v>
      </c>
      <c r="C3255">
        <v>3</v>
      </c>
      <c r="D3255">
        <v>0.29557044300000002</v>
      </c>
      <c r="E3255">
        <v>2112</v>
      </c>
      <c r="F3255">
        <v>-211</v>
      </c>
      <c r="G3255">
        <v>211</v>
      </c>
      <c r="H3255">
        <v>0</v>
      </c>
      <c r="I3255">
        <v>0</v>
      </c>
    </row>
    <row r="3256" spans="1:19" x14ac:dyDescent="0.2">
      <c r="A3256">
        <v>3233</v>
      </c>
      <c r="B3256">
        <v>21214</v>
      </c>
      <c r="C3256">
        <v>3</v>
      </c>
      <c r="D3256">
        <v>0.29557044300000002</v>
      </c>
      <c r="E3256">
        <v>2112</v>
      </c>
      <c r="F3256">
        <v>111</v>
      </c>
      <c r="G3256">
        <v>111</v>
      </c>
      <c r="H3256">
        <v>0</v>
      </c>
      <c r="I3256">
        <v>0</v>
      </c>
    </row>
    <row r="3257" spans="1:19" x14ac:dyDescent="0.2">
      <c r="A3257">
        <v>3234</v>
      </c>
      <c r="B3257">
        <v>21214</v>
      </c>
      <c r="C3257">
        <v>3</v>
      </c>
      <c r="D3257">
        <v>0.29557044300000002</v>
      </c>
      <c r="E3257">
        <v>2212</v>
      </c>
      <c r="F3257">
        <v>-211</v>
      </c>
      <c r="G3257">
        <v>111</v>
      </c>
      <c r="H3257">
        <v>0</v>
      </c>
      <c r="I3257">
        <v>0</v>
      </c>
    </row>
    <row r="3258" spans="1:19" x14ac:dyDescent="0.2">
      <c r="A3258">
        <v>3235</v>
      </c>
      <c r="B3258">
        <v>21214</v>
      </c>
      <c r="C3258">
        <v>2</v>
      </c>
      <c r="D3258">
        <v>6.5693430999999997E-2</v>
      </c>
      <c r="E3258">
        <v>2212</v>
      </c>
      <c r="F3258">
        <v>-211</v>
      </c>
      <c r="G3258">
        <v>0</v>
      </c>
      <c r="H3258">
        <v>0</v>
      </c>
      <c r="I3258">
        <v>0</v>
      </c>
    </row>
    <row r="3259" spans="1:19" x14ac:dyDescent="0.2">
      <c r="A3259">
        <v>3236</v>
      </c>
      <c r="B3259">
        <v>21214</v>
      </c>
      <c r="C3259">
        <v>2</v>
      </c>
      <c r="D3259">
        <v>3.2796720000000001E-2</v>
      </c>
      <c r="E3259">
        <v>2112</v>
      </c>
      <c r="F3259">
        <v>111</v>
      </c>
      <c r="G3259">
        <v>0</v>
      </c>
      <c r="H3259">
        <v>0</v>
      </c>
      <c r="I3259">
        <v>0</v>
      </c>
    </row>
    <row r="3260" spans="1:19" x14ac:dyDescent="0.2">
      <c r="A3260">
        <v>3237</v>
      </c>
      <c r="B3260">
        <v>21214</v>
      </c>
      <c r="C3260">
        <v>2</v>
      </c>
      <c r="D3260">
        <v>1.4798520000000001E-2</v>
      </c>
      <c r="E3260">
        <v>3122</v>
      </c>
      <c r="F3260">
        <v>311</v>
      </c>
      <c r="G3260">
        <v>0</v>
      </c>
      <c r="H3260">
        <v>0</v>
      </c>
      <c r="I3260">
        <v>0</v>
      </c>
    </row>
    <row r="3261" spans="1:19" s="2" customFormat="1" x14ac:dyDescent="0.2">
      <c r="A3261" s="2">
        <v>3238</v>
      </c>
      <c r="B3261" s="2">
        <v>12224</v>
      </c>
      <c r="C3261" s="2" t="s">
        <v>457</v>
      </c>
      <c r="D3261" s="2">
        <v>1.71</v>
      </c>
      <c r="E3261" s="2">
        <v>0.3</v>
      </c>
      <c r="F3261" s="2">
        <v>4</v>
      </c>
      <c r="G3261" s="2">
        <v>1</v>
      </c>
      <c r="H3261" s="2">
        <v>0</v>
      </c>
      <c r="I3261" s="2">
        <v>0</v>
      </c>
      <c r="J3261" s="2">
        <v>0</v>
      </c>
      <c r="K3261" s="2">
        <v>1.5</v>
      </c>
      <c r="L3261" s="2">
        <v>2</v>
      </c>
      <c r="M3261" s="2">
        <v>3</v>
      </c>
      <c r="N3261" s="2">
        <v>1.73</v>
      </c>
      <c r="O3261" s="2">
        <v>1.69</v>
      </c>
      <c r="P3261" s="2">
        <v>0.38</v>
      </c>
      <c r="Q3261" s="2">
        <v>0.22</v>
      </c>
      <c r="R3261" s="9">
        <v>4</v>
      </c>
      <c r="S3261" s="2" t="s">
        <v>705</v>
      </c>
    </row>
    <row r="3262" spans="1:19" x14ac:dyDescent="0.2">
      <c r="A3262">
        <v>3239</v>
      </c>
      <c r="B3262">
        <v>12224</v>
      </c>
      <c r="C3262">
        <v>2</v>
      </c>
      <c r="D3262">
        <v>0.42</v>
      </c>
      <c r="E3262">
        <v>2224</v>
      </c>
      <c r="F3262">
        <v>111</v>
      </c>
      <c r="G3262">
        <v>0</v>
      </c>
      <c r="H3262">
        <v>0</v>
      </c>
      <c r="I3262">
        <v>0</v>
      </c>
    </row>
    <row r="3263" spans="1:19" x14ac:dyDescent="0.2">
      <c r="A3263">
        <v>3240</v>
      </c>
      <c r="B3263">
        <v>12224</v>
      </c>
      <c r="C3263">
        <v>2</v>
      </c>
      <c r="D3263">
        <v>0.3</v>
      </c>
      <c r="E3263">
        <v>2212</v>
      </c>
      <c r="F3263">
        <v>211</v>
      </c>
      <c r="G3263">
        <v>0</v>
      </c>
      <c r="H3263">
        <v>0</v>
      </c>
      <c r="I3263">
        <v>0</v>
      </c>
    </row>
    <row r="3264" spans="1:19" x14ac:dyDescent="0.2">
      <c r="A3264">
        <v>3241</v>
      </c>
      <c r="B3264">
        <v>12224</v>
      </c>
      <c r="C3264">
        <v>2</v>
      </c>
      <c r="D3264">
        <v>0.28000000000000003</v>
      </c>
      <c r="E3264">
        <v>2214</v>
      </c>
      <c r="F3264">
        <v>211</v>
      </c>
      <c r="G3264">
        <v>0</v>
      </c>
      <c r="H3264">
        <v>0</v>
      </c>
      <c r="I3264">
        <v>0</v>
      </c>
    </row>
    <row r="3265" spans="1:19" s="2" customFormat="1" x14ac:dyDescent="0.2">
      <c r="A3265" s="2">
        <v>3242</v>
      </c>
      <c r="B3265" s="2">
        <v>12214</v>
      </c>
      <c r="C3265" s="2" t="s">
        <v>458</v>
      </c>
      <c r="D3265" s="2">
        <v>1.71</v>
      </c>
      <c r="E3265" s="2">
        <v>0.3</v>
      </c>
      <c r="F3265" s="2">
        <v>4</v>
      </c>
      <c r="G3265" s="2">
        <v>1</v>
      </c>
      <c r="H3265" s="2">
        <v>0</v>
      </c>
      <c r="I3265" s="2">
        <v>0</v>
      </c>
      <c r="J3265" s="2">
        <v>0</v>
      </c>
      <c r="K3265" s="2">
        <v>1.5</v>
      </c>
      <c r="L3265" s="2">
        <v>1</v>
      </c>
      <c r="M3265" s="2">
        <v>5</v>
      </c>
      <c r="N3265" s="2">
        <v>1.73</v>
      </c>
      <c r="O3265" s="2">
        <v>1.69</v>
      </c>
      <c r="P3265" s="2">
        <v>0.38</v>
      </c>
      <c r="Q3265" s="2">
        <v>0.22</v>
      </c>
      <c r="R3265" s="9">
        <v>4</v>
      </c>
      <c r="S3265" s="2" t="s">
        <v>705</v>
      </c>
    </row>
    <row r="3266" spans="1:19" x14ac:dyDescent="0.2">
      <c r="A3266">
        <v>3243</v>
      </c>
      <c r="B3266">
        <v>12214</v>
      </c>
      <c r="C3266">
        <v>2</v>
      </c>
      <c r="D3266">
        <v>0.4</v>
      </c>
      <c r="E3266">
        <v>2114</v>
      </c>
      <c r="F3266">
        <v>211</v>
      </c>
      <c r="G3266">
        <v>0</v>
      </c>
      <c r="H3266">
        <v>0</v>
      </c>
      <c r="I3266">
        <v>0</v>
      </c>
    </row>
    <row r="3267" spans="1:19" x14ac:dyDescent="0.2">
      <c r="A3267">
        <v>3244</v>
      </c>
      <c r="B3267">
        <v>12214</v>
      </c>
      <c r="C3267">
        <v>2</v>
      </c>
      <c r="D3267">
        <v>0.3</v>
      </c>
      <c r="E3267">
        <v>2224</v>
      </c>
      <c r="F3267">
        <v>-211</v>
      </c>
      <c r="G3267">
        <v>0</v>
      </c>
      <c r="H3267">
        <v>0</v>
      </c>
      <c r="I3267">
        <v>0</v>
      </c>
    </row>
    <row r="3268" spans="1:19" x14ac:dyDescent="0.2">
      <c r="A3268">
        <v>3245</v>
      </c>
      <c r="B3268">
        <v>12214</v>
      </c>
      <c r="C3268">
        <v>2</v>
      </c>
      <c r="D3268">
        <v>0.16600000000000001</v>
      </c>
      <c r="E3268">
        <v>2212</v>
      </c>
      <c r="F3268">
        <v>111</v>
      </c>
      <c r="G3268">
        <v>0</v>
      </c>
      <c r="H3268">
        <v>0</v>
      </c>
      <c r="I3268">
        <v>0</v>
      </c>
    </row>
    <row r="3269" spans="1:19" x14ac:dyDescent="0.2">
      <c r="A3269">
        <v>3246</v>
      </c>
      <c r="B3269">
        <v>12214</v>
      </c>
      <c r="C3269">
        <v>2</v>
      </c>
      <c r="D3269">
        <v>8.4000000000000005E-2</v>
      </c>
      <c r="E3269">
        <v>2112</v>
      </c>
      <c r="F3269">
        <v>211</v>
      </c>
      <c r="G3269">
        <v>0</v>
      </c>
      <c r="H3269">
        <v>0</v>
      </c>
      <c r="I3269">
        <v>0</v>
      </c>
    </row>
    <row r="3270" spans="1:19" x14ac:dyDescent="0.2">
      <c r="A3270">
        <v>3247</v>
      </c>
      <c r="B3270">
        <v>12214</v>
      </c>
      <c r="C3270">
        <v>2</v>
      </c>
      <c r="D3270">
        <v>0.05</v>
      </c>
      <c r="E3270">
        <v>2214</v>
      </c>
      <c r="F3270">
        <v>111</v>
      </c>
      <c r="G3270">
        <v>0</v>
      </c>
      <c r="H3270">
        <v>0</v>
      </c>
      <c r="I3270">
        <v>0</v>
      </c>
    </row>
    <row r="3271" spans="1:19" s="2" customFormat="1" x14ac:dyDescent="0.2">
      <c r="A3271" s="2">
        <v>3248</v>
      </c>
      <c r="B3271" s="2">
        <v>12114</v>
      </c>
      <c r="C3271" s="2" t="s">
        <v>459</v>
      </c>
      <c r="D3271" s="2">
        <v>1.71</v>
      </c>
      <c r="E3271" s="2">
        <v>0.3</v>
      </c>
      <c r="F3271" s="2">
        <v>4</v>
      </c>
      <c r="G3271" s="2">
        <v>1</v>
      </c>
      <c r="H3271" s="2">
        <v>0</v>
      </c>
      <c r="I3271" s="2">
        <v>0</v>
      </c>
      <c r="J3271" s="2">
        <v>0</v>
      </c>
      <c r="K3271" s="2">
        <v>1.5</v>
      </c>
      <c r="L3271" s="2">
        <v>0</v>
      </c>
      <c r="M3271" s="2">
        <v>5</v>
      </c>
      <c r="N3271" s="2">
        <v>1.73</v>
      </c>
      <c r="O3271" s="2">
        <v>1.69</v>
      </c>
      <c r="P3271" s="2">
        <v>0.38</v>
      </c>
      <c r="Q3271" s="2">
        <v>0.22</v>
      </c>
      <c r="R3271" s="9">
        <v>4</v>
      </c>
      <c r="S3271" s="2" t="s">
        <v>705</v>
      </c>
    </row>
    <row r="3272" spans="1:19" x14ac:dyDescent="0.2">
      <c r="A3272">
        <v>3249</v>
      </c>
      <c r="B3272">
        <v>12114</v>
      </c>
      <c r="C3272">
        <v>2</v>
      </c>
      <c r="D3272">
        <v>0.4</v>
      </c>
      <c r="E3272">
        <v>2214</v>
      </c>
      <c r="F3272">
        <v>-211</v>
      </c>
      <c r="G3272">
        <v>0</v>
      </c>
      <c r="H3272">
        <v>0</v>
      </c>
      <c r="I3272">
        <v>0</v>
      </c>
    </row>
    <row r="3273" spans="1:19" x14ac:dyDescent="0.2">
      <c r="A3273">
        <v>3250</v>
      </c>
      <c r="B3273">
        <v>12114</v>
      </c>
      <c r="C3273">
        <v>2</v>
      </c>
      <c r="D3273">
        <v>0.3</v>
      </c>
      <c r="E3273">
        <v>1114</v>
      </c>
      <c r="F3273">
        <v>211</v>
      </c>
      <c r="G3273">
        <v>0</v>
      </c>
      <c r="H3273">
        <v>0</v>
      </c>
      <c r="I3273">
        <v>0</v>
      </c>
    </row>
    <row r="3274" spans="1:19" x14ac:dyDescent="0.2">
      <c r="A3274">
        <v>3251</v>
      </c>
      <c r="B3274">
        <v>12114</v>
      </c>
      <c r="C3274">
        <v>2</v>
      </c>
      <c r="D3274">
        <v>0.16600000000000001</v>
      </c>
      <c r="E3274">
        <v>2112</v>
      </c>
      <c r="F3274">
        <v>111</v>
      </c>
      <c r="G3274">
        <v>0</v>
      </c>
      <c r="H3274">
        <v>0</v>
      </c>
      <c r="I3274">
        <v>0</v>
      </c>
    </row>
    <row r="3275" spans="1:19" x14ac:dyDescent="0.2">
      <c r="A3275">
        <v>3252</v>
      </c>
      <c r="B3275">
        <v>12114</v>
      </c>
      <c r="C3275">
        <v>2</v>
      </c>
      <c r="D3275">
        <v>8.4000000000000005E-2</v>
      </c>
      <c r="E3275">
        <v>2212</v>
      </c>
      <c r="F3275">
        <v>-211</v>
      </c>
      <c r="G3275">
        <v>0</v>
      </c>
      <c r="H3275">
        <v>0</v>
      </c>
      <c r="I3275">
        <v>0</v>
      </c>
    </row>
    <row r="3276" spans="1:19" x14ac:dyDescent="0.2">
      <c r="A3276">
        <v>3253</v>
      </c>
      <c r="B3276">
        <v>12114</v>
      </c>
      <c r="C3276">
        <v>2</v>
      </c>
      <c r="D3276">
        <v>0.05</v>
      </c>
      <c r="E3276">
        <v>2114</v>
      </c>
      <c r="F3276">
        <v>111</v>
      </c>
      <c r="G3276">
        <v>0</v>
      </c>
      <c r="H3276">
        <v>0</v>
      </c>
      <c r="I3276">
        <v>0</v>
      </c>
    </row>
    <row r="3277" spans="1:19" s="2" customFormat="1" x14ac:dyDescent="0.2">
      <c r="A3277" s="2">
        <v>3254</v>
      </c>
      <c r="B3277" s="2">
        <v>11114</v>
      </c>
      <c r="C3277" s="2" t="s">
        <v>460</v>
      </c>
      <c r="D3277" s="2">
        <v>1.71</v>
      </c>
      <c r="E3277" s="2">
        <v>0.3</v>
      </c>
      <c r="F3277" s="2">
        <v>4</v>
      </c>
      <c r="G3277" s="2">
        <v>1</v>
      </c>
      <c r="H3277" s="2">
        <v>0</v>
      </c>
      <c r="I3277" s="2">
        <v>0</v>
      </c>
      <c r="J3277" s="2">
        <v>0</v>
      </c>
      <c r="K3277" s="2">
        <v>1.5</v>
      </c>
      <c r="L3277" s="2">
        <v>-1</v>
      </c>
      <c r="M3277" s="2">
        <v>3</v>
      </c>
      <c r="N3277" s="2">
        <v>1.73</v>
      </c>
      <c r="O3277" s="2">
        <v>1.69</v>
      </c>
      <c r="P3277" s="2">
        <v>0.38</v>
      </c>
      <c r="Q3277" s="2">
        <v>0.22</v>
      </c>
      <c r="R3277" s="9">
        <v>4</v>
      </c>
      <c r="S3277" s="2" t="s">
        <v>705</v>
      </c>
    </row>
    <row r="3278" spans="1:19" x14ac:dyDescent="0.2">
      <c r="A3278">
        <v>3255</v>
      </c>
      <c r="B3278">
        <v>11114</v>
      </c>
      <c r="C3278">
        <v>2</v>
      </c>
      <c r="D3278">
        <v>0.42</v>
      </c>
      <c r="E3278">
        <v>1114</v>
      </c>
      <c r="F3278">
        <v>111</v>
      </c>
      <c r="G3278">
        <v>0</v>
      </c>
      <c r="H3278">
        <v>0</v>
      </c>
      <c r="I3278">
        <v>0</v>
      </c>
    </row>
    <row r="3279" spans="1:19" x14ac:dyDescent="0.2">
      <c r="A3279">
        <v>3256</v>
      </c>
      <c r="B3279">
        <v>11114</v>
      </c>
      <c r="C3279">
        <v>2</v>
      </c>
      <c r="D3279">
        <v>0.3</v>
      </c>
      <c r="E3279">
        <v>2112</v>
      </c>
      <c r="F3279">
        <v>-211</v>
      </c>
      <c r="G3279">
        <v>0</v>
      </c>
      <c r="H3279">
        <v>0</v>
      </c>
      <c r="I3279">
        <v>0</v>
      </c>
    </row>
    <row r="3280" spans="1:19" x14ac:dyDescent="0.2">
      <c r="A3280">
        <v>3257</v>
      </c>
      <c r="B3280">
        <v>11114</v>
      </c>
      <c r="C3280">
        <v>2</v>
      </c>
      <c r="D3280">
        <v>0.28000000000000003</v>
      </c>
      <c r="E3280">
        <v>2114</v>
      </c>
      <c r="F3280">
        <v>-211</v>
      </c>
      <c r="G3280">
        <v>0</v>
      </c>
      <c r="H3280">
        <v>0</v>
      </c>
      <c r="I3280">
        <v>0</v>
      </c>
    </row>
    <row r="3281" spans="1:19" s="2" customFormat="1" x14ac:dyDescent="0.2">
      <c r="A3281" s="2">
        <v>3258</v>
      </c>
      <c r="B3281" s="2">
        <v>-11114</v>
      </c>
      <c r="C3281" s="2" t="s">
        <v>461</v>
      </c>
      <c r="D3281" s="2">
        <v>1.71</v>
      </c>
      <c r="E3281" s="2">
        <v>0.3</v>
      </c>
      <c r="F3281" s="2">
        <v>4</v>
      </c>
      <c r="G3281" s="2">
        <v>-1</v>
      </c>
      <c r="H3281" s="2">
        <v>0</v>
      </c>
      <c r="I3281" s="2">
        <v>0</v>
      </c>
      <c r="J3281" s="2">
        <v>0</v>
      </c>
      <c r="K3281" s="2">
        <v>1.5</v>
      </c>
      <c r="L3281" s="2">
        <v>1</v>
      </c>
      <c r="M3281" s="2">
        <v>3</v>
      </c>
      <c r="N3281" s="2">
        <v>1.73</v>
      </c>
      <c r="O3281" s="2">
        <v>1.69</v>
      </c>
      <c r="P3281" s="2">
        <v>0.38</v>
      </c>
      <c r="Q3281" s="2">
        <v>0.22</v>
      </c>
      <c r="R3281" s="9">
        <v>4</v>
      </c>
      <c r="S3281" s="2" t="s">
        <v>705</v>
      </c>
    </row>
    <row r="3282" spans="1:19" x14ac:dyDescent="0.2">
      <c r="A3282">
        <v>3259</v>
      </c>
      <c r="B3282">
        <v>-11114</v>
      </c>
      <c r="C3282">
        <v>2</v>
      </c>
      <c r="D3282">
        <v>0.42</v>
      </c>
      <c r="E3282">
        <v>-1114</v>
      </c>
      <c r="F3282">
        <v>111</v>
      </c>
      <c r="G3282">
        <v>0</v>
      </c>
      <c r="H3282">
        <v>0</v>
      </c>
      <c r="I3282">
        <v>0</v>
      </c>
    </row>
    <row r="3283" spans="1:19" x14ac:dyDescent="0.2">
      <c r="A3283">
        <v>3260</v>
      </c>
      <c r="B3283">
        <v>-11114</v>
      </c>
      <c r="C3283">
        <v>2</v>
      </c>
      <c r="D3283">
        <v>0.3</v>
      </c>
      <c r="E3283">
        <v>-2112</v>
      </c>
      <c r="F3283">
        <v>211</v>
      </c>
      <c r="G3283">
        <v>0</v>
      </c>
      <c r="H3283">
        <v>0</v>
      </c>
      <c r="I3283">
        <v>0</v>
      </c>
    </row>
    <row r="3284" spans="1:19" x14ac:dyDescent="0.2">
      <c r="A3284">
        <v>3261</v>
      </c>
      <c r="B3284">
        <v>-11114</v>
      </c>
      <c r="C3284">
        <v>2</v>
      </c>
      <c r="D3284">
        <v>0.28000000000000003</v>
      </c>
      <c r="E3284">
        <v>-2114</v>
      </c>
      <c r="F3284">
        <v>211</v>
      </c>
      <c r="G3284">
        <v>0</v>
      </c>
      <c r="H3284">
        <v>0</v>
      </c>
      <c r="I3284">
        <v>0</v>
      </c>
    </row>
    <row r="3285" spans="1:19" s="2" customFormat="1" x14ac:dyDescent="0.2">
      <c r="A3285" s="2">
        <v>3262</v>
      </c>
      <c r="B3285" s="2">
        <v>-12114</v>
      </c>
      <c r="C3285" s="2" t="s">
        <v>462</v>
      </c>
      <c r="D3285" s="2">
        <v>1.71</v>
      </c>
      <c r="E3285" s="2">
        <v>0.3</v>
      </c>
      <c r="F3285" s="2">
        <v>4</v>
      </c>
      <c r="G3285" s="2">
        <v>-1</v>
      </c>
      <c r="H3285" s="2">
        <v>0</v>
      </c>
      <c r="I3285" s="2">
        <v>0</v>
      </c>
      <c r="J3285" s="2">
        <v>0</v>
      </c>
      <c r="K3285" s="2">
        <v>1.5</v>
      </c>
      <c r="L3285" s="2">
        <v>0</v>
      </c>
      <c r="M3285" s="2">
        <v>5</v>
      </c>
      <c r="N3285" s="2">
        <v>1.73</v>
      </c>
      <c r="O3285" s="2">
        <v>1.69</v>
      </c>
      <c r="P3285" s="2">
        <v>0.38</v>
      </c>
      <c r="Q3285" s="2">
        <v>0.22</v>
      </c>
      <c r="R3285" s="9">
        <v>4</v>
      </c>
      <c r="S3285" s="2" t="s">
        <v>705</v>
      </c>
    </row>
    <row r="3286" spans="1:19" x14ac:dyDescent="0.2">
      <c r="A3286">
        <v>3263</v>
      </c>
      <c r="B3286">
        <v>-12114</v>
      </c>
      <c r="C3286">
        <v>2</v>
      </c>
      <c r="D3286">
        <v>0.4</v>
      </c>
      <c r="E3286">
        <v>-2214</v>
      </c>
      <c r="F3286">
        <v>211</v>
      </c>
      <c r="G3286">
        <v>0</v>
      </c>
      <c r="H3286">
        <v>0</v>
      </c>
      <c r="I3286">
        <v>0</v>
      </c>
    </row>
    <row r="3287" spans="1:19" x14ac:dyDescent="0.2">
      <c r="A3287">
        <v>3264</v>
      </c>
      <c r="B3287">
        <v>-12114</v>
      </c>
      <c r="C3287">
        <v>2</v>
      </c>
      <c r="D3287">
        <v>0.3</v>
      </c>
      <c r="E3287">
        <v>-1114</v>
      </c>
      <c r="F3287">
        <v>-211</v>
      </c>
      <c r="G3287">
        <v>0</v>
      </c>
      <c r="H3287">
        <v>0</v>
      </c>
      <c r="I3287">
        <v>0</v>
      </c>
    </row>
    <row r="3288" spans="1:19" x14ac:dyDescent="0.2">
      <c r="A3288">
        <v>3265</v>
      </c>
      <c r="B3288">
        <v>-12114</v>
      </c>
      <c r="C3288">
        <v>2</v>
      </c>
      <c r="D3288">
        <v>0.16600000000000001</v>
      </c>
      <c r="E3288">
        <v>-2112</v>
      </c>
      <c r="F3288">
        <v>111</v>
      </c>
      <c r="G3288">
        <v>0</v>
      </c>
      <c r="H3288">
        <v>0</v>
      </c>
      <c r="I3288">
        <v>0</v>
      </c>
    </row>
    <row r="3289" spans="1:19" x14ac:dyDescent="0.2">
      <c r="A3289">
        <v>3266</v>
      </c>
      <c r="B3289">
        <v>-12114</v>
      </c>
      <c r="C3289">
        <v>2</v>
      </c>
      <c r="D3289">
        <v>8.4000000000000005E-2</v>
      </c>
      <c r="E3289">
        <v>-2212</v>
      </c>
      <c r="F3289">
        <v>211</v>
      </c>
      <c r="G3289">
        <v>0</v>
      </c>
      <c r="H3289">
        <v>0</v>
      </c>
      <c r="I3289">
        <v>0</v>
      </c>
    </row>
    <row r="3290" spans="1:19" x14ac:dyDescent="0.2">
      <c r="A3290">
        <v>3267</v>
      </c>
      <c r="B3290">
        <v>-12114</v>
      </c>
      <c r="C3290">
        <v>2</v>
      </c>
      <c r="D3290">
        <v>0.05</v>
      </c>
      <c r="E3290">
        <v>-2114</v>
      </c>
      <c r="F3290">
        <v>111</v>
      </c>
      <c r="G3290">
        <v>0</v>
      </c>
      <c r="H3290">
        <v>0</v>
      </c>
      <c r="I3290">
        <v>0</v>
      </c>
    </row>
    <row r="3291" spans="1:19" s="2" customFormat="1" x14ac:dyDescent="0.2">
      <c r="A3291" s="2">
        <v>3268</v>
      </c>
      <c r="B3291" s="2">
        <v>-12214</v>
      </c>
      <c r="C3291" s="2" t="s">
        <v>463</v>
      </c>
      <c r="D3291" s="2">
        <v>1.71</v>
      </c>
      <c r="E3291" s="2">
        <v>0.3</v>
      </c>
      <c r="F3291" s="2">
        <v>4</v>
      </c>
      <c r="G3291" s="2">
        <v>-1</v>
      </c>
      <c r="H3291" s="2">
        <v>0</v>
      </c>
      <c r="I3291" s="2">
        <v>0</v>
      </c>
      <c r="J3291" s="2">
        <v>0</v>
      </c>
      <c r="K3291" s="2">
        <v>1.5</v>
      </c>
      <c r="L3291" s="2">
        <v>-1</v>
      </c>
      <c r="M3291" s="2">
        <v>5</v>
      </c>
      <c r="N3291" s="2">
        <v>1.73</v>
      </c>
      <c r="O3291" s="2">
        <v>1.69</v>
      </c>
      <c r="P3291" s="2">
        <v>0.38</v>
      </c>
      <c r="Q3291" s="2">
        <v>0.22</v>
      </c>
      <c r="R3291" s="9">
        <v>4</v>
      </c>
      <c r="S3291" s="2" t="s">
        <v>705</v>
      </c>
    </row>
    <row r="3292" spans="1:19" x14ac:dyDescent="0.2">
      <c r="A3292">
        <v>3269</v>
      </c>
      <c r="B3292">
        <v>-12214</v>
      </c>
      <c r="C3292">
        <v>2</v>
      </c>
      <c r="D3292">
        <v>0.4</v>
      </c>
      <c r="E3292">
        <v>-2114</v>
      </c>
      <c r="F3292">
        <v>-211</v>
      </c>
      <c r="G3292">
        <v>0</v>
      </c>
      <c r="H3292">
        <v>0</v>
      </c>
      <c r="I3292">
        <v>0</v>
      </c>
    </row>
    <row r="3293" spans="1:19" x14ac:dyDescent="0.2">
      <c r="A3293">
        <v>3270</v>
      </c>
      <c r="B3293">
        <v>-12214</v>
      </c>
      <c r="C3293">
        <v>2</v>
      </c>
      <c r="D3293">
        <v>0.3</v>
      </c>
      <c r="E3293">
        <v>-2224</v>
      </c>
      <c r="F3293">
        <v>211</v>
      </c>
      <c r="G3293">
        <v>0</v>
      </c>
      <c r="H3293">
        <v>0</v>
      </c>
      <c r="I3293">
        <v>0</v>
      </c>
    </row>
    <row r="3294" spans="1:19" x14ac:dyDescent="0.2">
      <c r="A3294">
        <v>3271</v>
      </c>
      <c r="B3294">
        <v>-12214</v>
      </c>
      <c r="C3294">
        <v>2</v>
      </c>
      <c r="D3294">
        <v>0.16600000000000001</v>
      </c>
      <c r="E3294">
        <v>-2212</v>
      </c>
      <c r="F3294">
        <v>111</v>
      </c>
      <c r="G3294">
        <v>0</v>
      </c>
      <c r="H3294">
        <v>0</v>
      </c>
      <c r="I3294">
        <v>0</v>
      </c>
    </row>
    <row r="3295" spans="1:19" x14ac:dyDescent="0.2">
      <c r="A3295">
        <v>3272</v>
      </c>
      <c r="B3295">
        <v>-12214</v>
      </c>
      <c r="C3295">
        <v>2</v>
      </c>
      <c r="D3295">
        <v>8.4000000000000005E-2</v>
      </c>
      <c r="E3295">
        <v>-2112</v>
      </c>
      <c r="F3295">
        <v>-211</v>
      </c>
      <c r="G3295">
        <v>0</v>
      </c>
      <c r="H3295">
        <v>0</v>
      </c>
      <c r="I3295">
        <v>0</v>
      </c>
    </row>
    <row r="3296" spans="1:19" x14ac:dyDescent="0.2">
      <c r="A3296">
        <v>3273</v>
      </c>
      <c r="B3296">
        <v>-12214</v>
      </c>
      <c r="C3296">
        <v>2</v>
      </c>
      <c r="D3296">
        <v>0.05</v>
      </c>
      <c r="E3296">
        <v>-2214</v>
      </c>
      <c r="F3296">
        <v>111</v>
      </c>
      <c r="G3296">
        <v>0</v>
      </c>
      <c r="H3296">
        <v>0</v>
      </c>
      <c r="I3296">
        <v>0</v>
      </c>
    </row>
    <row r="3297" spans="1:19" s="2" customFormat="1" x14ac:dyDescent="0.2">
      <c r="A3297" s="2">
        <v>3274</v>
      </c>
      <c r="B3297" s="2">
        <v>-12224</v>
      </c>
      <c r="C3297" s="2" t="s">
        <v>464</v>
      </c>
      <c r="D3297" s="2">
        <v>1.71</v>
      </c>
      <c r="E3297" s="2">
        <v>0.3</v>
      </c>
      <c r="F3297" s="2">
        <v>4</v>
      </c>
      <c r="G3297" s="2">
        <v>-1</v>
      </c>
      <c r="H3297" s="2">
        <v>0</v>
      </c>
      <c r="I3297" s="2">
        <v>0</v>
      </c>
      <c r="J3297" s="2">
        <v>0</v>
      </c>
      <c r="K3297" s="2">
        <v>1.5</v>
      </c>
      <c r="L3297" s="2">
        <v>-2</v>
      </c>
      <c r="M3297" s="2">
        <v>3</v>
      </c>
      <c r="N3297" s="2">
        <v>1.73</v>
      </c>
      <c r="O3297" s="2">
        <v>1.69</v>
      </c>
      <c r="P3297" s="2">
        <v>0.38</v>
      </c>
      <c r="Q3297" s="2">
        <v>0.22</v>
      </c>
      <c r="R3297" s="9">
        <v>4</v>
      </c>
      <c r="S3297" s="2" t="s">
        <v>705</v>
      </c>
    </row>
    <row r="3298" spans="1:19" x14ac:dyDescent="0.2">
      <c r="A3298">
        <v>3275</v>
      </c>
      <c r="B3298">
        <v>-12224</v>
      </c>
      <c r="C3298">
        <v>2</v>
      </c>
      <c r="D3298">
        <v>0.42</v>
      </c>
      <c r="E3298">
        <v>-2224</v>
      </c>
      <c r="F3298">
        <v>111</v>
      </c>
      <c r="G3298">
        <v>0</v>
      </c>
      <c r="H3298">
        <v>0</v>
      </c>
      <c r="I3298">
        <v>0</v>
      </c>
    </row>
    <row r="3299" spans="1:19" x14ac:dyDescent="0.2">
      <c r="A3299">
        <v>3276</v>
      </c>
      <c r="B3299">
        <v>-12224</v>
      </c>
      <c r="C3299">
        <v>2</v>
      </c>
      <c r="D3299">
        <v>0.3</v>
      </c>
      <c r="E3299">
        <v>-2212</v>
      </c>
      <c r="F3299">
        <v>-211</v>
      </c>
      <c r="G3299">
        <v>0</v>
      </c>
      <c r="H3299">
        <v>0</v>
      </c>
      <c r="I3299">
        <v>0</v>
      </c>
    </row>
    <row r="3300" spans="1:19" x14ac:dyDescent="0.2">
      <c r="A3300">
        <v>3277</v>
      </c>
      <c r="B3300">
        <v>-12224</v>
      </c>
      <c r="C3300">
        <v>2</v>
      </c>
      <c r="D3300">
        <v>0.28000000000000003</v>
      </c>
      <c r="E3300">
        <v>-2214</v>
      </c>
      <c r="F3300">
        <v>-211</v>
      </c>
      <c r="G3300">
        <v>0</v>
      </c>
      <c r="H3300">
        <v>0</v>
      </c>
      <c r="I3300">
        <v>0</v>
      </c>
    </row>
    <row r="3301" spans="1:19" s="2" customFormat="1" x14ac:dyDescent="0.2">
      <c r="A3301" s="2">
        <v>3278</v>
      </c>
      <c r="B3301" s="2">
        <v>-21214</v>
      </c>
      <c r="C3301" s="2" t="s">
        <v>465</v>
      </c>
      <c r="D3301" s="2">
        <v>1.72</v>
      </c>
      <c r="E3301" s="2">
        <v>0.2</v>
      </c>
      <c r="F3301" s="2">
        <v>4</v>
      </c>
      <c r="G3301" s="2">
        <v>-1</v>
      </c>
      <c r="H3301" s="2">
        <v>0</v>
      </c>
      <c r="I3301" s="2">
        <v>0</v>
      </c>
      <c r="J3301" s="2">
        <v>0</v>
      </c>
      <c r="K3301" s="2">
        <v>0.5</v>
      </c>
      <c r="L3301" s="2">
        <v>0</v>
      </c>
      <c r="M3301" s="2">
        <v>6</v>
      </c>
      <c r="N3301" s="2">
        <v>1.8</v>
      </c>
      <c r="O3301" s="2">
        <v>1.65</v>
      </c>
      <c r="P3301" s="2">
        <v>0.3</v>
      </c>
      <c r="Q3301" s="2">
        <v>0.1</v>
      </c>
      <c r="R3301" s="9">
        <v>3</v>
      </c>
      <c r="S3301" s="2" t="s">
        <v>705</v>
      </c>
    </row>
    <row r="3302" spans="1:19" x14ac:dyDescent="0.2">
      <c r="A3302">
        <v>3279</v>
      </c>
      <c r="B3302">
        <v>-21214</v>
      </c>
      <c r="C3302">
        <v>3</v>
      </c>
      <c r="D3302">
        <v>0.29557044300000002</v>
      </c>
      <c r="E3302">
        <v>-2212</v>
      </c>
      <c r="F3302">
        <v>211</v>
      </c>
      <c r="G3302">
        <v>111</v>
      </c>
      <c r="H3302">
        <v>0</v>
      </c>
      <c r="I3302">
        <v>0</v>
      </c>
    </row>
    <row r="3303" spans="1:19" x14ac:dyDescent="0.2">
      <c r="A3303">
        <v>3280</v>
      </c>
      <c r="B3303">
        <v>-21214</v>
      </c>
      <c r="C3303">
        <v>3</v>
      </c>
      <c r="D3303">
        <v>0.29557044300000002</v>
      </c>
      <c r="E3303">
        <v>-2112</v>
      </c>
      <c r="F3303">
        <v>-211</v>
      </c>
      <c r="G3303">
        <v>211</v>
      </c>
      <c r="H3303">
        <v>0</v>
      </c>
      <c r="I3303">
        <v>0</v>
      </c>
    </row>
    <row r="3304" spans="1:19" x14ac:dyDescent="0.2">
      <c r="A3304">
        <v>3281</v>
      </c>
      <c r="B3304">
        <v>-21214</v>
      </c>
      <c r="C3304">
        <v>3</v>
      </c>
      <c r="D3304">
        <v>0.29557044300000002</v>
      </c>
      <c r="E3304">
        <v>-2112</v>
      </c>
      <c r="F3304">
        <v>111</v>
      </c>
      <c r="G3304">
        <v>111</v>
      </c>
      <c r="H3304">
        <v>0</v>
      </c>
      <c r="I3304">
        <v>0</v>
      </c>
    </row>
    <row r="3305" spans="1:19" x14ac:dyDescent="0.2">
      <c r="A3305">
        <v>3282</v>
      </c>
      <c r="B3305">
        <v>-21214</v>
      </c>
      <c r="C3305">
        <v>2</v>
      </c>
      <c r="D3305">
        <v>6.5693430999999997E-2</v>
      </c>
      <c r="E3305">
        <v>-2212</v>
      </c>
      <c r="F3305">
        <v>211</v>
      </c>
      <c r="G3305">
        <v>0</v>
      </c>
      <c r="H3305">
        <v>0</v>
      </c>
      <c r="I3305">
        <v>0</v>
      </c>
    </row>
    <row r="3306" spans="1:19" x14ac:dyDescent="0.2">
      <c r="A3306">
        <v>3283</v>
      </c>
      <c r="B3306">
        <v>-21214</v>
      </c>
      <c r="C3306">
        <v>2</v>
      </c>
      <c r="D3306">
        <v>3.2796720000000001E-2</v>
      </c>
      <c r="E3306">
        <v>-2112</v>
      </c>
      <c r="F3306">
        <v>111</v>
      </c>
      <c r="G3306">
        <v>0</v>
      </c>
      <c r="H3306">
        <v>0</v>
      </c>
      <c r="I3306">
        <v>0</v>
      </c>
    </row>
    <row r="3307" spans="1:19" x14ac:dyDescent="0.2">
      <c r="A3307">
        <v>3284</v>
      </c>
      <c r="B3307">
        <v>-21214</v>
      </c>
      <c r="C3307">
        <v>2</v>
      </c>
      <c r="D3307">
        <v>1.4798520000000001E-2</v>
      </c>
      <c r="E3307">
        <v>-3122</v>
      </c>
      <c r="F3307">
        <v>-311</v>
      </c>
      <c r="G3307">
        <v>0</v>
      </c>
      <c r="H3307">
        <v>0</v>
      </c>
      <c r="I3307">
        <v>0</v>
      </c>
    </row>
    <row r="3308" spans="1:19" s="2" customFormat="1" x14ac:dyDescent="0.2">
      <c r="A3308" s="2">
        <v>3285</v>
      </c>
      <c r="B3308" s="2">
        <v>-22124</v>
      </c>
      <c r="C3308" s="2" t="s">
        <v>466</v>
      </c>
      <c r="D3308" s="2">
        <v>1.72</v>
      </c>
      <c r="E3308" s="2">
        <v>0.2</v>
      </c>
      <c r="F3308" s="2">
        <v>4</v>
      </c>
      <c r="G3308" s="2">
        <v>-1</v>
      </c>
      <c r="H3308" s="2">
        <v>0</v>
      </c>
      <c r="I3308" s="2">
        <v>0</v>
      </c>
      <c r="J3308" s="2">
        <v>0</v>
      </c>
      <c r="K3308" s="2">
        <v>0.5</v>
      </c>
      <c r="L3308" s="2">
        <v>-1</v>
      </c>
      <c r="M3308" s="2">
        <v>6</v>
      </c>
      <c r="N3308" s="2">
        <v>1.8</v>
      </c>
      <c r="O3308" s="2">
        <v>1.65</v>
      </c>
      <c r="P3308" s="2">
        <v>0.3</v>
      </c>
      <c r="Q3308" s="2">
        <v>0.1</v>
      </c>
      <c r="R3308" s="9">
        <v>3</v>
      </c>
      <c r="S3308" s="2" t="s">
        <v>705</v>
      </c>
    </row>
    <row r="3309" spans="1:19" x14ac:dyDescent="0.2">
      <c r="A3309">
        <v>3286</v>
      </c>
      <c r="B3309">
        <v>-22124</v>
      </c>
      <c r="C3309">
        <v>3</v>
      </c>
      <c r="D3309">
        <v>0.29557044300000002</v>
      </c>
      <c r="E3309">
        <v>-2212</v>
      </c>
      <c r="F3309">
        <v>-211</v>
      </c>
      <c r="G3309">
        <v>211</v>
      </c>
      <c r="H3309">
        <v>0</v>
      </c>
      <c r="I3309">
        <v>0</v>
      </c>
    </row>
    <row r="3310" spans="1:19" x14ac:dyDescent="0.2">
      <c r="A3310">
        <v>3287</v>
      </c>
      <c r="B3310">
        <v>-22124</v>
      </c>
      <c r="C3310">
        <v>3</v>
      </c>
      <c r="D3310">
        <v>0.29557044300000002</v>
      </c>
      <c r="E3310">
        <v>-2212</v>
      </c>
      <c r="F3310">
        <v>111</v>
      </c>
      <c r="G3310">
        <v>111</v>
      </c>
      <c r="H3310">
        <v>0</v>
      </c>
      <c r="I3310">
        <v>0</v>
      </c>
    </row>
    <row r="3311" spans="1:19" x14ac:dyDescent="0.2">
      <c r="A3311">
        <v>3288</v>
      </c>
      <c r="B3311">
        <v>-22124</v>
      </c>
      <c r="C3311">
        <v>3</v>
      </c>
      <c r="D3311">
        <v>0.29557044300000002</v>
      </c>
      <c r="E3311">
        <v>-2112</v>
      </c>
      <c r="F3311">
        <v>-211</v>
      </c>
      <c r="G3311">
        <v>111</v>
      </c>
      <c r="H3311">
        <v>0</v>
      </c>
      <c r="I3311">
        <v>0</v>
      </c>
    </row>
    <row r="3312" spans="1:19" x14ac:dyDescent="0.2">
      <c r="A3312">
        <v>3289</v>
      </c>
      <c r="B3312">
        <v>-22124</v>
      </c>
      <c r="C3312">
        <v>2</v>
      </c>
      <c r="D3312">
        <v>6.5693430999999997E-2</v>
      </c>
      <c r="E3312">
        <v>-2112</v>
      </c>
      <c r="F3312">
        <v>-211</v>
      </c>
      <c r="G3312">
        <v>0</v>
      </c>
      <c r="H3312">
        <v>0</v>
      </c>
      <c r="I3312">
        <v>0</v>
      </c>
    </row>
    <row r="3313" spans="1:19" x14ac:dyDescent="0.2">
      <c r="A3313">
        <v>3290</v>
      </c>
      <c r="B3313">
        <v>-22124</v>
      </c>
      <c r="C3313">
        <v>2</v>
      </c>
      <c r="D3313">
        <v>3.2796720000000001E-2</v>
      </c>
      <c r="E3313">
        <v>-2212</v>
      </c>
      <c r="F3313">
        <v>111</v>
      </c>
      <c r="G3313">
        <v>0</v>
      </c>
      <c r="H3313">
        <v>0</v>
      </c>
      <c r="I3313">
        <v>0</v>
      </c>
    </row>
    <row r="3314" spans="1:19" x14ac:dyDescent="0.2">
      <c r="A3314">
        <v>3291</v>
      </c>
      <c r="B3314">
        <v>-22124</v>
      </c>
      <c r="C3314">
        <v>2</v>
      </c>
      <c r="D3314">
        <v>1.4798520000000001E-2</v>
      </c>
      <c r="E3314">
        <v>-3122</v>
      </c>
      <c r="F3314">
        <v>-321</v>
      </c>
      <c r="G3314">
        <v>0</v>
      </c>
      <c r="H3314">
        <v>0</v>
      </c>
      <c r="I3314">
        <v>0</v>
      </c>
    </row>
    <row r="3315" spans="1:19" s="2" customFormat="1" x14ac:dyDescent="0.2">
      <c r="A3315" s="2">
        <v>3292</v>
      </c>
      <c r="B3315" s="2">
        <v>-30213</v>
      </c>
      <c r="C3315" s="2" t="s">
        <v>467</v>
      </c>
      <c r="D3315" s="2">
        <v>1.72</v>
      </c>
      <c r="E3315" s="2">
        <v>0.25</v>
      </c>
      <c r="F3315" s="2">
        <v>3</v>
      </c>
      <c r="G3315" s="2">
        <v>0</v>
      </c>
      <c r="H3315" s="2">
        <v>0</v>
      </c>
      <c r="I3315" s="2">
        <v>0</v>
      </c>
      <c r="J3315" s="2">
        <v>0</v>
      </c>
      <c r="K3315" s="2">
        <v>1</v>
      </c>
      <c r="L3315" s="2">
        <v>-1</v>
      </c>
      <c r="M3315" s="2">
        <v>7</v>
      </c>
      <c r="N3315" s="2">
        <f>D3315+0.02</f>
        <v>1.74</v>
      </c>
      <c r="O3315" s="2">
        <f>D3315-0.02</f>
        <v>1.7</v>
      </c>
      <c r="P3315" s="2">
        <v>0.35</v>
      </c>
      <c r="Q3315" s="2">
        <v>0.15</v>
      </c>
      <c r="R3315" s="9">
        <v>-4</v>
      </c>
      <c r="S3315" s="2" t="s">
        <v>784</v>
      </c>
    </row>
    <row r="3316" spans="1:19" x14ac:dyDescent="0.2">
      <c r="A3316">
        <v>3293</v>
      </c>
      <c r="B3316">
        <v>-30213</v>
      </c>
      <c r="C3316">
        <v>4</v>
      </c>
      <c r="D3316">
        <v>0.35</v>
      </c>
      <c r="E3316">
        <v>-211</v>
      </c>
      <c r="F3316">
        <v>-211</v>
      </c>
      <c r="G3316">
        <v>211</v>
      </c>
      <c r="H3316">
        <v>111</v>
      </c>
      <c r="I3316">
        <v>0</v>
      </c>
      <c r="S3316" s="3" t="s">
        <v>725</v>
      </c>
    </row>
    <row r="3317" spans="1:19" x14ac:dyDescent="0.2">
      <c r="A3317">
        <v>3294</v>
      </c>
      <c r="B3317">
        <v>-30213</v>
      </c>
      <c r="C3317">
        <v>2</v>
      </c>
      <c r="D3317">
        <v>0.15</v>
      </c>
      <c r="E3317">
        <v>-10215</v>
      </c>
      <c r="F3317">
        <v>22</v>
      </c>
      <c r="G3317">
        <v>0</v>
      </c>
      <c r="H3317">
        <v>0</v>
      </c>
      <c r="I3317">
        <v>0</v>
      </c>
    </row>
    <row r="3318" spans="1:19" x14ac:dyDescent="0.2">
      <c r="A3318">
        <v>3295</v>
      </c>
      <c r="B3318">
        <v>-30213</v>
      </c>
      <c r="C3318">
        <v>3</v>
      </c>
      <c r="D3318">
        <v>0.1125</v>
      </c>
      <c r="E3318">
        <v>-213</v>
      </c>
      <c r="F3318">
        <v>-211</v>
      </c>
      <c r="G3318">
        <v>211</v>
      </c>
      <c r="H3318">
        <v>0</v>
      </c>
      <c r="I3318">
        <v>0</v>
      </c>
    </row>
    <row r="3319" spans="1:19" x14ac:dyDescent="0.2">
      <c r="A3319">
        <v>3296</v>
      </c>
      <c r="B3319">
        <v>-30213</v>
      </c>
      <c r="C3319">
        <v>3</v>
      </c>
      <c r="D3319">
        <v>0.1125</v>
      </c>
      <c r="E3319">
        <v>213</v>
      </c>
      <c r="F3319">
        <v>-211</v>
      </c>
      <c r="G3319">
        <v>-211</v>
      </c>
      <c r="H3319">
        <v>0</v>
      </c>
      <c r="I3319">
        <v>0</v>
      </c>
    </row>
    <row r="3320" spans="1:19" x14ac:dyDescent="0.2">
      <c r="A3320">
        <v>3297</v>
      </c>
      <c r="B3320">
        <v>-30213</v>
      </c>
      <c r="C3320">
        <v>3</v>
      </c>
      <c r="D3320">
        <v>0.1125</v>
      </c>
      <c r="E3320">
        <v>-213</v>
      </c>
      <c r="F3320">
        <v>111</v>
      </c>
      <c r="G3320">
        <v>111</v>
      </c>
      <c r="H3320">
        <v>0</v>
      </c>
      <c r="I3320">
        <v>0</v>
      </c>
    </row>
    <row r="3321" spans="1:19" x14ac:dyDescent="0.2">
      <c r="A3321">
        <v>3298</v>
      </c>
      <c r="B3321">
        <v>-30213</v>
      </c>
      <c r="C3321">
        <v>3</v>
      </c>
      <c r="D3321">
        <v>0.1125</v>
      </c>
      <c r="E3321">
        <v>113</v>
      </c>
      <c r="F3321">
        <v>-211</v>
      </c>
      <c r="G3321">
        <v>111</v>
      </c>
      <c r="H3321">
        <v>0</v>
      </c>
      <c r="I3321">
        <v>0</v>
      </c>
    </row>
    <row r="3322" spans="1:19" x14ac:dyDescent="0.2">
      <c r="A3322">
        <v>3299</v>
      </c>
      <c r="B3322">
        <v>-30213</v>
      </c>
      <c r="C3322">
        <v>2</v>
      </c>
      <c r="D3322">
        <v>0.05</v>
      </c>
      <c r="E3322">
        <v>-211</v>
      </c>
      <c r="F3322">
        <v>111</v>
      </c>
      <c r="G3322">
        <v>0</v>
      </c>
      <c r="H3322">
        <v>0</v>
      </c>
      <c r="I3322">
        <v>0</v>
      </c>
    </row>
    <row r="3323" spans="1:19" s="2" customFormat="1" x14ac:dyDescent="0.2">
      <c r="A3323" s="2">
        <v>3300</v>
      </c>
      <c r="B3323" s="2">
        <v>217</v>
      </c>
      <c r="C3323" s="2" t="s">
        <v>468</v>
      </c>
      <c r="D3323" s="2">
        <v>1.6888000000000001</v>
      </c>
      <c r="E3323" s="2">
        <v>0.161</v>
      </c>
      <c r="F3323" s="2">
        <v>7</v>
      </c>
      <c r="G3323" s="2">
        <v>0</v>
      </c>
      <c r="H3323" s="2">
        <v>0</v>
      </c>
      <c r="I3323" s="2">
        <v>0</v>
      </c>
      <c r="J3323" s="2">
        <v>0</v>
      </c>
      <c r="K3323" s="2">
        <v>1</v>
      </c>
      <c r="L3323" s="2">
        <v>1</v>
      </c>
      <c r="M3323" s="2">
        <v>7</v>
      </c>
      <c r="N3323" s="2">
        <f>D3323+0.0021</f>
        <v>1.6909000000000001</v>
      </c>
      <c r="O3323" s="2">
        <f>D3323-0.0021</f>
        <v>1.6867000000000001</v>
      </c>
      <c r="P3323" s="2">
        <f>E3323+0.01</f>
        <v>0.17100000000000001</v>
      </c>
      <c r="Q3323" s="2">
        <f>D3323-0.01</f>
        <v>1.6788000000000001</v>
      </c>
      <c r="R3323" s="9">
        <v>-4</v>
      </c>
      <c r="S3323" s="2" t="s">
        <v>705</v>
      </c>
    </row>
    <row r="3324" spans="1:19" x14ac:dyDescent="0.2">
      <c r="A3324">
        <v>3301</v>
      </c>
      <c r="B3324">
        <v>217</v>
      </c>
      <c r="C3324">
        <v>4</v>
      </c>
      <c r="D3324">
        <v>0.60899999999999999</v>
      </c>
      <c r="E3324">
        <v>-211</v>
      </c>
      <c r="F3324">
        <v>211</v>
      </c>
      <c r="G3324">
        <v>211</v>
      </c>
      <c r="H3324">
        <v>111</v>
      </c>
      <c r="I3324">
        <v>0</v>
      </c>
      <c r="S3324" t="s">
        <v>714</v>
      </c>
    </row>
    <row r="3325" spans="1:19" x14ac:dyDescent="0.2">
      <c r="A3325">
        <v>3302</v>
      </c>
      <c r="B3325">
        <v>217</v>
      </c>
      <c r="C3325">
        <v>2</v>
      </c>
      <c r="D3325">
        <v>0.23599999999999999</v>
      </c>
      <c r="E3325">
        <v>211</v>
      </c>
      <c r="F3325">
        <v>111</v>
      </c>
      <c r="G3325">
        <v>0</v>
      </c>
      <c r="H3325">
        <v>0</v>
      </c>
      <c r="I3325">
        <v>0</v>
      </c>
    </row>
    <row r="3326" spans="1:19" x14ac:dyDescent="0.2">
      <c r="A3326">
        <v>3303</v>
      </c>
      <c r="B3326">
        <v>217</v>
      </c>
      <c r="C3326">
        <v>2</v>
      </c>
      <c r="D3326">
        <v>1.6E-2</v>
      </c>
      <c r="E3326">
        <v>-311</v>
      </c>
      <c r="F3326">
        <v>321</v>
      </c>
      <c r="G3326">
        <v>0</v>
      </c>
      <c r="H3326">
        <v>0</v>
      </c>
      <c r="I3326">
        <v>0</v>
      </c>
    </row>
    <row r="3327" spans="1:19" x14ac:dyDescent="0.2">
      <c r="A3327">
        <v>3304</v>
      </c>
      <c r="B3327">
        <v>217</v>
      </c>
      <c r="C3327">
        <v>2</v>
      </c>
      <c r="D3327">
        <v>0.1</v>
      </c>
      <c r="E3327">
        <v>223</v>
      </c>
      <c r="F3327">
        <v>211</v>
      </c>
      <c r="G3327">
        <v>0</v>
      </c>
      <c r="H3327">
        <v>0</v>
      </c>
      <c r="I3327">
        <v>0</v>
      </c>
    </row>
    <row r="3328" spans="1:19" x14ac:dyDescent="0.2">
      <c r="A3328">
        <v>3305</v>
      </c>
      <c r="B3328">
        <v>217</v>
      </c>
      <c r="C3328">
        <v>3</v>
      </c>
      <c r="D3328">
        <v>1.2999999999999999E-2</v>
      </c>
      <c r="E3328">
        <v>-321</v>
      </c>
      <c r="F3328">
        <v>321</v>
      </c>
      <c r="G3328">
        <v>211</v>
      </c>
      <c r="H3328">
        <v>0</v>
      </c>
      <c r="I3328">
        <v>0</v>
      </c>
    </row>
    <row r="3329" spans="1:19" x14ac:dyDescent="0.2">
      <c r="A3329">
        <v>3306</v>
      </c>
      <c r="B3329">
        <v>217</v>
      </c>
      <c r="C3329">
        <v>3</v>
      </c>
      <c r="D3329">
        <v>1.2999999999999999E-2</v>
      </c>
      <c r="E3329">
        <v>-311</v>
      </c>
      <c r="F3329">
        <v>311</v>
      </c>
      <c r="G3329">
        <v>211</v>
      </c>
      <c r="H3329">
        <v>0</v>
      </c>
      <c r="I3329">
        <v>0</v>
      </c>
    </row>
    <row r="3330" spans="1:19" x14ac:dyDescent="0.2">
      <c r="A3330">
        <v>3307</v>
      </c>
      <c r="B3330">
        <v>217</v>
      </c>
      <c r="C3330">
        <v>3</v>
      </c>
      <c r="D3330">
        <v>1.2999999999999999E-2</v>
      </c>
      <c r="E3330">
        <v>-311</v>
      </c>
      <c r="F3330">
        <v>321</v>
      </c>
      <c r="G3330">
        <v>111</v>
      </c>
      <c r="H3330">
        <v>0</v>
      </c>
      <c r="I3330">
        <v>0</v>
      </c>
    </row>
    <row r="3331" spans="1:19" s="2" customFormat="1" x14ac:dyDescent="0.2">
      <c r="A3331" s="2">
        <v>3308</v>
      </c>
      <c r="B3331" s="2">
        <v>117</v>
      </c>
      <c r="C3331" s="2" t="s">
        <v>469</v>
      </c>
      <c r="D3331" s="2">
        <v>1.6888000000000001</v>
      </c>
      <c r="E3331" s="2">
        <v>0.161</v>
      </c>
      <c r="F3331" s="2">
        <v>7</v>
      </c>
      <c r="G3331" s="2">
        <v>0</v>
      </c>
      <c r="H3331" s="2">
        <v>0</v>
      </c>
      <c r="I3331" s="2">
        <v>0</v>
      </c>
      <c r="J3331" s="2">
        <v>0</v>
      </c>
      <c r="K3331" s="2">
        <v>1</v>
      </c>
      <c r="L3331" s="2">
        <v>0</v>
      </c>
      <c r="M3331" s="2">
        <v>10</v>
      </c>
      <c r="N3331" s="2">
        <f>D3331+0.0021</f>
        <v>1.6909000000000001</v>
      </c>
      <c r="O3331" s="2">
        <f>D3331-0.0021</f>
        <v>1.6867000000000001</v>
      </c>
      <c r="P3331" s="2">
        <f>E3331+0.01</f>
        <v>0.17100000000000001</v>
      </c>
      <c r="Q3331" s="2">
        <f>D3331-0.01</f>
        <v>1.6788000000000001</v>
      </c>
      <c r="R3331" s="9">
        <v>-4</v>
      </c>
      <c r="S3331" s="2" t="s">
        <v>705</v>
      </c>
    </row>
    <row r="3332" spans="1:19" x14ac:dyDescent="0.2">
      <c r="A3332">
        <v>3309</v>
      </c>
      <c r="B3332">
        <v>117</v>
      </c>
      <c r="C3332">
        <v>4</v>
      </c>
      <c r="D3332">
        <v>0.60799999999999998</v>
      </c>
      <c r="E3332">
        <v>-211</v>
      </c>
      <c r="F3332">
        <v>211</v>
      </c>
      <c r="G3332">
        <v>111</v>
      </c>
      <c r="H3332">
        <v>111</v>
      </c>
      <c r="I3332">
        <v>0</v>
      </c>
    </row>
    <row r="3333" spans="1:19" x14ac:dyDescent="0.2">
      <c r="A3333">
        <v>3310</v>
      </c>
      <c r="B3333">
        <v>117</v>
      </c>
      <c r="C3333">
        <v>2</v>
      </c>
      <c r="D3333">
        <v>0.157</v>
      </c>
      <c r="E3333">
        <v>-211</v>
      </c>
      <c r="F3333">
        <v>211</v>
      </c>
      <c r="G3333">
        <v>0</v>
      </c>
      <c r="H3333">
        <v>0</v>
      </c>
      <c r="I3333">
        <v>0</v>
      </c>
    </row>
    <row r="3334" spans="1:19" x14ac:dyDescent="0.2">
      <c r="A3334">
        <v>3311</v>
      </c>
      <c r="B3334">
        <v>117</v>
      </c>
      <c r="C3334">
        <v>2</v>
      </c>
      <c r="D3334">
        <v>7.9000000000000001E-2</v>
      </c>
      <c r="E3334">
        <v>111</v>
      </c>
      <c r="F3334">
        <v>111</v>
      </c>
      <c r="G3334">
        <v>0</v>
      </c>
      <c r="H3334">
        <v>0</v>
      </c>
      <c r="I3334">
        <v>0</v>
      </c>
    </row>
    <row r="3335" spans="1:19" x14ac:dyDescent="0.2">
      <c r="A3335">
        <v>3312</v>
      </c>
      <c r="B3335">
        <v>117</v>
      </c>
      <c r="C3335">
        <v>2</v>
      </c>
      <c r="D3335">
        <v>8.0000000000000002E-3</v>
      </c>
      <c r="E3335">
        <v>-321</v>
      </c>
      <c r="F3335">
        <v>321</v>
      </c>
      <c r="G3335">
        <v>0</v>
      </c>
      <c r="H3335">
        <v>0</v>
      </c>
      <c r="I3335">
        <v>0</v>
      </c>
    </row>
    <row r="3336" spans="1:19" x14ac:dyDescent="0.2">
      <c r="A3336">
        <v>3313</v>
      </c>
      <c r="B3336">
        <v>117</v>
      </c>
      <c r="C3336">
        <v>2</v>
      </c>
      <c r="D3336">
        <v>8.0000000000000002E-3</v>
      </c>
      <c r="E3336">
        <v>-311</v>
      </c>
      <c r="F3336">
        <v>311</v>
      </c>
      <c r="G3336">
        <v>0</v>
      </c>
      <c r="H3336">
        <v>0</v>
      </c>
      <c r="I3336">
        <v>0</v>
      </c>
    </row>
    <row r="3337" spans="1:19" x14ac:dyDescent="0.2">
      <c r="A3337">
        <v>3314</v>
      </c>
      <c r="B3337">
        <v>117</v>
      </c>
      <c r="C3337">
        <v>2</v>
      </c>
      <c r="D3337">
        <v>0.1</v>
      </c>
      <c r="E3337">
        <v>223</v>
      </c>
      <c r="F3337">
        <v>111</v>
      </c>
      <c r="G3337">
        <v>0</v>
      </c>
      <c r="H3337">
        <v>0</v>
      </c>
      <c r="I3337">
        <v>0</v>
      </c>
    </row>
    <row r="3338" spans="1:19" x14ac:dyDescent="0.2">
      <c r="A3338">
        <v>3315</v>
      </c>
      <c r="B3338">
        <v>117</v>
      </c>
      <c r="C3338">
        <v>3</v>
      </c>
      <c r="D3338">
        <v>0.01</v>
      </c>
      <c r="E3338">
        <v>-321</v>
      </c>
      <c r="F3338">
        <v>321</v>
      </c>
      <c r="G3338">
        <v>111</v>
      </c>
      <c r="H3338">
        <v>0</v>
      </c>
      <c r="I3338">
        <v>0</v>
      </c>
    </row>
    <row r="3339" spans="1:19" x14ac:dyDescent="0.2">
      <c r="A3339">
        <v>3316</v>
      </c>
      <c r="B3339">
        <v>117</v>
      </c>
      <c r="C3339">
        <v>3</v>
      </c>
      <c r="D3339">
        <v>0.01</v>
      </c>
      <c r="E3339">
        <v>-311</v>
      </c>
      <c r="F3339">
        <v>311</v>
      </c>
      <c r="G3339">
        <v>111</v>
      </c>
      <c r="H3339">
        <v>0</v>
      </c>
      <c r="I3339">
        <v>0</v>
      </c>
    </row>
    <row r="3340" spans="1:19" x14ac:dyDescent="0.2">
      <c r="A3340">
        <v>3317</v>
      </c>
      <c r="B3340">
        <v>117</v>
      </c>
      <c r="C3340">
        <v>3</v>
      </c>
      <c r="D3340">
        <v>0.01</v>
      </c>
      <c r="E3340">
        <v>-311</v>
      </c>
      <c r="F3340">
        <v>321</v>
      </c>
      <c r="G3340">
        <v>-211</v>
      </c>
      <c r="H3340">
        <v>0</v>
      </c>
      <c r="I3340">
        <v>0</v>
      </c>
    </row>
    <row r="3341" spans="1:19" x14ac:dyDescent="0.2">
      <c r="A3341">
        <v>3318</v>
      </c>
      <c r="B3341">
        <v>117</v>
      </c>
      <c r="C3341">
        <v>3</v>
      </c>
      <c r="D3341">
        <v>0.01</v>
      </c>
      <c r="E3341">
        <v>311</v>
      </c>
      <c r="F3341">
        <v>-321</v>
      </c>
      <c r="G3341">
        <v>211</v>
      </c>
      <c r="H3341">
        <v>0</v>
      </c>
      <c r="I3341">
        <v>0</v>
      </c>
    </row>
    <row r="3342" spans="1:19" s="2" customFormat="1" x14ac:dyDescent="0.2">
      <c r="A3342" s="2">
        <v>3319</v>
      </c>
      <c r="B3342" s="2">
        <v>-217</v>
      </c>
      <c r="C3342" s="2" t="s">
        <v>470</v>
      </c>
      <c r="D3342" s="2">
        <v>1.6888000000000001</v>
      </c>
      <c r="E3342" s="2">
        <v>0.161</v>
      </c>
      <c r="F3342" s="2">
        <v>7</v>
      </c>
      <c r="G3342" s="2">
        <v>0</v>
      </c>
      <c r="H3342" s="2">
        <v>0</v>
      </c>
      <c r="I3342" s="2">
        <v>0</v>
      </c>
      <c r="J3342" s="2">
        <v>0</v>
      </c>
      <c r="K3342" s="2">
        <v>1</v>
      </c>
      <c r="L3342" s="2">
        <v>-1</v>
      </c>
      <c r="M3342" s="2">
        <v>7</v>
      </c>
      <c r="N3342" s="2">
        <f>D3342+0.0021</f>
        <v>1.6909000000000001</v>
      </c>
      <c r="O3342" s="2">
        <f>D3342-0.0021</f>
        <v>1.6867000000000001</v>
      </c>
      <c r="P3342" s="2">
        <f>E3342+0.01</f>
        <v>0.17100000000000001</v>
      </c>
      <c r="Q3342" s="2">
        <f>D3342-0.01</f>
        <v>1.6788000000000001</v>
      </c>
      <c r="R3342" s="9">
        <v>-4</v>
      </c>
      <c r="S3342" s="2" t="s">
        <v>705</v>
      </c>
    </row>
    <row r="3343" spans="1:19" x14ac:dyDescent="0.2">
      <c r="A3343">
        <v>3320</v>
      </c>
      <c r="B3343">
        <v>-217</v>
      </c>
      <c r="C3343">
        <v>4</v>
      </c>
      <c r="D3343">
        <v>0.60899999999999999</v>
      </c>
      <c r="E3343">
        <v>-211</v>
      </c>
      <c r="F3343">
        <v>-211</v>
      </c>
      <c r="G3343">
        <v>211</v>
      </c>
      <c r="H3343">
        <v>111</v>
      </c>
      <c r="I3343">
        <v>0</v>
      </c>
      <c r="S3343" t="s">
        <v>714</v>
      </c>
    </row>
    <row r="3344" spans="1:19" x14ac:dyDescent="0.2">
      <c r="A3344">
        <v>3321</v>
      </c>
      <c r="B3344">
        <v>-217</v>
      </c>
      <c r="C3344">
        <v>2</v>
      </c>
      <c r="D3344">
        <v>0.23599999999999999</v>
      </c>
      <c r="E3344">
        <v>-211</v>
      </c>
      <c r="F3344">
        <v>111</v>
      </c>
      <c r="G3344">
        <v>0</v>
      </c>
      <c r="H3344">
        <v>0</v>
      </c>
      <c r="I3344">
        <v>0</v>
      </c>
    </row>
    <row r="3345" spans="1:19" x14ac:dyDescent="0.2">
      <c r="A3345">
        <v>3322</v>
      </c>
      <c r="B3345">
        <v>-217</v>
      </c>
      <c r="C3345">
        <v>2</v>
      </c>
      <c r="D3345">
        <v>1.6E-2</v>
      </c>
      <c r="E3345">
        <v>311</v>
      </c>
      <c r="F3345">
        <v>-321</v>
      </c>
      <c r="G3345">
        <v>0</v>
      </c>
      <c r="H3345">
        <v>0</v>
      </c>
      <c r="I3345">
        <v>0</v>
      </c>
    </row>
    <row r="3346" spans="1:19" x14ac:dyDescent="0.2">
      <c r="A3346">
        <v>3323</v>
      </c>
      <c r="B3346">
        <v>-217</v>
      </c>
      <c r="C3346">
        <v>2</v>
      </c>
      <c r="D3346">
        <v>0.1</v>
      </c>
      <c r="E3346">
        <v>223</v>
      </c>
      <c r="F3346">
        <v>-211</v>
      </c>
      <c r="G3346">
        <v>0</v>
      </c>
      <c r="H3346">
        <v>0</v>
      </c>
      <c r="I3346">
        <v>0</v>
      </c>
    </row>
    <row r="3347" spans="1:19" x14ac:dyDescent="0.2">
      <c r="A3347">
        <v>3324</v>
      </c>
      <c r="B3347">
        <v>-217</v>
      </c>
      <c r="C3347">
        <v>3</v>
      </c>
      <c r="D3347">
        <v>1.2999999999999999E-2</v>
      </c>
      <c r="E3347">
        <v>-321</v>
      </c>
      <c r="F3347">
        <v>321</v>
      </c>
      <c r="G3347">
        <v>-211</v>
      </c>
      <c r="H3347">
        <v>0</v>
      </c>
      <c r="I3347">
        <v>0</v>
      </c>
    </row>
    <row r="3348" spans="1:19" x14ac:dyDescent="0.2">
      <c r="A3348">
        <v>3325</v>
      </c>
      <c r="B3348">
        <v>-217</v>
      </c>
      <c r="C3348">
        <v>3</v>
      </c>
      <c r="D3348">
        <v>1.2999999999999999E-2</v>
      </c>
      <c r="E3348">
        <v>-311</v>
      </c>
      <c r="F3348">
        <v>311</v>
      </c>
      <c r="G3348">
        <v>-211</v>
      </c>
      <c r="H3348">
        <v>0</v>
      </c>
      <c r="I3348">
        <v>0</v>
      </c>
    </row>
    <row r="3349" spans="1:19" x14ac:dyDescent="0.2">
      <c r="A3349">
        <v>3326</v>
      </c>
      <c r="B3349">
        <v>-217</v>
      </c>
      <c r="C3349">
        <v>3</v>
      </c>
      <c r="D3349">
        <v>1.2999999999999999E-2</v>
      </c>
      <c r="E3349">
        <v>311</v>
      </c>
      <c r="F3349">
        <v>-321</v>
      </c>
      <c r="G3349">
        <v>111</v>
      </c>
      <c r="H3349">
        <v>0</v>
      </c>
      <c r="I3349">
        <v>0</v>
      </c>
    </row>
    <row r="3350" spans="1:19" s="2" customFormat="1" x14ac:dyDescent="0.2">
      <c r="A3350" s="2">
        <v>3327</v>
      </c>
      <c r="B3350" s="2">
        <v>203322</v>
      </c>
      <c r="C3350" s="2" t="s">
        <v>471</v>
      </c>
      <c r="D3350" s="2">
        <v>1.69</v>
      </c>
      <c r="E3350" s="2">
        <v>0.01</v>
      </c>
      <c r="F3350" s="12">
        <v>2</v>
      </c>
      <c r="G3350" s="2">
        <v>1</v>
      </c>
      <c r="H3350" s="2">
        <v>-2</v>
      </c>
      <c r="I3350" s="2">
        <v>0</v>
      </c>
      <c r="J3350" s="2">
        <v>0</v>
      </c>
      <c r="K3350" s="2">
        <v>0.5</v>
      </c>
      <c r="L3350" s="2">
        <v>0</v>
      </c>
      <c r="M3350" s="2">
        <v>9</v>
      </c>
      <c r="N3350" s="2">
        <f>D3350+0.01</f>
        <v>1.7</v>
      </c>
      <c r="O3350" s="2">
        <f>D3350-0.01</f>
        <v>1.68</v>
      </c>
      <c r="P3350" s="2">
        <f>E3350+0.006</f>
        <v>1.6E-2</v>
      </c>
      <c r="Q3350" s="2">
        <f>E3350-0.006</f>
        <v>4.0000000000000001E-3</v>
      </c>
      <c r="R3350" s="9">
        <v>3</v>
      </c>
      <c r="S3350" s="2" t="s">
        <v>784</v>
      </c>
    </row>
    <row r="3351" spans="1:19" x14ac:dyDescent="0.2">
      <c r="A3351">
        <v>3328</v>
      </c>
      <c r="B3351">
        <v>203322</v>
      </c>
      <c r="C3351">
        <v>2</v>
      </c>
      <c r="D3351">
        <v>0.8</v>
      </c>
      <c r="E3351">
        <v>9823324</v>
      </c>
      <c r="F3351">
        <v>22</v>
      </c>
      <c r="G3351">
        <v>0</v>
      </c>
      <c r="H3351">
        <v>0</v>
      </c>
      <c r="I3351">
        <v>0</v>
      </c>
    </row>
    <row r="3352" spans="1:19" x14ac:dyDescent="0.2">
      <c r="A3352">
        <v>3329</v>
      </c>
      <c r="B3352">
        <v>203322</v>
      </c>
      <c r="C3352">
        <v>2</v>
      </c>
      <c r="D3352">
        <v>3.3500000000000002E-2</v>
      </c>
      <c r="E3352">
        <v>3122</v>
      </c>
      <c r="F3352">
        <v>-311</v>
      </c>
      <c r="G3352">
        <v>0</v>
      </c>
      <c r="H3352">
        <v>0</v>
      </c>
      <c r="I3352">
        <v>0</v>
      </c>
    </row>
    <row r="3353" spans="1:19" x14ac:dyDescent="0.2">
      <c r="A3353">
        <v>3330</v>
      </c>
      <c r="B3353">
        <v>203322</v>
      </c>
      <c r="C3353">
        <v>2</v>
      </c>
      <c r="D3353">
        <v>3.3500000000000002E-2</v>
      </c>
      <c r="E3353">
        <v>3222</v>
      </c>
      <c r="F3353">
        <v>-321</v>
      </c>
      <c r="G3353">
        <v>0</v>
      </c>
      <c r="H3353">
        <v>0</v>
      </c>
      <c r="I3353">
        <v>0</v>
      </c>
    </row>
    <row r="3354" spans="1:19" x14ac:dyDescent="0.2">
      <c r="A3354">
        <v>3331</v>
      </c>
      <c r="B3354">
        <v>203322</v>
      </c>
      <c r="C3354">
        <v>3</v>
      </c>
      <c r="D3354">
        <v>3.3500000000000002E-2</v>
      </c>
      <c r="E3354">
        <v>3312</v>
      </c>
      <c r="F3354">
        <v>211</v>
      </c>
      <c r="G3354">
        <v>111</v>
      </c>
      <c r="H3354">
        <v>0</v>
      </c>
      <c r="I3354">
        <v>0</v>
      </c>
    </row>
    <row r="3355" spans="1:19" x14ac:dyDescent="0.2">
      <c r="A3355">
        <v>3332</v>
      </c>
      <c r="B3355">
        <v>203322</v>
      </c>
      <c r="C3355">
        <v>3</v>
      </c>
      <c r="D3355">
        <v>3.3500000000000002E-2</v>
      </c>
      <c r="E3355">
        <v>3322</v>
      </c>
      <c r="F3355">
        <v>-211</v>
      </c>
      <c r="G3355">
        <v>211</v>
      </c>
      <c r="H3355">
        <v>0</v>
      </c>
      <c r="I3355">
        <v>0</v>
      </c>
    </row>
    <row r="3356" spans="1:19" x14ac:dyDescent="0.2">
      <c r="A3356">
        <v>3333</v>
      </c>
      <c r="B3356">
        <v>203322</v>
      </c>
      <c r="C3356">
        <v>2</v>
      </c>
      <c r="D3356">
        <v>1.6500000000000001E-2</v>
      </c>
      <c r="E3356">
        <v>3312</v>
      </c>
      <c r="F3356">
        <v>211</v>
      </c>
      <c r="G3356">
        <v>0</v>
      </c>
      <c r="H3356">
        <v>0</v>
      </c>
      <c r="I3356">
        <v>0</v>
      </c>
    </row>
    <row r="3357" spans="1:19" x14ac:dyDescent="0.2">
      <c r="A3357">
        <v>3334</v>
      </c>
      <c r="B3357">
        <v>203322</v>
      </c>
      <c r="C3357">
        <v>2</v>
      </c>
      <c r="D3357">
        <v>1.6500000000000001E-2</v>
      </c>
      <c r="E3357">
        <v>3314</v>
      </c>
      <c r="F3357">
        <v>211</v>
      </c>
      <c r="G3357">
        <v>0</v>
      </c>
      <c r="H3357">
        <v>0</v>
      </c>
      <c r="I3357">
        <v>0</v>
      </c>
    </row>
    <row r="3358" spans="1:19" x14ac:dyDescent="0.2">
      <c r="A3358">
        <v>3335</v>
      </c>
      <c r="B3358">
        <v>203322</v>
      </c>
      <c r="C3358">
        <v>2</v>
      </c>
      <c r="D3358">
        <v>1.6500000000000001E-2</v>
      </c>
      <c r="E3358">
        <v>3322</v>
      </c>
      <c r="F3358">
        <v>111</v>
      </c>
      <c r="G3358">
        <v>0</v>
      </c>
      <c r="H3358">
        <v>0</v>
      </c>
      <c r="I3358">
        <v>0</v>
      </c>
    </row>
    <row r="3359" spans="1:19" x14ac:dyDescent="0.2">
      <c r="A3359">
        <v>3336</v>
      </c>
      <c r="B3359">
        <v>203322</v>
      </c>
      <c r="C3359">
        <v>2</v>
      </c>
      <c r="D3359">
        <v>1.6500000000000001E-2</v>
      </c>
      <c r="E3359">
        <v>3324</v>
      </c>
      <c r="F3359">
        <v>111</v>
      </c>
      <c r="G3359">
        <v>0</v>
      </c>
      <c r="H3359">
        <v>0</v>
      </c>
      <c r="I3359">
        <v>0</v>
      </c>
    </row>
    <row r="3360" spans="1:19" s="2" customFormat="1" x14ac:dyDescent="0.2">
      <c r="A3360" s="2">
        <v>3337</v>
      </c>
      <c r="B3360" s="2">
        <v>203312</v>
      </c>
      <c r="C3360" s="2" t="s">
        <v>472</v>
      </c>
      <c r="D3360" s="2">
        <v>1.69</v>
      </c>
      <c r="E3360" s="2">
        <v>0.01</v>
      </c>
      <c r="F3360" s="12">
        <v>2</v>
      </c>
      <c r="G3360" s="2">
        <v>1</v>
      </c>
      <c r="H3360" s="2">
        <v>-2</v>
      </c>
      <c r="I3360" s="2">
        <v>0</v>
      </c>
      <c r="J3360" s="2">
        <v>0</v>
      </c>
      <c r="K3360" s="2">
        <v>0.5</v>
      </c>
      <c r="L3360" s="2">
        <v>-1</v>
      </c>
      <c r="M3360" s="2">
        <v>9</v>
      </c>
      <c r="N3360" s="2">
        <f>D3360+0.01</f>
        <v>1.7</v>
      </c>
      <c r="O3360" s="2">
        <f>D3360-0.01</f>
        <v>1.68</v>
      </c>
      <c r="P3360" s="2">
        <f>E3360+0.006</f>
        <v>1.6E-2</v>
      </c>
      <c r="Q3360" s="2">
        <f>E3360-0.006</f>
        <v>4.0000000000000001E-3</v>
      </c>
      <c r="R3360" s="9">
        <v>3</v>
      </c>
      <c r="S3360" s="2" t="s">
        <v>784</v>
      </c>
    </row>
    <row r="3361" spans="1:19" x14ac:dyDescent="0.2">
      <c r="A3361">
        <v>3338</v>
      </c>
      <c r="B3361">
        <v>203312</v>
      </c>
      <c r="C3361">
        <v>2</v>
      </c>
      <c r="D3361">
        <v>0.8</v>
      </c>
      <c r="E3361">
        <v>9823314</v>
      </c>
      <c r="F3361">
        <v>22</v>
      </c>
      <c r="G3361">
        <v>0</v>
      </c>
      <c r="H3361">
        <v>0</v>
      </c>
      <c r="I3361">
        <v>0</v>
      </c>
    </row>
    <row r="3362" spans="1:19" x14ac:dyDescent="0.2">
      <c r="A3362">
        <v>3339</v>
      </c>
      <c r="B3362">
        <v>203312</v>
      </c>
      <c r="C3362">
        <v>2</v>
      </c>
      <c r="D3362">
        <v>3.3500000000000002E-2</v>
      </c>
      <c r="E3362">
        <v>3122</v>
      </c>
      <c r="F3362">
        <v>-321</v>
      </c>
      <c r="G3362">
        <v>0</v>
      </c>
      <c r="H3362">
        <v>0</v>
      </c>
      <c r="I3362">
        <v>0</v>
      </c>
    </row>
    <row r="3363" spans="1:19" x14ac:dyDescent="0.2">
      <c r="A3363">
        <v>3340</v>
      </c>
      <c r="B3363">
        <v>203312</v>
      </c>
      <c r="C3363">
        <v>2</v>
      </c>
      <c r="D3363">
        <v>3.3500000000000002E-2</v>
      </c>
      <c r="E3363">
        <v>3212</v>
      </c>
      <c r="F3363">
        <v>-321</v>
      </c>
      <c r="G3363">
        <v>0</v>
      </c>
      <c r="H3363">
        <v>0</v>
      </c>
      <c r="I3363">
        <v>0</v>
      </c>
    </row>
    <row r="3364" spans="1:19" x14ac:dyDescent="0.2">
      <c r="A3364">
        <v>3341</v>
      </c>
      <c r="B3364">
        <v>203312</v>
      </c>
      <c r="C3364">
        <v>3</v>
      </c>
      <c r="D3364">
        <v>3.3500000000000002E-2</v>
      </c>
      <c r="E3364">
        <v>3312</v>
      </c>
      <c r="F3364">
        <v>-211</v>
      </c>
      <c r="G3364">
        <v>211</v>
      </c>
      <c r="H3364">
        <v>0</v>
      </c>
      <c r="I3364">
        <v>0</v>
      </c>
    </row>
    <row r="3365" spans="1:19" x14ac:dyDescent="0.2">
      <c r="A3365">
        <v>3342</v>
      </c>
      <c r="B3365">
        <v>203312</v>
      </c>
      <c r="C3365">
        <v>3</v>
      </c>
      <c r="D3365">
        <v>3.3500000000000002E-2</v>
      </c>
      <c r="E3365">
        <v>3322</v>
      </c>
      <c r="F3365">
        <v>-211</v>
      </c>
      <c r="G3365">
        <v>111</v>
      </c>
      <c r="H3365">
        <v>0</v>
      </c>
      <c r="I3365">
        <v>0</v>
      </c>
    </row>
    <row r="3366" spans="1:19" x14ac:dyDescent="0.2">
      <c r="A3366">
        <v>3343</v>
      </c>
      <c r="B3366">
        <v>203312</v>
      </c>
      <c r="C3366">
        <v>2</v>
      </c>
      <c r="D3366">
        <v>1.6500000000000001E-2</v>
      </c>
      <c r="E3366">
        <v>3312</v>
      </c>
      <c r="F3366">
        <v>111</v>
      </c>
      <c r="G3366">
        <v>0</v>
      </c>
      <c r="H3366">
        <v>0</v>
      </c>
      <c r="I3366">
        <v>0</v>
      </c>
    </row>
    <row r="3367" spans="1:19" x14ac:dyDescent="0.2">
      <c r="A3367">
        <v>3344</v>
      </c>
      <c r="B3367">
        <v>203312</v>
      </c>
      <c r="C3367">
        <v>2</v>
      </c>
      <c r="D3367">
        <v>1.6500000000000001E-2</v>
      </c>
      <c r="E3367">
        <v>3314</v>
      </c>
      <c r="F3367">
        <v>111</v>
      </c>
      <c r="G3367">
        <v>0</v>
      </c>
      <c r="H3367">
        <v>0</v>
      </c>
      <c r="I3367">
        <v>0</v>
      </c>
    </row>
    <row r="3368" spans="1:19" x14ac:dyDescent="0.2">
      <c r="A3368">
        <v>3345</v>
      </c>
      <c r="B3368">
        <v>203312</v>
      </c>
      <c r="C3368">
        <v>2</v>
      </c>
      <c r="D3368">
        <v>1.6500000000000001E-2</v>
      </c>
      <c r="E3368">
        <v>3322</v>
      </c>
      <c r="F3368">
        <v>-211</v>
      </c>
      <c r="G3368">
        <v>0</v>
      </c>
      <c r="H3368">
        <v>0</v>
      </c>
      <c r="I3368">
        <v>0</v>
      </c>
    </row>
    <row r="3369" spans="1:19" x14ac:dyDescent="0.2">
      <c r="A3369">
        <v>3346</v>
      </c>
      <c r="B3369">
        <v>203312</v>
      </c>
      <c r="C3369">
        <v>2</v>
      </c>
      <c r="D3369">
        <v>1.6500000000000001E-2</v>
      </c>
      <c r="E3369">
        <v>3324</v>
      </c>
      <c r="F3369">
        <v>-211</v>
      </c>
      <c r="G3369">
        <v>0</v>
      </c>
      <c r="H3369">
        <v>0</v>
      </c>
      <c r="I3369">
        <v>0</v>
      </c>
    </row>
    <row r="3370" spans="1:19" s="2" customFormat="1" x14ac:dyDescent="0.2">
      <c r="A3370" s="2">
        <v>3347</v>
      </c>
      <c r="B3370" s="2">
        <v>13124</v>
      </c>
      <c r="C3370" s="2" t="s">
        <v>473</v>
      </c>
      <c r="D3370" s="2">
        <v>1.69</v>
      </c>
      <c r="E3370" s="2">
        <v>7.0000000000000007E-2</v>
      </c>
      <c r="F3370" s="2">
        <v>4</v>
      </c>
      <c r="G3370" s="2">
        <v>1</v>
      </c>
      <c r="H3370" s="2">
        <v>-1</v>
      </c>
      <c r="I3370" s="2">
        <v>0</v>
      </c>
      <c r="J3370" s="2">
        <v>0</v>
      </c>
      <c r="K3370" s="2">
        <v>0</v>
      </c>
      <c r="L3370" s="2">
        <v>0</v>
      </c>
      <c r="M3370" s="2">
        <v>11</v>
      </c>
      <c r="N3370" s="2">
        <v>1.659</v>
      </c>
      <c r="O3370" s="2">
        <v>1.6850000000000001</v>
      </c>
      <c r="P3370" s="2">
        <v>0.08</v>
      </c>
      <c r="Q3370" s="2">
        <v>0.06</v>
      </c>
      <c r="R3370" s="9">
        <v>4</v>
      </c>
      <c r="S3370" s="2" t="s">
        <v>705</v>
      </c>
    </row>
    <row r="3371" spans="1:19" x14ac:dyDescent="0.2">
      <c r="A3371">
        <v>3348</v>
      </c>
      <c r="B3371">
        <v>13124</v>
      </c>
      <c r="C3371">
        <v>2</v>
      </c>
      <c r="D3371">
        <v>0.125</v>
      </c>
      <c r="E3371">
        <v>2112</v>
      </c>
      <c r="F3371">
        <v>-311</v>
      </c>
      <c r="G3371">
        <v>0</v>
      </c>
      <c r="H3371">
        <v>0</v>
      </c>
      <c r="I3371">
        <v>0</v>
      </c>
    </row>
    <row r="3372" spans="1:19" x14ac:dyDescent="0.2">
      <c r="A3372">
        <v>3349</v>
      </c>
      <c r="B3372">
        <v>13124</v>
      </c>
      <c r="C3372">
        <v>2</v>
      </c>
      <c r="D3372">
        <v>0.125</v>
      </c>
      <c r="E3372">
        <v>2212</v>
      </c>
      <c r="F3372">
        <v>-321</v>
      </c>
      <c r="G3372">
        <v>0</v>
      </c>
      <c r="H3372">
        <v>0</v>
      </c>
      <c r="I3372">
        <v>0</v>
      </c>
    </row>
    <row r="3373" spans="1:19" x14ac:dyDescent="0.2">
      <c r="A3373">
        <v>3350</v>
      </c>
      <c r="B3373">
        <v>13124</v>
      </c>
      <c r="C3373">
        <v>3</v>
      </c>
      <c r="D3373">
        <v>0.125</v>
      </c>
      <c r="E3373">
        <v>3122</v>
      </c>
      <c r="F3373">
        <v>-211</v>
      </c>
      <c r="G3373">
        <v>211</v>
      </c>
      <c r="H3373">
        <v>0</v>
      </c>
      <c r="I3373">
        <v>0</v>
      </c>
    </row>
    <row r="3374" spans="1:19" x14ac:dyDescent="0.2">
      <c r="A3374">
        <v>3351</v>
      </c>
      <c r="B3374">
        <v>13124</v>
      </c>
      <c r="C3374">
        <v>3</v>
      </c>
      <c r="D3374">
        <v>0.125</v>
      </c>
      <c r="E3374">
        <v>3122</v>
      </c>
      <c r="F3374">
        <v>111</v>
      </c>
      <c r="G3374">
        <v>111</v>
      </c>
      <c r="H3374">
        <v>0</v>
      </c>
      <c r="I3374">
        <v>0</v>
      </c>
    </row>
    <row r="3375" spans="1:19" x14ac:dyDescent="0.2">
      <c r="A3375">
        <v>3352</v>
      </c>
      <c r="B3375">
        <v>13124</v>
      </c>
      <c r="C3375">
        <v>2</v>
      </c>
      <c r="D3375">
        <v>0.1</v>
      </c>
      <c r="E3375">
        <v>3112</v>
      </c>
      <c r="F3375">
        <v>211</v>
      </c>
      <c r="G3375">
        <v>0</v>
      </c>
      <c r="H3375">
        <v>0</v>
      </c>
      <c r="I3375">
        <v>0</v>
      </c>
    </row>
    <row r="3376" spans="1:19" x14ac:dyDescent="0.2">
      <c r="A3376">
        <v>3353</v>
      </c>
      <c r="B3376">
        <v>13124</v>
      </c>
      <c r="C3376">
        <v>2</v>
      </c>
      <c r="D3376">
        <v>0.1</v>
      </c>
      <c r="E3376">
        <v>3212</v>
      </c>
      <c r="F3376">
        <v>111</v>
      </c>
      <c r="G3376">
        <v>0</v>
      </c>
      <c r="H3376">
        <v>0</v>
      </c>
      <c r="I3376">
        <v>0</v>
      </c>
    </row>
    <row r="3377" spans="1:19" x14ac:dyDescent="0.2">
      <c r="A3377">
        <v>3354</v>
      </c>
      <c r="B3377">
        <v>13124</v>
      </c>
      <c r="C3377">
        <v>2</v>
      </c>
      <c r="D3377">
        <v>0.1</v>
      </c>
      <c r="E3377">
        <v>3222</v>
      </c>
      <c r="F3377">
        <v>-211</v>
      </c>
      <c r="G3377">
        <v>0</v>
      </c>
      <c r="H3377">
        <v>0</v>
      </c>
      <c r="I3377">
        <v>0</v>
      </c>
    </row>
    <row r="3378" spans="1:19" x14ac:dyDescent="0.2">
      <c r="A3378">
        <v>3355</v>
      </c>
      <c r="B3378">
        <v>13124</v>
      </c>
      <c r="C3378">
        <v>3</v>
      </c>
      <c r="D3378">
        <v>0.05</v>
      </c>
      <c r="E3378">
        <v>3112</v>
      </c>
      <c r="F3378">
        <v>211</v>
      </c>
      <c r="G3378">
        <v>111</v>
      </c>
      <c r="H3378">
        <v>0</v>
      </c>
      <c r="I3378">
        <v>0</v>
      </c>
    </row>
    <row r="3379" spans="1:19" x14ac:dyDescent="0.2">
      <c r="A3379">
        <v>3356</v>
      </c>
      <c r="B3379">
        <v>13124</v>
      </c>
      <c r="C3379">
        <v>3</v>
      </c>
      <c r="D3379">
        <v>0.05</v>
      </c>
      <c r="E3379">
        <v>3212</v>
      </c>
      <c r="F3379">
        <v>-211</v>
      </c>
      <c r="G3379">
        <v>211</v>
      </c>
      <c r="H3379">
        <v>0</v>
      </c>
      <c r="I3379">
        <v>0</v>
      </c>
    </row>
    <row r="3380" spans="1:19" x14ac:dyDescent="0.2">
      <c r="A3380">
        <v>3357</v>
      </c>
      <c r="B3380">
        <v>13124</v>
      </c>
      <c r="C3380">
        <v>3</v>
      </c>
      <c r="D3380">
        <v>0.05</v>
      </c>
      <c r="E3380">
        <v>3212</v>
      </c>
      <c r="F3380">
        <v>111</v>
      </c>
      <c r="G3380">
        <v>111</v>
      </c>
      <c r="H3380">
        <v>0</v>
      </c>
      <c r="I3380">
        <v>0</v>
      </c>
    </row>
    <row r="3381" spans="1:19" x14ac:dyDescent="0.2">
      <c r="A3381">
        <v>3358</v>
      </c>
      <c r="B3381">
        <v>13124</v>
      </c>
      <c r="C3381">
        <v>3</v>
      </c>
      <c r="D3381">
        <v>0.05</v>
      </c>
      <c r="E3381">
        <v>3222</v>
      </c>
      <c r="F3381">
        <v>-211</v>
      </c>
      <c r="G3381">
        <v>111</v>
      </c>
      <c r="H3381">
        <v>0</v>
      </c>
      <c r="I3381">
        <v>0</v>
      </c>
    </row>
    <row r="3382" spans="1:19" s="2" customFormat="1" x14ac:dyDescent="0.2">
      <c r="A3382" s="2">
        <v>3359</v>
      </c>
      <c r="B3382" s="2">
        <v>-13124</v>
      </c>
      <c r="C3382" s="2" t="s">
        <v>474</v>
      </c>
      <c r="D3382" s="2">
        <v>1.69</v>
      </c>
      <c r="E3382" s="2">
        <v>7.0000000000000007E-2</v>
      </c>
      <c r="F3382" s="2">
        <v>4</v>
      </c>
      <c r="G3382" s="2">
        <v>-1</v>
      </c>
      <c r="H3382" s="2">
        <v>1</v>
      </c>
      <c r="I3382" s="2">
        <v>0</v>
      </c>
      <c r="J3382" s="2">
        <v>0</v>
      </c>
      <c r="K3382" s="2">
        <v>0</v>
      </c>
      <c r="L3382" s="2">
        <v>0</v>
      </c>
      <c r="M3382" s="2">
        <v>11</v>
      </c>
      <c r="N3382" s="2">
        <v>1.659</v>
      </c>
      <c r="O3382" s="2">
        <v>1.6850000000000001</v>
      </c>
      <c r="P3382" s="2">
        <v>0.08</v>
      </c>
      <c r="Q3382" s="2">
        <v>0.06</v>
      </c>
      <c r="R3382" s="9">
        <v>4</v>
      </c>
      <c r="S3382" s="2" t="s">
        <v>705</v>
      </c>
    </row>
    <row r="3383" spans="1:19" x14ac:dyDescent="0.2">
      <c r="A3383">
        <v>3360</v>
      </c>
      <c r="B3383">
        <v>-13124</v>
      </c>
      <c r="C3383">
        <v>2</v>
      </c>
      <c r="D3383">
        <v>0.125</v>
      </c>
      <c r="E3383">
        <v>-2212</v>
      </c>
      <c r="F3383">
        <v>321</v>
      </c>
      <c r="G3383">
        <v>0</v>
      </c>
      <c r="H3383">
        <v>0</v>
      </c>
      <c r="I3383">
        <v>0</v>
      </c>
    </row>
    <row r="3384" spans="1:19" x14ac:dyDescent="0.2">
      <c r="A3384">
        <v>3361</v>
      </c>
      <c r="B3384">
        <v>-13124</v>
      </c>
      <c r="C3384">
        <v>2</v>
      </c>
      <c r="D3384">
        <v>0.125</v>
      </c>
      <c r="E3384">
        <v>-2112</v>
      </c>
      <c r="F3384">
        <v>311</v>
      </c>
      <c r="G3384">
        <v>0</v>
      </c>
      <c r="H3384">
        <v>0</v>
      </c>
      <c r="I3384">
        <v>0</v>
      </c>
    </row>
    <row r="3385" spans="1:19" x14ac:dyDescent="0.2">
      <c r="A3385">
        <v>3362</v>
      </c>
      <c r="B3385">
        <v>-13124</v>
      </c>
      <c r="C3385">
        <v>3</v>
      </c>
      <c r="D3385">
        <v>0.125</v>
      </c>
      <c r="E3385">
        <v>-3122</v>
      </c>
      <c r="F3385">
        <v>-211</v>
      </c>
      <c r="G3385">
        <v>211</v>
      </c>
      <c r="H3385">
        <v>0</v>
      </c>
      <c r="I3385">
        <v>0</v>
      </c>
    </row>
    <row r="3386" spans="1:19" x14ac:dyDescent="0.2">
      <c r="A3386">
        <v>3363</v>
      </c>
      <c r="B3386">
        <v>-13124</v>
      </c>
      <c r="C3386">
        <v>3</v>
      </c>
      <c r="D3386">
        <v>0.125</v>
      </c>
      <c r="E3386">
        <v>-3122</v>
      </c>
      <c r="F3386">
        <v>111</v>
      </c>
      <c r="G3386">
        <v>111</v>
      </c>
      <c r="H3386">
        <v>0</v>
      </c>
      <c r="I3386">
        <v>0</v>
      </c>
    </row>
    <row r="3387" spans="1:19" x14ac:dyDescent="0.2">
      <c r="A3387">
        <v>3364</v>
      </c>
      <c r="B3387">
        <v>-13124</v>
      </c>
      <c r="C3387">
        <v>2</v>
      </c>
      <c r="D3387">
        <v>0.1</v>
      </c>
      <c r="E3387">
        <v>-3222</v>
      </c>
      <c r="F3387">
        <v>211</v>
      </c>
      <c r="G3387">
        <v>0</v>
      </c>
      <c r="H3387">
        <v>0</v>
      </c>
      <c r="I3387">
        <v>0</v>
      </c>
    </row>
    <row r="3388" spans="1:19" x14ac:dyDescent="0.2">
      <c r="A3388">
        <v>3365</v>
      </c>
      <c r="B3388">
        <v>-13124</v>
      </c>
      <c r="C3388">
        <v>2</v>
      </c>
      <c r="D3388">
        <v>0.1</v>
      </c>
      <c r="E3388">
        <v>-3212</v>
      </c>
      <c r="F3388">
        <v>111</v>
      </c>
      <c r="G3388">
        <v>0</v>
      </c>
      <c r="H3388">
        <v>0</v>
      </c>
      <c r="I3388">
        <v>0</v>
      </c>
    </row>
    <row r="3389" spans="1:19" x14ac:dyDescent="0.2">
      <c r="A3389">
        <v>3366</v>
      </c>
      <c r="B3389">
        <v>-13124</v>
      </c>
      <c r="C3389">
        <v>2</v>
      </c>
      <c r="D3389">
        <v>0.1</v>
      </c>
      <c r="E3389">
        <v>-3112</v>
      </c>
      <c r="F3389">
        <v>-211</v>
      </c>
      <c r="G3389">
        <v>0</v>
      </c>
      <c r="H3389">
        <v>0</v>
      </c>
      <c r="I3389">
        <v>0</v>
      </c>
    </row>
    <row r="3390" spans="1:19" x14ac:dyDescent="0.2">
      <c r="A3390">
        <v>3367</v>
      </c>
      <c r="B3390">
        <v>-13124</v>
      </c>
      <c r="C3390">
        <v>3</v>
      </c>
      <c r="D3390">
        <v>0.05</v>
      </c>
      <c r="E3390">
        <v>-3222</v>
      </c>
      <c r="F3390">
        <v>211</v>
      </c>
      <c r="G3390">
        <v>111</v>
      </c>
      <c r="H3390">
        <v>0</v>
      </c>
      <c r="I3390">
        <v>0</v>
      </c>
    </row>
    <row r="3391" spans="1:19" x14ac:dyDescent="0.2">
      <c r="A3391">
        <v>3368</v>
      </c>
      <c r="B3391">
        <v>-13124</v>
      </c>
      <c r="C3391">
        <v>3</v>
      </c>
      <c r="D3391">
        <v>0.05</v>
      </c>
      <c r="E3391">
        <v>-3212</v>
      </c>
      <c r="F3391">
        <v>-211</v>
      </c>
      <c r="G3391">
        <v>211</v>
      </c>
      <c r="H3391">
        <v>0</v>
      </c>
      <c r="I3391">
        <v>0</v>
      </c>
    </row>
    <row r="3392" spans="1:19" x14ac:dyDescent="0.2">
      <c r="A3392">
        <v>3369</v>
      </c>
      <c r="B3392">
        <v>-13124</v>
      </c>
      <c r="C3392">
        <v>3</v>
      </c>
      <c r="D3392">
        <v>0.05</v>
      </c>
      <c r="E3392">
        <v>-3212</v>
      </c>
      <c r="F3392">
        <v>111</v>
      </c>
      <c r="G3392">
        <v>111</v>
      </c>
      <c r="H3392">
        <v>0</v>
      </c>
      <c r="I3392">
        <v>0</v>
      </c>
    </row>
    <row r="3393" spans="1:19" x14ac:dyDescent="0.2">
      <c r="A3393">
        <v>3370</v>
      </c>
      <c r="B3393">
        <v>-13124</v>
      </c>
      <c r="C3393">
        <v>3</v>
      </c>
      <c r="D3393">
        <v>0.05</v>
      </c>
      <c r="E3393">
        <v>-3112</v>
      </c>
      <c r="F3393">
        <v>-211</v>
      </c>
      <c r="G3393">
        <v>111</v>
      </c>
      <c r="H3393">
        <v>0</v>
      </c>
      <c r="I3393">
        <v>0</v>
      </c>
    </row>
    <row r="3394" spans="1:19" s="2" customFormat="1" x14ac:dyDescent="0.2">
      <c r="A3394" s="2">
        <v>3371</v>
      </c>
      <c r="B3394" s="2">
        <v>-203312</v>
      </c>
      <c r="C3394" s="2" t="s">
        <v>475</v>
      </c>
      <c r="D3394" s="2">
        <v>1.69</v>
      </c>
      <c r="E3394" s="2">
        <v>0.01</v>
      </c>
      <c r="F3394" s="12">
        <v>2</v>
      </c>
      <c r="G3394" s="2">
        <v>-1</v>
      </c>
      <c r="H3394" s="2">
        <v>2</v>
      </c>
      <c r="I3394" s="2">
        <v>0</v>
      </c>
      <c r="J3394" s="2">
        <v>0</v>
      </c>
      <c r="K3394" s="2">
        <v>0.5</v>
      </c>
      <c r="L3394" s="2">
        <v>1</v>
      </c>
      <c r="M3394" s="2">
        <v>9</v>
      </c>
      <c r="N3394" s="2">
        <f>D3394+0.01</f>
        <v>1.7</v>
      </c>
      <c r="O3394" s="2">
        <f>D3394-0.01</f>
        <v>1.68</v>
      </c>
      <c r="P3394" s="2">
        <v>1.6E-2</v>
      </c>
      <c r="Q3394" s="2">
        <v>4.0000000000000001E-3</v>
      </c>
      <c r="R3394" s="9">
        <v>3</v>
      </c>
      <c r="S3394" s="2" t="s">
        <v>784</v>
      </c>
    </row>
    <row r="3395" spans="1:19" x14ac:dyDescent="0.2">
      <c r="A3395">
        <v>3372</v>
      </c>
      <c r="B3395">
        <v>-203312</v>
      </c>
      <c r="C3395">
        <v>2</v>
      </c>
      <c r="D3395">
        <v>0.8</v>
      </c>
      <c r="E3395">
        <v>-9823314</v>
      </c>
      <c r="F3395">
        <v>22</v>
      </c>
      <c r="G3395">
        <v>0</v>
      </c>
      <c r="H3395">
        <v>0</v>
      </c>
      <c r="I3395">
        <v>0</v>
      </c>
    </row>
    <row r="3396" spans="1:19" x14ac:dyDescent="0.2">
      <c r="A3396">
        <v>3373</v>
      </c>
      <c r="B3396">
        <v>-203312</v>
      </c>
      <c r="C3396">
        <v>2</v>
      </c>
      <c r="D3396">
        <v>3.3500000000000002E-2</v>
      </c>
      <c r="E3396">
        <v>-3212</v>
      </c>
      <c r="F3396">
        <v>321</v>
      </c>
      <c r="G3396">
        <v>0</v>
      </c>
      <c r="H3396">
        <v>0</v>
      </c>
      <c r="I3396">
        <v>0</v>
      </c>
    </row>
    <row r="3397" spans="1:19" x14ac:dyDescent="0.2">
      <c r="A3397">
        <v>3374</v>
      </c>
      <c r="B3397">
        <v>-203312</v>
      </c>
      <c r="C3397">
        <v>2</v>
      </c>
      <c r="D3397">
        <v>3.3500000000000002E-2</v>
      </c>
      <c r="E3397">
        <v>-3122</v>
      </c>
      <c r="F3397">
        <v>321</v>
      </c>
      <c r="G3397">
        <v>0</v>
      </c>
      <c r="H3397">
        <v>0</v>
      </c>
      <c r="I3397">
        <v>0</v>
      </c>
    </row>
    <row r="3398" spans="1:19" x14ac:dyDescent="0.2">
      <c r="A3398">
        <v>3375</v>
      </c>
      <c r="B3398">
        <v>-203312</v>
      </c>
      <c r="C3398">
        <v>3</v>
      </c>
      <c r="D3398">
        <v>3.3500000000000002E-2</v>
      </c>
      <c r="E3398">
        <v>-3322</v>
      </c>
      <c r="F3398">
        <v>211</v>
      </c>
      <c r="G3398">
        <v>111</v>
      </c>
      <c r="H3398">
        <v>0</v>
      </c>
      <c r="I3398">
        <v>0</v>
      </c>
    </row>
    <row r="3399" spans="1:19" x14ac:dyDescent="0.2">
      <c r="A3399">
        <v>3376</v>
      </c>
      <c r="B3399">
        <v>-203312</v>
      </c>
      <c r="C3399">
        <v>3</v>
      </c>
      <c r="D3399">
        <v>3.3500000000000002E-2</v>
      </c>
      <c r="E3399">
        <v>-3312</v>
      </c>
      <c r="F3399">
        <v>-211</v>
      </c>
      <c r="G3399">
        <v>211</v>
      </c>
      <c r="H3399">
        <v>0</v>
      </c>
      <c r="I3399">
        <v>0</v>
      </c>
    </row>
    <row r="3400" spans="1:19" x14ac:dyDescent="0.2">
      <c r="A3400">
        <v>3377</v>
      </c>
      <c r="B3400">
        <v>-203312</v>
      </c>
      <c r="C3400">
        <v>2</v>
      </c>
      <c r="D3400">
        <v>1.6500000000000001E-2</v>
      </c>
      <c r="E3400">
        <v>-3324</v>
      </c>
      <c r="F3400">
        <v>211</v>
      </c>
      <c r="G3400">
        <v>0</v>
      </c>
      <c r="H3400">
        <v>0</v>
      </c>
      <c r="I3400">
        <v>0</v>
      </c>
    </row>
    <row r="3401" spans="1:19" x14ac:dyDescent="0.2">
      <c r="A3401">
        <v>3378</v>
      </c>
      <c r="B3401">
        <v>-203312</v>
      </c>
      <c r="C3401">
        <v>2</v>
      </c>
      <c r="D3401">
        <v>1.6500000000000001E-2</v>
      </c>
      <c r="E3401">
        <v>-3322</v>
      </c>
      <c r="F3401">
        <v>211</v>
      </c>
      <c r="G3401">
        <v>0</v>
      </c>
      <c r="H3401">
        <v>0</v>
      </c>
      <c r="I3401">
        <v>0</v>
      </c>
    </row>
    <row r="3402" spans="1:19" x14ac:dyDescent="0.2">
      <c r="A3402">
        <v>3379</v>
      </c>
      <c r="B3402">
        <v>-203312</v>
      </c>
      <c r="C3402">
        <v>2</v>
      </c>
      <c r="D3402">
        <v>1.6500000000000001E-2</v>
      </c>
      <c r="E3402">
        <v>-3314</v>
      </c>
      <c r="F3402">
        <v>111</v>
      </c>
      <c r="G3402">
        <v>0</v>
      </c>
      <c r="H3402">
        <v>0</v>
      </c>
      <c r="I3402">
        <v>0</v>
      </c>
    </row>
    <row r="3403" spans="1:19" x14ac:dyDescent="0.2">
      <c r="A3403">
        <v>3380</v>
      </c>
      <c r="B3403">
        <v>-203312</v>
      </c>
      <c r="C3403">
        <v>2</v>
      </c>
      <c r="D3403">
        <v>1.6500000000000001E-2</v>
      </c>
      <c r="E3403">
        <v>-3312</v>
      </c>
      <c r="F3403">
        <v>111</v>
      </c>
      <c r="G3403">
        <v>0</v>
      </c>
      <c r="H3403">
        <v>0</v>
      </c>
      <c r="I3403">
        <v>0</v>
      </c>
    </row>
    <row r="3404" spans="1:19" s="2" customFormat="1" x14ac:dyDescent="0.2">
      <c r="A3404" s="2">
        <v>3381</v>
      </c>
      <c r="B3404" s="2">
        <v>-203322</v>
      </c>
      <c r="C3404" s="2" t="s">
        <v>476</v>
      </c>
      <c r="D3404" s="2">
        <v>1.69</v>
      </c>
      <c r="E3404" s="2">
        <v>0.01</v>
      </c>
      <c r="F3404" s="12">
        <v>2</v>
      </c>
      <c r="G3404" s="2">
        <v>-1</v>
      </c>
      <c r="H3404" s="2">
        <v>2</v>
      </c>
      <c r="I3404" s="2">
        <v>0</v>
      </c>
      <c r="J3404" s="2">
        <v>0</v>
      </c>
      <c r="K3404" s="2">
        <v>0.5</v>
      </c>
      <c r="L3404" s="2">
        <v>0</v>
      </c>
      <c r="M3404" s="2">
        <v>9</v>
      </c>
      <c r="N3404" s="2">
        <f>D3404+0.01</f>
        <v>1.7</v>
      </c>
      <c r="O3404" s="2">
        <f>D3404-0.01</f>
        <v>1.68</v>
      </c>
      <c r="P3404" s="2">
        <v>1.6E-2</v>
      </c>
      <c r="Q3404" s="2">
        <v>4.0000000000000001E-3</v>
      </c>
      <c r="R3404" s="9">
        <v>3</v>
      </c>
      <c r="S3404" s="2" t="s">
        <v>784</v>
      </c>
    </row>
    <row r="3405" spans="1:19" x14ac:dyDescent="0.2">
      <c r="A3405">
        <v>3382</v>
      </c>
      <c r="B3405">
        <v>-203322</v>
      </c>
      <c r="C3405">
        <v>2</v>
      </c>
      <c r="D3405">
        <v>0.8</v>
      </c>
      <c r="E3405">
        <v>-9823324</v>
      </c>
      <c r="F3405">
        <v>22</v>
      </c>
      <c r="G3405">
        <v>0</v>
      </c>
      <c r="H3405">
        <v>0</v>
      </c>
      <c r="I3405">
        <v>0</v>
      </c>
    </row>
    <row r="3406" spans="1:19" x14ac:dyDescent="0.2">
      <c r="A3406">
        <v>3383</v>
      </c>
      <c r="B3406">
        <v>-203322</v>
      </c>
      <c r="C3406">
        <v>2</v>
      </c>
      <c r="D3406">
        <v>3.3500000000000002E-2</v>
      </c>
      <c r="E3406">
        <v>-3222</v>
      </c>
      <c r="F3406">
        <v>321</v>
      </c>
      <c r="G3406">
        <v>0</v>
      </c>
      <c r="H3406">
        <v>0</v>
      </c>
      <c r="I3406">
        <v>0</v>
      </c>
    </row>
    <row r="3407" spans="1:19" x14ac:dyDescent="0.2">
      <c r="A3407">
        <v>3384</v>
      </c>
      <c r="B3407">
        <v>-203322</v>
      </c>
      <c r="C3407">
        <v>2</v>
      </c>
      <c r="D3407">
        <v>3.3500000000000002E-2</v>
      </c>
      <c r="E3407">
        <v>-3122</v>
      </c>
      <c r="F3407">
        <v>311</v>
      </c>
      <c r="G3407">
        <v>0</v>
      </c>
      <c r="H3407">
        <v>0</v>
      </c>
      <c r="I3407">
        <v>0</v>
      </c>
    </row>
    <row r="3408" spans="1:19" x14ac:dyDescent="0.2">
      <c r="A3408">
        <v>3385</v>
      </c>
      <c r="B3408">
        <v>-203322</v>
      </c>
      <c r="C3408">
        <v>3</v>
      </c>
      <c r="D3408">
        <v>3.3500000000000002E-2</v>
      </c>
      <c r="E3408">
        <v>-3322</v>
      </c>
      <c r="F3408">
        <v>-211</v>
      </c>
      <c r="G3408">
        <v>211</v>
      </c>
      <c r="H3408">
        <v>0</v>
      </c>
      <c r="I3408">
        <v>0</v>
      </c>
    </row>
    <row r="3409" spans="1:19" x14ac:dyDescent="0.2">
      <c r="A3409">
        <v>3386</v>
      </c>
      <c r="B3409">
        <v>-203322</v>
      </c>
      <c r="C3409">
        <v>3</v>
      </c>
      <c r="D3409">
        <v>3.3500000000000002E-2</v>
      </c>
      <c r="E3409">
        <v>-3312</v>
      </c>
      <c r="F3409">
        <v>-211</v>
      </c>
      <c r="G3409">
        <v>111</v>
      </c>
      <c r="H3409">
        <v>0</v>
      </c>
      <c r="I3409">
        <v>0</v>
      </c>
    </row>
    <row r="3410" spans="1:19" x14ac:dyDescent="0.2">
      <c r="A3410">
        <v>3387</v>
      </c>
      <c r="B3410">
        <v>-203322</v>
      </c>
      <c r="C3410">
        <v>2</v>
      </c>
      <c r="D3410">
        <v>1.6500000000000001E-2</v>
      </c>
      <c r="E3410">
        <v>-3324</v>
      </c>
      <c r="F3410">
        <v>111</v>
      </c>
      <c r="G3410">
        <v>0</v>
      </c>
      <c r="H3410">
        <v>0</v>
      </c>
      <c r="I3410">
        <v>0</v>
      </c>
    </row>
    <row r="3411" spans="1:19" x14ac:dyDescent="0.2">
      <c r="A3411">
        <v>3388</v>
      </c>
      <c r="B3411">
        <v>-203322</v>
      </c>
      <c r="C3411">
        <v>2</v>
      </c>
      <c r="D3411">
        <v>1.6500000000000001E-2</v>
      </c>
      <c r="E3411">
        <v>-3322</v>
      </c>
      <c r="F3411">
        <v>111</v>
      </c>
      <c r="G3411">
        <v>0</v>
      </c>
      <c r="H3411">
        <v>0</v>
      </c>
      <c r="I3411">
        <v>0</v>
      </c>
    </row>
    <row r="3412" spans="1:19" x14ac:dyDescent="0.2">
      <c r="A3412">
        <v>3389</v>
      </c>
      <c r="B3412">
        <v>-203322</v>
      </c>
      <c r="C3412">
        <v>2</v>
      </c>
      <c r="D3412">
        <v>1.6500000000000001E-2</v>
      </c>
      <c r="E3412">
        <v>-3314</v>
      </c>
      <c r="F3412">
        <v>-211</v>
      </c>
      <c r="G3412">
        <v>0</v>
      </c>
      <c r="H3412">
        <v>0</v>
      </c>
      <c r="I3412">
        <v>0</v>
      </c>
    </row>
    <row r="3413" spans="1:19" x14ac:dyDescent="0.2">
      <c r="A3413">
        <v>3390</v>
      </c>
      <c r="B3413">
        <v>-203322</v>
      </c>
      <c r="C3413">
        <v>2</v>
      </c>
      <c r="D3413">
        <v>1.6500000000000001E-2</v>
      </c>
      <c r="E3413">
        <v>-3312</v>
      </c>
      <c r="F3413">
        <v>-211</v>
      </c>
      <c r="G3413">
        <v>0</v>
      </c>
      <c r="H3413">
        <v>0</v>
      </c>
      <c r="I3413">
        <v>0</v>
      </c>
    </row>
    <row r="3414" spans="1:19" s="2" customFormat="1" x14ac:dyDescent="0.2">
      <c r="A3414" s="2">
        <v>3391</v>
      </c>
      <c r="B3414" s="2">
        <v>12216</v>
      </c>
      <c r="C3414" s="2" t="s">
        <v>477</v>
      </c>
      <c r="D3414" s="2">
        <v>1.6850000000000001</v>
      </c>
      <c r="E3414" s="2">
        <v>0.12</v>
      </c>
      <c r="F3414" s="2">
        <v>6</v>
      </c>
      <c r="G3414" s="2">
        <v>1</v>
      </c>
      <c r="H3414" s="2">
        <v>0</v>
      </c>
      <c r="I3414" s="2">
        <v>0</v>
      </c>
      <c r="J3414" s="2">
        <v>0</v>
      </c>
      <c r="K3414" s="2">
        <v>0.5</v>
      </c>
      <c r="L3414" s="2">
        <v>1</v>
      </c>
      <c r="M3414" s="2">
        <v>8</v>
      </c>
      <c r="N3414" s="2">
        <v>1.69</v>
      </c>
      <c r="O3414" s="2">
        <v>1.68</v>
      </c>
      <c r="P3414" s="2">
        <v>0.13</v>
      </c>
      <c r="Q3414" s="2">
        <v>0.115</v>
      </c>
      <c r="R3414" s="9">
        <v>4</v>
      </c>
      <c r="S3414" s="2" t="s">
        <v>705</v>
      </c>
    </row>
    <row r="3415" spans="1:19" x14ac:dyDescent="0.2">
      <c r="A3415">
        <v>3392</v>
      </c>
      <c r="B3415">
        <v>12216</v>
      </c>
      <c r="C3415">
        <v>2</v>
      </c>
      <c r="D3415">
        <v>0.495202382</v>
      </c>
      <c r="E3415">
        <v>2112</v>
      </c>
      <c r="F3415">
        <v>211</v>
      </c>
      <c r="G3415">
        <v>0</v>
      </c>
      <c r="H3415">
        <v>0</v>
      </c>
      <c r="I3415">
        <v>0</v>
      </c>
    </row>
    <row r="3416" spans="1:19" x14ac:dyDescent="0.2">
      <c r="A3416">
        <v>3393</v>
      </c>
      <c r="B3416">
        <v>12216</v>
      </c>
      <c r="C3416">
        <v>2</v>
      </c>
      <c r="D3416">
        <v>0.247601191</v>
      </c>
      <c r="E3416">
        <v>2212</v>
      </c>
      <c r="F3416">
        <v>111</v>
      </c>
      <c r="G3416">
        <v>0</v>
      </c>
      <c r="H3416">
        <v>0</v>
      </c>
      <c r="I3416">
        <v>0</v>
      </c>
    </row>
    <row r="3417" spans="1:19" x14ac:dyDescent="0.2">
      <c r="A3417">
        <v>3394</v>
      </c>
      <c r="B3417">
        <v>12216</v>
      </c>
      <c r="C3417">
        <v>2</v>
      </c>
      <c r="D3417">
        <v>5.7130252999999999E-2</v>
      </c>
      <c r="E3417">
        <v>2224</v>
      </c>
      <c r="F3417">
        <v>-211</v>
      </c>
      <c r="G3417">
        <v>0</v>
      </c>
      <c r="H3417">
        <v>0</v>
      </c>
      <c r="I3417">
        <v>0</v>
      </c>
    </row>
    <row r="3418" spans="1:19" x14ac:dyDescent="0.2">
      <c r="A3418">
        <v>3395</v>
      </c>
      <c r="B3418">
        <v>12216</v>
      </c>
      <c r="C3418">
        <v>3</v>
      </c>
      <c r="D3418">
        <v>4.7645306999999998E-2</v>
      </c>
      <c r="E3418">
        <v>2112</v>
      </c>
      <c r="F3418">
        <v>211</v>
      </c>
      <c r="G3418">
        <v>111</v>
      </c>
      <c r="H3418">
        <v>0</v>
      </c>
      <c r="I3418">
        <v>0</v>
      </c>
    </row>
    <row r="3419" spans="1:19" x14ac:dyDescent="0.2">
      <c r="A3419">
        <v>3396</v>
      </c>
      <c r="B3419">
        <v>12216</v>
      </c>
      <c r="C3419">
        <v>3</v>
      </c>
      <c r="D3419">
        <v>4.7645306999999998E-2</v>
      </c>
      <c r="E3419">
        <v>2212</v>
      </c>
      <c r="F3419">
        <v>-211</v>
      </c>
      <c r="G3419">
        <v>211</v>
      </c>
      <c r="H3419">
        <v>0</v>
      </c>
      <c r="I3419">
        <v>0</v>
      </c>
    </row>
    <row r="3420" spans="1:19" x14ac:dyDescent="0.2">
      <c r="A3420">
        <v>3397</v>
      </c>
      <c r="B3420">
        <v>12216</v>
      </c>
      <c r="C3420">
        <v>3</v>
      </c>
      <c r="D3420">
        <v>4.7645306999999998E-2</v>
      </c>
      <c r="E3420">
        <v>2212</v>
      </c>
      <c r="F3420">
        <v>111</v>
      </c>
      <c r="G3420">
        <v>111</v>
      </c>
      <c r="H3420">
        <v>0</v>
      </c>
      <c r="I3420">
        <v>0</v>
      </c>
    </row>
    <row r="3421" spans="1:19" x14ac:dyDescent="0.2">
      <c r="A3421">
        <v>3398</v>
      </c>
      <c r="B3421">
        <v>12216</v>
      </c>
      <c r="C3421">
        <v>2</v>
      </c>
      <c r="D3421">
        <v>3.8050071999999997E-2</v>
      </c>
      <c r="E3421">
        <v>2214</v>
      </c>
      <c r="F3421">
        <v>111</v>
      </c>
      <c r="G3421">
        <v>0</v>
      </c>
      <c r="H3421">
        <v>0</v>
      </c>
      <c r="I3421">
        <v>0</v>
      </c>
    </row>
    <row r="3422" spans="1:19" x14ac:dyDescent="0.2">
      <c r="A3422">
        <v>3399</v>
      </c>
      <c r="B3422">
        <v>12216</v>
      </c>
      <c r="C3422">
        <v>2</v>
      </c>
      <c r="D3422">
        <v>1.9080181000000002E-2</v>
      </c>
      <c r="E3422">
        <v>2114</v>
      </c>
      <c r="F3422">
        <v>211</v>
      </c>
      <c r="G3422">
        <v>0</v>
      </c>
      <c r="H3422">
        <v>0</v>
      </c>
      <c r="I3422">
        <v>0</v>
      </c>
    </row>
    <row r="3423" spans="1:19" s="2" customFormat="1" x14ac:dyDescent="0.2">
      <c r="A3423" s="2">
        <v>3400</v>
      </c>
      <c r="B3423" s="2">
        <v>12116</v>
      </c>
      <c r="C3423" s="2" t="s">
        <v>478</v>
      </c>
      <c r="D3423" s="2">
        <v>1.6850000000000001</v>
      </c>
      <c r="E3423" s="2">
        <v>0.12</v>
      </c>
      <c r="F3423" s="2">
        <v>6</v>
      </c>
      <c r="G3423" s="2">
        <v>1</v>
      </c>
      <c r="H3423" s="2">
        <v>0</v>
      </c>
      <c r="I3423" s="2">
        <v>0</v>
      </c>
      <c r="J3423" s="2">
        <v>0</v>
      </c>
      <c r="K3423" s="2">
        <v>0.5</v>
      </c>
      <c r="L3423" s="2">
        <v>0</v>
      </c>
      <c r="M3423" s="2">
        <v>8</v>
      </c>
      <c r="N3423" s="2">
        <v>1.69</v>
      </c>
      <c r="O3423" s="2">
        <v>1.68</v>
      </c>
      <c r="P3423" s="2">
        <v>0.13</v>
      </c>
      <c r="Q3423" s="2">
        <v>0.115</v>
      </c>
      <c r="R3423" s="9">
        <v>4</v>
      </c>
      <c r="S3423" s="2" t="s">
        <v>705</v>
      </c>
    </row>
    <row r="3424" spans="1:19" x14ac:dyDescent="0.2">
      <c r="A3424">
        <v>3401</v>
      </c>
      <c r="B3424">
        <v>12116</v>
      </c>
      <c r="C3424">
        <v>2</v>
      </c>
      <c r="D3424">
        <v>0.495202382</v>
      </c>
      <c r="E3424">
        <v>2212</v>
      </c>
      <c r="F3424">
        <v>-211</v>
      </c>
      <c r="G3424">
        <v>0</v>
      </c>
      <c r="H3424">
        <v>0</v>
      </c>
      <c r="I3424">
        <v>0</v>
      </c>
    </row>
    <row r="3425" spans="1:19" x14ac:dyDescent="0.2">
      <c r="A3425">
        <v>3402</v>
      </c>
      <c r="B3425">
        <v>12116</v>
      </c>
      <c r="C3425">
        <v>2</v>
      </c>
      <c r="D3425">
        <v>0.247601191</v>
      </c>
      <c r="E3425">
        <v>2112</v>
      </c>
      <c r="F3425">
        <v>111</v>
      </c>
      <c r="G3425">
        <v>0</v>
      </c>
      <c r="H3425">
        <v>0</v>
      </c>
      <c r="I3425">
        <v>0</v>
      </c>
    </row>
    <row r="3426" spans="1:19" x14ac:dyDescent="0.2">
      <c r="A3426">
        <v>3403</v>
      </c>
      <c r="B3426">
        <v>12116</v>
      </c>
      <c r="C3426">
        <v>2</v>
      </c>
      <c r="D3426">
        <v>5.7130252999999999E-2</v>
      </c>
      <c r="E3426">
        <v>1114</v>
      </c>
      <c r="F3426">
        <v>211</v>
      </c>
      <c r="G3426">
        <v>0</v>
      </c>
      <c r="H3426">
        <v>0</v>
      </c>
      <c r="I3426">
        <v>0</v>
      </c>
    </row>
    <row r="3427" spans="1:19" x14ac:dyDescent="0.2">
      <c r="A3427">
        <v>3404</v>
      </c>
      <c r="B3427">
        <v>12116</v>
      </c>
      <c r="C3427">
        <v>3</v>
      </c>
      <c r="D3427">
        <v>4.7645306999999998E-2</v>
      </c>
      <c r="E3427">
        <v>2112</v>
      </c>
      <c r="F3427">
        <v>-211</v>
      </c>
      <c r="G3427">
        <v>211</v>
      </c>
      <c r="H3427">
        <v>0</v>
      </c>
      <c r="I3427">
        <v>0</v>
      </c>
    </row>
    <row r="3428" spans="1:19" x14ac:dyDescent="0.2">
      <c r="A3428">
        <v>3405</v>
      </c>
      <c r="B3428">
        <v>12116</v>
      </c>
      <c r="C3428">
        <v>3</v>
      </c>
      <c r="D3428">
        <v>4.7645306999999998E-2</v>
      </c>
      <c r="E3428">
        <v>2112</v>
      </c>
      <c r="F3428">
        <v>111</v>
      </c>
      <c r="G3428">
        <v>111</v>
      </c>
      <c r="H3428">
        <v>0</v>
      </c>
      <c r="I3428">
        <v>0</v>
      </c>
    </row>
    <row r="3429" spans="1:19" x14ac:dyDescent="0.2">
      <c r="A3429">
        <v>3406</v>
      </c>
      <c r="B3429">
        <v>12116</v>
      </c>
      <c r="C3429">
        <v>3</v>
      </c>
      <c r="D3429">
        <v>4.7645306999999998E-2</v>
      </c>
      <c r="E3429">
        <v>2212</v>
      </c>
      <c r="F3429">
        <v>-211</v>
      </c>
      <c r="G3429">
        <v>111</v>
      </c>
      <c r="H3429">
        <v>0</v>
      </c>
      <c r="I3429">
        <v>0</v>
      </c>
    </row>
    <row r="3430" spans="1:19" x14ac:dyDescent="0.2">
      <c r="A3430">
        <v>3407</v>
      </c>
      <c r="B3430">
        <v>12116</v>
      </c>
      <c r="C3430">
        <v>2</v>
      </c>
      <c r="D3430">
        <v>3.8050071999999997E-2</v>
      </c>
      <c r="E3430">
        <v>2114</v>
      </c>
      <c r="F3430">
        <v>111</v>
      </c>
      <c r="G3430">
        <v>0</v>
      </c>
      <c r="H3430">
        <v>0</v>
      </c>
      <c r="I3430">
        <v>0</v>
      </c>
    </row>
    <row r="3431" spans="1:19" x14ac:dyDescent="0.2">
      <c r="A3431">
        <v>3408</v>
      </c>
      <c r="B3431">
        <v>12116</v>
      </c>
      <c r="C3431">
        <v>2</v>
      </c>
      <c r="D3431">
        <v>1.9080181000000002E-2</v>
      </c>
      <c r="E3431">
        <v>2214</v>
      </c>
      <c r="F3431">
        <v>-211</v>
      </c>
      <c r="G3431">
        <v>0</v>
      </c>
      <c r="H3431">
        <v>0</v>
      </c>
      <c r="I3431">
        <v>0</v>
      </c>
    </row>
    <row r="3432" spans="1:19" s="2" customFormat="1" x14ac:dyDescent="0.2">
      <c r="A3432" s="2">
        <v>3409</v>
      </c>
      <c r="B3432" s="2">
        <v>-12116</v>
      </c>
      <c r="C3432" s="2" t="s">
        <v>479</v>
      </c>
      <c r="D3432" s="2">
        <v>1.6850000000000001</v>
      </c>
      <c r="E3432" s="2">
        <v>0.12</v>
      </c>
      <c r="F3432" s="2">
        <v>6</v>
      </c>
      <c r="G3432" s="2">
        <v>-1</v>
      </c>
      <c r="H3432" s="2">
        <v>0</v>
      </c>
      <c r="I3432" s="2">
        <v>0</v>
      </c>
      <c r="J3432" s="2">
        <v>0</v>
      </c>
      <c r="K3432" s="2">
        <v>0.5</v>
      </c>
      <c r="L3432" s="2">
        <v>0</v>
      </c>
      <c r="M3432" s="2">
        <v>8</v>
      </c>
      <c r="N3432" s="2">
        <v>1.69</v>
      </c>
      <c r="O3432" s="2">
        <v>1.68</v>
      </c>
      <c r="P3432" s="2">
        <v>0.13</v>
      </c>
      <c r="Q3432" s="2">
        <v>0.115</v>
      </c>
      <c r="R3432" s="9">
        <v>4</v>
      </c>
      <c r="S3432" s="2" t="s">
        <v>705</v>
      </c>
    </row>
    <row r="3433" spans="1:19" x14ac:dyDescent="0.2">
      <c r="A3433">
        <v>3410</v>
      </c>
      <c r="B3433">
        <v>-12116</v>
      </c>
      <c r="C3433">
        <v>2</v>
      </c>
      <c r="D3433">
        <v>0.495202382</v>
      </c>
      <c r="E3433">
        <v>-2212</v>
      </c>
      <c r="F3433">
        <v>211</v>
      </c>
      <c r="G3433">
        <v>0</v>
      </c>
      <c r="H3433">
        <v>0</v>
      </c>
      <c r="I3433">
        <v>0</v>
      </c>
    </row>
    <row r="3434" spans="1:19" x14ac:dyDescent="0.2">
      <c r="A3434">
        <v>3411</v>
      </c>
      <c r="B3434">
        <v>-12116</v>
      </c>
      <c r="C3434">
        <v>2</v>
      </c>
      <c r="D3434">
        <v>0.247601191</v>
      </c>
      <c r="E3434">
        <v>-2112</v>
      </c>
      <c r="F3434">
        <v>111</v>
      </c>
      <c r="G3434">
        <v>0</v>
      </c>
      <c r="H3434">
        <v>0</v>
      </c>
      <c r="I3434">
        <v>0</v>
      </c>
    </row>
    <row r="3435" spans="1:19" x14ac:dyDescent="0.2">
      <c r="A3435">
        <v>3412</v>
      </c>
      <c r="B3435">
        <v>-12116</v>
      </c>
      <c r="C3435">
        <v>2</v>
      </c>
      <c r="D3435">
        <v>5.7130252999999999E-2</v>
      </c>
      <c r="E3435">
        <v>-1114</v>
      </c>
      <c r="F3435">
        <v>-211</v>
      </c>
      <c r="G3435">
        <v>0</v>
      </c>
      <c r="H3435">
        <v>0</v>
      </c>
      <c r="I3435">
        <v>0</v>
      </c>
    </row>
    <row r="3436" spans="1:19" x14ac:dyDescent="0.2">
      <c r="A3436">
        <v>3413</v>
      </c>
      <c r="B3436">
        <v>-12116</v>
      </c>
      <c r="C3436">
        <v>3</v>
      </c>
      <c r="D3436">
        <v>4.7645306999999998E-2</v>
      </c>
      <c r="E3436">
        <v>-2212</v>
      </c>
      <c r="F3436">
        <v>211</v>
      </c>
      <c r="G3436">
        <v>111</v>
      </c>
      <c r="H3436">
        <v>0</v>
      </c>
      <c r="I3436">
        <v>0</v>
      </c>
    </row>
    <row r="3437" spans="1:19" x14ac:dyDescent="0.2">
      <c r="A3437">
        <v>3414</v>
      </c>
      <c r="B3437">
        <v>-12116</v>
      </c>
      <c r="C3437">
        <v>3</v>
      </c>
      <c r="D3437">
        <v>4.7645306999999998E-2</v>
      </c>
      <c r="E3437">
        <v>-2112</v>
      </c>
      <c r="F3437">
        <v>-211</v>
      </c>
      <c r="G3437">
        <v>211</v>
      </c>
      <c r="H3437">
        <v>0</v>
      </c>
      <c r="I3437">
        <v>0</v>
      </c>
    </row>
    <row r="3438" spans="1:19" x14ac:dyDescent="0.2">
      <c r="A3438">
        <v>3415</v>
      </c>
      <c r="B3438">
        <v>-12116</v>
      </c>
      <c r="C3438">
        <v>3</v>
      </c>
      <c r="D3438">
        <v>4.7645306999999998E-2</v>
      </c>
      <c r="E3438">
        <v>-2112</v>
      </c>
      <c r="F3438">
        <v>111</v>
      </c>
      <c r="G3438">
        <v>111</v>
      </c>
      <c r="H3438">
        <v>0</v>
      </c>
      <c r="I3438">
        <v>0</v>
      </c>
    </row>
    <row r="3439" spans="1:19" x14ac:dyDescent="0.2">
      <c r="A3439">
        <v>3416</v>
      </c>
      <c r="B3439">
        <v>-12116</v>
      </c>
      <c r="C3439">
        <v>2</v>
      </c>
      <c r="D3439">
        <v>3.8050071999999997E-2</v>
      </c>
      <c r="E3439">
        <v>-2114</v>
      </c>
      <c r="F3439">
        <v>111</v>
      </c>
      <c r="G3439">
        <v>0</v>
      </c>
      <c r="H3439">
        <v>0</v>
      </c>
      <c r="I3439">
        <v>0</v>
      </c>
    </row>
    <row r="3440" spans="1:19" x14ac:dyDescent="0.2">
      <c r="A3440">
        <v>3417</v>
      </c>
      <c r="B3440">
        <v>-12116</v>
      </c>
      <c r="C3440">
        <v>2</v>
      </c>
      <c r="D3440">
        <v>1.9080181000000002E-2</v>
      </c>
      <c r="E3440">
        <v>-2214</v>
      </c>
      <c r="F3440">
        <v>211</v>
      </c>
      <c r="G3440">
        <v>0</v>
      </c>
      <c r="H3440">
        <v>0</v>
      </c>
      <c r="I3440">
        <v>0</v>
      </c>
    </row>
    <row r="3441" spans="1:19" s="2" customFormat="1" x14ac:dyDescent="0.2">
      <c r="A3441" s="2">
        <v>3418</v>
      </c>
      <c r="B3441" s="2">
        <v>-12216</v>
      </c>
      <c r="C3441" s="2" t="s">
        <v>480</v>
      </c>
      <c r="D3441" s="2">
        <v>1.6850000000000001</v>
      </c>
      <c r="E3441" s="2">
        <v>0.12</v>
      </c>
      <c r="F3441" s="2">
        <v>6</v>
      </c>
      <c r="G3441" s="2">
        <v>-1</v>
      </c>
      <c r="H3441" s="2">
        <v>0</v>
      </c>
      <c r="I3441" s="2">
        <v>0</v>
      </c>
      <c r="J3441" s="2">
        <v>0</v>
      </c>
      <c r="K3441" s="2">
        <v>0.5</v>
      </c>
      <c r="L3441" s="2">
        <v>-1</v>
      </c>
      <c r="M3441" s="2">
        <v>8</v>
      </c>
      <c r="N3441" s="2">
        <v>1.69</v>
      </c>
      <c r="O3441" s="2">
        <v>1.68</v>
      </c>
      <c r="P3441" s="2">
        <v>0.13</v>
      </c>
      <c r="Q3441" s="2">
        <v>0.115</v>
      </c>
      <c r="R3441" s="9">
        <v>4</v>
      </c>
      <c r="S3441" s="2" t="s">
        <v>705</v>
      </c>
    </row>
    <row r="3442" spans="1:19" x14ac:dyDescent="0.2">
      <c r="A3442">
        <v>3419</v>
      </c>
      <c r="B3442">
        <v>-12216</v>
      </c>
      <c r="C3442">
        <v>2</v>
      </c>
      <c r="D3442">
        <v>0.495202382</v>
      </c>
      <c r="E3442">
        <v>-2112</v>
      </c>
      <c r="F3442">
        <v>-211</v>
      </c>
      <c r="G3442">
        <v>0</v>
      </c>
      <c r="H3442">
        <v>0</v>
      </c>
      <c r="I3442">
        <v>0</v>
      </c>
    </row>
    <row r="3443" spans="1:19" x14ac:dyDescent="0.2">
      <c r="A3443">
        <v>3420</v>
      </c>
      <c r="B3443">
        <v>-12216</v>
      </c>
      <c r="C3443">
        <v>2</v>
      </c>
      <c r="D3443">
        <v>0.247601191</v>
      </c>
      <c r="E3443">
        <v>-2212</v>
      </c>
      <c r="F3443">
        <v>111</v>
      </c>
      <c r="G3443">
        <v>0</v>
      </c>
      <c r="H3443">
        <v>0</v>
      </c>
      <c r="I3443">
        <v>0</v>
      </c>
    </row>
    <row r="3444" spans="1:19" x14ac:dyDescent="0.2">
      <c r="A3444">
        <v>3421</v>
      </c>
      <c r="B3444">
        <v>-12216</v>
      </c>
      <c r="C3444">
        <v>2</v>
      </c>
      <c r="D3444">
        <v>5.7130252999999999E-2</v>
      </c>
      <c r="E3444">
        <v>-2224</v>
      </c>
      <c r="F3444">
        <v>211</v>
      </c>
      <c r="G3444">
        <v>0</v>
      </c>
      <c r="H3444">
        <v>0</v>
      </c>
      <c r="I3444">
        <v>0</v>
      </c>
    </row>
    <row r="3445" spans="1:19" x14ac:dyDescent="0.2">
      <c r="A3445">
        <v>3422</v>
      </c>
      <c r="B3445">
        <v>-12216</v>
      </c>
      <c r="C3445">
        <v>3</v>
      </c>
      <c r="D3445">
        <v>4.7645306999999998E-2</v>
      </c>
      <c r="E3445">
        <v>-2212</v>
      </c>
      <c r="F3445">
        <v>-211</v>
      </c>
      <c r="G3445">
        <v>211</v>
      </c>
      <c r="H3445">
        <v>0</v>
      </c>
      <c r="I3445">
        <v>0</v>
      </c>
    </row>
    <row r="3446" spans="1:19" x14ac:dyDescent="0.2">
      <c r="A3446">
        <v>3423</v>
      </c>
      <c r="B3446">
        <v>-12216</v>
      </c>
      <c r="C3446">
        <v>3</v>
      </c>
      <c r="D3446">
        <v>4.7645306999999998E-2</v>
      </c>
      <c r="E3446">
        <v>-2212</v>
      </c>
      <c r="F3446">
        <v>111</v>
      </c>
      <c r="G3446">
        <v>111</v>
      </c>
      <c r="H3446">
        <v>0</v>
      </c>
      <c r="I3446">
        <v>0</v>
      </c>
    </row>
    <row r="3447" spans="1:19" x14ac:dyDescent="0.2">
      <c r="A3447">
        <v>3424</v>
      </c>
      <c r="B3447">
        <v>-12216</v>
      </c>
      <c r="C3447">
        <v>3</v>
      </c>
      <c r="D3447">
        <v>4.7645306999999998E-2</v>
      </c>
      <c r="E3447">
        <v>-2112</v>
      </c>
      <c r="F3447">
        <v>-211</v>
      </c>
      <c r="G3447">
        <v>111</v>
      </c>
      <c r="H3447">
        <v>0</v>
      </c>
      <c r="I3447">
        <v>0</v>
      </c>
    </row>
    <row r="3448" spans="1:19" x14ac:dyDescent="0.2">
      <c r="A3448">
        <v>3425</v>
      </c>
      <c r="B3448">
        <v>-12216</v>
      </c>
      <c r="C3448">
        <v>2</v>
      </c>
      <c r="D3448">
        <v>3.8050071999999997E-2</v>
      </c>
      <c r="E3448">
        <v>-2214</v>
      </c>
      <c r="F3448">
        <v>111</v>
      </c>
      <c r="G3448">
        <v>0</v>
      </c>
      <c r="H3448">
        <v>0</v>
      </c>
      <c r="I3448">
        <v>0</v>
      </c>
    </row>
    <row r="3449" spans="1:19" x14ac:dyDescent="0.2">
      <c r="A3449">
        <v>3426</v>
      </c>
      <c r="B3449">
        <v>-12216</v>
      </c>
      <c r="C3449">
        <v>2</v>
      </c>
      <c r="D3449">
        <v>1.9080181000000002E-2</v>
      </c>
      <c r="E3449">
        <v>-2114</v>
      </c>
      <c r="F3449">
        <v>-211</v>
      </c>
      <c r="G3449">
        <v>0</v>
      </c>
      <c r="H3449">
        <v>0</v>
      </c>
      <c r="I3449">
        <v>0</v>
      </c>
    </row>
    <row r="3450" spans="1:19" s="2" customFormat="1" x14ac:dyDescent="0.2">
      <c r="A3450" s="2">
        <v>3427</v>
      </c>
      <c r="B3450" s="2">
        <v>100333</v>
      </c>
      <c r="C3450" s="2" t="s">
        <v>481</v>
      </c>
      <c r="D3450" s="2">
        <v>1.68</v>
      </c>
      <c r="E3450" s="2">
        <v>0.15</v>
      </c>
      <c r="F3450" s="2">
        <v>3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2">
        <v>6</v>
      </c>
      <c r="N3450" s="2">
        <f>D3450+0.02</f>
        <v>1.7</v>
      </c>
      <c r="O3450" s="2">
        <f>D3450-0.02</f>
        <v>1.66</v>
      </c>
      <c r="P3450" s="2">
        <f>E3450+0.05</f>
        <v>0.2</v>
      </c>
      <c r="Q3450" s="2">
        <f>E3450-0.05</f>
        <v>9.9999999999999992E-2</v>
      </c>
      <c r="R3450" s="9">
        <v>-4</v>
      </c>
      <c r="S3450" s="2" t="s">
        <v>784</v>
      </c>
    </row>
    <row r="3451" spans="1:19" x14ac:dyDescent="0.2">
      <c r="A3451">
        <v>3428</v>
      </c>
      <c r="B3451">
        <v>100333</v>
      </c>
      <c r="C3451">
        <v>2</v>
      </c>
      <c r="D3451">
        <v>0.7</v>
      </c>
      <c r="E3451">
        <v>10225</v>
      </c>
      <c r="F3451">
        <v>22</v>
      </c>
      <c r="G3451">
        <v>0</v>
      </c>
      <c r="H3451">
        <v>0</v>
      </c>
      <c r="I3451">
        <v>0</v>
      </c>
    </row>
    <row r="3452" spans="1:19" x14ac:dyDescent="0.2">
      <c r="A3452">
        <v>3429</v>
      </c>
      <c r="B3452">
        <v>100333</v>
      </c>
      <c r="C3452">
        <v>2</v>
      </c>
      <c r="D3452">
        <v>6.25E-2</v>
      </c>
      <c r="E3452">
        <v>-323</v>
      </c>
      <c r="F3452">
        <v>321</v>
      </c>
      <c r="G3452">
        <v>0</v>
      </c>
      <c r="H3452">
        <v>0</v>
      </c>
      <c r="I3452">
        <v>0</v>
      </c>
    </row>
    <row r="3453" spans="1:19" x14ac:dyDescent="0.2">
      <c r="A3453">
        <v>3430</v>
      </c>
      <c r="B3453">
        <v>100333</v>
      </c>
      <c r="C3453">
        <v>2</v>
      </c>
      <c r="D3453">
        <v>6.25E-2</v>
      </c>
      <c r="E3453">
        <v>-313</v>
      </c>
      <c r="F3453">
        <v>311</v>
      </c>
      <c r="G3453">
        <v>0</v>
      </c>
      <c r="H3453">
        <v>0</v>
      </c>
      <c r="I3453">
        <v>0</v>
      </c>
    </row>
    <row r="3454" spans="1:19" x14ac:dyDescent="0.2">
      <c r="A3454">
        <v>3431</v>
      </c>
      <c r="B3454">
        <v>100333</v>
      </c>
      <c r="C3454">
        <v>2</v>
      </c>
      <c r="D3454">
        <v>6.25E-2</v>
      </c>
      <c r="E3454">
        <v>313</v>
      </c>
      <c r="F3454">
        <v>-311</v>
      </c>
      <c r="G3454">
        <v>0</v>
      </c>
      <c r="H3454">
        <v>0</v>
      </c>
      <c r="I3454">
        <v>0</v>
      </c>
    </row>
    <row r="3455" spans="1:19" x14ac:dyDescent="0.2">
      <c r="A3455">
        <v>3432</v>
      </c>
      <c r="B3455">
        <v>100333</v>
      </c>
      <c r="C3455">
        <v>2</v>
      </c>
      <c r="D3455">
        <v>6.25E-2</v>
      </c>
      <c r="E3455">
        <v>323</v>
      </c>
      <c r="F3455">
        <v>-321</v>
      </c>
      <c r="G3455">
        <v>0</v>
      </c>
      <c r="H3455">
        <v>0</v>
      </c>
      <c r="I3455">
        <v>0</v>
      </c>
    </row>
    <row r="3456" spans="1:19" x14ac:dyDescent="0.2">
      <c r="A3456">
        <v>3433</v>
      </c>
      <c r="B3456">
        <v>100333</v>
      </c>
      <c r="C3456">
        <v>2</v>
      </c>
      <c r="D3456">
        <v>0.05</v>
      </c>
      <c r="E3456">
        <v>333</v>
      </c>
      <c r="F3456">
        <v>221</v>
      </c>
      <c r="G3456">
        <v>0</v>
      </c>
      <c r="H3456">
        <v>0</v>
      </c>
      <c r="I3456">
        <v>0</v>
      </c>
    </row>
    <row r="3457" spans="1:19" s="2" customFormat="1" x14ac:dyDescent="0.2">
      <c r="A3457" s="2">
        <v>3434</v>
      </c>
      <c r="B3457" s="2">
        <v>2216</v>
      </c>
      <c r="C3457" s="2" t="s">
        <v>482</v>
      </c>
      <c r="D3457" s="2">
        <v>1.675</v>
      </c>
      <c r="E3457" s="2">
        <v>0.14499999999999999</v>
      </c>
      <c r="F3457" s="2">
        <v>6</v>
      </c>
      <c r="G3457" s="2">
        <v>1</v>
      </c>
      <c r="H3457" s="2">
        <v>0</v>
      </c>
      <c r="I3457" s="2">
        <v>0</v>
      </c>
      <c r="J3457" s="2">
        <v>0</v>
      </c>
      <c r="K3457" s="2">
        <v>0.5</v>
      </c>
      <c r="L3457" s="2">
        <v>1</v>
      </c>
      <c r="M3457" s="2">
        <v>6</v>
      </c>
      <c r="N3457" s="2">
        <v>1.68</v>
      </c>
      <c r="O3457" s="2">
        <v>1.665</v>
      </c>
      <c r="P3457" s="2">
        <v>0.16</v>
      </c>
      <c r="Q3457" s="2">
        <v>0.13</v>
      </c>
      <c r="R3457" s="9">
        <v>4</v>
      </c>
      <c r="S3457" s="2" t="s">
        <v>705</v>
      </c>
    </row>
    <row r="3458" spans="1:19" x14ac:dyDescent="0.2">
      <c r="A3458">
        <v>3435</v>
      </c>
      <c r="B3458">
        <v>2216</v>
      </c>
      <c r="C3458">
        <v>2</v>
      </c>
      <c r="D3458">
        <v>0.29852116299999998</v>
      </c>
      <c r="E3458">
        <v>2112</v>
      </c>
      <c r="F3458">
        <v>211</v>
      </c>
      <c r="G3458">
        <v>0</v>
      </c>
      <c r="H3458">
        <v>0</v>
      </c>
      <c r="I3458">
        <v>0</v>
      </c>
    </row>
    <row r="3459" spans="1:19" x14ac:dyDescent="0.2">
      <c r="A3459">
        <v>3436</v>
      </c>
      <c r="B3459">
        <v>2216</v>
      </c>
      <c r="C3459">
        <v>2</v>
      </c>
      <c r="D3459">
        <v>0.27363589999999999</v>
      </c>
      <c r="E3459">
        <v>2224</v>
      </c>
      <c r="F3459">
        <v>-211</v>
      </c>
      <c r="G3459">
        <v>0</v>
      </c>
      <c r="H3459">
        <v>0</v>
      </c>
      <c r="I3459">
        <v>0</v>
      </c>
    </row>
    <row r="3460" spans="1:19" x14ac:dyDescent="0.2">
      <c r="A3460">
        <v>3437</v>
      </c>
      <c r="B3460">
        <v>2216</v>
      </c>
      <c r="C3460">
        <v>2</v>
      </c>
      <c r="D3460">
        <v>0.18235594099999999</v>
      </c>
      <c r="E3460">
        <v>2214</v>
      </c>
      <c r="F3460">
        <v>111</v>
      </c>
      <c r="G3460">
        <v>0</v>
      </c>
      <c r="H3460">
        <v>0</v>
      </c>
      <c r="I3460">
        <v>0</v>
      </c>
    </row>
    <row r="3461" spans="1:19" x14ac:dyDescent="0.2">
      <c r="A3461">
        <v>3438</v>
      </c>
      <c r="B3461">
        <v>2216</v>
      </c>
      <c r="C3461">
        <v>2</v>
      </c>
      <c r="D3461">
        <v>0.149209587</v>
      </c>
      <c r="E3461">
        <v>2212</v>
      </c>
      <c r="F3461">
        <v>111</v>
      </c>
      <c r="G3461">
        <v>0</v>
      </c>
      <c r="H3461">
        <v>0</v>
      </c>
      <c r="I3461">
        <v>0</v>
      </c>
    </row>
    <row r="3462" spans="1:19" x14ac:dyDescent="0.2">
      <c r="A3462">
        <v>3439</v>
      </c>
      <c r="B3462">
        <v>2216</v>
      </c>
      <c r="C3462">
        <v>2</v>
      </c>
      <c r="D3462">
        <v>9.1279958999999994E-2</v>
      </c>
      <c r="E3462">
        <v>2114</v>
      </c>
      <c r="F3462">
        <v>211</v>
      </c>
      <c r="G3462">
        <v>0</v>
      </c>
      <c r="H3462">
        <v>0</v>
      </c>
      <c r="I3462">
        <v>0</v>
      </c>
    </row>
    <row r="3463" spans="1:19" x14ac:dyDescent="0.2">
      <c r="A3463">
        <v>3440</v>
      </c>
      <c r="B3463">
        <v>2216</v>
      </c>
      <c r="C3463">
        <v>2</v>
      </c>
      <c r="D3463">
        <v>4.9974499999999996E-3</v>
      </c>
      <c r="E3463">
        <v>3122</v>
      </c>
      <c r="F3463">
        <v>321</v>
      </c>
      <c r="G3463">
        <v>0</v>
      </c>
      <c r="H3463">
        <v>0</v>
      </c>
      <c r="I3463">
        <v>0</v>
      </c>
    </row>
    <row r="3464" spans="1:19" s="2" customFormat="1" x14ac:dyDescent="0.2">
      <c r="A3464" s="2">
        <v>3441</v>
      </c>
      <c r="B3464" s="2">
        <v>2116</v>
      </c>
      <c r="C3464" s="2" t="s">
        <v>483</v>
      </c>
      <c r="D3464" s="2">
        <v>1.675</v>
      </c>
      <c r="E3464" s="2">
        <v>0.14499999999999999</v>
      </c>
      <c r="F3464" s="2">
        <v>6</v>
      </c>
      <c r="G3464" s="2">
        <v>1</v>
      </c>
      <c r="H3464" s="2">
        <v>0</v>
      </c>
      <c r="I3464" s="2">
        <v>0</v>
      </c>
      <c r="J3464" s="2">
        <v>0</v>
      </c>
      <c r="K3464" s="2">
        <v>0.5</v>
      </c>
      <c r="L3464" s="2">
        <v>0</v>
      </c>
      <c r="M3464" s="2">
        <v>6</v>
      </c>
      <c r="N3464" s="2">
        <v>1.68</v>
      </c>
      <c r="O3464" s="2">
        <v>1.665</v>
      </c>
      <c r="P3464" s="2">
        <v>0.16</v>
      </c>
      <c r="Q3464" s="2">
        <v>0.13</v>
      </c>
      <c r="R3464" s="9">
        <v>4</v>
      </c>
      <c r="S3464" s="2" t="s">
        <v>705</v>
      </c>
    </row>
    <row r="3465" spans="1:19" x14ac:dyDescent="0.2">
      <c r="A3465">
        <v>3442</v>
      </c>
      <c r="B3465">
        <v>2116</v>
      </c>
      <c r="C3465">
        <v>2</v>
      </c>
      <c r="D3465">
        <v>0.29852116299999998</v>
      </c>
      <c r="E3465">
        <v>2212</v>
      </c>
      <c r="F3465">
        <v>-211</v>
      </c>
      <c r="G3465">
        <v>0</v>
      </c>
      <c r="H3465">
        <v>0</v>
      </c>
      <c r="I3465">
        <v>0</v>
      </c>
    </row>
    <row r="3466" spans="1:19" x14ac:dyDescent="0.2">
      <c r="A3466">
        <v>3443</v>
      </c>
      <c r="B3466">
        <v>2116</v>
      </c>
      <c r="C3466">
        <v>2</v>
      </c>
      <c r="D3466">
        <v>0.27363589999999999</v>
      </c>
      <c r="E3466">
        <v>1114</v>
      </c>
      <c r="F3466">
        <v>211</v>
      </c>
      <c r="G3466">
        <v>0</v>
      </c>
      <c r="H3466">
        <v>0</v>
      </c>
      <c r="I3466">
        <v>0</v>
      </c>
    </row>
    <row r="3467" spans="1:19" x14ac:dyDescent="0.2">
      <c r="A3467">
        <v>3444</v>
      </c>
      <c r="B3467">
        <v>2116</v>
      </c>
      <c r="C3467">
        <v>2</v>
      </c>
      <c r="D3467">
        <v>0.18235594099999999</v>
      </c>
      <c r="E3467">
        <v>2114</v>
      </c>
      <c r="F3467">
        <v>111</v>
      </c>
      <c r="G3467">
        <v>0</v>
      </c>
      <c r="H3467">
        <v>0</v>
      </c>
      <c r="I3467">
        <v>0</v>
      </c>
    </row>
    <row r="3468" spans="1:19" x14ac:dyDescent="0.2">
      <c r="A3468">
        <v>3445</v>
      </c>
      <c r="B3468">
        <v>2116</v>
      </c>
      <c r="C3468">
        <v>2</v>
      </c>
      <c r="D3468">
        <v>0.149209587</v>
      </c>
      <c r="E3468">
        <v>2112</v>
      </c>
      <c r="F3468">
        <v>111</v>
      </c>
      <c r="G3468">
        <v>0</v>
      </c>
      <c r="H3468">
        <v>0</v>
      </c>
      <c r="I3468">
        <v>0</v>
      </c>
    </row>
    <row r="3469" spans="1:19" x14ac:dyDescent="0.2">
      <c r="A3469">
        <v>3446</v>
      </c>
      <c r="B3469">
        <v>2116</v>
      </c>
      <c r="C3469">
        <v>2</v>
      </c>
      <c r="D3469">
        <v>9.1279958999999994E-2</v>
      </c>
      <c r="E3469">
        <v>2214</v>
      </c>
      <c r="F3469">
        <v>-211</v>
      </c>
      <c r="G3469">
        <v>0</v>
      </c>
      <c r="H3469">
        <v>0</v>
      </c>
      <c r="I3469">
        <v>0</v>
      </c>
    </row>
    <row r="3470" spans="1:19" x14ac:dyDescent="0.2">
      <c r="A3470">
        <v>3447</v>
      </c>
      <c r="B3470">
        <v>2116</v>
      </c>
      <c r="C3470">
        <v>2</v>
      </c>
      <c r="D3470">
        <v>4.9974499999999996E-3</v>
      </c>
      <c r="E3470">
        <v>3122</v>
      </c>
      <c r="F3470">
        <v>311</v>
      </c>
      <c r="G3470">
        <v>0</v>
      </c>
      <c r="H3470">
        <v>0</v>
      </c>
      <c r="I3470">
        <v>0</v>
      </c>
    </row>
    <row r="3471" spans="1:19" s="2" customFormat="1" x14ac:dyDescent="0.2">
      <c r="A3471" s="2">
        <v>3448</v>
      </c>
      <c r="B3471" s="2">
        <v>-2116</v>
      </c>
      <c r="C3471" s="2" t="s">
        <v>484</v>
      </c>
      <c r="D3471" s="2">
        <v>1.675</v>
      </c>
      <c r="E3471" s="2">
        <v>0.14499999999999999</v>
      </c>
      <c r="F3471" s="2">
        <v>6</v>
      </c>
      <c r="G3471" s="2">
        <v>-1</v>
      </c>
      <c r="H3471" s="2">
        <v>0</v>
      </c>
      <c r="I3471" s="2">
        <v>0</v>
      </c>
      <c r="J3471" s="2">
        <v>0</v>
      </c>
      <c r="K3471" s="2">
        <v>0.5</v>
      </c>
      <c r="L3471" s="2">
        <v>0</v>
      </c>
      <c r="M3471" s="2">
        <v>6</v>
      </c>
      <c r="N3471" s="2">
        <v>1.68</v>
      </c>
      <c r="O3471" s="2">
        <v>1.665</v>
      </c>
      <c r="P3471" s="2">
        <v>0.16</v>
      </c>
      <c r="Q3471" s="2">
        <v>0.13</v>
      </c>
      <c r="R3471" s="9">
        <v>4</v>
      </c>
      <c r="S3471" s="2" t="s">
        <v>705</v>
      </c>
    </row>
    <row r="3472" spans="1:19" x14ac:dyDescent="0.2">
      <c r="A3472">
        <v>3449</v>
      </c>
      <c r="B3472">
        <v>-2116</v>
      </c>
      <c r="C3472">
        <v>2</v>
      </c>
      <c r="D3472">
        <v>0.29852116299999998</v>
      </c>
      <c r="E3472">
        <v>-2212</v>
      </c>
      <c r="F3472">
        <v>211</v>
      </c>
      <c r="G3472">
        <v>0</v>
      </c>
      <c r="H3472">
        <v>0</v>
      </c>
      <c r="I3472">
        <v>0</v>
      </c>
    </row>
    <row r="3473" spans="1:19" x14ac:dyDescent="0.2">
      <c r="A3473">
        <v>3450</v>
      </c>
      <c r="B3473">
        <v>-2116</v>
      </c>
      <c r="C3473">
        <v>2</v>
      </c>
      <c r="D3473">
        <v>0.27363589999999999</v>
      </c>
      <c r="E3473">
        <v>-1114</v>
      </c>
      <c r="F3473">
        <v>-211</v>
      </c>
      <c r="G3473">
        <v>0</v>
      </c>
      <c r="H3473">
        <v>0</v>
      </c>
      <c r="I3473">
        <v>0</v>
      </c>
    </row>
    <row r="3474" spans="1:19" x14ac:dyDescent="0.2">
      <c r="A3474">
        <v>3451</v>
      </c>
      <c r="B3474">
        <v>-2116</v>
      </c>
      <c r="C3474">
        <v>2</v>
      </c>
      <c r="D3474">
        <v>0.18235594099999999</v>
      </c>
      <c r="E3474">
        <v>-2114</v>
      </c>
      <c r="F3474">
        <v>111</v>
      </c>
      <c r="G3474">
        <v>0</v>
      </c>
      <c r="H3474">
        <v>0</v>
      </c>
      <c r="I3474">
        <v>0</v>
      </c>
    </row>
    <row r="3475" spans="1:19" x14ac:dyDescent="0.2">
      <c r="A3475">
        <v>3452</v>
      </c>
      <c r="B3475">
        <v>-2116</v>
      </c>
      <c r="C3475">
        <v>2</v>
      </c>
      <c r="D3475">
        <v>0.149209587</v>
      </c>
      <c r="E3475">
        <v>-2112</v>
      </c>
      <c r="F3475">
        <v>111</v>
      </c>
      <c r="G3475">
        <v>0</v>
      </c>
      <c r="H3475">
        <v>0</v>
      </c>
      <c r="I3475">
        <v>0</v>
      </c>
    </row>
    <row r="3476" spans="1:19" x14ac:dyDescent="0.2">
      <c r="A3476">
        <v>3453</v>
      </c>
      <c r="B3476">
        <v>-2116</v>
      </c>
      <c r="C3476">
        <v>2</v>
      </c>
      <c r="D3476">
        <v>9.1279958999999994E-2</v>
      </c>
      <c r="E3476">
        <v>-2214</v>
      </c>
      <c r="F3476">
        <v>211</v>
      </c>
      <c r="G3476">
        <v>0</v>
      </c>
      <c r="H3476">
        <v>0</v>
      </c>
      <c r="I3476">
        <v>0</v>
      </c>
    </row>
    <row r="3477" spans="1:19" x14ac:dyDescent="0.2">
      <c r="A3477">
        <v>3454</v>
      </c>
      <c r="B3477">
        <v>-2116</v>
      </c>
      <c r="C3477">
        <v>2</v>
      </c>
      <c r="D3477">
        <v>4.9974499999999996E-3</v>
      </c>
      <c r="E3477">
        <v>-3122</v>
      </c>
      <c r="F3477">
        <v>-311</v>
      </c>
      <c r="G3477">
        <v>0</v>
      </c>
      <c r="H3477">
        <v>0</v>
      </c>
      <c r="I3477">
        <v>0</v>
      </c>
    </row>
    <row r="3478" spans="1:19" s="2" customFormat="1" x14ac:dyDescent="0.2">
      <c r="A3478" s="2">
        <v>3455</v>
      </c>
      <c r="B3478" s="2">
        <v>-2216</v>
      </c>
      <c r="C3478" s="2" t="s">
        <v>485</v>
      </c>
      <c r="D3478" s="2">
        <v>1.675</v>
      </c>
      <c r="E3478" s="2">
        <v>0.14499999999999999</v>
      </c>
      <c r="F3478" s="2">
        <v>6</v>
      </c>
      <c r="G3478" s="2">
        <v>-1</v>
      </c>
      <c r="H3478" s="2">
        <v>0</v>
      </c>
      <c r="I3478" s="2">
        <v>0</v>
      </c>
      <c r="J3478" s="2">
        <v>0</v>
      </c>
      <c r="K3478" s="2">
        <v>0.5</v>
      </c>
      <c r="L3478" s="2">
        <v>-1</v>
      </c>
      <c r="M3478" s="2">
        <v>6</v>
      </c>
      <c r="N3478" s="2">
        <v>1.68</v>
      </c>
      <c r="O3478" s="2">
        <v>1.665</v>
      </c>
      <c r="P3478" s="2">
        <v>0.16</v>
      </c>
      <c r="Q3478" s="2">
        <v>0.13</v>
      </c>
      <c r="R3478" s="9">
        <v>4</v>
      </c>
      <c r="S3478" s="2" t="s">
        <v>705</v>
      </c>
    </row>
    <row r="3479" spans="1:19" x14ac:dyDescent="0.2">
      <c r="A3479">
        <v>3456</v>
      </c>
      <c r="B3479">
        <v>-2216</v>
      </c>
      <c r="C3479">
        <v>2</v>
      </c>
      <c r="D3479">
        <v>0.29852116299999998</v>
      </c>
      <c r="E3479">
        <v>-2112</v>
      </c>
      <c r="F3479">
        <v>-211</v>
      </c>
      <c r="G3479">
        <v>0</v>
      </c>
      <c r="H3479">
        <v>0</v>
      </c>
      <c r="I3479">
        <v>0</v>
      </c>
    </row>
    <row r="3480" spans="1:19" x14ac:dyDescent="0.2">
      <c r="A3480">
        <v>3457</v>
      </c>
      <c r="B3480">
        <v>-2216</v>
      </c>
      <c r="C3480">
        <v>2</v>
      </c>
      <c r="D3480">
        <v>0.27363589999999999</v>
      </c>
      <c r="E3480">
        <v>-2224</v>
      </c>
      <c r="F3480">
        <v>211</v>
      </c>
      <c r="G3480">
        <v>0</v>
      </c>
      <c r="H3480">
        <v>0</v>
      </c>
      <c r="I3480">
        <v>0</v>
      </c>
    </row>
    <row r="3481" spans="1:19" x14ac:dyDescent="0.2">
      <c r="A3481">
        <v>3458</v>
      </c>
      <c r="B3481">
        <v>-2216</v>
      </c>
      <c r="C3481">
        <v>2</v>
      </c>
      <c r="D3481">
        <v>0.18235594099999999</v>
      </c>
      <c r="E3481">
        <v>-2214</v>
      </c>
      <c r="F3481">
        <v>111</v>
      </c>
      <c r="G3481">
        <v>0</v>
      </c>
      <c r="H3481">
        <v>0</v>
      </c>
      <c r="I3481">
        <v>0</v>
      </c>
    </row>
    <row r="3482" spans="1:19" x14ac:dyDescent="0.2">
      <c r="A3482">
        <v>3459</v>
      </c>
      <c r="B3482">
        <v>-2216</v>
      </c>
      <c r="C3482">
        <v>2</v>
      </c>
      <c r="D3482">
        <v>0.149209587</v>
      </c>
      <c r="E3482">
        <v>-2212</v>
      </c>
      <c r="F3482">
        <v>111</v>
      </c>
      <c r="G3482">
        <v>0</v>
      </c>
      <c r="H3482">
        <v>0</v>
      </c>
      <c r="I3482">
        <v>0</v>
      </c>
    </row>
    <row r="3483" spans="1:19" x14ac:dyDescent="0.2">
      <c r="A3483">
        <v>3460</v>
      </c>
      <c r="B3483">
        <v>-2216</v>
      </c>
      <c r="C3483">
        <v>2</v>
      </c>
      <c r="D3483">
        <v>9.1279958999999994E-2</v>
      </c>
      <c r="E3483">
        <v>-2114</v>
      </c>
      <c r="F3483">
        <v>-211</v>
      </c>
      <c r="G3483">
        <v>0</v>
      </c>
      <c r="H3483">
        <v>0</v>
      </c>
      <c r="I3483">
        <v>0</v>
      </c>
    </row>
    <row r="3484" spans="1:19" x14ac:dyDescent="0.2">
      <c r="A3484">
        <v>3461</v>
      </c>
      <c r="B3484">
        <v>-2216</v>
      </c>
      <c r="C3484">
        <v>2</v>
      </c>
      <c r="D3484">
        <v>4.9974499999999996E-3</v>
      </c>
      <c r="E3484">
        <v>-3122</v>
      </c>
      <c r="F3484">
        <v>-321</v>
      </c>
      <c r="G3484">
        <v>0</v>
      </c>
      <c r="H3484">
        <v>0</v>
      </c>
      <c r="I3484">
        <v>0</v>
      </c>
    </row>
    <row r="3485" spans="1:19" s="2" customFormat="1" x14ac:dyDescent="0.2">
      <c r="A3485" s="2">
        <v>3462</v>
      </c>
      <c r="B3485" s="2">
        <v>3334</v>
      </c>
      <c r="C3485" s="2" t="s">
        <v>486</v>
      </c>
      <c r="D3485" s="2">
        <v>1.67245</v>
      </c>
      <c r="E3485" s="2">
        <v>0</v>
      </c>
      <c r="F3485" s="2">
        <v>4</v>
      </c>
      <c r="G3485" s="2">
        <v>1</v>
      </c>
      <c r="H3485" s="2">
        <v>-3</v>
      </c>
      <c r="I3485" s="2">
        <v>0</v>
      </c>
      <c r="J3485" s="2">
        <v>0</v>
      </c>
      <c r="K3485" s="2">
        <v>0</v>
      </c>
      <c r="L3485" s="2">
        <v>-1</v>
      </c>
      <c r="M3485" s="2">
        <v>1</v>
      </c>
      <c r="N3485" s="2">
        <f>D3485+0.00029</f>
        <v>1.6727399999999999</v>
      </c>
      <c r="O3485" s="2">
        <f>D3485-0.00029</f>
        <v>1.6721600000000001</v>
      </c>
      <c r="P3485" s="2">
        <v>0</v>
      </c>
      <c r="Q3485" s="2">
        <v>0</v>
      </c>
      <c r="R3485" s="9">
        <v>4</v>
      </c>
      <c r="S3485" s="2" t="s">
        <v>705</v>
      </c>
    </row>
    <row r="3486" spans="1:19" x14ac:dyDescent="0.2">
      <c r="A3486">
        <v>3463</v>
      </c>
      <c r="B3486">
        <v>3334</v>
      </c>
      <c r="C3486">
        <v>1</v>
      </c>
      <c r="D3486">
        <v>1</v>
      </c>
      <c r="E3486">
        <v>3334</v>
      </c>
      <c r="F3486">
        <v>0</v>
      </c>
      <c r="G3486">
        <v>0</v>
      </c>
      <c r="H3486">
        <v>0</v>
      </c>
      <c r="I3486">
        <v>0</v>
      </c>
    </row>
    <row r="3487" spans="1:19" s="2" customFormat="1" x14ac:dyDescent="0.2">
      <c r="A3487" s="2">
        <v>3464</v>
      </c>
      <c r="B3487" s="2">
        <v>-3334</v>
      </c>
      <c r="C3487" s="2" t="s">
        <v>487</v>
      </c>
      <c r="D3487" s="2">
        <v>1.67245</v>
      </c>
      <c r="E3487" s="2">
        <v>0</v>
      </c>
      <c r="F3487" s="2">
        <v>4</v>
      </c>
      <c r="G3487" s="2">
        <v>-1</v>
      </c>
      <c r="H3487" s="2">
        <v>3</v>
      </c>
      <c r="I3487" s="2">
        <v>0</v>
      </c>
      <c r="J3487" s="2">
        <v>0</v>
      </c>
      <c r="K3487" s="2">
        <v>0</v>
      </c>
      <c r="L3487" s="2">
        <v>1</v>
      </c>
      <c r="M3487" s="2">
        <v>1</v>
      </c>
      <c r="N3487" s="2">
        <f>D3487+0.00029</f>
        <v>1.6727399999999999</v>
      </c>
      <c r="O3487" s="2">
        <f>D3487-0.00029</f>
        <v>1.6721600000000001</v>
      </c>
      <c r="P3487" s="2">
        <v>0</v>
      </c>
      <c r="Q3487" s="2">
        <v>0</v>
      </c>
      <c r="R3487" s="9">
        <v>4</v>
      </c>
      <c r="S3487" s="2" t="s">
        <v>705</v>
      </c>
    </row>
    <row r="3488" spans="1:19" x14ac:dyDescent="0.2">
      <c r="A3488">
        <v>3465</v>
      </c>
      <c r="B3488">
        <v>-3334</v>
      </c>
      <c r="C3488">
        <v>1</v>
      </c>
      <c r="D3488">
        <v>1</v>
      </c>
      <c r="E3488">
        <v>-3334</v>
      </c>
      <c r="F3488">
        <v>0</v>
      </c>
      <c r="G3488">
        <v>0</v>
      </c>
      <c r="H3488">
        <v>0</v>
      </c>
      <c r="I3488">
        <v>0</v>
      </c>
    </row>
    <row r="3489" spans="1:19" s="2" customFormat="1" x14ac:dyDescent="0.2">
      <c r="A3489" s="2">
        <v>3466</v>
      </c>
      <c r="B3489" s="2">
        <v>33122</v>
      </c>
      <c r="C3489" s="2" t="s">
        <v>488</v>
      </c>
      <c r="D3489" s="2">
        <v>1.6739999999999999</v>
      </c>
      <c r="E3489" s="2">
        <v>0.03</v>
      </c>
      <c r="F3489" s="2">
        <v>2</v>
      </c>
      <c r="G3489" s="2">
        <v>1</v>
      </c>
      <c r="H3489" s="2">
        <v>-1</v>
      </c>
      <c r="I3489" s="2">
        <v>0</v>
      </c>
      <c r="J3489" s="2">
        <v>0</v>
      </c>
      <c r="K3489" s="2">
        <v>0</v>
      </c>
      <c r="L3489" s="2">
        <v>0</v>
      </c>
      <c r="M3489" s="2">
        <v>12</v>
      </c>
      <c r="N3489" s="2">
        <v>1.6779999999999999</v>
      </c>
      <c r="O3489" s="2">
        <v>1.67</v>
      </c>
      <c r="P3489" s="2">
        <v>3.5000000000000003E-2</v>
      </c>
      <c r="Q3489" s="2">
        <v>2.5000000000000001E-2</v>
      </c>
      <c r="R3489" s="9">
        <v>4</v>
      </c>
      <c r="S3489" s="2" t="s">
        <v>730</v>
      </c>
    </row>
    <row r="3490" spans="1:19" x14ac:dyDescent="0.2">
      <c r="A3490">
        <v>3468</v>
      </c>
      <c r="B3490">
        <v>33122</v>
      </c>
      <c r="C3490">
        <v>2</v>
      </c>
      <c r="D3490">
        <v>0.191</v>
      </c>
      <c r="E3490">
        <v>3122</v>
      </c>
      <c r="F3490">
        <v>221</v>
      </c>
      <c r="G3490">
        <v>0</v>
      </c>
      <c r="H3490">
        <v>0</v>
      </c>
      <c r="I3490">
        <v>0</v>
      </c>
      <c r="S3490" t="s">
        <v>787</v>
      </c>
    </row>
    <row r="3491" spans="1:19" x14ac:dyDescent="0.2">
      <c r="A3491">
        <v>3469</v>
      </c>
      <c r="B3491">
        <v>33122</v>
      </c>
      <c r="C3491">
        <v>2</v>
      </c>
      <c r="D3491">
        <v>0.14199999999999999</v>
      </c>
      <c r="E3491">
        <v>3212</v>
      </c>
      <c r="F3491">
        <v>111</v>
      </c>
      <c r="G3491">
        <v>0</v>
      </c>
      <c r="H3491">
        <v>0</v>
      </c>
      <c r="I3491">
        <v>0</v>
      </c>
      <c r="S3491" t="s">
        <v>714</v>
      </c>
    </row>
    <row r="3492" spans="1:19" x14ac:dyDescent="0.2">
      <c r="A3492">
        <v>3470</v>
      </c>
      <c r="B3492">
        <v>33122</v>
      </c>
      <c r="C3492">
        <v>2</v>
      </c>
      <c r="D3492">
        <v>0.14199999999999999</v>
      </c>
      <c r="E3492">
        <v>3112</v>
      </c>
      <c r="F3492">
        <v>211</v>
      </c>
      <c r="G3492">
        <v>0</v>
      </c>
      <c r="H3492">
        <v>0</v>
      </c>
      <c r="I3492">
        <v>0</v>
      </c>
    </row>
    <row r="3493" spans="1:19" x14ac:dyDescent="0.2">
      <c r="A3493">
        <v>3471</v>
      </c>
      <c r="B3493">
        <v>33122</v>
      </c>
      <c r="C3493">
        <v>2</v>
      </c>
      <c r="D3493">
        <v>0.14199999999999999</v>
      </c>
      <c r="E3493">
        <v>3222</v>
      </c>
      <c r="F3493">
        <v>-211</v>
      </c>
      <c r="G3493">
        <v>0</v>
      </c>
      <c r="H3493">
        <v>0</v>
      </c>
      <c r="I3493">
        <v>0</v>
      </c>
    </row>
    <row r="3494" spans="1:19" x14ac:dyDescent="0.2">
      <c r="A3494">
        <v>3472</v>
      </c>
      <c r="B3494">
        <v>33122</v>
      </c>
      <c r="C3494">
        <v>2</v>
      </c>
      <c r="D3494">
        <v>0.13300000000000001</v>
      </c>
      <c r="E3494">
        <v>2112</v>
      </c>
      <c r="F3494">
        <v>-311</v>
      </c>
      <c r="G3494">
        <v>0</v>
      </c>
      <c r="H3494">
        <v>0</v>
      </c>
      <c r="I3494">
        <v>0</v>
      </c>
    </row>
    <row r="3495" spans="1:19" x14ac:dyDescent="0.2">
      <c r="A3495">
        <v>3473</v>
      </c>
      <c r="B3495">
        <v>33122</v>
      </c>
      <c r="C3495">
        <v>2</v>
      </c>
      <c r="D3495">
        <v>0.13300000000000001</v>
      </c>
      <c r="E3495">
        <v>2212</v>
      </c>
      <c r="F3495">
        <v>-321</v>
      </c>
      <c r="G3495">
        <v>0</v>
      </c>
      <c r="H3495">
        <v>0</v>
      </c>
      <c r="I3495">
        <v>0</v>
      </c>
    </row>
    <row r="3496" spans="1:19" x14ac:dyDescent="0.2">
      <c r="A3496">
        <v>3474</v>
      </c>
      <c r="B3496">
        <v>33122</v>
      </c>
      <c r="C3496">
        <v>2</v>
      </c>
      <c r="D3496">
        <v>2.1000000000000001E-2</v>
      </c>
      <c r="E3496">
        <v>3214</v>
      </c>
      <c r="F3496">
        <v>111</v>
      </c>
      <c r="G3496">
        <v>0</v>
      </c>
      <c r="H3496">
        <v>0</v>
      </c>
      <c r="I3496">
        <v>0</v>
      </c>
    </row>
    <row r="3497" spans="1:19" x14ac:dyDescent="0.2">
      <c r="A3497">
        <v>3475</v>
      </c>
      <c r="B3497">
        <v>33122</v>
      </c>
      <c r="C3497">
        <v>2</v>
      </c>
      <c r="D3497">
        <v>2.1000000000000001E-2</v>
      </c>
      <c r="E3497">
        <v>3114</v>
      </c>
      <c r="F3497">
        <v>211</v>
      </c>
      <c r="G3497">
        <v>0</v>
      </c>
      <c r="H3497">
        <v>0</v>
      </c>
      <c r="I3497">
        <v>0</v>
      </c>
    </row>
    <row r="3498" spans="1:19" x14ac:dyDescent="0.2">
      <c r="A3498">
        <v>3476</v>
      </c>
      <c r="B3498">
        <v>33122</v>
      </c>
      <c r="C3498">
        <v>2</v>
      </c>
      <c r="D3498">
        <v>2.1000000000000001E-2</v>
      </c>
      <c r="E3498">
        <v>3224</v>
      </c>
      <c r="F3498">
        <v>-211</v>
      </c>
      <c r="G3498">
        <v>0</v>
      </c>
      <c r="H3498">
        <v>0</v>
      </c>
      <c r="I3498">
        <v>0</v>
      </c>
    </row>
    <row r="3499" spans="1:19" x14ac:dyDescent="0.2">
      <c r="A3499">
        <v>0</v>
      </c>
      <c r="B3499">
        <v>33122</v>
      </c>
      <c r="C3499">
        <v>2</v>
      </c>
      <c r="D3499">
        <v>2.7E-2</v>
      </c>
      <c r="E3499">
        <v>2112</v>
      </c>
      <c r="F3499">
        <v>-313</v>
      </c>
      <c r="G3499">
        <v>0</v>
      </c>
      <c r="H3499">
        <v>0</v>
      </c>
      <c r="I3499">
        <v>0</v>
      </c>
    </row>
    <row r="3500" spans="1:19" x14ac:dyDescent="0.2">
      <c r="A3500">
        <v>0</v>
      </c>
      <c r="B3500">
        <v>33122</v>
      </c>
      <c r="C3500">
        <v>2</v>
      </c>
      <c r="D3500">
        <v>2.7E-2</v>
      </c>
      <c r="E3500">
        <v>2212</v>
      </c>
      <c r="F3500">
        <v>-323</v>
      </c>
      <c r="G3500">
        <v>0</v>
      </c>
      <c r="H3500">
        <v>0</v>
      </c>
      <c r="I3500">
        <v>0</v>
      </c>
    </row>
    <row r="3501" spans="1:19" s="2" customFormat="1" x14ac:dyDescent="0.2">
      <c r="A3501" s="2">
        <v>3477</v>
      </c>
      <c r="B3501" s="2">
        <v>13224</v>
      </c>
      <c r="C3501" s="2" t="s">
        <v>489</v>
      </c>
      <c r="D3501" s="2">
        <v>1.675</v>
      </c>
      <c r="E3501" s="2">
        <v>7.0000000000000007E-2</v>
      </c>
      <c r="F3501" s="2">
        <v>4</v>
      </c>
      <c r="G3501" s="2">
        <v>1</v>
      </c>
      <c r="H3501" s="2">
        <v>-1</v>
      </c>
      <c r="I3501" s="2">
        <v>0</v>
      </c>
      <c r="J3501" s="2">
        <v>0</v>
      </c>
      <c r="K3501" s="2">
        <v>1</v>
      </c>
      <c r="L3501" s="2">
        <v>1</v>
      </c>
      <c r="M3501" s="2">
        <v>4</v>
      </c>
      <c r="N3501" s="2">
        <v>1.6850000000000001</v>
      </c>
      <c r="O3501" s="2">
        <v>1.665</v>
      </c>
      <c r="P3501" s="2">
        <v>0.1</v>
      </c>
      <c r="Q3501" s="2">
        <v>0.04</v>
      </c>
      <c r="R3501" s="9">
        <v>4</v>
      </c>
      <c r="S3501" s="2" t="s">
        <v>705</v>
      </c>
    </row>
    <row r="3502" spans="1:19" x14ac:dyDescent="0.2">
      <c r="A3502">
        <v>3478</v>
      </c>
      <c r="B3502">
        <v>13224</v>
      </c>
      <c r="C3502">
        <v>2</v>
      </c>
      <c r="D3502">
        <v>0.34620000000000001</v>
      </c>
      <c r="E3502">
        <v>3212</v>
      </c>
      <c r="F3502">
        <v>211</v>
      </c>
      <c r="G3502">
        <v>0</v>
      </c>
      <c r="H3502">
        <v>0</v>
      </c>
      <c r="I3502">
        <v>0</v>
      </c>
    </row>
    <row r="3503" spans="1:19" x14ac:dyDescent="0.2">
      <c r="A3503">
        <v>3479</v>
      </c>
      <c r="B3503">
        <v>13224</v>
      </c>
      <c r="C3503">
        <v>2</v>
      </c>
      <c r="D3503">
        <v>0.34620000000000001</v>
      </c>
      <c r="E3503">
        <v>3222</v>
      </c>
      <c r="F3503">
        <v>111</v>
      </c>
      <c r="G3503">
        <v>0</v>
      </c>
      <c r="H3503">
        <v>0</v>
      </c>
      <c r="I3503">
        <v>0</v>
      </c>
    </row>
    <row r="3504" spans="1:19" x14ac:dyDescent="0.2">
      <c r="A3504">
        <v>3480</v>
      </c>
      <c r="B3504">
        <v>13224</v>
      </c>
      <c r="C3504">
        <v>2</v>
      </c>
      <c r="D3504">
        <v>0.15379999999999999</v>
      </c>
      <c r="E3504">
        <v>2212</v>
      </c>
      <c r="F3504">
        <v>-311</v>
      </c>
      <c r="G3504">
        <v>0</v>
      </c>
      <c r="H3504">
        <v>0</v>
      </c>
      <c r="I3504">
        <v>0</v>
      </c>
    </row>
    <row r="3505" spans="1:19" x14ac:dyDescent="0.2">
      <c r="A3505">
        <v>3481</v>
      </c>
      <c r="B3505">
        <v>13224</v>
      </c>
      <c r="C3505">
        <v>2</v>
      </c>
      <c r="D3505">
        <v>0.15379999999999999</v>
      </c>
      <c r="E3505">
        <v>3122</v>
      </c>
      <c r="F3505">
        <v>211</v>
      </c>
      <c r="G3505">
        <v>0</v>
      </c>
      <c r="H3505">
        <v>0</v>
      </c>
      <c r="I3505">
        <v>0</v>
      </c>
    </row>
    <row r="3506" spans="1:19" s="2" customFormat="1" x14ac:dyDescent="0.2">
      <c r="A3506" s="2">
        <v>3482</v>
      </c>
      <c r="B3506" s="2">
        <v>13214</v>
      </c>
      <c r="C3506" s="2" t="s">
        <v>490</v>
      </c>
      <c r="D3506" s="2">
        <v>1.675</v>
      </c>
      <c r="E3506" s="2">
        <v>7.0000000000000007E-2</v>
      </c>
      <c r="F3506" s="2">
        <v>4</v>
      </c>
      <c r="G3506" s="2">
        <v>1</v>
      </c>
      <c r="H3506" s="2">
        <v>-1</v>
      </c>
      <c r="I3506" s="2">
        <v>0</v>
      </c>
      <c r="J3506" s="2">
        <v>0</v>
      </c>
      <c r="K3506" s="2">
        <v>1</v>
      </c>
      <c r="L3506" s="2">
        <v>0</v>
      </c>
      <c r="M3506" s="2">
        <v>5</v>
      </c>
      <c r="N3506" s="2">
        <v>1.6850000000000001</v>
      </c>
      <c r="O3506" s="2">
        <v>1.665</v>
      </c>
      <c r="P3506" s="2">
        <v>0.1</v>
      </c>
      <c r="Q3506" s="2">
        <v>0.04</v>
      </c>
      <c r="R3506" s="9">
        <v>4</v>
      </c>
      <c r="S3506" s="2" t="s">
        <v>705</v>
      </c>
    </row>
    <row r="3507" spans="1:19" x14ac:dyDescent="0.2">
      <c r="A3507">
        <v>3483</v>
      </c>
      <c r="B3507">
        <v>13214</v>
      </c>
      <c r="C3507">
        <v>2</v>
      </c>
      <c r="D3507">
        <v>0.34620000000000001</v>
      </c>
      <c r="E3507">
        <v>3112</v>
      </c>
      <c r="F3507">
        <v>211</v>
      </c>
      <c r="G3507">
        <v>0</v>
      </c>
      <c r="H3507">
        <v>0</v>
      </c>
      <c r="I3507">
        <v>0</v>
      </c>
    </row>
    <row r="3508" spans="1:19" x14ac:dyDescent="0.2">
      <c r="A3508">
        <v>3484</v>
      </c>
      <c r="B3508">
        <v>13214</v>
      </c>
      <c r="C3508">
        <v>2</v>
      </c>
      <c r="D3508">
        <v>0.34620000000000001</v>
      </c>
      <c r="E3508">
        <v>3222</v>
      </c>
      <c r="F3508">
        <v>-211</v>
      </c>
      <c r="G3508">
        <v>0</v>
      </c>
      <c r="H3508">
        <v>0</v>
      </c>
      <c r="I3508">
        <v>0</v>
      </c>
    </row>
    <row r="3509" spans="1:19" x14ac:dyDescent="0.2">
      <c r="A3509">
        <v>3485</v>
      </c>
      <c r="B3509">
        <v>13214</v>
      </c>
      <c r="C3509">
        <v>2</v>
      </c>
      <c r="D3509">
        <v>0.15379999999999999</v>
      </c>
      <c r="E3509">
        <v>3122</v>
      </c>
      <c r="F3509">
        <v>111</v>
      </c>
      <c r="G3509">
        <v>0</v>
      </c>
      <c r="H3509">
        <v>0</v>
      </c>
      <c r="I3509">
        <v>0</v>
      </c>
    </row>
    <row r="3510" spans="1:19" x14ac:dyDescent="0.2">
      <c r="A3510">
        <v>3486</v>
      </c>
      <c r="B3510">
        <v>13214</v>
      </c>
      <c r="C3510">
        <v>2</v>
      </c>
      <c r="D3510">
        <v>7.6899999999999996E-2</v>
      </c>
      <c r="E3510">
        <v>2112</v>
      </c>
      <c r="F3510">
        <v>-311</v>
      </c>
      <c r="G3510">
        <v>0</v>
      </c>
      <c r="H3510">
        <v>0</v>
      </c>
      <c r="I3510">
        <v>0</v>
      </c>
    </row>
    <row r="3511" spans="1:19" x14ac:dyDescent="0.2">
      <c r="A3511">
        <v>3487</v>
      </c>
      <c r="B3511">
        <v>13214</v>
      </c>
      <c r="C3511">
        <v>2</v>
      </c>
      <c r="D3511">
        <v>7.6899999999999996E-2</v>
      </c>
      <c r="E3511">
        <v>2212</v>
      </c>
      <c r="F3511">
        <v>-321</v>
      </c>
      <c r="G3511">
        <v>0</v>
      </c>
      <c r="H3511">
        <v>0</v>
      </c>
      <c r="I3511">
        <v>0</v>
      </c>
    </row>
    <row r="3512" spans="1:19" s="2" customFormat="1" x14ac:dyDescent="0.2">
      <c r="A3512" s="2">
        <v>3488</v>
      </c>
      <c r="B3512" s="2">
        <v>13114</v>
      </c>
      <c r="C3512" s="2" t="s">
        <v>491</v>
      </c>
      <c r="D3512" s="2">
        <v>1.675</v>
      </c>
      <c r="E3512" s="2">
        <v>7.0000000000000007E-2</v>
      </c>
      <c r="F3512" s="2">
        <v>4</v>
      </c>
      <c r="G3512" s="2">
        <v>1</v>
      </c>
      <c r="H3512" s="2">
        <v>-1</v>
      </c>
      <c r="I3512" s="2">
        <v>0</v>
      </c>
      <c r="J3512" s="2">
        <v>0</v>
      </c>
      <c r="K3512" s="2">
        <v>1</v>
      </c>
      <c r="L3512" s="2">
        <v>-1</v>
      </c>
      <c r="M3512" s="2">
        <v>4</v>
      </c>
      <c r="N3512" s="2">
        <v>1.6850000000000001</v>
      </c>
      <c r="O3512" s="2">
        <v>1.665</v>
      </c>
      <c r="P3512" s="2">
        <v>0.1</v>
      </c>
      <c r="Q3512" s="2">
        <v>0.04</v>
      </c>
      <c r="R3512" s="9">
        <v>4</v>
      </c>
      <c r="S3512" s="2" t="s">
        <v>705</v>
      </c>
    </row>
    <row r="3513" spans="1:19" x14ac:dyDescent="0.2">
      <c r="A3513">
        <v>3489</v>
      </c>
      <c r="B3513">
        <v>13114</v>
      </c>
      <c r="C3513">
        <v>2</v>
      </c>
      <c r="D3513">
        <v>0.34620000000000001</v>
      </c>
      <c r="E3513">
        <v>3112</v>
      </c>
      <c r="F3513">
        <v>111</v>
      </c>
      <c r="G3513">
        <v>0</v>
      </c>
      <c r="H3513">
        <v>0</v>
      </c>
      <c r="I3513">
        <v>0</v>
      </c>
    </row>
    <row r="3514" spans="1:19" x14ac:dyDescent="0.2">
      <c r="A3514">
        <v>3490</v>
      </c>
      <c r="B3514">
        <v>13114</v>
      </c>
      <c r="C3514">
        <v>2</v>
      </c>
      <c r="D3514">
        <v>0.34620000000000001</v>
      </c>
      <c r="E3514">
        <v>3212</v>
      </c>
      <c r="F3514">
        <v>-211</v>
      </c>
      <c r="G3514">
        <v>0</v>
      </c>
      <c r="H3514">
        <v>0</v>
      </c>
      <c r="I3514">
        <v>0</v>
      </c>
    </row>
    <row r="3515" spans="1:19" x14ac:dyDescent="0.2">
      <c r="A3515">
        <v>3491</v>
      </c>
      <c r="B3515">
        <v>13114</v>
      </c>
      <c r="C3515">
        <v>2</v>
      </c>
      <c r="D3515">
        <v>0.15379999999999999</v>
      </c>
      <c r="E3515">
        <v>2112</v>
      </c>
      <c r="F3515">
        <v>-321</v>
      </c>
      <c r="G3515">
        <v>0</v>
      </c>
      <c r="H3515">
        <v>0</v>
      </c>
      <c r="I3515">
        <v>0</v>
      </c>
    </row>
    <row r="3516" spans="1:19" x14ac:dyDescent="0.2">
      <c r="A3516">
        <v>3492</v>
      </c>
      <c r="B3516">
        <v>13114</v>
      </c>
      <c r="C3516">
        <v>2</v>
      </c>
      <c r="D3516">
        <v>0.15379999999999999</v>
      </c>
      <c r="E3516">
        <v>3122</v>
      </c>
      <c r="F3516">
        <v>-211</v>
      </c>
      <c r="G3516">
        <v>0</v>
      </c>
      <c r="H3516">
        <v>0</v>
      </c>
      <c r="I3516">
        <v>0</v>
      </c>
    </row>
    <row r="3517" spans="1:19" s="2" customFormat="1" x14ac:dyDescent="0.2">
      <c r="A3517" s="2">
        <v>3493</v>
      </c>
      <c r="B3517" s="2">
        <v>10215</v>
      </c>
      <c r="C3517" s="2" t="s">
        <v>492</v>
      </c>
      <c r="D3517" s="2">
        <v>1.6706000000000001</v>
      </c>
      <c r="E3517" s="2">
        <v>0.25800000000000001</v>
      </c>
      <c r="F3517" s="2">
        <v>5</v>
      </c>
      <c r="G3517" s="2">
        <v>0</v>
      </c>
      <c r="H3517" s="2">
        <v>0</v>
      </c>
      <c r="I3517" s="2">
        <v>0</v>
      </c>
      <c r="J3517" s="2">
        <v>0</v>
      </c>
      <c r="K3517" s="2">
        <v>1</v>
      </c>
      <c r="L3517" s="2">
        <v>1</v>
      </c>
      <c r="M3517" s="2">
        <v>5</v>
      </c>
      <c r="N3517" s="2">
        <f>D3517+0.0029</f>
        <v>1.6735</v>
      </c>
      <c r="O3517" s="2">
        <f>D3517-0.0012</f>
        <v>1.6694</v>
      </c>
      <c r="P3517" s="2">
        <f>E3517+0.008</f>
        <v>0.26600000000000001</v>
      </c>
      <c r="Q3517" s="2">
        <f>E3517-0.009</f>
        <v>0.249</v>
      </c>
      <c r="R3517" s="9">
        <v>-4</v>
      </c>
      <c r="S3517" s="2" t="s">
        <v>705</v>
      </c>
    </row>
    <row r="3518" spans="1:19" x14ac:dyDescent="0.2">
      <c r="A3518">
        <v>3494</v>
      </c>
      <c r="B3518">
        <v>10215</v>
      </c>
      <c r="C3518">
        <v>3</v>
      </c>
      <c r="D3518">
        <v>0.622</v>
      </c>
      <c r="E3518">
        <v>-211</v>
      </c>
      <c r="F3518">
        <v>211</v>
      </c>
      <c r="G3518">
        <v>211</v>
      </c>
      <c r="H3518">
        <v>0</v>
      </c>
      <c r="I3518">
        <v>0</v>
      </c>
    </row>
    <row r="3519" spans="1:19" x14ac:dyDescent="0.2">
      <c r="A3519">
        <v>3495</v>
      </c>
      <c r="B3519">
        <v>10215</v>
      </c>
      <c r="C3519">
        <v>3</v>
      </c>
      <c r="D3519">
        <v>0.311</v>
      </c>
      <c r="E3519">
        <v>211</v>
      </c>
      <c r="F3519">
        <v>111</v>
      </c>
      <c r="G3519">
        <v>111</v>
      </c>
      <c r="H3519">
        <v>0</v>
      </c>
      <c r="I3519">
        <v>0</v>
      </c>
    </row>
    <row r="3520" spans="1:19" x14ac:dyDescent="0.2">
      <c r="A3520">
        <v>3496</v>
      </c>
      <c r="B3520">
        <v>10215</v>
      </c>
      <c r="C3520">
        <v>2</v>
      </c>
      <c r="D3520">
        <v>2.7E-2</v>
      </c>
      <c r="E3520">
        <v>223</v>
      </c>
      <c r="F3520">
        <v>213</v>
      </c>
      <c r="G3520">
        <v>0</v>
      </c>
      <c r="H3520">
        <v>0</v>
      </c>
      <c r="I3520">
        <v>0</v>
      </c>
    </row>
    <row r="3521" spans="1:19" x14ac:dyDescent="0.2">
      <c r="A3521">
        <v>3497</v>
      </c>
      <c r="B3521">
        <v>10215</v>
      </c>
      <c r="C3521">
        <v>2</v>
      </c>
      <c r="D3521">
        <v>0.02</v>
      </c>
      <c r="E3521">
        <v>-313</v>
      </c>
      <c r="F3521">
        <v>321</v>
      </c>
      <c r="G3521">
        <v>0</v>
      </c>
      <c r="H3521">
        <v>0</v>
      </c>
      <c r="I3521">
        <v>0</v>
      </c>
    </row>
    <row r="3522" spans="1:19" x14ac:dyDescent="0.2">
      <c r="A3522">
        <v>3498</v>
      </c>
      <c r="B3522">
        <v>10215</v>
      </c>
      <c r="C3522">
        <v>2</v>
      </c>
      <c r="D3522">
        <v>0.02</v>
      </c>
      <c r="E3522">
        <v>323</v>
      </c>
      <c r="F3522">
        <v>-311</v>
      </c>
      <c r="G3522">
        <v>0</v>
      </c>
      <c r="H3522">
        <v>0</v>
      </c>
      <c r="I3522">
        <v>0</v>
      </c>
    </row>
    <row r="3523" spans="1:19" s="2" customFormat="1" x14ac:dyDescent="0.2">
      <c r="A3523" s="2">
        <v>3499</v>
      </c>
      <c r="B3523" s="2">
        <v>10115</v>
      </c>
      <c r="C3523" s="2" t="s">
        <v>493</v>
      </c>
      <c r="D3523" s="2">
        <v>1.6706000000000001</v>
      </c>
      <c r="E3523" s="2">
        <v>0.25800000000000001</v>
      </c>
      <c r="F3523" s="2">
        <v>5</v>
      </c>
      <c r="G3523" s="2">
        <v>0</v>
      </c>
      <c r="H3523" s="2">
        <v>0</v>
      </c>
      <c r="I3523" s="2">
        <v>0</v>
      </c>
      <c r="J3523" s="2">
        <v>0</v>
      </c>
      <c r="K3523" s="2">
        <v>1</v>
      </c>
      <c r="L3523" s="2">
        <v>0</v>
      </c>
      <c r="M3523" s="2">
        <v>7</v>
      </c>
      <c r="N3523" s="2">
        <f>D3523+0.0029</f>
        <v>1.6735</v>
      </c>
      <c r="O3523" s="2">
        <f>D3523-0.0012</f>
        <v>1.6694</v>
      </c>
      <c r="P3523" s="2">
        <f>E3523+0.008</f>
        <v>0.26600000000000001</v>
      </c>
      <c r="Q3523" s="2">
        <f>E3523-0.009</f>
        <v>0.249</v>
      </c>
      <c r="R3523" s="9">
        <v>-4</v>
      </c>
      <c r="S3523" s="2" t="s">
        <v>705</v>
      </c>
    </row>
    <row r="3524" spans="1:19" x14ac:dyDescent="0.2">
      <c r="A3524">
        <v>3500</v>
      </c>
      <c r="B3524">
        <v>10115</v>
      </c>
      <c r="C3524">
        <v>3</v>
      </c>
      <c r="D3524">
        <v>0.622</v>
      </c>
      <c r="E3524">
        <v>-211</v>
      </c>
      <c r="F3524">
        <v>211</v>
      </c>
      <c r="G3524">
        <v>111</v>
      </c>
      <c r="H3524">
        <v>0</v>
      </c>
      <c r="I3524">
        <v>0</v>
      </c>
    </row>
    <row r="3525" spans="1:19" x14ac:dyDescent="0.2">
      <c r="A3525">
        <v>3501</v>
      </c>
      <c r="B3525">
        <v>10115</v>
      </c>
      <c r="C3525">
        <v>3</v>
      </c>
      <c r="D3525">
        <v>0.311</v>
      </c>
      <c r="E3525">
        <v>111</v>
      </c>
      <c r="F3525">
        <v>111</v>
      </c>
      <c r="G3525">
        <v>111</v>
      </c>
      <c r="H3525">
        <v>0</v>
      </c>
      <c r="I3525">
        <v>0</v>
      </c>
    </row>
    <row r="3526" spans="1:19" x14ac:dyDescent="0.2">
      <c r="A3526">
        <v>3502</v>
      </c>
      <c r="B3526">
        <v>10115</v>
      </c>
      <c r="C3526">
        <v>2</v>
      </c>
      <c r="D3526">
        <v>2.7E-2</v>
      </c>
      <c r="E3526">
        <v>223</v>
      </c>
      <c r="F3526">
        <v>113</v>
      </c>
      <c r="G3526">
        <v>0</v>
      </c>
      <c r="H3526">
        <v>0</v>
      </c>
      <c r="I3526">
        <v>0</v>
      </c>
    </row>
    <row r="3527" spans="1:19" x14ac:dyDescent="0.2">
      <c r="A3527">
        <v>3503</v>
      </c>
      <c r="B3527">
        <v>10115</v>
      </c>
      <c r="C3527">
        <v>2</v>
      </c>
      <c r="D3527">
        <v>0.01</v>
      </c>
      <c r="E3527">
        <v>-323</v>
      </c>
      <c r="F3527">
        <v>321</v>
      </c>
      <c r="G3527">
        <v>0</v>
      </c>
      <c r="H3527">
        <v>0</v>
      </c>
      <c r="I3527">
        <v>0</v>
      </c>
    </row>
    <row r="3528" spans="1:19" x14ac:dyDescent="0.2">
      <c r="A3528">
        <v>3504</v>
      </c>
      <c r="B3528">
        <v>10115</v>
      </c>
      <c r="C3528">
        <v>2</v>
      </c>
      <c r="D3528">
        <v>0.01</v>
      </c>
      <c r="E3528">
        <v>-313</v>
      </c>
      <c r="F3528">
        <v>311</v>
      </c>
      <c r="G3528">
        <v>0</v>
      </c>
      <c r="H3528">
        <v>0</v>
      </c>
      <c r="I3528">
        <v>0</v>
      </c>
    </row>
    <row r="3529" spans="1:19" x14ac:dyDescent="0.2">
      <c r="A3529">
        <v>3505</v>
      </c>
      <c r="B3529">
        <v>10115</v>
      </c>
      <c r="C3529">
        <v>2</v>
      </c>
      <c r="D3529">
        <v>0.01</v>
      </c>
      <c r="E3529">
        <v>313</v>
      </c>
      <c r="F3529">
        <v>-311</v>
      </c>
      <c r="G3529">
        <v>0</v>
      </c>
      <c r="H3529">
        <v>0</v>
      </c>
      <c r="I3529">
        <v>0</v>
      </c>
    </row>
    <row r="3530" spans="1:19" x14ac:dyDescent="0.2">
      <c r="A3530">
        <v>3506</v>
      </c>
      <c r="B3530">
        <v>10115</v>
      </c>
      <c r="C3530">
        <v>2</v>
      </c>
      <c r="D3530">
        <v>0.01</v>
      </c>
      <c r="E3530">
        <v>323</v>
      </c>
      <c r="F3530">
        <v>-321</v>
      </c>
      <c r="G3530">
        <v>0</v>
      </c>
      <c r="H3530">
        <v>0</v>
      </c>
      <c r="I3530">
        <v>0</v>
      </c>
    </row>
    <row r="3531" spans="1:19" s="2" customFormat="1" x14ac:dyDescent="0.2">
      <c r="A3531" s="2">
        <v>3507</v>
      </c>
      <c r="B3531" s="2">
        <v>-10215</v>
      </c>
      <c r="C3531" s="2" t="s">
        <v>494</v>
      </c>
      <c r="D3531" s="2">
        <v>1.6706000000000001</v>
      </c>
      <c r="E3531" s="2">
        <v>0.25800000000000001</v>
      </c>
      <c r="F3531" s="2">
        <v>5</v>
      </c>
      <c r="G3531" s="2">
        <v>0</v>
      </c>
      <c r="H3531" s="2">
        <v>0</v>
      </c>
      <c r="I3531" s="2">
        <v>0</v>
      </c>
      <c r="J3531" s="2">
        <v>0</v>
      </c>
      <c r="K3531" s="2">
        <v>1</v>
      </c>
      <c r="L3531" s="2">
        <v>-1</v>
      </c>
      <c r="M3531" s="2">
        <v>5</v>
      </c>
      <c r="N3531" s="2">
        <f>D3531+0.0029</f>
        <v>1.6735</v>
      </c>
      <c r="O3531" s="2">
        <f>D3531-0.0012</f>
        <v>1.6694</v>
      </c>
      <c r="P3531" s="2">
        <f>E3531+0.008</f>
        <v>0.26600000000000001</v>
      </c>
      <c r="Q3531" s="2">
        <f>E3531-0.009</f>
        <v>0.249</v>
      </c>
      <c r="R3531" s="9">
        <v>-4</v>
      </c>
      <c r="S3531" s="2" t="s">
        <v>705</v>
      </c>
    </row>
    <row r="3532" spans="1:19" x14ac:dyDescent="0.2">
      <c r="A3532">
        <v>3508</v>
      </c>
      <c r="B3532">
        <v>-10215</v>
      </c>
      <c r="C3532">
        <v>3</v>
      </c>
      <c r="D3532">
        <v>0.622</v>
      </c>
      <c r="E3532">
        <v>-211</v>
      </c>
      <c r="F3532">
        <v>-211</v>
      </c>
      <c r="G3532">
        <v>211</v>
      </c>
      <c r="H3532">
        <v>0</v>
      </c>
      <c r="I3532">
        <v>0</v>
      </c>
    </row>
    <row r="3533" spans="1:19" x14ac:dyDescent="0.2">
      <c r="A3533">
        <v>3509</v>
      </c>
      <c r="B3533">
        <v>-10215</v>
      </c>
      <c r="C3533">
        <v>3</v>
      </c>
      <c r="D3533">
        <v>0.311</v>
      </c>
      <c r="E3533">
        <v>-211</v>
      </c>
      <c r="F3533">
        <v>111</v>
      </c>
      <c r="G3533">
        <v>111</v>
      </c>
      <c r="H3533">
        <v>0</v>
      </c>
      <c r="I3533">
        <v>0</v>
      </c>
    </row>
    <row r="3534" spans="1:19" x14ac:dyDescent="0.2">
      <c r="A3534">
        <v>3510</v>
      </c>
      <c r="B3534">
        <v>-10215</v>
      </c>
      <c r="C3534">
        <v>2</v>
      </c>
      <c r="D3534">
        <v>2.7E-2</v>
      </c>
      <c r="E3534">
        <v>223</v>
      </c>
      <c r="F3534">
        <v>-213</v>
      </c>
      <c r="G3534">
        <v>0</v>
      </c>
      <c r="H3534">
        <v>0</v>
      </c>
      <c r="I3534">
        <v>0</v>
      </c>
    </row>
    <row r="3535" spans="1:19" x14ac:dyDescent="0.2">
      <c r="A3535">
        <v>3511</v>
      </c>
      <c r="B3535">
        <v>-10215</v>
      </c>
      <c r="C3535">
        <v>2</v>
      </c>
      <c r="D3535">
        <v>0.02</v>
      </c>
      <c r="E3535">
        <v>-323</v>
      </c>
      <c r="F3535">
        <v>311</v>
      </c>
      <c r="G3535">
        <v>0</v>
      </c>
      <c r="H3535">
        <v>0</v>
      </c>
      <c r="I3535">
        <v>0</v>
      </c>
    </row>
    <row r="3536" spans="1:19" x14ac:dyDescent="0.2">
      <c r="A3536">
        <v>3512</v>
      </c>
      <c r="B3536">
        <v>-10215</v>
      </c>
      <c r="C3536">
        <v>2</v>
      </c>
      <c r="D3536">
        <v>0.02</v>
      </c>
      <c r="E3536">
        <v>313</v>
      </c>
      <c r="F3536">
        <v>-321</v>
      </c>
      <c r="G3536">
        <v>0</v>
      </c>
      <c r="H3536">
        <v>0</v>
      </c>
      <c r="I3536">
        <v>0</v>
      </c>
    </row>
    <row r="3537" spans="1:19" s="2" customFormat="1" x14ac:dyDescent="0.2">
      <c r="A3537" s="2">
        <v>3513</v>
      </c>
      <c r="B3537" s="2">
        <v>-13114</v>
      </c>
      <c r="C3537" s="2" t="s">
        <v>495</v>
      </c>
      <c r="D3537" s="2">
        <v>1.675</v>
      </c>
      <c r="E3537" s="2">
        <v>7.0000000000000007E-2</v>
      </c>
      <c r="F3537" s="2">
        <v>4</v>
      </c>
      <c r="G3537" s="2">
        <v>-1</v>
      </c>
      <c r="H3537" s="2">
        <v>1</v>
      </c>
      <c r="I3537" s="2">
        <v>0</v>
      </c>
      <c r="J3537" s="2">
        <v>0</v>
      </c>
      <c r="K3537" s="2">
        <v>1</v>
      </c>
      <c r="L3537" s="2">
        <v>1</v>
      </c>
      <c r="M3537" s="2">
        <v>4</v>
      </c>
      <c r="N3537" s="2">
        <v>1.6850000000000001</v>
      </c>
      <c r="O3537" s="2">
        <v>1.665</v>
      </c>
      <c r="P3537" s="2">
        <v>0.1</v>
      </c>
      <c r="Q3537" s="2">
        <v>0.04</v>
      </c>
      <c r="R3537" s="9">
        <v>4</v>
      </c>
      <c r="S3537" s="2" t="s">
        <v>705</v>
      </c>
    </row>
    <row r="3538" spans="1:19" x14ac:dyDescent="0.2">
      <c r="A3538">
        <v>3514</v>
      </c>
      <c r="B3538">
        <v>-13114</v>
      </c>
      <c r="C3538">
        <v>2</v>
      </c>
      <c r="D3538">
        <v>0.34620000000000001</v>
      </c>
      <c r="E3538">
        <v>-3212</v>
      </c>
      <c r="F3538">
        <v>211</v>
      </c>
      <c r="G3538">
        <v>0</v>
      </c>
      <c r="H3538">
        <v>0</v>
      </c>
      <c r="I3538">
        <v>0</v>
      </c>
    </row>
    <row r="3539" spans="1:19" x14ac:dyDescent="0.2">
      <c r="A3539">
        <v>3515</v>
      </c>
      <c r="B3539">
        <v>-13114</v>
      </c>
      <c r="C3539">
        <v>2</v>
      </c>
      <c r="D3539">
        <v>0.34620000000000001</v>
      </c>
      <c r="E3539">
        <v>-3112</v>
      </c>
      <c r="F3539">
        <v>111</v>
      </c>
      <c r="G3539">
        <v>0</v>
      </c>
      <c r="H3539">
        <v>0</v>
      </c>
      <c r="I3539">
        <v>0</v>
      </c>
    </row>
    <row r="3540" spans="1:19" x14ac:dyDescent="0.2">
      <c r="A3540">
        <v>3516</v>
      </c>
      <c r="B3540">
        <v>-13114</v>
      </c>
      <c r="C3540">
        <v>2</v>
      </c>
      <c r="D3540">
        <v>0.15379999999999999</v>
      </c>
      <c r="E3540">
        <v>-3122</v>
      </c>
      <c r="F3540">
        <v>211</v>
      </c>
      <c r="G3540">
        <v>0</v>
      </c>
      <c r="H3540">
        <v>0</v>
      </c>
      <c r="I3540">
        <v>0</v>
      </c>
    </row>
    <row r="3541" spans="1:19" x14ac:dyDescent="0.2">
      <c r="A3541">
        <v>3517</v>
      </c>
      <c r="B3541">
        <v>-13114</v>
      </c>
      <c r="C3541">
        <v>2</v>
      </c>
      <c r="D3541">
        <v>0.15379999999999999</v>
      </c>
      <c r="E3541">
        <v>-2112</v>
      </c>
      <c r="F3541">
        <v>321</v>
      </c>
      <c r="G3541">
        <v>0</v>
      </c>
      <c r="H3541">
        <v>0</v>
      </c>
      <c r="I3541">
        <v>0</v>
      </c>
    </row>
    <row r="3542" spans="1:19" s="2" customFormat="1" x14ac:dyDescent="0.2">
      <c r="A3542" s="2">
        <v>3518</v>
      </c>
      <c r="B3542" s="2">
        <v>-13214</v>
      </c>
      <c r="C3542" s="2" t="s">
        <v>496</v>
      </c>
      <c r="D3542" s="2">
        <v>1.675</v>
      </c>
      <c r="E3542" s="2">
        <v>7.0000000000000007E-2</v>
      </c>
      <c r="F3542" s="2">
        <v>4</v>
      </c>
      <c r="G3542" s="2">
        <v>-1</v>
      </c>
      <c r="H3542" s="2">
        <v>1</v>
      </c>
      <c r="I3542" s="2">
        <v>0</v>
      </c>
      <c r="J3542" s="2">
        <v>0</v>
      </c>
      <c r="K3542" s="2">
        <v>1</v>
      </c>
      <c r="L3542" s="2">
        <v>0</v>
      </c>
      <c r="M3542" s="2">
        <v>5</v>
      </c>
      <c r="N3542" s="2">
        <v>1.6850000000000001</v>
      </c>
      <c r="O3542" s="2">
        <v>1.665</v>
      </c>
      <c r="P3542" s="2">
        <v>0.1</v>
      </c>
      <c r="Q3542" s="2">
        <v>0.04</v>
      </c>
      <c r="R3542" s="9">
        <v>4</v>
      </c>
      <c r="S3542" s="2" t="s">
        <v>705</v>
      </c>
    </row>
    <row r="3543" spans="1:19" x14ac:dyDescent="0.2">
      <c r="A3543">
        <v>3519</v>
      </c>
      <c r="B3543">
        <v>-13214</v>
      </c>
      <c r="C3543">
        <v>2</v>
      </c>
      <c r="D3543">
        <v>0.34620000000000001</v>
      </c>
      <c r="E3543">
        <v>-3222</v>
      </c>
      <c r="F3543">
        <v>211</v>
      </c>
      <c r="G3543">
        <v>0</v>
      </c>
      <c r="H3543">
        <v>0</v>
      </c>
      <c r="I3543">
        <v>0</v>
      </c>
    </row>
    <row r="3544" spans="1:19" x14ac:dyDescent="0.2">
      <c r="A3544">
        <v>3520</v>
      </c>
      <c r="B3544">
        <v>-13214</v>
      </c>
      <c r="C3544">
        <v>2</v>
      </c>
      <c r="D3544">
        <v>0.34620000000000001</v>
      </c>
      <c r="E3544">
        <v>-3112</v>
      </c>
      <c r="F3544">
        <v>-211</v>
      </c>
      <c r="G3544">
        <v>0</v>
      </c>
      <c r="H3544">
        <v>0</v>
      </c>
      <c r="I3544">
        <v>0</v>
      </c>
    </row>
    <row r="3545" spans="1:19" x14ac:dyDescent="0.2">
      <c r="A3545">
        <v>3521</v>
      </c>
      <c r="B3545">
        <v>-13214</v>
      </c>
      <c r="C3545">
        <v>2</v>
      </c>
      <c r="D3545">
        <v>0.15379999999999999</v>
      </c>
      <c r="E3545">
        <v>-3122</v>
      </c>
      <c r="F3545">
        <v>111</v>
      </c>
      <c r="G3545">
        <v>0</v>
      </c>
      <c r="H3545">
        <v>0</v>
      </c>
      <c r="I3545">
        <v>0</v>
      </c>
    </row>
    <row r="3546" spans="1:19" x14ac:dyDescent="0.2">
      <c r="A3546">
        <v>3522</v>
      </c>
      <c r="B3546">
        <v>-13214</v>
      </c>
      <c r="C3546">
        <v>2</v>
      </c>
      <c r="D3546">
        <v>7.6899999999999996E-2</v>
      </c>
      <c r="E3546">
        <v>-2212</v>
      </c>
      <c r="F3546">
        <v>321</v>
      </c>
      <c r="G3546">
        <v>0</v>
      </c>
      <c r="H3546">
        <v>0</v>
      </c>
      <c r="I3546">
        <v>0</v>
      </c>
    </row>
    <row r="3547" spans="1:19" x14ac:dyDescent="0.2">
      <c r="A3547">
        <v>3523</v>
      </c>
      <c r="B3547">
        <v>-13214</v>
      </c>
      <c r="C3547">
        <v>2</v>
      </c>
      <c r="D3547">
        <v>7.6899999999999996E-2</v>
      </c>
      <c r="E3547">
        <v>-2112</v>
      </c>
      <c r="F3547">
        <v>311</v>
      </c>
      <c r="G3547">
        <v>0</v>
      </c>
      <c r="H3547">
        <v>0</v>
      </c>
      <c r="I3547">
        <v>0</v>
      </c>
    </row>
    <row r="3548" spans="1:19" s="2" customFormat="1" x14ac:dyDescent="0.2">
      <c r="A3548" s="2">
        <v>3524</v>
      </c>
      <c r="B3548" s="2">
        <v>-13224</v>
      </c>
      <c r="C3548" s="2" t="s">
        <v>497</v>
      </c>
      <c r="D3548" s="2">
        <v>1.675</v>
      </c>
      <c r="E3548" s="2">
        <v>7.0000000000000007E-2</v>
      </c>
      <c r="F3548" s="2">
        <v>4</v>
      </c>
      <c r="G3548" s="2">
        <v>-1</v>
      </c>
      <c r="H3548" s="2">
        <v>1</v>
      </c>
      <c r="I3548" s="2">
        <v>0</v>
      </c>
      <c r="J3548" s="2">
        <v>0</v>
      </c>
      <c r="K3548" s="2">
        <v>1</v>
      </c>
      <c r="L3548" s="2">
        <v>-1</v>
      </c>
      <c r="M3548" s="2">
        <v>4</v>
      </c>
      <c r="N3548" s="2">
        <v>1.6850000000000001</v>
      </c>
      <c r="O3548" s="2">
        <v>1.665</v>
      </c>
      <c r="P3548" s="2">
        <v>0.1</v>
      </c>
      <c r="Q3548" s="2">
        <v>0.04</v>
      </c>
      <c r="R3548" s="9">
        <v>4</v>
      </c>
      <c r="S3548" s="2" t="s">
        <v>705</v>
      </c>
    </row>
    <row r="3549" spans="1:19" x14ac:dyDescent="0.2">
      <c r="A3549">
        <v>3525</v>
      </c>
      <c r="B3549">
        <v>-13224</v>
      </c>
      <c r="C3549">
        <v>2</v>
      </c>
      <c r="D3549">
        <v>0.34620000000000001</v>
      </c>
      <c r="E3549">
        <v>-3222</v>
      </c>
      <c r="F3549">
        <v>111</v>
      </c>
      <c r="G3549">
        <v>0</v>
      </c>
      <c r="H3549">
        <v>0</v>
      </c>
      <c r="I3549">
        <v>0</v>
      </c>
    </row>
    <row r="3550" spans="1:19" x14ac:dyDescent="0.2">
      <c r="A3550">
        <v>3526</v>
      </c>
      <c r="B3550">
        <v>-13224</v>
      </c>
      <c r="C3550">
        <v>2</v>
      </c>
      <c r="D3550">
        <v>0.34620000000000001</v>
      </c>
      <c r="E3550">
        <v>-3212</v>
      </c>
      <c r="F3550">
        <v>-211</v>
      </c>
      <c r="G3550">
        <v>0</v>
      </c>
      <c r="H3550">
        <v>0</v>
      </c>
      <c r="I3550">
        <v>0</v>
      </c>
    </row>
    <row r="3551" spans="1:19" x14ac:dyDescent="0.2">
      <c r="A3551">
        <v>3527</v>
      </c>
      <c r="B3551">
        <v>-13224</v>
      </c>
      <c r="C3551">
        <v>2</v>
      </c>
      <c r="D3551">
        <v>0.15379999999999999</v>
      </c>
      <c r="E3551">
        <v>-3122</v>
      </c>
      <c r="F3551">
        <v>-211</v>
      </c>
      <c r="G3551">
        <v>0</v>
      </c>
      <c r="H3551">
        <v>0</v>
      </c>
      <c r="I3551">
        <v>0</v>
      </c>
    </row>
    <row r="3552" spans="1:19" x14ac:dyDescent="0.2">
      <c r="A3552">
        <v>3528</v>
      </c>
      <c r="B3552">
        <v>-13224</v>
      </c>
      <c r="C3552">
        <v>2</v>
      </c>
      <c r="D3552">
        <v>0.15379999999999999</v>
      </c>
      <c r="E3552">
        <v>-2212</v>
      </c>
      <c r="F3552">
        <v>311</v>
      </c>
      <c r="G3552">
        <v>0</v>
      </c>
      <c r="H3552">
        <v>0</v>
      </c>
      <c r="I3552">
        <v>0</v>
      </c>
    </row>
    <row r="3553" spans="1:19" s="2" customFormat="1" x14ac:dyDescent="0.2">
      <c r="A3553" s="2">
        <v>3529</v>
      </c>
      <c r="B3553" s="2">
        <v>-33122</v>
      </c>
      <c r="C3553" s="2" t="s">
        <v>498</v>
      </c>
      <c r="D3553" s="2">
        <v>1.6739999999999999</v>
      </c>
      <c r="E3553" s="2">
        <v>0.03</v>
      </c>
      <c r="F3553" s="2">
        <v>2</v>
      </c>
      <c r="G3553" s="2">
        <v>-1</v>
      </c>
      <c r="H3553" s="2">
        <v>1</v>
      </c>
      <c r="I3553" s="2">
        <v>0</v>
      </c>
      <c r="J3553" s="2">
        <v>0</v>
      </c>
      <c r="K3553" s="2">
        <v>0</v>
      </c>
      <c r="L3553" s="2">
        <v>0</v>
      </c>
      <c r="M3553" s="2">
        <v>12</v>
      </c>
      <c r="N3553" s="2">
        <v>1.6779999999999999</v>
      </c>
      <c r="O3553" s="2">
        <v>1.67</v>
      </c>
      <c r="P3553" s="2">
        <v>3.5000000000000003E-2</v>
      </c>
      <c r="Q3553" s="2">
        <v>2.5000000000000001E-2</v>
      </c>
      <c r="R3553" s="9">
        <v>4</v>
      </c>
      <c r="S3553" s="2" t="s">
        <v>730</v>
      </c>
    </row>
    <row r="3554" spans="1:19" x14ac:dyDescent="0.2">
      <c r="A3554">
        <v>3531</v>
      </c>
      <c r="B3554">
        <v>-33122</v>
      </c>
      <c r="C3554">
        <v>2</v>
      </c>
      <c r="D3554">
        <v>0.191</v>
      </c>
      <c r="E3554">
        <v>-3122</v>
      </c>
      <c r="F3554">
        <v>221</v>
      </c>
      <c r="G3554">
        <v>0</v>
      </c>
      <c r="H3554">
        <v>0</v>
      </c>
      <c r="I3554">
        <v>0</v>
      </c>
      <c r="S3554" t="s">
        <v>787</v>
      </c>
    </row>
    <row r="3555" spans="1:19" x14ac:dyDescent="0.2">
      <c r="A3555">
        <v>3532</v>
      </c>
      <c r="B3555">
        <v>-33122</v>
      </c>
      <c r="C3555">
        <v>2</v>
      </c>
      <c r="D3555">
        <v>0.14199999999999999</v>
      </c>
      <c r="E3555">
        <v>-3212</v>
      </c>
      <c r="F3555">
        <v>111</v>
      </c>
      <c r="G3555">
        <v>0</v>
      </c>
      <c r="H3555">
        <v>0</v>
      </c>
      <c r="I3555">
        <v>0</v>
      </c>
      <c r="S3555" t="s">
        <v>714</v>
      </c>
    </row>
    <row r="3556" spans="1:19" x14ac:dyDescent="0.2">
      <c r="A3556">
        <v>3533</v>
      </c>
      <c r="B3556">
        <v>-33122</v>
      </c>
      <c r="C3556">
        <v>2</v>
      </c>
      <c r="D3556">
        <v>0.14199999999999999</v>
      </c>
      <c r="E3556">
        <v>-3222</v>
      </c>
      <c r="F3556">
        <v>211</v>
      </c>
      <c r="G3556">
        <v>0</v>
      </c>
      <c r="H3556">
        <v>0</v>
      </c>
      <c r="I3556">
        <v>0</v>
      </c>
    </row>
    <row r="3557" spans="1:19" x14ac:dyDescent="0.2">
      <c r="A3557">
        <v>3534</v>
      </c>
      <c r="B3557">
        <v>-33122</v>
      </c>
      <c r="C3557">
        <v>2</v>
      </c>
      <c r="D3557">
        <v>0.14199999999999999</v>
      </c>
      <c r="E3557">
        <v>-3112</v>
      </c>
      <c r="F3557">
        <v>-211</v>
      </c>
      <c r="G3557">
        <v>0</v>
      </c>
      <c r="H3557">
        <v>0</v>
      </c>
      <c r="I3557">
        <v>0</v>
      </c>
    </row>
    <row r="3558" spans="1:19" x14ac:dyDescent="0.2">
      <c r="A3558">
        <v>3535</v>
      </c>
      <c r="B3558">
        <v>-33122</v>
      </c>
      <c r="C3558">
        <v>2</v>
      </c>
      <c r="D3558">
        <v>0.13300000000000001</v>
      </c>
      <c r="E3558">
        <v>-2212</v>
      </c>
      <c r="F3558">
        <v>321</v>
      </c>
      <c r="G3558">
        <v>0</v>
      </c>
      <c r="H3558">
        <v>0</v>
      </c>
      <c r="I3558">
        <v>0</v>
      </c>
    </row>
    <row r="3559" spans="1:19" x14ac:dyDescent="0.2">
      <c r="A3559">
        <v>3536</v>
      </c>
      <c r="B3559">
        <v>-33122</v>
      </c>
      <c r="C3559">
        <v>2</v>
      </c>
      <c r="D3559">
        <v>0.13300000000000001</v>
      </c>
      <c r="E3559">
        <v>-2112</v>
      </c>
      <c r="F3559">
        <v>311</v>
      </c>
      <c r="G3559">
        <v>0</v>
      </c>
      <c r="H3559">
        <v>0</v>
      </c>
      <c r="I3559">
        <v>0</v>
      </c>
    </row>
    <row r="3560" spans="1:19" x14ac:dyDescent="0.2">
      <c r="A3560">
        <v>3537</v>
      </c>
      <c r="B3560">
        <v>-33122</v>
      </c>
      <c r="C3560">
        <v>2</v>
      </c>
      <c r="D3560">
        <v>2.1000000000000001E-2</v>
      </c>
      <c r="E3560">
        <v>-3214</v>
      </c>
      <c r="F3560">
        <v>111</v>
      </c>
      <c r="G3560">
        <v>0</v>
      </c>
      <c r="H3560">
        <v>0</v>
      </c>
      <c r="I3560">
        <v>0</v>
      </c>
    </row>
    <row r="3561" spans="1:19" x14ac:dyDescent="0.2">
      <c r="A3561">
        <v>3538</v>
      </c>
      <c r="B3561">
        <v>-33122</v>
      </c>
      <c r="C3561">
        <v>2</v>
      </c>
      <c r="D3561">
        <v>2.1000000000000001E-2</v>
      </c>
      <c r="E3561">
        <v>-3224</v>
      </c>
      <c r="F3561">
        <v>211</v>
      </c>
      <c r="G3561">
        <v>0</v>
      </c>
      <c r="H3561">
        <v>0</v>
      </c>
      <c r="I3561">
        <v>0</v>
      </c>
    </row>
    <row r="3562" spans="1:19" x14ac:dyDescent="0.2">
      <c r="A3562">
        <v>3539</v>
      </c>
      <c r="B3562">
        <v>-33122</v>
      </c>
      <c r="C3562">
        <v>2</v>
      </c>
      <c r="D3562">
        <v>2.1000000000000001E-2</v>
      </c>
      <c r="E3562">
        <v>-3114</v>
      </c>
      <c r="F3562">
        <v>-211</v>
      </c>
      <c r="G3562">
        <v>0</v>
      </c>
      <c r="H3562">
        <v>0</v>
      </c>
      <c r="I3562">
        <v>0</v>
      </c>
    </row>
    <row r="3563" spans="1:19" x14ac:dyDescent="0.2">
      <c r="A3563">
        <v>0</v>
      </c>
      <c r="B3563">
        <v>-33122</v>
      </c>
      <c r="C3563">
        <v>2</v>
      </c>
      <c r="D3563">
        <v>2.7E-2</v>
      </c>
      <c r="E3563">
        <v>-2112</v>
      </c>
      <c r="F3563">
        <v>313</v>
      </c>
      <c r="G3563">
        <v>0</v>
      </c>
      <c r="H3563">
        <v>0</v>
      </c>
      <c r="I3563">
        <v>0</v>
      </c>
    </row>
    <row r="3564" spans="1:19" x14ac:dyDescent="0.2">
      <c r="A3564">
        <v>0</v>
      </c>
      <c r="B3564">
        <v>-33122</v>
      </c>
      <c r="C3564">
        <v>2</v>
      </c>
      <c r="D3564">
        <v>2.7E-2</v>
      </c>
      <c r="E3564">
        <v>-2212</v>
      </c>
      <c r="F3564">
        <v>323</v>
      </c>
      <c r="G3564">
        <v>0</v>
      </c>
      <c r="H3564">
        <v>0</v>
      </c>
      <c r="I3564">
        <v>0</v>
      </c>
    </row>
    <row r="3565" spans="1:19" s="2" customFormat="1" x14ac:dyDescent="0.2">
      <c r="A3565" s="2">
        <v>3540</v>
      </c>
      <c r="B3565" s="2">
        <v>227</v>
      </c>
      <c r="C3565" s="2" t="s">
        <v>499</v>
      </c>
      <c r="D3565" s="2">
        <v>1.667</v>
      </c>
      <c r="E3565" s="2">
        <v>0.16800000000000001</v>
      </c>
      <c r="F3565" s="2">
        <v>7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2">
        <v>7</v>
      </c>
      <c r="N3565" s="2">
        <f>D3565+0.004</f>
        <v>1.671</v>
      </c>
      <c r="O3565" s="2">
        <f>D3565-0.004</f>
        <v>1.663</v>
      </c>
      <c r="P3565" s="2">
        <f>E3565+0.01</f>
        <v>0.17800000000000002</v>
      </c>
      <c r="Q3565" s="2">
        <f>E3565-0.01</f>
        <v>0.158</v>
      </c>
      <c r="R3565" s="9">
        <v>-4</v>
      </c>
      <c r="S3565" s="2" t="s">
        <v>784</v>
      </c>
    </row>
    <row r="3566" spans="1:19" x14ac:dyDescent="0.2">
      <c r="A3566">
        <v>3541</v>
      </c>
      <c r="B3566">
        <v>227</v>
      </c>
      <c r="C3566">
        <v>2</v>
      </c>
      <c r="D3566">
        <v>0.7</v>
      </c>
      <c r="E3566">
        <v>10225</v>
      </c>
      <c r="F3566">
        <v>22</v>
      </c>
      <c r="G3566">
        <v>0</v>
      </c>
      <c r="H3566">
        <v>0</v>
      </c>
      <c r="I3566">
        <v>0</v>
      </c>
    </row>
    <row r="3567" spans="1:19" x14ac:dyDescent="0.2">
      <c r="A3567">
        <v>3542</v>
      </c>
      <c r="B3567">
        <v>227</v>
      </c>
      <c r="C3567">
        <v>2</v>
      </c>
      <c r="D3567">
        <v>6.8000000000000005E-2</v>
      </c>
      <c r="E3567">
        <v>113</v>
      </c>
      <c r="F3567">
        <v>111</v>
      </c>
      <c r="G3567">
        <v>0</v>
      </c>
      <c r="H3567">
        <v>0</v>
      </c>
      <c r="I3567">
        <v>0</v>
      </c>
    </row>
    <row r="3568" spans="1:19" x14ac:dyDescent="0.2">
      <c r="A3568">
        <v>3543</v>
      </c>
      <c r="B3568">
        <v>227</v>
      </c>
      <c r="C3568">
        <v>2</v>
      </c>
      <c r="D3568">
        <v>6.6000000000000003E-2</v>
      </c>
      <c r="E3568">
        <v>-213</v>
      </c>
      <c r="F3568">
        <v>211</v>
      </c>
      <c r="G3568">
        <v>0</v>
      </c>
      <c r="H3568">
        <v>0</v>
      </c>
      <c r="I3568">
        <v>0</v>
      </c>
    </row>
    <row r="3569" spans="1:19" x14ac:dyDescent="0.2">
      <c r="A3569">
        <v>3544</v>
      </c>
      <c r="B3569">
        <v>227</v>
      </c>
      <c r="C3569">
        <v>2</v>
      </c>
      <c r="D3569">
        <v>6.6000000000000003E-2</v>
      </c>
      <c r="E3569">
        <v>213</v>
      </c>
      <c r="F3569">
        <v>-211</v>
      </c>
      <c r="G3569">
        <v>0</v>
      </c>
      <c r="H3569">
        <v>0</v>
      </c>
      <c r="I3569">
        <v>0</v>
      </c>
    </row>
    <row r="3570" spans="1:19" x14ac:dyDescent="0.2">
      <c r="A3570">
        <v>3545</v>
      </c>
      <c r="B3570">
        <v>227</v>
      </c>
      <c r="C3570">
        <v>2</v>
      </c>
      <c r="D3570">
        <v>3.4000000000000002E-2</v>
      </c>
      <c r="E3570">
        <v>10113</v>
      </c>
      <c r="F3570">
        <v>111</v>
      </c>
      <c r="G3570">
        <v>0</v>
      </c>
      <c r="H3570">
        <v>0</v>
      </c>
      <c r="I3570">
        <v>0</v>
      </c>
    </row>
    <row r="3571" spans="1:19" x14ac:dyDescent="0.2">
      <c r="A3571">
        <v>3546</v>
      </c>
      <c r="B3571">
        <v>227</v>
      </c>
      <c r="C3571">
        <v>2</v>
      </c>
      <c r="D3571">
        <v>3.3000000000000002E-2</v>
      </c>
      <c r="E3571">
        <v>-10213</v>
      </c>
      <c r="F3571">
        <v>211</v>
      </c>
      <c r="G3571">
        <v>0</v>
      </c>
      <c r="H3571">
        <v>0</v>
      </c>
      <c r="I3571">
        <v>0</v>
      </c>
    </row>
    <row r="3572" spans="1:19" x14ac:dyDescent="0.2">
      <c r="A3572">
        <v>3547</v>
      </c>
      <c r="B3572">
        <v>227</v>
      </c>
      <c r="C3572">
        <v>2</v>
      </c>
      <c r="D3572">
        <v>3.3000000000000002E-2</v>
      </c>
      <c r="E3572">
        <v>10213</v>
      </c>
      <c r="F3572">
        <v>-211</v>
      </c>
      <c r="G3572">
        <v>0</v>
      </c>
      <c r="H3572">
        <v>0</v>
      </c>
      <c r="I3572">
        <v>0</v>
      </c>
    </row>
    <row r="3573" spans="1:19" s="2" customFormat="1" x14ac:dyDescent="0.2">
      <c r="A3573" s="2">
        <v>3548</v>
      </c>
      <c r="B3573" s="2">
        <v>9010213</v>
      </c>
      <c r="C3573" s="2" t="s">
        <v>500</v>
      </c>
      <c r="D3573" s="2">
        <v>1.661</v>
      </c>
      <c r="E3573" s="2">
        <v>0.24</v>
      </c>
      <c r="F3573" s="2">
        <v>3</v>
      </c>
      <c r="G3573" s="2">
        <v>0</v>
      </c>
      <c r="H3573" s="2">
        <v>0</v>
      </c>
      <c r="I3573" s="2">
        <v>0</v>
      </c>
      <c r="J3573" s="2">
        <v>0</v>
      </c>
      <c r="K3573" s="2">
        <v>1</v>
      </c>
      <c r="L3573" s="2">
        <v>1</v>
      </c>
      <c r="M3573" s="2">
        <v>4</v>
      </c>
      <c r="N3573" s="2">
        <f>D3573+0.015</f>
        <v>1.6759999999999999</v>
      </c>
      <c r="O3573" s="2">
        <f>D3573-0.015</f>
        <v>1.6460000000000001</v>
      </c>
      <c r="P3573" s="2">
        <f>E3573+0.05</f>
        <v>0.28999999999999998</v>
      </c>
      <c r="Q3573" s="2">
        <f>E3573-0.05</f>
        <v>0.19</v>
      </c>
      <c r="R3573" s="9">
        <v>-4</v>
      </c>
      <c r="S3573" s="2" t="s">
        <v>784</v>
      </c>
    </row>
    <row r="3574" spans="1:19" x14ac:dyDescent="0.2">
      <c r="A3574">
        <v>3549</v>
      </c>
      <c r="B3574">
        <v>9010213</v>
      </c>
      <c r="C3574">
        <v>2</v>
      </c>
      <c r="D3574">
        <v>0.8</v>
      </c>
      <c r="E3574">
        <v>10211</v>
      </c>
      <c r="F3574">
        <v>22</v>
      </c>
      <c r="G3574">
        <v>0</v>
      </c>
      <c r="H3574">
        <v>0</v>
      </c>
      <c r="I3574">
        <v>0</v>
      </c>
    </row>
    <row r="3575" spans="1:19" x14ac:dyDescent="0.2">
      <c r="A3575">
        <v>3550</v>
      </c>
      <c r="B3575">
        <v>9010213</v>
      </c>
      <c r="C3575">
        <v>2</v>
      </c>
      <c r="D3575">
        <v>0.1</v>
      </c>
      <c r="E3575">
        <v>20223</v>
      </c>
      <c r="F3575">
        <v>211</v>
      </c>
      <c r="G3575">
        <v>0</v>
      </c>
      <c r="H3575">
        <v>0</v>
      </c>
      <c r="I3575">
        <v>0</v>
      </c>
    </row>
    <row r="3576" spans="1:19" x14ac:dyDescent="0.2">
      <c r="A3576">
        <v>3551</v>
      </c>
      <c r="B3576">
        <v>9010213</v>
      </c>
      <c r="C3576">
        <v>2</v>
      </c>
      <c r="D3576">
        <v>0.05</v>
      </c>
      <c r="E3576">
        <v>10113</v>
      </c>
      <c r="F3576">
        <v>211</v>
      </c>
      <c r="G3576">
        <v>0</v>
      </c>
      <c r="H3576">
        <v>0</v>
      </c>
      <c r="I3576">
        <v>0</v>
      </c>
    </row>
    <row r="3577" spans="1:19" x14ac:dyDescent="0.2">
      <c r="A3577">
        <v>3552</v>
      </c>
      <c r="B3577">
        <v>9010213</v>
      </c>
      <c r="C3577">
        <v>2</v>
      </c>
      <c r="D3577">
        <v>0.05</v>
      </c>
      <c r="E3577">
        <v>10213</v>
      </c>
      <c r="F3577">
        <v>111</v>
      </c>
      <c r="G3577">
        <v>0</v>
      </c>
      <c r="H3577">
        <v>0</v>
      </c>
      <c r="I3577">
        <v>0</v>
      </c>
    </row>
    <row r="3578" spans="1:19" s="2" customFormat="1" x14ac:dyDescent="0.2">
      <c r="A3578" s="2">
        <v>3553</v>
      </c>
      <c r="B3578" s="2">
        <v>9010113</v>
      </c>
      <c r="C3578" s="2" t="s">
        <v>501</v>
      </c>
      <c r="D3578" s="2">
        <v>1.661</v>
      </c>
      <c r="E3578" s="2">
        <v>0.24</v>
      </c>
      <c r="F3578" s="2">
        <v>3</v>
      </c>
      <c r="G3578" s="2">
        <v>0</v>
      </c>
      <c r="H3578" s="2">
        <v>0</v>
      </c>
      <c r="I3578" s="2">
        <v>0</v>
      </c>
      <c r="J3578" s="2">
        <v>0</v>
      </c>
      <c r="K3578" s="2">
        <v>1</v>
      </c>
      <c r="L3578" s="2">
        <v>0</v>
      </c>
      <c r="M3578" s="2">
        <v>5</v>
      </c>
      <c r="N3578" s="2">
        <f>D3578+0.015</f>
        <v>1.6759999999999999</v>
      </c>
      <c r="O3578" s="2">
        <f>D3578-0.015</f>
        <v>1.6460000000000001</v>
      </c>
      <c r="P3578" s="2">
        <f>E3578+0.05</f>
        <v>0.28999999999999998</v>
      </c>
      <c r="Q3578" s="2">
        <f>E3578-0.05</f>
        <v>0.19</v>
      </c>
      <c r="R3578" s="9">
        <v>-4</v>
      </c>
      <c r="S3578" s="2" t="s">
        <v>784</v>
      </c>
    </row>
    <row r="3579" spans="1:19" x14ac:dyDescent="0.2">
      <c r="A3579">
        <v>3554</v>
      </c>
      <c r="B3579">
        <v>9010113</v>
      </c>
      <c r="C3579">
        <v>2</v>
      </c>
      <c r="D3579">
        <v>0.8</v>
      </c>
      <c r="E3579">
        <v>10111</v>
      </c>
      <c r="F3579">
        <v>22</v>
      </c>
      <c r="G3579">
        <v>0</v>
      </c>
      <c r="H3579">
        <v>0</v>
      </c>
      <c r="I3579">
        <v>0</v>
      </c>
    </row>
    <row r="3580" spans="1:19" x14ac:dyDescent="0.2">
      <c r="A3580">
        <v>3555</v>
      </c>
      <c r="B3580">
        <v>9010113</v>
      </c>
      <c r="C3580">
        <v>2</v>
      </c>
      <c r="D3580">
        <v>0.1</v>
      </c>
      <c r="E3580">
        <v>20223</v>
      </c>
      <c r="F3580">
        <v>111</v>
      </c>
      <c r="G3580">
        <v>0</v>
      </c>
      <c r="H3580">
        <v>0</v>
      </c>
      <c r="I3580">
        <v>0</v>
      </c>
    </row>
    <row r="3581" spans="1:19" x14ac:dyDescent="0.2">
      <c r="A3581">
        <v>3556</v>
      </c>
      <c r="B3581">
        <v>9010113</v>
      </c>
      <c r="C3581">
        <v>2</v>
      </c>
      <c r="D3581">
        <v>3.4000000000000002E-2</v>
      </c>
      <c r="E3581">
        <v>10113</v>
      </c>
      <c r="F3581">
        <v>111</v>
      </c>
      <c r="G3581">
        <v>0</v>
      </c>
      <c r="H3581">
        <v>0</v>
      </c>
      <c r="I3581">
        <v>0</v>
      </c>
    </row>
    <row r="3582" spans="1:19" x14ac:dyDescent="0.2">
      <c r="A3582">
        <v>3557</v>
      </c>
      <c r="B3582">
        <v>9010113</v>
      </c>
      <c r="C3582">
        <v>2</v>
      </c>
      <c r="D3582">
        <v>3.3000000000000002E-2</v>
      </c>
      <c r="E3582">
        <v>-10213</v>
      </c>
      <c r="F3582">
        <v>211</v>
      </c>
      <c r="G3582">
        <v>0</v>
      </c>
      <c r="H3582">
        <v>0</v>
      </c>
      <c r="I3582">
        <v>0</v>
      </c>
    </row>
    <row r="3583" spans="1:19" x14ac:dyDescent="0.2">
      <c r="A3583">
        <v>3558</v>
      </c>
      <c r="B3583">
        <v>9010113</v>
      </c>
      <c r="C3583">
        <v>2</v>
      </c>
      <c r="D3583">
        <v>3.3000000000000002E-2</v>
      </c>
      <c r="E3583">
        <v>10213</v>
      </c>
      <c r="F3583">
        <v>-211</v>
      </c>
      <c r="G3583">
        <v>0</v>
      </c>
      <c r="H3583">
        <v>0</v>
      </c>
      <c r="I3583">
        <v>0</v>
      </c>
    </row>
    <row r="3584" spans="1:19" s="2" customFormat="1" x14ac:dyDescent="0.2">
      <c r="A3584" s="2">
        <v>3559</v>
      </c>
      <c r="B3584" s="2">
        <v>-9010213</v>
      </c>
      <c r="C3584" s="2" t="s">
        <v>502</v>
      </c>
      <c r="D3584" s="2">
        <v>1.661</v>
      </c>
      <c r="E3584" s="2">
        <v>0.24</v>
      </c>
      <c r="F3584" s="2">
        <v>3</v>
      </c>
      <c r="G3584" s="2">
        <v>0</v>
      </c>
      <c r="H3584" s="2">
        <v>0</v>
      </c>
      <c r="I3584" s="2">
        <v>0</v>
      </c>
      <c r="J3584" s="2">
        <v>0</v>
      </c>
      <c r="K3584" s="2">
        <v>1</v>
      </c>
      <c r="L3584" s="2">
        <v>-1</v>
      </c>
      <c r="M3584" s="2">
        <v>4</v>
      </c>
      <c r="N3584" s="2">
        <f>D3584+0.015</f>
        <v>1.6759999999999999</v>
      </c>
      <c r="O3584" s="2">
        <f>D3584-0.015</f>
        <v>1.6460000000000001</v>
      </c>
      <c r="P3584" s="2">
        <f>E3584+0.05</f>
        <v>0.28999999999999998</v>
      </c>
      <c r="Q3584" s="2">
        <f>E3584-0.05</f>
        <v>0.19</v>
      </c>
      <c r="R3584" s="9">
        <v>-4</v>
      </c>
      <c r="S3584" s="2" t="s">
        <v>784</v>
      </c>
    </row>
    <row r="3585" spans="1:19" x14ac:dyDescent="0.2">
      <c r="A3585">
        <v>3560</v>
      </c>
      <c r="B3585">
        <v>-9010213</v>
      </c>
      <c r="C3585">
        <v>2</v>
      </c>
      <c r="D3585">
        <v>0.8</v>
      </c>
      <c r="E3585">
        <v>-10211</v>
      </c>
      <c r="F3585">
        <v>22</v>
      </c>
      <c r="G3585">
        <v>0</v>
      </c>
      <c r="H3585">
        <v>0</v>
      </c>
      <c r="I3585">
        <v>0</v>
      </c>
    </row>
    <row r="3586" spans="1:19" x14ac:dyDescent="0.2">
      <c r="A3586">
        <v>3561</v>
      </c>
      <c r="B3586">
        <v>-9010213</v>
      </c>
      <c r="C3586">
        <v>2</v>
      </c>
      <c r="D3586">
        <v>0.1</v>
      </c>
      <c r="E3586">
        <v>20223</v>
      </c>
      <c r="F3586">
        <v>-211</v>
      </c>
      <c r="G3586">
        <v>0</v>
      </c>
      <c r="H3586">
        <v>0</v>
      </c>
      <c r="I3586">
        <v>0</v>
      </c>
    </row>
    <row r="3587" spans="1:19" x14ac:dyDescent="0.2">
      <c r="A3587">
        <v>3562</v>
      </c>
      <c r="B3587">
        <v>-9010213</v>
      </c>
      <c r="C3587">
        <v>2</v>
      </c>
      <c r="D3587">
        <v>0.05</v>
      </c>
      <c r="E3587">
        <v>-10213</v>
      </c>
      <c r="F3587">
        <v>111</v>
      </c>
      <c r="G3587">
        <v>0</v>
      </c>
      <c r="H3587">
        <v>0</v>
      </c>
      <c r="I3587">
        <v>0</v>
      </c>
    </row>
    <row r="3588" spans="1:19" x14ac:dyDescent="0.2">
      <c r="A3588">
        <v>3563</v>
      </c>
      <c r="B3588">
        <v>-9010213</v>
      </c>
      <c r="C3588">
        <v>2</v>
      </c>
      <c r="D3588">
        <v>0.05</v>
      </c>
      <c r="E3588">
        <v>10113</v>
      </c>
      <c r="F3588">
        <v>-211</v>
      </c>
      <c r="G3588">
        <v>0</v>
      </c>
      <c r="H3588">
        <v>0</v>
      </c>
      <c r="I3588">
        <v>0</v>
      </c>
    </row>
    <row r="3589" spans="1:19" s="2" customFormat="1" x14ac:dyDescent="0.2">
      <c r="A3589" s="2">
        <v>3564</v>
      </c>
      <c r="B3589" s="2">
        <v>13222</v>
      </c>
      <c r="C3589" s="2" t="s">
        <v>503</v>
      </c>
      <c r="D3589" s="2">
        <v>1.66</v>
      </c>
      <c r="E3589" s="2">
        <v>0.2</v>
      </c>
      <c r="F3589" s="2">
        <v>2</v>
      </c>
      <c r="G3589" s="2">
        <v>1</v>
      </c>
      <c r="H3589" s="2">
        <v>-1</v>
      </c>
      <c r="I3589" s="2">
        <v>0</v>
      </c>
      <c r="J3589" s="2">
        <v>0</v>
      </c>
      <c r="K3589" s="2">
        <v>1</v>
      </c>
      <c r="L3589" s="2">
        <v>1</v>
      </c>
      <c r="M3589" s="2">
        <v>4</v>
      </c>
      <c r="N3589" s="2">
        <v>1.68</v>
      </c>
      <c r="O3589" s="2">
        <v>1.64</v>
      </c>
      <c r="P3589" s="2">
        <v>0.3</v>
      </c>
      <c r="Q3589" s="2">
        <v>0.1</v>
      </c>
      <c r="R3589" s="9">
        <v>3</v>
      </c>
      <c r="S3589" s="2" t="s">
        <v>705</v>
      </c>
    </row>
    <row r="3590" spans="1:19" x14ac:dyDescent="0.2">
      <c r="A3590">
        <v>3565</v>
      </c>
      <c r="B3590">
        <v>13222</v>
      </c>
      <c r="C3590">
        <v>2</v>
      </c>
      <c r="D3590">
        <v>0.04</v>
      </c>
      <c r="E3590">
        <v>2212</v>
      </c>
      <c r="F3590">
        <v>-311</v>
      </c>
      <c r="G3590">
        <v>0</v>
      </c>
      <c r="H3590">
        <v>0</v>
      </c>
      <c r="I3590">
        <v>0</v>
      </c>
    </row>
    <row r="3591" spans="1:19" x14ac:dyDescent="0.2">
      <c r="A3591">
        <v>3566</v>
      </c>
      <c r="B3591">
        <v>13222</v>
      </c>
      <c r="C3591">
        <v>2</v>
      </c>
      <c r="D3591">
        <v>0.46800000000000003</v>
      </c>
      <c r="E3591">
        <v>3122</v>
      </c>
      <c r="F3591">
        <v>211</v>
      </c>
      <c r="G3591">
        <v>0</v>
      </c>
      <c r="H3591">
        <v>0</v>
      </c>
      <c r="I3591">
        <v>0</v>
      </c>
    </row>
    <row r="3592" spans="1:19" x14ac:dyDescent="0.2">
      <c r="A3592">
        <v>3567</v>
      </c>
      <c r="B3592">
        <v>13222</v>
      </c>
      <c r="C3592">
        <v>2</v>
      </c>
      <c r="D3592">
        <v>0.246</v>
      </c>
      <c r="E3592">
        <v>3212</v>
      </c>
      <c r="F3592">
        <v>211</v>
      </c>
      <c r="G3592">
        <v>0</v>
      </c>
      <c r="H3592">
        <v>0</v>
      </c>
      <c r="I3592">
        <v>0</v>
      </c>
    </row>
    <row r="3593" spans="1:19" x14ac:dyDescent="0.2">
      <c r="A3593">
        <v>3568</v>
      </c>
      <c r="B3593">
        <v>13222</v>
      </c>
      <c r="C3593">
        <v>2</v>
      </c>
      <c r="D3593">
        <v>0.246</v>
      </c>
      <c r="E3593">
        <v>3222</v>
      </c>
      <c r="F3593">
        <v>111</v>
      </c>
      <c r="G3593">
        <v>0</v>
      </c>
      <c r="H3593">
        <v>0</v>
      </c>
      <c r="I3593">
        <v>0</v>
      </c>
    </row>
    <row r="3594" spans="1:19" s="2" customFormat="1" x14ac:dyDescent="0.2">
      <c r="A3594" s="2">
        <v>3569</v>
      </c>
      <c r="B3594" s="2">
        <v>13212</v>
      </c>
      <c r="C3594" s="2" t="s">
        <v>504</v>
      </c>
      <c r="D3594" s="2">
        <v>1.66</v>
      </c>
      <c r="E3594" s="2">
        <v>0.2</v>
      </c>
      <c r="F3594" s="2">
        <v>2</v>
      </c>
      <c r="G3594" s="2">
        <v>1</v>
      </c>
      <c r="H3594" s="2">
        <v>-1</v>
      </c>
      <c r="I3594" s="2">
        <v>0</v>
      </c>
      <c r="J3594" s="2">
        <v>0</v>
      </c>
      <c r="K3594" s="2">
        <v>1</v>
      </c>
      <c r="L3594" s="2">
        <v>0</v>
      </c>
      <c r="M3594" s="2">
        <v>6</v>
      </c>
      <c r="N3594" s="2">
        <v>1.68</v>
      </c>
      <c r="O3594" s="2">
        <v>1.64</v>
      </c>
      <c r="P3594" s="2">
        <v>0.3</v>
      </c>
      <c r="Q3594" s="2">
        <v>0.1</v>
      </c>
      <c r="R3594" s="9">
        <v>3</v>
      </c>
      <c r="S3594" s="2" t="s">
        <v>705</v>
      </c>
    </row>
    <row r="3595" spans="1:19" x14ac:dyDescent="0.2">
      <c r="A3595">
        <v>3570</v>
      </c>
      <c r="B3595">
        <v>13212</v>
      </c>
      <c r="C3595">
        <v>2</v>
      </c>
      <c r="D3595">
        <v>0.02</v>
      </c>
      <c r="E3595">
        <v>2112</v>
      </c>
      <c r="F3595">
        <v>-311</v>
      </c>
      <c r="G3595">
        <v>0</v>
      </c>
      <c r="H3595">
        <v>0</v>
      </c>
      <c r="I3595">
        <v>0</v>
      </c>
    </row>
    <row r="3596" spans="1:19" x14ac:dyDescent="0.2">
      <c r="A3596">
        <v>3571</v>
      </c>
      <c r="B3596">
        <v>13212</v>
      </c>
      <c r="C3596">
        <v>2</v>
      </c>
      <c r="D3596">
        <v>0.02</v>
      </c>
      <c r="E3596">
        <v>2212</v>
      </c>
      <c r="F3596">
        <v>-321</v>
      </c>
      <c r="G3596">
        <v>0</v>
      </c>
      <c r="H3596">
        <v>0</v>
      </c>
      <c r="I3596">
        <v>0</v>
      </c>
    </row>
    <row r="3597" spans="1:19" x14ac:dyDescent="0.2">
      <c r="A3597">
        <v>3572</v>
      </c>
      <c r="B3597">
        <v>13212</v>
      </c>
      <c r="C3597">
        <v>2</v>
      </c>
      <c r="D3597">
        <v>0.46800000000000003</v>
      </c>
      <c r="E3597">
        <v>3122</v>
      </c>
      <c r="F3597">
        <v>111</v>
      </c>
      <c r="G3597">
        <v>0</v>
      </c>
      <c r="H3597">
        <v>0</v>
      </c>
      <c r="I3597">
        <v>0</v>
      </c>
    </row>
    <row r="3598" spans="1:19" x14ac:dyDescent="0.2">
      <c r="A3598">
        <v>3573</v>
      </c>
      <c r="B3598">
        <v>13212</v>
      </c>
      <c r="C3598">
        <v>2</v>
      </c>
      <c r="D3598">
        <v>0.16400000000000001</v>
      </c>
      <c r="E3598">
        <v>3112</v>
      </c>
      <c r="F3598">
        <v>211</v>
      </c>
      <c r="G3598">
        <v>0</v>
      </c>
      <c r="H3598">
        <v>0</v>
      </c>
      <c r="I3598">
        <v>0</v>
      </c>
    </row>
    <row r="3599" spans="1:19" x14ac:dyDescent="0.2">
      <c r="A3599">
        <v>3574</v>
      </c>
      <c r="B3599">
        <v>13212</v>
      </c>
      <c r="C3599">
        <v>2</v>
      </c>
      <c r="D3599">
        <v>0.16400000000000001</v>
      </c>
      <c r="E3599">
        <v>3212</v>
      </c>
      <c r="F3599">
        <v>111</v>
      </c>
      <c r="G3599">
        <v>0</v>
      </c>
      <c r="H3599">
        <v>0</v>
      </c>
      <c r="I3599">
        <v>0</v>
      </c>
    </row>
    <row r="3600" spans="1:19" x14ac:dyDescent="0.2">
      <c r="A3600">
        <v>3575</v>
      </c>
      <c r="B3600">
        <v>13212</v>
      </c>
      <c r="C3600">
        <v>2</v>
      </c>
      <c r="D3600">
        <v>0.16400000000000001</v>
      </c>
      <c r="E3600">
        <v>3222</v>
      </c>
      <c r="F3600">
        <v>-211</v>
      </c>
      <c r="G3600">
        <v>0</v>
      </c>
      <c r="H3600">
        <v>0</v>
      </c>
      <c r="I3600">
        <v>0</v>
      </c>
    </row>
    <row r="3601" spans="1:19" s="2" customFormat="1" x14ac:dyDescent="0.2">
      <c r="A3601" s="2">
        <v>3576</v>
      </c>
      <c r="B3601" s="2">
        <v>13112</v>
      </c>
      <c r="C3601" s="2" t="s">
        <v>505</v>
      </c>
      <c r="D3601" s="2">
        <v>1.66</v>
      </c>
      <c r="E3601" s="2">
        <v>0.2</v>
      </c>
      <c r="F3601" s="2">
        <v>2</v>
      </c>
      <c r="G3601" s="2">
        <v>1</v>
      </c>
      <c r="H3601" s="2">
        <v>-1</v>
      </c>
      <c r="I3601" s="2">
        <v>0</v>
      </c>
      <c r="J3601" s="2">
        <v>0</v>
      </c>
      <c r="K3601" s="2">
        <v>1</v>
      </c>
      <c r="L3601" s="2">
        <v>-1</v>
      </c>
      <c r="M3601" s="2">
        <v>4</v>
      </c>
      <c r="N3601" s="2">
        <v>1.68</v>
      </c>
      <c r="O3601" s="2">
        <v>1.64</v>
      </c>
      <c r="P3601" s="2">
        <v>0.3</v>
      </c>
      <c r="Q3601" s="2">
        <v>0.1</v>
      </c>
      <c r="R3601" s="9">
        <v>3</v>
      </c>
      <c r="S3601" s="2" t="s">
        <v>705</v>
      </c>
    </row>
    <row r="3602" spans="1:19" x14ac:dyDescent="0.2">
      <c r="A3602">
        <v>3577</v>
      </c>
      <c r="B3602">
        <v>13112</v>
      </c>
      <c r="C3602">
        <v>2</v>
      </c>
      <c r="D3602">
        <v>0.04</v>
      </c>
      <c r="E3602">
        <v>2112</v>
      </c>
      <c r="F3602">
        <v>-321</v>
      </c>
      <c r="G3602">
        <v>0</v>
      </c>
      <c r="H3602">
        <v>0</v>
      </c>
      <c r="I3602">
        <v>0</v>
      </c>
    </row>
    <row r="3603" spans="1:19" x14ac:dyDescent="0.2">
      <c r="A3603">
        <v>3578</v>
      </c>
      <c r="B3603">
        <v>13112</v>
      </c>
      <c r="C3603">
        <v>2</v>
      </c>
      <c r="D3603">
        <v>0.46800000000000003</v>
      </c>
      <c r="E3603">
        <v>3122</v>
      </c>
      <c r="F3603">
        <v>-211</v>
      </c>
      <c r="G3603">
        <v>0</v>
      </c>
      <c r="H3603">
        <v>0</v>
      </c>
      <c r="I3603">
        <v>0</v>
      </c>
    </row>
    <row r="3604" spans="1:19" x14ac:dyDescent="0.2">
      <c r="A3604">
        <v>3579</v>
      </c>
      <c r="B3604">
        <v>13112</v>
      </c>
      <c r="C3604">
        <v>2</v>
      </c>
      <c r="D3604">
        <v>0.246</v>
      </c>
      <c r="E3604">
        <v>3112</v>
      </c>
      <c r="F3604">
        <v>111</v>
      </c>
      <c r="G3604">
        <v>0</v>
      </c>
      <c r="H3604">
        <v>0</v>
      </c>
      <c r="I3604">
        <v>0</v>
      </c>
    </row>
    <row r="3605" spans="1:19" x14ac:dyDescent="0.2">
      <c r="A3605">
        <v>3580</v>
      </c>
      <c r="B3605">
        <v>13112</v>
      </c>
      <c r="C3605">
        <v>2</v>
      </c>
      <c r="D3605">
        <v>0.246</v>
      </c>
      <c r="E3605">
        <v>3212</v>
      </c>
      <c r="F3605">
        <v>-211</v>
      </c>
      <c r="G3605">
        <v>0</v>
      </c>
      <c r="H3605">
        <v>0</v>
      </c>
      <c r="I3605">
        <v>0</v>
      </c>
    </row>
    <row r="3606" spans="1:19" s="2" customFormat="1" x14ac:dyDescent="0.2">
      <c r="A3606" s="2">
        <v>3581</v>
      </c>
      <c r="B3606" s="2">
        <v>-13112</v>
      </c>
      <c r="C3606" s="2" t="s">
        <v>506</v>
      </c>
      <c r="D3606" s="2">
        <v>1.66</v>
      </c>
      <c r="E3606" s="2">
        <v>0.2</v>
      </c>
      <c r="F3606" s="2">
        <v>2</v>
      </c>
      <c r="G3606" s="2">
        <v>-1</v>
      </c>
      <c r="H3606" s="2">
        <v>1</v>
      </c>
      <c r="I3606" s="2">
        <v>0</v>
      </c>
      <c r="J3606" s="2">
        <v>0</v>
      </c>
      <c r="K3606" s="2">
        <v>1</v>
      </c>
      <c r="L3606" s="2">
        <v>1</v>
      </c>
      <c r="M3606" s="2">
        <v>4</v>
      </c>
      <c r="N3606" s="2">
        <v>1.68</v>
      </c>
      <c r="O3606" s="2">
        <v>1.64</v>
      </c>
      <c r="P3606" s="2">
        <v>0.3</v>
      </c>
      <c r="Q3606" s="2">
        <v>0.1</v>
      </c>
      <c r="R3606" s="9">
        <v>3</v>
      </c>
      <c r="S3606" s="2" t="s">
        <v>705</v>
      </c>
    </row>
    <row r="3607" spans="1:19" x14ac:dyDescent="0.2">
      <c r="A3607">
        <v>3582</v>
      </c>
      <c r="B3607">
        <v>-13112</v>
      </c>
      <c r="C3607">
        <v>2</v>
      </c>
      <c r="D3607">
        <v>0.04</v>
      </c>
      <c r="E3607">
        <v>-2112</v>
      </c>
      <c r="F3607">
        <v>321</v>
      </c>
      <c r="G3607">
        <v>0</v>
      </c>
      <c r="H3607">
        <v>0</v>
      </c>
      <c r="I3607">
        <v>0</v>
      </c>
    </row>
    <row r="3608" spans="1:19" x14ac:dyDescent="0.2">
      <c r="A3608">
        <v>3583</v>
      </c>
      <c r="B3608">
        <v>-13112</v>
      </c>
      <c r="C3608">
        <v>2</v>
      </c>
      <c r="D3608">
        <v>0.46800000000000003</v>
      </c>
      <c r="E3608">
        <v>-3122</v>
      </c>
      <c r="F3608">
        <v>211</v>
      </c>
      <c r="G3608">
        <v>0</v>
      </c>
      <c r="H3608">
        <v>0</v>
      </c>
      <c r="I3608">
        <v>0</v>
      </c>
    </row>
    <row r="3609" spans="1:19" x14ac:dyDescent="0.2">
      <c r="A3609">
        <v>3584</v>
      </c>
      <c r="B3609">
        <v>-13112</v>
      </c>
      <c r="C3609">
        <v>2</v>
      </c>
      <c r="D3609">
        <v>0.246</v>
      </c>
      <c r="E3609">
        <v>-3212</v>
      </c>
      <c r="F3609">
        <v>211</v>
      </c>
      <c r="G3609">
        <v>0</v>
      </c>
      <c r="H3609">
        <v>0</v>
      </c>
      <c r="I3609">
        <v>0</v>
      </c>
    </row>
    <row r="3610" spans="1:19" x14ac:dyDescent="0.2">
      <c r="A3610">
        <v>3585</v>
      </c>
      <c r="B3610">
        <v>-13112</v>
      </c>
      <c r="C3610">
        <v>2</v>
      </c>
      <c r="D3610">
        <v>0.246</v>
      </c>
      <c r="E3610">
        <v>-3112</v>
      </c>
      <c r="F3610">
        <v>111</v>
      </c>
      <c r="G3610">
        <v>0</v>
      </c>
      <c r="H3610">
        <v>0</v>
      </c>
      <c r="I3610">
        <v>0</v>
      </c>
    </row>
    <row r="3611" spans="1:19" s="2" customFormat="1" x14ac:dyDescent="0.2">
      <c r="A3611" s="2">
        <v>3586</v>
      </c>
      <c r="B3611" s="2">
        <v>-13212</v>
      </c>
      <c r="C3611" s="2" t="s">
        <v>507</v>
      </c>
      <c r="D3611" s="2">
        <v>1.66</v>
      </c>
      <c r="E3611" s="2">
        <v>0.2</v>
      </c>
      <c r="F3611" s="2">
        <v>2</v>
      </c>
      <c r="G3611" s="2">
        <v>-1</v>
      </c>
      <c r="H3611" s="2">
        <v>1</v>
      </c>
      <c r="I3611" s="2">
        <v>0</v>
      </c>
      <c r="J3611" s="2">
        <v>0</v>
      </c>
      <c r="K3611" s="2">
        <v>1</v>
      </c>
      <c r="L3611" s="2">
        <v>0</v>
      </c>
      <c r="M3611" s="2">
        <v>6</v>
      </c>
      <c r="N3611" s="2">
        <v>1.68</v>
      </c>
      <c r="O3611" s="2">
        <v>1.64</v>
      </c>
      <c r="P3611" s="2">
        <v>0.3</v>
      </c>
      <c r="Q3611" s="2">
        <v>0.1</v>
      </c>
      <c r="R3611" s="9">
        <v>3</v>
      </c>
      <c r="S3611" s="2" t="s">
        <v>705</v>
      </c>
    </row>
    <row r="3612" spans="1:19" x14ac:dyDescent="0.2">
      <c r="A3612">
        <v>3587</v>
      </c>
      <c r="B3612">
        <v>-13212</v>
      </c>
      <c r="C3612">
        <v>2</v>
      </c>
      <c r="D3612">
        <v>0.02</v>
      </c>
      <c r="E3612">
        <v>-2212</v>
      </c>
      <c r="F3612">
        <v>321</v>
      </c>
      <c r="G3612">
        <v>0</v>
      </c>
      <c r="H3612">
        <v>0</v>
      </c>
      <c r="I3612">
        <v>0</v>
      </c>
    </row>
    <row r="3613" spans="1:19" x14ac:dyDescent="0.2">
      <c r="A3613">
        <v>3588</v>
      </c>
      <c r="B3613">
        <v>-13212</v>
      </c>
      <c r="C3613">
        <v>2</v>
      </c>
      <c r="D3613">
        <v>0.02</v>
      </c>
      <c r="E3613">
        <v>-2112</v>
      </c>
      <c r="F3613">
        <v>311</v>
      </c>
      <c r="G3613">
        <v>0</v>
      </c>
      <c r="H3613">
        <v>0</v>
      </c>
      <c r="I3613">
        <v>0</v>
      </c>
    </row>
    <row r="3614" spans="1:19" x14ac:dyDescent="0.2">
      <c r="A3614">
        <v>3589</v>
      </c>
      <c r="B3614">
        <v>-13212</v>
      </c>
      <c r="C3614">
        <v>2</v>
      </c>
      <c r="D3614">
        <v>0.46800000000000003</v>
      </c>
      <c r="E3614">
        <v>-3122</v>
      </c>
      <c r="F3614">
        <v>111</v>
      </c>
      <c r="G3614">
        <v>0</v>
      </c>
      <c r="H3614">
        <v>0</v>
      </c>
      <c r="I3614">
        <v>0</v>
      </c>
    </row>
    <row r="3615" spans="1:19" x14ac:dyDescent="0.2">
      <c r="A3615">
        <v>3590</v>
      </c>
      <c r="B3615">
        <v>-13212</v>
      </c>
      <c r="C3615">
        <v>2</v>
      </c>
      <c r="D3615">
        <v>0.16400000000000001</v>
      </c>
      <c r="E3615">
        <v>-3222</v>
      </c>
      <c r="F3615">
        <v>211</v>
      </c>
      <c r="G3615">
        <v>0</v>
      </c>
      <c r="H3615">
        <v>0</v>
      </c>
      <c r="I3615">
        <v>0</v>
      </c>
    </row>
    <row r="3616" spans="1:19" x14ac:dyDescent="0.2">
      <c r="A3616">
        <v>3591</v>
      </c>
      <c r="B3616">
        <v>-13212</v>
      </c>
      <c r="C3616">
        <v>2</v>
      </c>
      <c r="D3616">
        <v>0.16400000000000001</v>
      </c>
      <c r="E3616">
        <v>-3212</v>
      </c>
      <c r="F3616">
        <v>111</v>
      </c>
      <c r="G3616">
        <v>0</v>
      </c>
      <c r="H3616">
        <v>0</v>
      </c>
      <c r="I3616">
        <v>0</v>
      </c>
    </row>
    <row r="3617" spans="1:19" x14ac:dyDescent="0.2">
      <c r="A3617">
        <v>3592</v>
      </c>
      <c r="B3617">
        <v>-13212</v>
      </c>
      <c r="C3617">
        <v>2</v>
      </c>
      <c r="D3617">
        <v>0.16400000000000001</v>
      </c>
      <c r="E3617">
        <v>-3112</v>
      </c>
      <c r="F3617">
        <v>-211</v>
      </c>
      <c r="G3617">
        <v>0</v>
      </c>
      <c r="H3617">
        <v>0</v>
      </c>
      <c r="I3617">
        <v>0</v>
      </c>
    </row>
    <row r="3618" spans="1:19" s="2" customFormat="1" x14ac:dyDescent="0.2">
      <c r="A3618" s="2">
        <v>3593</v>
      </c>
      <c r="B3618" s="2">
        <v>-13222</v>
      </c>
      <c r="C3618" s="2" t="s">
        <v>508</v>
      </c>
      <c r="D3618" s="2">
        <v>1.66</v>
      </c>
      <c r="E3618" s="2">
        <v>0.2</v>
      </c>
      <c r="F3618" s="2">
        <v>2</v>
      </c>
      <c r="G3618" s="2">
        <v>-1</v>
      </c>
      <c r="H3618" s="2">
        <v>1</v>
      </c>
      <c r="I3618" s="2">
        <v>0</v>
      </c>
      <c r="J3618" s="2">
        <v>0</v>
      </c>
      <c r="K3618" s="2">
        <v>1</v>
      </c>
      <c r="L3618" s="2">
        <v>-1</v>
      </c>
      <c r="M3618" s="2">
        <v>4</v>
      </c>
      <c r="N3618" s="2">
        <v>1.68</v>
      </c>
      <c r="O3618" s="2">
        <v>1.64</v>
      </c>
      <c r="P3618" s="2">
        <v>0.3</v>
      </c>
      <c r="Q3618" s="2">
        <v>0.1</v>
      </c>
      <c r="R3618" s="9">
        <v>3</v>
      </c>
      <c r="S3618" s="2" t="s">
        <v>705</v>
      </c>
    </row>
    <row r="3619" spans="1:19" x14ac:dyDescent="0.2">
      <c r="A3619">
        <v>3594</v>
      </c>
      <c r="B3619">
        <v>-13222</v>
      </c>
      <c r="C3619">
        <v>2</v>
      </c>
      <c r="D3619">
        <v>0.04</v>
      </c>
      <c r="E3619">
        <v>-2212</v>
      </c>
      <c r="F3619">
        <v>311</v>
      </c>
      <c r="G3619">
        <v>0</v>
      </c>
      <c r="H3619">
        <v>0</v>
      </c>
      <c r="I3619">
        <v>0</v>
      </c>
    </row>
    <row r="3620" spans="1:19" x14ac:dyDescent="0.2">
      <c r="A3620">
        <v>3595</v>
      </c>
      <c r="B3620">
        <v>-13222</v>
      </c>
      <c r="C3620">
        <v>2</v>
      </c>
      <c r="D3620">
        <v>0.46800000000000003</v>
      </c>
      <c r="E3620">
        <v>-3122</v>
      </c>
      <c r="F3620">
        <v>-211</v>
      </c>
      <c r="G3620">
        <v>0</v>
      </c>
      <c r="H3620">
        <v>0</v>
      </c>
      <c r="I3620">
        <v>0</v>
      </c>
    </row>
    <row r="3621" spans="1:19" x14ac:dyDescent="0.2">
      <c r="A3621">
        <v>3596</v>
      </c>
      <c r="B3621">
        <v>-13222</v>
      </c>
      <c r="C3621">
        <v>2</v>
      </c>
      <c r="D3621">
        <v>0.246</v>
      </c>
      <c r="E3621">
        <v>-3222</v>
      </c>
      <c r="F3621">
        <v>111</v>
      </c>
      <c r="G3621">
        <v>0</v>
      </c>
      <c r="H3621">
        <v>0</v>
      </c>
      <c r="I3621">
        <v>0</v>
      </c>
    </row>
    <row r="3622" spans="1:19" x14ac:dyDescent="0.2">
      <c r="A3622">
        <v>3597</v>
      </c>
      <c r="B3622">
        <v>-13222</v>
      </c>
      <c r="C3622">
        <v>2</v>
      </c>
      <c r="D3622">
        <v>0.246</v>
      </c>
      <c r="E3622">
        <v>-3212</v>
      </c>
      <c r="F3622">
        <v>-211</v>
      </c>
      <c r="G3622">
        <v>0</v>
      </c>
      <c r="H3622">
        <v>0</v>
      </c>
      <c r="I3622">
        <v>0</v>
      </c>
    </row>
    <row r="3623" spans="1:19" s="2" customFormat="1" x14ac:dyDescent="0.2">
      <c r="A3623" s="2">
        <v>3598</v>
      </c>
      <c r="B3623" s="2">
        <v>32212</v>
      </c>
      <c r="C3623" s="2" t="s">
        <v>509</v>
      </c>
      <c r="D3623" s="2">
        <v>1.65</v>
      </c>
      <c r="E3623" s="2">
        <v>0.125</v>
      </c>
      <c r="F3623" s="2">
        <v>2</v>
      </c>
      <c r="G3623" s="2">
        <v>1</v>
      </c>
      <c r="H3623" s="2">
        <v>0</v>
      </c>
      <c r="I3623" s="2">
        <v>0</v>
      </c>
      <c r="J3623" s="2">
        <v>0</v>
      </c>
      <c r="K3623" s="2">
        <v>0.5</v>
      </c>
      <c r="L3623" s="2">
        <v>1</v>
      </c>
      <c r="M3623" s="2">
        <v>12</v>
      </c>
      <c r="N3623" s="2">
        <v>1.665</v>
      </c>
      <c r="O3623" s="2">
        <v>1.635</v>
      </c>
      <c r="P3623" s="2">
        <v>0.15</v>
      </c>
      <c r="Q3623" s="2">
        <v>0.1</v>
      </c>
      <c r="R3623" s="9">
        <v>4</v>
      </c>
      <c r="S3623" s="2" t="s">
        <v>705</v>
      </c>
    </row>
    <row r="3624" spans="1:19" x14ac:dyDescent="0.2">
      <c r="A3624">
        <v>3599</v>
      </c>
      <c r="B3624">
        <v>32212</v>
      </c>
      <c r="C3624">
        <v>2</v>
      </c>
      <c r="D3624">
        <v>0.51144375900000005</v>
      </c>
      <c r="E3624">
        <v>2112</v>
      </c>
      <c r="F3624">
        <v>211</v>
      </c>
      <c r="G3624">
        <v>0</v>
      </c>
      <c r="H3624">
        <v>0</v>
      </c>
      <c r="I3624">
        <v>0</v>
      </c>
    </row>
    <row r="3625" spans="1:19" x14ac:dyDescent="0.2">
      <c r="A3625">
        <v>3600</v>
      </c>
      <c r="B3625">
        <v>32212</v>
      </c>
      <c r="C3625">
        <v>2</v>
      </c>
      <c r="D3625">
        <v>0.255776114</v>
      </c>
      <c r="E3625">
        <v>2212</v>
      </c>
      <c r="F3625">
        <v>111</v>
      </c>
      <c r="G3625">
        <v>0</v>
      </c>
      <c r="H3625">
        <v>0</v>
      </c>
      <c r="I3625">
        <v>0</v>
      </c>
    </row>
    <row r="3626" spans="1:19" x14ac:dyDescent="0.2">
      <c r="A3626">
        <v>3601</v>
      </c>
      <c r="B3626">
        <v>32212</v>
      </c>
      <c r="C3626">
        <v>2</v>
      </c>
      <c r="D3626">
        <v>7.4086127000000002E-2</v>
      </c>
      <c r="E3626">
        <v>3122</v>
      </c>
      <c r="F3626">
        <v>321</v>
      </c>
      <c r="G3626">
        <v>0</v>
      </c>
      <c r="H3626">
        <v>0</v>
      </c>
      <c r="I3626">
        <v>0</v>
      </c>
    </row>
    <row r="3627" spans="1:19" x14ac:dyDescent="0.2">
      <c r="A3627">
        <v>3602</v>
      </c>
      <c r="B3627">
        <v>32212</v>
      </c>
      <c r="C3627">
        <v>2</v>
      </c>
      <c r="D3627">
        <v>6.8771017000000004E-2</v>
      </c>
      <c r="E3627">
        <v>2212</v>
      </c>
      <c r="F3627">
        <v>221</v>
      </c>
      <c r="G3627">
        <v>0</v>
      </c>
      <c r="H3627">
        <v>0</v>
      </c>
      <c r="I3627">
        <v>0</v>
      </c>
    </row>
    <row r="3628" spans="1:19" x14ac:dyDescent="0.2">
      <c r="A3628">
        <v>3603</v>
      </c>
      <c r="B3628">
        <v>32212</v>
      </c>
      <c r="C3628">
        <v>2</v>
      </c>
      <c r="D3628">
        <v>2.1151969E-2</v>
      </c>
      <c r="E3628">
        <v>2224</v>
      </c>
      <c r="F3628">
        <v>-211</v>
      </c>
      <c r="G3628">
        <v>0</v>
      </c>
      <c r="H3628">
        <v>0</v>
      </c>
      <c r="I3628">
        <v>0</v>
      </c>
    </row>
    <row r="3629" spans="1:19" x14ac:dyDescent="0.2">
      <c r="A3629">
        <v>3604</v>
      </c>
      <c r="B3629">
        <v>32212</v>
      </c>
      <c r="C3629">
        <v>2</v>
      </c>
      <c r="D3629">
        <v>1.7680876000000002E-2</v>
      </c>
      <c r="E3629">
        <v>12112</v>
      </c>
      <c r="F3629">
        <v>211</v>
      </c>
      <c r="G3629">
        <v>0</v>
      </c>
      <c r="H3629">
        <v>0</v>
      </c>
      <c r="I3629">
        <v>0</v>
      </c>
    </row>
    <row r="3630" spans="1:19" x14ac:dyDescent="0.2">
      <c r="A3630">
        <v>3605</v>
      </c>
      <c r="B3630">
        <v>32212</v>
      </c>
      <c r="C3630">
        <v>2</v>
      </c>
      <c r="D3630">
        <v>1.4101312E-2</v>
      </c>
      <c r="E3630">
        <v>2214</v>
      </c>
      <c r="F3630">
        <v>111</v>
      </c>
      <c r="G3630">
        <v>0</v>
      </c>
      <c r="H3630">
        <v>0</v>
      </c>
      <c r="I3630">
        <v>0</v>
      </c>
    </row>
    <row r="3631" spans="1:19" x14ac:dyDescent="0.2">
      <c r="A3631">
        <v>3606</v>
      </c>
      <c r="B3631">
        <v>32212</v>
      </c>
      <c r="C3631">
        <v>2</v>
      </c>
      <c r="D3631">
        <v>8.7862019999999999E-3</v>
      </c>
      <c r="E3631">
        <v>12212</v>
      </c>
      <c r="F3631">
        <v>111</v>
      </c>
      <c r="G3631">
        <v>0</v>
      </c>
      <c r="H3631">
        <v>0</v>
      </c>
      <c r="I3631">
        <v>0</v>
      </c>
    </row>
    <row r="3632" spans="1:19" x14ac:dyDescent="0.2">
      <c r="A3632">
        <v>3607</v>
      </c>
      <c r="B3632">
        <v>32212</v>
      </c>
      <c r="C3632">
        <v>2</v>
      </c>
      <c r="D3632">
        <v>7.0506559999999998E-3</v>
      </c>
      <c r="E3632">
        <v>2114</v>
      </c>
      <c r="F3632">
        <v>211</v>
      </c>
      <c r="G3632">
        <v>0</v>
      </c>
      <c r="H3632">
        <v>0</v>
      </c>
      <c r="I3632">
        <v>0</v>
      </c>
    </row>
    <row r="3633" spans="1:19" x14ac:dyDescent="0.2">
      <c r="A3633">
        <v>3608</v>
      </c>
      <c r="B3633">
        <v>32212</v>
      </c>
      <c r="C3633">
        <v>3</v>
      </c>
      <c r="D3633">
        <v>7.0506559999999998E-3</v>
      </c>
      <c r="E3633">
        <v>2112</v>
      </c>
      <c r="F3633">
        <v>211</v>
      </c>
      <c r="G3633">
        <v>111</v>
      </c>
      <c r="H3633">
        <v>0</v>
      </c>
      <c r="I3633">
        <v>0</v>
      </c>
    </row>
    <row r="3634" spans="1:19" x14ac:dyDescent="0.2">
      <c r="A3634">
        <v>3609</v>
      </c>
      <c r="B3634">
        <v>32212</v>
      </c>
      <c r="C3634">
        <v>3</v>
      </c>
      <c r="D3634">
        <v>7.0506559999999998E-3</v>
      </c>
      <c r="E3634">
        <v>2212</v>
      </c>
      <c r="F3634">
        <v>-211</v>
      </c>
      <c r="G3634">
        <v>211</v>
      </c>
      <c r="H3634">
        <v>0</v>
      </c>
      <c r="I3634">
        <v>0</v>
      </c>
    </row>
    <row r="3635" spans="1:19" x14ac:dyDescent="0.2">
      <c r="A3635">
        <v>3610</v>
      </c>
      <c r="B3635">
        <v>32212</v>
      </c>
      <c r="C3635">
        <v>3</v>
      </c>
      <c r="D3635">
        <v>7.0506559999999998E-3</v>
      </c>
      <c r="E3635">
        <v>2212</v>
      </c>
      <c r="F3635">
        <v>111</v>
      </c>
      <c r="G3635">
        <v>111</v>
      </c>
      <c r="H3635">
        <v>0</v>
      </c>
      <c r="I3635">
        <v>0</v>
      </c>
    </row>
    <row r="3636" spans="1:19" s="2" customFormat="1" x14ac:dyDescent="0.2">
      <c r="A3636" s="2">
        <v>3611</v>
      </c>
      <c r="B3636" s="2">
        <v>32112</v>
      </c>
      <c r="C3636" s="2" t="s">
        <v>510</v>
      </c>
      <c r="D3636" s="2">
        <v>1.65</v>
      </c>
      <c r="E3636" s="2">
        <v>0.125</v>
      </c>
      <c r="F3636" s="2">
        <v>2</v>
      </c>
      <c r="G3636" s="2">
        <v>1</v>
      </c>
      <c r="H3636" s="2">
        <v>0</v>
      </c>
      <c r="I3636" s="2">
        <v>0</v>
      </c>
      <c r="J3636" s="2">
        <v>0</v>
      </c>
      <c r="K3636" s="2">
        <v>0.5</v>
      </c>
      <c r="L3636" s="2">
        <v>0</v>
      </c>
      <c r="M3636" s="2">
        <v>12</v>
      </c>
      <c r="N3636" s="2">
        <v>1.665</v>
      </c>
      <c r="O3636" s="2">
        <v>1.635</v>
      </c>
      <c r="P3636" s="2">
        <v>0.15</v>
      </c>
      <c r="Q3636" s="2">
        <v>0.1</v>
      </c>
      <c r="R3636" s="9">
        <v>4</v>
      </c>
      <c r="S3636" s="2" t="s">
        <v>705</v>
      </c>
    </row>
    <row r="3637" spans="1:19" x14ac:dyDescent="0.2">
      <c r="A3637">
        <v>3612</v>
      </c>
      <c r="B3637">
        <v>32112</v>
      </c>
      <c r="C3637">
        <v>2</v>
      </c>
      <c r="D3637">
        <v>0.51144375900000005</v>
      </c>
      <c r="E3637">
        <v>2212</v>
      </c>
      <c r="F3637">
        <v>-211</v>
      </c>
      <c r="G3637">
        <v>0</v>
      </c>
      <c r="H3637">
        <v>0</v>
      </c>
      <c r="I3637">
        <v>0</v>
      </c>
    </row>
    <row r="3638" spans="1:19" x14ac:dyDescent="0.2">
      <c r="A3638">
        <v>3613</v>
      </c>
      <c r="B3638">
        <v>32112</v>
      </c>
      <c r="C3638">
        <v>2</v>
      </c>
      <c r="D3638">
        <v>0.255776114</v>
      </c>
      <c r="E3638">
        <v>2112</v>
      </c>
      <c r="F3638">
        <v>111</v>
      </c>
      <c r="G3638">
        <v>0</v>
      </c>
      <c r="H3638">
        <v>0</v>
      </c>
      <c r="I3638">
        <v>0</v>
      </c>
    </row>
    <row r="3639" spans="1:19" x14ac:dyDescent="0.2">
      <c r="A3639">
        <v>3614</v>
      </c>
      <c r="B3639">
        <v>32112</v>
      </c>
      <c r="C3639">
        <v>2</v>
      </c>
      <c r="D3639">
        <v>7.4086127000000002E-2</v>
      </c>
      <c r="E3639">
        <v>3122</v>
      </c>
      <c r="F3639">
        <v>311</v>
      </c>
      <c r="G3639">
        <v>0</v>
      </c>
      <c r="H3639">
        <v>0</v>
      </c>
      <c r="I3639">
        <v>0</v>
      </c>
    </row>
    <row r="3640" spans="1:19" x14ac:dyDescent="0.2">
      <c r="A3640">
        <v>3615</v>
      </c>
      <c r="B3640">
        <v>32112</v>
      </c>
      <c r="C3640">
        <v>2</v>
      </c>
      <c r="D3640">
        <v>6.8771017000000004E-2</v>
      </c>
      <c r="E3640">
        <v>2112</v>
      </c>
      <c r="F3640">
        <v>221</v>
      </c>
      <c r="G3640">
        <v>0</v>
      </c>
      <c r="H3640">
        <v>0</v>
      </c>
      <c r="I3640">
        <v>0</v>
      </c>
    </row>
    <row r="3641" spans="1:19" x14ac:dyDescent="0.2">
      <c r="A3641">
        <v>3616</v>
      </c>
      <c r="B3641">
        <v>32112</v>
      </c>
      <c r="C3641">
        <v>2</v>
      </c>
      <c r="D3641">
        <v>2.1151969E-2</v>
      </c>
      <c r="E3641">
        <v>1114</v>
      </c>
      <c r="F3641">
        <v>211</v>
      </c>
      <c r="G3641">
        <v>0</v>
      </c>
      <c r="H3641">
        <v>0</v>
      </c>
      <c r="I3641">
        <v>0</v>
      </c>
    </row>
    <row r="3642" spans="1:19" x14ac:dyDescent="0.2">
      <c r="A3642">
        <v>3617</v>
      </c>
      <c r="B3642">
        <v>32112</v>
      </c>
      <c r="C3642">
        <v>2</v>
      </c>
      <c r="D3642">
        <v>1.7680876000000002E-2</v>
      </c>
      <c r="E3642">
        <v>12212</v>
      </c>
      <c r="F3642">
        <v>-211</v>
      </c>
      <c r="G3642">
        <v>0</v>
      </c>
      <c r="H3642">
        <v>0</v>
      </c>
      <c r="I3642">
        <v>0</v>
      </c>
    </row>
    <row r="3643" spans="1:19" x14ac:dyDescent="0.2">
      <c r="A3643">
        <v>3618</v>
      </c>
      <c r="B3643">
        <v>32112</v>
      </c>
      <c r="C3643">
        <v>2</v>
      </c>
      <c r="D3643">
        <v>1.4101312E-2</v>
      </c>
      <c r="E3643">
        <v>2114</v>
      </c>
      <c r="F3643">
        <v>111</v>
      </c>
      <c r="G3643">
        <v>0</v>
      </c>
      <c r="H3643">
        <v>0</v>
      </c>
      <c r="I3643">
        <v>0</v>
      </c>
    </row>
    <row r="3644" spans="1:19" x14ac:dyDescent="0.2">
      <c r="A3644">
        <v>3619</v>
      </c>
      <c r="B3644">
        <v>32112</v>
      </c>
      <c r="C3644">
        <v>2</v>
      </c>
      <c r="D3644">
        <v>8.7862019999999999E-3</v>
      </c>
      <c r="E3644">
        <v>12112</v>
      </c>
      <c r="F3644">
        <v>111</v>
      </c>
      <c r="G3644">
        <v>0</v>
      </c>
      <c r="H3644">
        <v>0</v>
      </c>
      <c r="I3644">
        <v>0</v>
      </c>
    </row>
    <row r="3645" spans="1:19" x14ac:dyDescent="0.2">
      <c r="A3645">
        <v>3620</v>
      </c>
      <c r="B3645">
        <v>32112</v>
      </c>
      <c r="C3645">
        <v>2</v>
      </c>
      <c r="D3645">
        <v>7.0506559999999998E-3</v>
      </c>
      <c r="E3645">
        <v>2214</v>
      </c>
      <c r="F3645">
        <v>-211</v>
      </c>
      <c r="G3645">
        <v>0</v>
      </c>
      <c r="H3645">
        <v>0</v>
      </c>
      <c r="I3645">
        <v>0</v>
      </c>
    </row>
    <row r="3646" spans="1:19" x14ac:dyDescent="0.2">
      <c r="A3646">
        <v>3621</v>
      </c>
      <c r="B3646">
        <v>32112</v>
      </c>
      <c r="C3646">
        <v>3</v>
      </c>
      <c r="D3646">
        <v>7.0506559999999998E-3</v>
      </c>
      <c r="E3646">
        <v>2112</v>
      </c>
      <c r="F3646">
        <v>-211</v>
      </c>
      <c r="G3646">
        <v>211</v>
      </c>
      <c r="H3646">
        <v>0</v>
      </c>
      <c r="I3646">
        <v>0</v>
      </c>
    </row>
    <row r="3647" spans="1:19" x14ac:dyDescent="0.2">
      <c r="A3647">
        <v>3622</v>
      </c>
      <c r="B3647">
        <v>32112</v>
      </c>
      <c r="C3647">
        <v>3</v>
      </c>
      <c r="D3647">
        <v>7.0506559999999998E-3</v>
      </c>
      <c r="E3647">
        <v>2112</v>
      </c>
      <c r="F3647">
        <v>111</v>
      </c>
      <c r="G3647">
        <v>111</v>
      </c>
      <c r="H3647">
        <v>0</v>
      </c>
      <c r="I3647">
        <v>0</v>
      </c>
    </row>
    <row r="3648" spans="1:19" x14ac:dyDescent="0.2">
      <c r="A3648">
        <v>3623</v>
      </c>
      <c r="B3648">
        <v>32112</v>
      </c>
      <c r="C3648">
        <v>3</v>
      </c>
      <c r="D3648">
        <v>7.0506559999999998E-3</v>
      </c>
      <c r="E3648">
        <v>2212</v>
      </c>
      <c r="F3648">
        <v>-211</v>
      </c>
      <c r="G3648">
        <v>111</v>
      </c>
      <c r="H3648">
        <v>0</v>
      </c>
      <c r="I3648">
        <v>0</v>
      </c>
    </row>
    <row r="3649" spans="1:19" s="2" customFormat="1" x14ac:dyDescent="0.2">
      <c r="A3649" s="2">
        <v>3624</v>
      </c>
      <c r="B3649" s="2">
        <v>-32112</v>
      </c>
      <c r="C3649" s="2" t="s">
        <v>511</v>
      </c>
      <c r="D3649" s="2">
        <v>1.65</v>
      </c>
      <c r="E3649" s="2">
        <v>0.125</v>
      </c>
      <c r="F3649" s="2">
        <v>2</v>
      </c>
      <c r="G3649" s="2">
        <v>-1</v>
      </c>
      <c r="H3649" s="2">
        <v>0</v>
      </c>
      <c r="I3649" s="2">
        <v>0</v>
      </c>
      <c r="J3649" s="2">
        <v>0</v>
      </c>
      <c r="K3649" s="2">
        <v>0.5</v>
      </c>
      <c r="L3649" s="2">
        <v>0</v>
      </c>
      <c r="M3649" s="2">
        <v>12</v>
      </c>
      <c r="N3649" s="2">
        <v>1.665</v>
      </c>
      <c r="O3649" s="2">
        <v>1.635</v>
      </c>
      <c r="P3649" s="2">
        <v>0.15</v>
      </c>
      <c r="Q3649" s="2">
        <v>0.1</v>
      </c>
      <c r="R3649" s="9">
        <v>4</v>
      </c>
      <c r="S3649" s="2" t="s">
        <v>705</v>
      </c>
    </row>
    <row r="3650" spans="1:19" x14ac:dyDescent="0.2">
      <c r="A3650">
        <v>3625</v>
      </c>
      <c r="B3650">
        <v>-32112</v>
      </c>
      <c r="C3650">
        <v>2</v>
      </c>
      <c r="D3650">
        <v>0.51144375900000005</v>
      </c>
      <c r="E3650">
        <v>-2212</v>
      </c>
      <c r="F3650">
        <v>211</v>
      </c>
      <c r="G3650">
        <v>0</v>
      </c>
      <c r="H3650">
        <v>0</v>
      </c>
      <c r="I3650">
        <v>0</v>
      </c>
    </row>
    <row r="3651" spans="1:19" x14ac:dyDescent="0.2">
      <c r="A3651">
        <v>3626</v>
      </c>
      <c r="B3651">
        <v>-32112</v>
      </c>
      <c r="C3651">
        <v>2</v>
      </c>
      <c r="D3651">
        <v>0.255776114</v>
      </c>
      <c r="E3651">
        <v>-2112</v>
      </c>
      <c r="F3651">
        <v>111</v>
      </c>
      <c r="G3651">
        <v>0</v>
      </c>
      <c r="H3651">
        <v>0</v>
      </c>
      <c r="I3651">
        <v>0</v>
      </c>
    </row>
    <row r="3652" spans="1:19" x14ac:dyDescent="0.2">
      <c r="A3652">
        <v>3627</v>
      </c>
      <c r="B3652">
        <v>-32112</v>
      </c>
      <c r="C3652">
        <v>2</v>
      </c>
      <c r="D3652">
        <v>7.4086127000000002E-2</v>
      </c>
      <c r="E3652">
        <v>-3122</v>
      </c>
      <c r="F3652">
        <v>-311</v>
      </c>
      <c r="G3652">
        <v>0</v>
      </c>
      <c r="H3652">
        <v>0</v>
      </c>
      <c r="I3652">
        <v>0</v>
      </c>
    </row>
    <row r="3653" spans="1:19" x14ac:dyDescent="0.2">
      <c r="A3653">
        <v>3628</v>
      </c>
      <c r="B3653">
        <v>-32112</v>
      </c>
      <c r="C3653">
        <v>2</v>
      </c>
      <c r="D3653">
        <v>6.8771017000000004E-2</v>
      </c>
      <c r="E3653">
        <v>-2112</v>
      </c>
      <c r="F3653">
        <v>221</v>
      </c>
      <c r="G3653">
        <v>0</v>
      </c>
      <c r="H3653">
        <v>0</v>
      </c>
      <c r="I3653">
        <v>0</v>
      </c>
    </row>
    <row r="3654" spans="1:19" x14ac:dyDescent="0.2">
      <c r="A3654">
        <v>3629</v>
      </c>
      <c r="B3654">
        <v>-32112</v>
      </c>
      <c r="C3654">
        <v>2</v>
      </c>
      <c r="D3654">
        <v>2.1151969E-2</v>
      </c>
      <c r="E3654">
        <v>-1114</v>
      </c>
      <c r="F3654">
        <v>-211</v>
      </c>
      <c r="G3654">
        <v>0</v>
      </c>
      <c r="H3654">
        <v>0</v>
      </c>
      <c r="I3654">
        <v>0</v>
      </c>
    </row>
    <row r="3655" spans="1:19" x14ac:dyDescent="0.2">
      <c r="A3655">
        <v>3630</v>
      </c>
      <c r="B3655">
        <v>-32112</v>
      </c>
      <c r="C3655">
        <v>2</v>
      </c>
      <c r="D3655">
        <v>1.7680876000000002E-2</v>
      </c>
      <c r="E3655">
        <v>-12212</v>
      </c>
      <c r="F3655">
        <v>211</v>
      </c>
      <c r="G3655">
        <v>0</v>
      </c>
      <c r="H3655">
        <v>0</v>
      </c>
      <c r="I3655">
        <v>0</v>
      </c>
    </row>
    <row r="3656" spans="1:19" x14ac:dyDescent="0.2">
      <c r="A3656">
        <v>3631</v>
      </c>
      <c r="B3656">
        <v>-32112</v>
      </c>
      <c r="C3656">
        <v>2</v>
      </c>
      <c r="D3656">
        <v>1.4101312E-2</v>
      </c>
      <c r="E3656">
        <v>-2114</v>
      </c>
      <c r="F3656">
        <v>111</v>
      </c>
      <c r="G3656">
        <v>0</v>
      </c>
      <c r="H3656">
        <v>0</v>
      </c>
      <c r="I3656">
        <v>0</v>
      </c>
    </row>
    <row r="3657" spans="1:19" x14ac:dyDescent="0.2">
      <c r="A3657">
        <v>3632</v>
      </c>
      <c r="B3657">
        <v>-32112</v>
      </c>
      <c r="C3657">
        <v>2</v>
      </c>
      <c r="D3657">
        <v>8.7862019999999999E-3</v>
      </c>
      <c r="E3657">
        <v>-12112</v>
      </c>
      <c r="F3657">
        <v>111</v>
      </c>
      <c r="G3657">
        <v>0</v>
      </c>
      <c r="H3657">
        <v>0</v>
      </c>
      <c r="I3657">
        <v>0</v>
      </c>
    </row>
    <row r="3658" spans="1:19" x14ac:dyDescent="0.2">
      <c r="A3658">
        <v>3633</v>
      </c>
      <c r="B3658">
        <v>-32112</v>
      </c>
      <c r="C3658">
        <v>2</v>
      </c>
      <c r="D3658">
        <v>7.0506559999999998E-3</v>
      </c>
      <c r="E3658">
        <v>-2214</v>
      </c>
      <c r="F3658">
        <v>211</v>
      </c>
      <c r="G3658">
        <v>0</v>
      </c>
      <c r="H3658">
        <v>0</v>
      </c>
      <c r="I3658">
        <v>0</v>
      </c>
    </row>
    <row r="3659" spans="1:19" x14ac:dyDescent="0.2">
      <c r="A3659">
        <v>3634</v>
      </c>
      <c r="B3659">
        <v>-32112</v>
      </c>
      <c r="C3659">
        <v>3</v>
      </c>
      <c r="D3659">
        <v>7.0506559999999998E-3</v>
      </c>
      <c r="E3659">
        <v>-2212</v>
      </c>
      <c r="F3659">
        <v>211</v>
      </c>
      <c r="G3659">
        <v>111</v>
      </c>
      <c r="H3659">
        <v>0</v>
      </c>
      <c r="I3659">
        <v>0</v>
      </c>
    </row>
    <row r="3660" spans="1:19" x14ac:dyDescent="0.2">
      <c r="A3660">
        <v>3635</v>
      </c>
      <c r="B3660">
        <v>-32112</v>
      </c>
      <c r="C3660">
        <v>3</v>
      </c>
      <c r="D3660">
        <v>7.0506559999999998E-3</v>
      </c>
      <c r="E3660">
        <v>-2112</v>
      </c>
      <c r="F3660">
        <v>-211</v>
      </c>
      <c r="G3660">
        <v>211</v>
      </c>
      <c r="H3660">
        <v>0</v>
      </c>
      <c r="I3660">
        <v>0</v>
      </c>
    </row>
    <row r="3661" spans="1:19" x14ac:dyDescent="0.2">
      <c r="A3661">
        <v>3636</v>
      </c>
      <c r="B3661">
        <v>-32112</v>
      </c>
      <c r="C3661">
        <v>3</v>
      </c>
      <c r="D3661">
        <v>7.0506559999999998E-3</v>
      </c>
      <c r="E3661">
        <v>-2112</v>
      </c>
      <c r="F3661">
        <v>111</v>
      </c>
      <c r="G3661">
        <v>111</v>
      </c>
      <c r="H3661">
        <v>0</v>
      </c>
      <c r="I3661">
        <v>0</v>
      </c>
    </row>
    <row r="3662" spans="1:19" s="2" customFormat="1" x14ac:dyDescent="0.2">
      <c r="A3662" s="2">
        <v>3637</v>
      </c>
      <c r="B3662" s="2">
        <v>-32212</v>
      </c>
      <c r="C3662" s="2" t="s">
        <v>512</v>
      </c>
      <c r="D3662" s="2">
        <v>1.65</v>
      </c>
      <c r="E3662" s="2">
        <v>0.125</v>
      </c>
      <c r="F3662" s="2">
        <v>2</v>
      </c>
      <c r="G3662" s="2">
        <v>-1</v>
      </c>
      <c r="H3662" s="2">
        <v>0</v>
      </c>
      <c r="I3662" s="2">
        <v>0</v>
      </c>
      <c r="J3662" s="2">
        <v>0</v>
      </c>
      <c r="K3662" s="2">
        <v>0.5</v>
      </c>
      <c r="L3662" s="2">
        <v>-1</v>
      </c>
      <c r="M3662" s="2">
        <v>12</v>
      </c>
      <c r="N3662" s="2">
        <v>1.665</v>
      </c>
      <c r="O3662" s="2">
        <v>1.635</v>
      </c>
      <c r="P3662" s="2">
        <v>0.15</v>
      </c>
      <c r="Q3662" s="2">
        <v>0.1</v>
      </c>
      <c r="R3662" s="9">
        <v>4</v>
      </c>
      <c r="S3662" s="2" t="s">
        <v>705</v>
      </c>
    </row>
    <row r="3663" spans="1:19" x14ac:dyDescent="0.2">
      <c r="A3663">
        <v>3638</v>
      </c>
      <c r="B3663">
        <v>-32212</v>
      </c>
      <c r="C3663">
        <v>2</v>
      </c>
      <c r="D3663">
        <v>0.51144375900000005</v>
      </c>
      <c r="E3663">
        <v>-2112</v>
      </c>
      <c r="F3663">
        <v>-211</v>
      </c>
      <c r="G3663">
        <v>0</v>
      </c>
      <c r="H3663">
        <v>0</v>
      </c>
      <c r="I3663">
        <v>0</v>
      </c>
    </row>
    <row r="3664" spans="1:19" x14ac:dyDescent="0.2">
      <c r="A3664">
        <v>3639</v>
      </c>
      <c r="B3664">
        <v>-32212</v>
      </c>
      <c r="C3664">
        <v>2</v>
      </c>
      <c r="D3664">
        <v>0.255776114</v>
      </c>
      <c r="E3664">
        <v>-2212</v>
      </c>
      <c r="F3664">
        <v>111</v>
      </c>
      <c r="G3664">
        <v>0</v>
      </c>
      <c r="H3664">
        <v>0</v>
      </c>
      <c r="I3664">
        <v>0</v>
      </c>
    </row>
    <row r="3665" spans="1:19" x14ac:dyDescent="0.2">
      <c r="A3665">
        <v>3640</v>
      </c>
      <c r="B3665">
        <v>-32212</v>
      </c>
      <c r="C3665">
        <v>2</v>
      </c>
      <c r="D3665">
        <v>7.4086127000000002E-2</v>
      </c>
      <c r="E3665">
        <v>-3122</v>
      </c>
      <c r="F3665">
        <v>-321</v>
      </c>
      <c r="G3665">
        <v>0</v>
      </c>
      <c r="H3665">
        <v>0</v>
      </c>
      <c r="I3665">
        <v>0</v>
      </c>
    </row>
    <row r="3666" spans="1:19" x14ac:dyDescent="0.2">
      <c r="A3666">
        <v>3641</v>
      </c>
      <c r="B3666">
        <v>-32212</v>
      </c>
      <c r="C3666">
        <v>2</v>
      </c>
      <c r="D3666">
        <v>6.8771017000000004E-2</v>
      </c>
      <c r="E3666">
        <v>-2212</v>
      </c>
      <c r="F3666">
        <v>221</v>
      </c>
      <c r="G3666">
        <v>0</v>
      </c>
      <c r="H3666">
        <v>0</v>
      </c>
      <c r="I3666">
        <v>0</v>
      </c>
    </row>
    <row r="3667" spans="1:19" x14ac:dyDescent="0.2">
      <c r="A3667">
        <v>3642</v>
      </c>
      <c r="B3667">
        <v>-32212</v>
      </c>
      <c r="C3667">
        <v>2</v>
      </c>
      <c r="D3667">
        <v>2.1151969E-2</v>
      </c>
      <c r="E3667">
        <v>-2224</v>
      </c>
      <c r="F3667">
        <v>211</v>
      </c>
      <c r="G3667">
        <v>0</v>
      </c>
      <c r="H3667">
        <v>0</v>
      </c>
      <c r="I3667">
        <v>0</v>
      </c>
    </row>
    <row r="3668" spans="1:19" x14ac:dyDescent="0.2">
      <c r="A3668">
        <v>3643</v>
      </c>
      <c r="B3668">
        <v>-32212</v>
      </c>
      <c r="C3668">
        <v>2</v>
      </c>
      <c r="D3668">
        <v>1.7680876000000002E-2</v>
      </c>
      <c r="E3668">
        <v>-12112</v>
      </c>
      <c r="F3668">
        <v>-211</v>
      </c>
      <c r="G3668">
        <v>0</v>
      </c>
      <c r="H3668">
        <v>0</v>
      </c>
      <c r="I3668">
        <v>0</v>
      </c>
    </row>
    <row r="3669" spans="1:19" x14ac:dyDescent="0.2">
      <c r="A3669">
        <v>3644</v>
      </c>
      <c r="B3669">
        <v>-32212</v>
      </c>
      <c r="C3669">
        <v>2</v>
      </c>
      <c r="D3669">
        <v>1.4101312E-2</v>
      </c>
      <c r="E3669">
        <v>-2214</v>
      </c>
      <c r="F3669">
        <v>111</v>
      </c>
      <c r="G3669">
        <v>0</v>
      </c>
      <c r="H3669">
        <v>0</v>
      </c>
      <c r="I3669">
        <v>0</v>
      </c>
    </row>
    <row r="3670" spans="1:19" x14ac:dyDescent="0.2">
      <c r="A3670">
        <v>3645</v>
      </c>
      <c r="B3670">
        <v>-32212</v>
      </c>
      <c r="C3670">
        <v>2</v>
      </c>
      <c r="D3670">
        <v>8.7862019999999999E-3</v>
      </c>
      <c r="E3670">
        <v>-12212</v>
      </c>
      <c r="F3670">
        <v>111</v>
      </c>
      <c r="G3670">
        <v>0</v>
      </c>
      <c r="H3670">
        <v>0</v>
      </c>
      <c r="I3670">
        <v>0</v>
      </c>
    </row>
    <row r="3671" spans="1:19" x14ac:dyDescent="0.2">
      <c r="A3671">
        <v>3646</v>
      </c>
      <c r="B3671">
        <v>-32212</v>
      </c>
      <c r="C3671">
        <v>2</v>
      </c>
      <c r="D3671">
        <v>7.0506559999999998E-3</v>
      </c>
      <c r="E3671">
        <v>-2114</v>
      </c>
      <c r="F3671">
        <v>-211</v>
      </c>
      <c r="G3671">
        <v>0</v>
      </c>
      <c r="H3671">
        <v>0</v>
      </c>
      <c r="I3671">
        <v>0</v>
      </c>
    </row>
    <row r="3672" spans="1:19" x14ac:dyDescent="0.2">
      <c r="A3672">
        <v>3647</v>
      </c>
      <c r="B3672">
        <v>-32212</v>
      </c>
      <c r="C3672">
        <v>3</v>
      </c>
      <c r="D3672">
        <v>7.0506559999999998E-3</v>
      </c>
      <c r="E3672">
        <v>-2212</v>
      </c>
      <c r="F3672">
        <v>-211</v>
      </c>
      <c r="G3672">
        <v>211</v>
      </c>
      <c r="H3672">
        <v>0</v>
      </c>
      <c r="I3672">
        <v>0</v>
      </c>
    </row>
    <row r="3673" spans="1:19" x14ac:dyDescent="0.2">
      <c r="A3673">
        <v>3648</v>
      </c>
      <c r="B3673">
        <v>-32212</v>
      </c>
      <c r="C3673">
        <v>3</v>
      </c>
      <c r="D3673">
        <v>7.0506559999999998E-3</v>
      </c>
      <c r="E3673">
        <v>-2212</v>
      </c>
      <c r="F3673">
        <v>111</v>
      </c>
      <c r="G3673">
        <v>111</v>
      </c>
      <c r="H3673">
        <v>0</v>
      </c>
      <c r="I3673">
        <v>0</v>
      </c>
    </row>
    <row r="3674" spans="1:19" x14ac:dyDescent="0.2">
      <c r="A3674">
        <v>3649</v>
      </c>
      <c r="B3674">
        <v>-32212</v>
      </c>
      <c r="C3674">
        <v>3</v>
      </c>
      <c r="D3674">
        <v>7.0506559999999998E-3</v>
      </c>
      <c r="E3674">
        <v>-2112</v>
      </c>
      <c r="F3674">
        <v>-211</v>
      </c>
      <c r="G3674">
        <v>111</v>
      </c>
      <c r="H3674">
        <v>0</v>
      </c>
      <c r="I3674">
        <v>0</v>
      </c>
    </row>
    <row r="3675" spans="1:19" s="2" customFormat="1" x14ac:dyDescent="0.2">
      <c r="A3675" s="2">
        <v>3650</v>
      </c>
      <c r="B3675" s="2">
        <v>9000323</v>
      </c>
      <c r="C3675" s="2" t="s">
        <v>513</v>
      </c>
      <c r="D3675" s="2">
        <v>1.6719999999999999</v>
      </c>
      <c r="E3675" s="2">
        <v>0.158</v>
      </c>
      <c r="F3675" s="2">
        <v>3</v>
      </c>
      <c r="G3675" s="2">
        <v>0</v>
      </c>
      <c r="H3675" s="2">
        <v>1</v>
      </c>
      <c r="I3675" s="2">
        <v>0</v>
      </c>
      <c r="J3675" s="2">
        <v>0</v>
      </c>
      <c r="K3675" s="2">
        <v>0.5</v>
      </c>
      <c r="L3675" s="2">
        <v>1</v>
      </c>
      <c r="M3675" s="2">
        <v>5</v>
      </c>
      <c r="N3675" s="2">
        <f>D3675+0.05</f>
        <v>1.722</v>
      </c>
      <c r="O3675" s="2">
        <f>D3675-0.05</f>
        <v>1.6219999999999999</v>
      </c>
      <c r="P3675" s="2">
        <f>E3675+0.05</f>
        <v>0.20800000000000002</v>
      </c>
      <c r="Q3675" s="2">
        <f>E3675-0.05</f>
        <v>0.108</v>
      </c>
      <c r="R3675" s="9">
        <v>-4</v>
      </c>
      <c r="S3675" s="2" t="s">
        <v>784</v>
      </c>
    </row>
    <row r="3676" spans="1:19" x14ac:dyDescent="0.2">
      <c r="A3676">
        <v>3651</v>
      </c>
      <c r="B3676">
        <v>9000323</v>
      </c>
      <c r="C3676">
        <v>2</v>
      </c>
      <c r="D3676">
        <v>0.95</v>
      </c>
      <c r="E3676">
        <v>9000325</v>
      </c>
      <c r="F3676">
        <v>22</v>
      </c>
      <c r="G3676">
        <v>0</v>
      </c>
      <c r="H3676">
        <v>0</v>
      </c>
      <c r="I3676">
        <v>0</v>
      </c>
    </row>
    <row r="3677" spans="1:19" x14ac:dyDescent="0.2">
      <c r="A3677">
        <v>3652</v>
      </c>
      <c r="B3677">
        <v>9000323</v>
      </c>
      <c r="C3677">
        <v>2</v>
      </c>
      <c r="D3677">
        <v>2.5000000000000001E-2</v>
      </c>
      <c r="E3677">
        <v>333</v>
      </c>
      <c r="F3677">
        <v>321</v>
      </c>
      <c r="G3677">
        <v>0</v>
      </c>
      <c r="H3677">
        <v>0</v>
      </c>
      <c r="I3677">
        <v>0</v>
      </c>
    </row>
    <row r="3678" spans="1:19" x14ac:dyDescent="0.2">
      <c r="A3678">
        <v>3653</v>
      </c>
      <c r="B3678">
        <v>9000323</v>
      </c>
      <c r="C3678">
        <v>3</v>
      </c>
      <c r="D3678">
        <v>8.3400000000000002E-3</v>
      </c>
      <c r="E3678">
        <v>321</v>
      </c>
      <c r="F3678">
        <v>111</v>
      </c>
      <c r="G3678">
        <v>111</v>
      </c>
      <c r="H3678">
        <v>0</v>
      </c>
      <c r="I3678">
        <v>0</v>
      </c>
    </row>
    <row r="3679" spans="1:19" x14ac:dyDescent="0.2">
      <c r="A3679">
        <v>3654</v>
      </c>
      <c r="B3679">
        <v>9000323</v>
      </c>
      <c r="C3679">
        <v>3</v>
      </c>
      <c r="D3679">
        <v>8.3300000000000006E-3</v>
      </c>
      <c r="E3679">
        <v>311</v>
      </c>
      <c r="F3679">
        <v>211</v>
      </c>
      <c r="G3679">
        <v>111</v>
      </c>
      <c r="H3679">
        <v>0</v>
      </c>
      <c r="I3679">
        <v>0</v>
      </c>
    </row>
    <row r="3680" spans="1:19" x14ac:dyDescent="0.2">
      <c r="A3680">
        <v>3655</v>
      </c>
      <c r="B3680">
        <v>9000323</v>
      </c>
      <c r="C3680">
        <v>3</v>
      </c>
      <c r="D3680">
        <v>8.3300000000000006E-3</v>
      </c>
      <c r="E3680">
        <v>321</v>
      </c>
      <c r="F3680">
        <v>-211</v>
      </c>
      <c r="G3680">
        <v>211</v>
      </c>
      <c r="H3680">
        <v>0</v>
      </c>
      <c r="I3680">
        <v>0</v>
      </c>
    </row>
    <row r="3681" spans="1:19" s="2" customFormat="1" x14ac:dyDescent="0.2">
      <c r="A3681" s="2">
        <v>3656</v>
      </c>
      <c r="B3681" s="2">
        <v>9000313</v>
      </c>
      <c r="C3681" s="2" t="s">
        <v>514</v>
      </c>
      <c r="D3681" s="2">
        <v>1.6719999999999999</v>
      </c>
      <c r="E3681" s="2">
        <v>0.158</v>
      </c>
      <c r="F3681" s="2">
        <v>3</v>
      </c>
      <c r="G3681" s="2">
        <v>0</v>
      </c>
      <c r="H3681" s="2">
        <v>1</v>
      </c>
      <c r="I3681" s="2">
        <v>0</v>
      </c>
      <c r="J3681" s="2">
        <v>0</v>
      </c>
      <c r="K3681" s="2">
        <v>0.5</v>
      </c>
      <c r="L3681" s="2">
        <v>0</v>
      </c>
      <c r="M3681" s="2">
        <v>5</v>
      </c>
      <c r="N3681" s="2">
        <f>D3681+0.05</f>
        <v>1.722</v>
      </c>
      <c r="O3681" s="2">
        <f>D3681-0.05</f>
        <v>1.6219999999999999</v>
      </c>
      <c r="P3681" s="2">
        <f>E3681+0.05</f>
        <v>0.20800000000000002</v>
      </c>
      <c r="Q3681" s="2">
        <f>E3681-0.05</f>
        <v>0.108</v>
      </c>
      <c r="R3681" s="9">
        <v>-4</v>
      </c>
      <c r="S3681" s="2" t="s">
        <v>784</v>
      </c>
    </row>
    <row r="3682" spans="1:19" x14ac:dyDescent="0.2">
      <c r="A3682">
        <v>3657</v>
      </c>
      <c r="B3682">
        <v>9000313</v>
      </c>
      <c r="C3682">
        <v>2</v>
      </c>
      <c r="D3682">
        <v>0.95</v>
      </c>
      <c r="E3682">
        <v>9000315</v>
      </c>
      <c r="F3682">
        <v>22</v>
      </c>
      <c r="G3682">
        <v>0</v>
      </c>
      <c r="H3682">
        <v>0</v>
      </c>
      <c r="I3682">
        <v>0</v>
      </c>
    </row>
    <row r="3683" spans="1:19" x14ac:dyDescent="0.2">
      <c r="A3683">
        <v>3658</v>
      </c>
      <c r="B3683">
        <v>9000313</v>
      </c>
      <c r="C3683">
        <v>2</v>
      </c>
      <c r="D3683">
        <v>2.5000000000000001E-2</v>
      </c>
      <c r="E3683">
        <v>333</v>
      </c>
      <c r="F3683">
        <v>311</v>
      </c>
      <c r="G3683">
        <v>0</v>
      </c>
      <c r="H3683">
        <v>0</v>
      </c>
      <c r="I3683">
        <v>0</v>
      </c>
    </row>
    <row r="3684" spans="1:19" x14ac:dyDescent="0.2">
      <c r="A3684">
        <v>3659</v>
      </c>
      <c r="B3684">
        <v>9000313</v>
      </c>
      <c r="C3684">
        <v>3</v>
      </c>
      <c r="D3684">
        <v>8.3400000000000002E-3</v>
      </c>
      <c r="E3684">
        <v>311</v>
      </c>
      <c r="F3684">
        <v>111</v>
      </c>
      <c r="G3684">
        <v>111</v>
      </c>
      <c r="H3684">
        <v>0</v>
      </c>
      <c r="I3684">
        <v>0</v>
      </c>
    </row>
    <row r="3685" spans="1:19" x14ac:dyDescent="0.2">
      <c r="A3685">
        <v>3660</v>
      </c>
      <c r="B3685">
        <v>9000313</v>
      </c>
      <c r="C3685">
        <v>3</v>
      </c>
      <c r="D3685">
        <v>8.3300000000000006E-3</v>
      </c>
      <c r="E3685">
        <v>311</v>
      </c>
      <c r="F3685">
        <v>-211</v>
      </c>
      <c r="G3685">
        <v>211</v>
      </c>
      <c r="H3685">
        <v>0</v>
      </c>
      <c r="I3685">
        <v>0</v>
      </c>
    </row>
    <row r="3686" spans="1:19" x14ac:dyDescent="0.2">
      <c r="A3686">
        <v>3661</v>
      </c>
      <c r="B3686">
        <v>9000313</v>
      </c>
      <c r="C3686">
        <v>3</v>
      </c>
      <c r="D3686">
        <v>8.3300000000000006E-3</v>
      </c>
      <c r="E3686">
        <v>321</v>
      </c>
      <c r="F3686">
        <v>-211</v>
      </c>
      <c r="G3686">
        <v>111</v>
      </c>
      <c r="H3686">
        <v>0</v>
      </c>
      <c r="I3686">
        <v>0</v>
      </c>
    </row>
    <row r="3687" spans="1:19" s="2" customFormat="1" x14ac:dyDescent="0.2">
      <c r="A3687" s="2">
        <v>3662</v>
      </c>
      <c r="B3687" s="2">
        <v>-9000313</v>
      </c>
      <c r="C3687" s="2" t="s">
        <v>515</v>
      </c>
      <c r="D3687" s="2">
        <v>1.6719999999999999</v>
      </c>
      <c r="E3687" s="2">
        <v>0.158</v>
      </c>
      <c r="F3687" s="2">
        <v>3</v>
      </c>
      <c r="G3687" s="2">
        <v>0</v>
      </c>
      <c r="H3687" s="2">
        <v>-1</v>
      </c>
      <c r="I3687" s="2">
        <v>0</v>
      </c>
      <c r="J3687" s="2">
        <v>0</v>
      </c>
      <c r="K3687" s="2">
        <v>0.5</v>
      </c>
      <c r="L3687" s="2">
        <v>0</v>
      </c>
      <c r="M3687" s="2">
        <v>5</v>
      </c>
      <c r="N3687" s="2">
        <f>D3687+0.05</f>
        <v>1.722</v>
      </c>
      <c r="O3687" s="2">
        <f>D3687-0.05</f>
        <v>1.6219999999999999</v>
      </c>
      <c r="P3687" s="2">
        <f>E3687+0.05</f>
        <v>0.20800000000000002</v>
      </c>
      <c r="Q3687" s="2">
        <f>E3687-0.05</f>
        <v>0.108</v>
      </c>
      <c r="R3687" s="9">
        <v>-4</v>
      </c>
      <c r="S3687" s="2" t="s">
        <v>784</v>
      </c>
    </row>
    <row r="3688" spans="1:19" x14ac:dyDescent="0.2">
      <c r="A3688">
        <v>3663</v>
      </c>
      <c r="B3688">
        <v>-9000313</v>
      </c>
      <c r="C3688">
        <v>2</v>
      </c>
      <c r="D3688">
        <v>0.95</v>
      </c>
      <c r="E3688">
        <v>-9000315</v>
      </c>
      <c r="F3688">
        <v>22</v>
      </c>
      <c r="G3688">
        <v>0</v>
      </c>
      <c r="H3688">
        <v>0</v>
      </c>
      <c r="I3688">
        <v>0</v>
      </c>
    </row>
    <row r="3689" spans="1:19" x14ac:dyDescent="0.2">
      <c r="A3689">
        <v>3664</v>
      </c>
      <c r="B3689">
        <v>-9000313</v>
      </c>
      <c r="C3689">
        <v>2</v>
      </c>
      <c r="D3689">
        <v>2.5000000000000001E-2</v>
      </c>
      <c r="E3689">
        <v>333</v>
      </c>
      <c r="F3689">
        <v>-311</v>
      </c>
      <c r="G3689">
        <v>0</v>
      </c>
      <c r="H3689">
        <v>0</v>
      </c>
      <c r="I3689">
        <v>0</v>
      </c>
    </row>
    <row r="3690" spans="1:19" x14ac:dyDescent="0.2">
      <c r="A3690">
        <v>3665</v>
      </c>
      <c r="B3690">
        <v>-9000313</v>
      </c>
      <c r="C3690">
        <v>3</v>
      </c>
      <c r="D3690">
        <v>8.3400000000000002E-3</v>
      </c>
      <c r="E3690">
        <v>-311</v>
      </c>
      <c r="F3690">
        <v>111</v>
      </c>
      <c r="G3690">
        <v>111</v>
      </c>
      <c r="H3690">
        <v>0</v>
      </c>
      <c r="I3690">
        <v>0</v>
      </c>
    </row>
    <row r="3691" spans="1:19" x14ac:dyDescent="0.2">
      <c r="A3691">
        <v>3666</v>
      </c>
      <c r="B3691">
        <v>-9000313</v>
      </c>
      <c r="C3691">
        <v>3</v>
      </c>
      <c r="D3691">
        <v>8.3300000000000006E-3</v>
      </c>
      <c r="E3691">
        <v>-321</v>
      </c>
      <c r="F3691">
        <v>211</v>
      </c>
      <c r="G3691">
        <v>111</v>
      </c>
      <c r="H3691">
        <v>0</v>
      </c>
      <c r="I3691">
        <v>0</v>
      </c>
    </row>
    <row r="3692" spans="1:19" x14ac:dyDescent="0.2">
      <c r="A3692">
        <v>3667</v>
      </c>
      <c r="B3692">
        <v>-9000313</v>
      </c>
      <c r="C3692">
        <v>3</v>
      </c>
      <c r="D3692">
        <v>8.3300000000000006E-3</v>
      </c>
      <c r="E3692">
        <v>-311</v>
      </c>
      <c r="F3692">
        <v>-211</v>
      </c>
      <c r="G3692">
        <v>211</v>
      </c>
      <c r="H3692">
        <v>0</v>
      </c>
      <c r="I3692">
        <v>0</v>
      </c>
    </row>
    <row r="3693" spans="1:19" s="2" customFormat="1" x14ac:dyDescent="0.2">
      <c r="A3693" s="2">
        <v>3668</v>
      </c>
      <c r="B3693" s="2">
        <v>-9000323</v>
      </c>
      <c r="C3693" s="2" t="s">
        <v>516</v>
      </c>
      <c r="D3693" s="2">
        <v>1.6719999999999999</v>
      </c>
      <c r="E3693" s="2">
        <v>0.158</v>
      </c>
      <c r="F3693" s="2">
        <v>3</v>
      </c>
      <c r="G3693" s="2">
        <v>0</v>
      </c>
      <c r="H3693" s="2">
        <v>-1</v>
      </c>
      <c r="I3693" s="2">
        <v>0</v>
      </c>
      <c r="J3693" s="2">
        <v>0</v>
      </c>
      <c r="K3693" s="2">
        <v>0.5</v>
      </c>
      <c r="L3693" s="2">
        <v>-1</v>
      </c>
      <c r="M3693" s="2">
        <v>5</v>
      </c>
      <c r="N3693" s="2">
        <f>D3693+0.05</f>
        <v>1.722</v>
      </c>
      <c r="O3693" s="2">
        <f>D3693-0.05</f>
        <v>1.6219999999999999</v>
      </c>
      <c r="P3693" s="2">
        <f>E3693+0.05</f>
        <v>0.20800000000000002</v>
      </c>
      <c r="Q3693" s="2">
        <f>E3693-0.05</f>
        <v>0.108</v>
      </c>
      <c r="R3693" s="9">
        <v>-4</v>
      </c>
      <c r="S3693" s="2" t="s">
        <v>784</v>
      </c>
    </row>
    <row r="3694" spans="1:19" x14ac:dyDescent="0.2">
      <c r="A3694">
        <v>3669</v>
      </c>
      <c r="B3694">
        <v>-9000323</v>
      </c>
      <c r="C3694">
        <v>2</v>
      </c>
      <c r="D3694">
        <v>0.95</v>
      </c>
      <c r="E3694">
        <v>-9000325</v>
      </c>
      <c r="F3694">
        <v>22</v>
      </c>
      <c r="G3694">
        <v>0</v>
      </c>
      <c r="H3694">
        <v>0</v>
      </c>
      <c r="I3694">
        <v>0</v>
      </c>
    </row>
    <row r="3695" spans="1:19" x14ac:dyDescent="0.2">
      <c r="A3695">
        <v>3670</v>
      </c>
      <c r="B3695">
        <v>-9000323</v>
      </c>
      <c r="C3695">
        <v>2</v>
      </c>
      <c r="D3695">
        <v>2.5000000000000001E-2</v>
      </c>
      <c r="E3695">
        <v>333</v>
      </c>
      <c r="F3695">
        <v>-321</v>
      </c>
      <c r="G3695">
        <v>0</v>
      </c>
      <c r="H3695">
        <v>0</v>
      </c>
      <c r="I3695">
        <v>0</v>
      </c>
    </row>
    <row r="3696" spans="1:19" x14ac:dyDescent="0.2">
      <c r="A3696">
        <v>3671</v>
      </c>
      <c r="B3696">
        <v>-9000323</v>
      </c>
      <c r="C3696">
        <v>3</v>
      </c>
      <c r="D3696">
        <v>8.3400000000000002E-3</v>
      </c>
      <c r="E3696">
        <v>-321</v>
      </c>
      <c r="F3696">
        <v>111</v>
      </c>
      <c r="G3696">
        <v>111</v>
      </c>
      <c r="H3696">
        <v>0</v>
      </c>
      <c r="I3696">
        <v>0</v>
      </c>
    </row>
    <row r="3697" spans="1:19" x14ac:dyDescent="0.2">
      <c r="A3697">
        <v>3672</v>
      </c>
      <c r="B3697">
        <v>-9000323</v>
      </c>
      <c r="C3697">
        <v>3</v>
      </c>
      <c r="D3697">
        <v>8.3300000000000006E-3</v>
      </c>
      <c r="E3697">
        <v>-321</v>
      </c>
      <c r="F3697">
        <v>-211</v>
      </c>
      <c r="G3697">
        <v>211</v>
      </c>
      <c r="H3697">
        <v>0</v>
      </c>
      <c r="I3697">
        <v>0</v>
      </c>
    </row>
    <row r="3698" spans="1:19" x14ac:dyDescent="0.2">
      <c r="A3698">
        <v>3673</v>
      </c>
      <c r="B3698">
        <v>-9000323</v>
      </c>
      <c r="C3698">
        <v>3</v>
      </c>
      <c r="D3698">
        <v>8.3300000000000006E-3</v>
      </c>
      <c r="E3698">
        <v>-311</v>
      </c>
      <c r="F3698">
        <v>-211</v>
      </c>
      <c r="G3698">
        <v>111</v>
      </c>
      <c r="H3698">
        <v>0</v>
      </c>
      <c r="I3698">
        <v>0</v>
      </c>
    </row>
    <row r="3699" spans="1:19" s="2" customFormat="1" x14ac:dyDescent="0.2">
      <c r="A3699" s="2">
        <v>3674</v>
      </c>
      <c r="B3699" s="2">
        <v>30223</v>
      </c>
      <c r="C3699" s="2" t="s">
        <v>517</v>
      </c>
      <c r="D3699" s="2">
        <v>1.67</v>
      </c>
      <c r="E3699" s="2">
        <v>0.315</v>
      </c>
      <c r="F3699" s="2">
        <v>3</v>
      </c>
      <c r="G3699" s="2">
        <v>0</v>
      </c>
      <c r="H3699" s="2">
        <v>0</v>
      </c>
      <c r="I3699" s="2">
        <v>0</v>
      </c>
      <c r="J3699" s="2">
        <v>0</v>
      </c>
      <c r="K3699" s="2">
        <v>0</v>
      </c>
      <c r="L3699" s="2">
        <v>0</v>
      </c>
      <c r="M3699" s="2">
        <v>5</v>
      </c>
      <c r="N3699" s="2">
        <f>D3699+0.03</f>
        <v>1.7</v>
      </c>
      <c r="O3699" s="2">
        <f>D3699-0.03</f>
        <v>1.64</v>
      </c>
      <c r="P3699" s="2">
        <f>E3699+0.035</f>
        <v>0.35</v>
      </c>
      <c r="Q3699" s="2">
        <f>E3699-0.035</f>
        <v>0.28000000000000003</v>
      </c>
      <c r="R3699" s="9">
        <v>-4</v>
      </c>
      <c r="S3699" s="2" t="s">
        <v>730</v>
      </c>
    </row>
    <row r="3700" spans="1:19" x14ac:dyDescent="0.2">
      <c r="A3700">
        <v>3676</v>
      </c>
      <c r="B3700">
        <v>30223</v>
      </c>
      <c r="C3700">
        <v>2</v>
      </c>
      <c r="D3700">
        <v>0.17</v>
      </c>
      <c r="E3700">
        <v>-213</v>
      </c>
      <c r="F3700">
        <v>211</v>
      </c>
      <c r="G3700">
        <v>0</v>
      </c>
      <c r="H3700">
        <v>0</v>
      </c>
      <c r="I3700">
        <v>0</v>
      </c>
    </row>
    <row r="3701" spans="1:19" x14ac:dyDescent="0.2">
      <c r="A3701">
        <v>3677</v>
      </c>
      <c r="B3701">
        <v>30223</v>
      </c>
      <c r="C3701">
        <v>2</v>
      </c>
      <c r="D3701">
        <v>0.17</v>
      </c>
      <c r="E3701">
        <v>113</v>
      </c>
      <c r="F3701">
        <v>111</v>
      </c>
      <c r="G3701">
        <v>0</v>
      </c>
      <c r="H3701">
        <v>0</v>
      </c>
      <c r="I3701">
        <v>0</v>
      </c>
    </row>
    <row r="3702" spans="1:19" x14ac:dyDescent="0.2">
      <c r="A3702">
        <v>3678</v>
      </c>
      <c r="B3702">
        <v>30223</v>
      </c>
      <c r="C3702">
        <v>2</v>
      </c>
      <c r="D3702">
        <v>0.17</v>
      </c>
      <c r="E3702">
        <v>213</v>
      </c>
      <c r="F3702">
        <v>-211</v>
      </c>
      <c r="G3702">
        <v>0</v>
      </c>
      <c r="H3702">
        <v>0</v>
      </c>
      <c r="I3702">
        <v>0</v>
      </c>
    </row>
    <row r="3703" spans="1:19" x14ac:dyDescent="0.2">
      <c r="A3703">
        <v>3679</v>
      </c>
      <c r="B3703">
        <v>30223</v>
      </c>
      <c r="C3703">
        <v>2</v>
      </c>
      <c r="D3703">
        <v>0.25</v>
      </c>
      <c r="E3703">
        <v>223</v>
      </c>
      <c r="F3703">
        <v>221</v>
      </c>
      <c r="G3703">
        <v>0</v>
      </c>
      <c r="H3703">
        <v>0</v>
      </c>
      <c r="I3703">
        <v>0</v>
      </c>
    </row>
    <row r="3704" spans="1:19" x14ac:dyDescent="0.2">
      <c r="A3704">
        <v>0</v>
      </c>
      <c r="B3704">
        <v>30223</v>
      </c>
      <c r="C3704">
        <v>3</v>
      </c>
      <c r="D3704">
        <v>0.12</v>
      </c>
      <c r="E3704">
        <v>223</v>
      </c>
      <c r="F3704">
        <v>211</v>
      </c>
      <c r="G3704">
        <v>-211</v>
      </c>
      <c r="H3704">
        <v>0</v>
      </c>
      <c r="I3704">
        <v>0</v>
      </c>
    </row>
    <row r="3705" spans="1:19" x14ac:dyDescent="0.2">
      <c r="A3705">
        <v>0</v>
      </c>
      <c r="B3705">
        <v>30223</v>
      </c>
      <c r="C3705">
        <v>3</v>
      </c>
      <c r="D3705">
        <v>0.12</v>
      </c>
      <c r="E3705">
        <v>223</v>
      </c>
      <c r="F3705">
        <v>111</v>
      </c>
      <c r="G3705">
        <v>111</v>
      </c>
      <c r="H3705">
        <v>0</v>
      </c>
      <c r="I3705">
        <v>0</v>
      </c>
    </row>
    <row r="3706" spans="1:19" s="2" customFormat="1" x14ac:dyDescent="0.2">
      <c r="A3706" s="2">
        <v>3680</v>
      </c>
      <c r="B3706" s="2">
        <v>9020213</v>
      </c>
      <c r="C3706" s="2" t="s">
        <v>518</v>
      </c>
      <c r="D3706" s="2">
        <v>1.655</v>
      </c>
      <c r="E3706" s="2">
        <v>0.254</v>
      </c>
      <c r="F3706" s="2">
        <v>3</v>
      </c>
      <c r="G3706" s="2">
        <v>0</v>
      </c>
      <c r="H3706" s="2">
        <v>0</v>
      </c>
      <c r="I3706" s="2">
        <v>0</v>
      </c>
      <c r="J3706" s="2">
        <v>0</v>
      </c>
      <c r="K3706" s="2">
        <v>1</v>
      </c>
      <c r="L3706" s="2">
        <v>1</v>
      </c>
      <c r="M3706" s="2">
        <v>3</v>
      </c>
      <c r="N3706" s="2">
        <f>D3706+0.016</f>
        <v>1.671</v>
      </c>
      <c r="O3706" s="2">
        <f>D3706-0.016</f>
        <v>1.639</v>
      </c>
      <c r="P3706" s="2">
        <f>E3706+0.04</f>
        <v>0.29399999999999998</v>
      </c>
      <c r="Q3706" s="2">
        <f>E3706-0.04</f>
        <v>0.214</v>
      </c>
      <c r="R3706" s="9">
        <v>-4</v>
      </c>
      <c r="S3706" s="2" t="s">
        <v>784</v>
      </c>
    </row>
    <row r="3707" spans="1:19" x14ac:dyDescent="0.2">
      <c r="A3707">
        <v>3681</v>
      </c>
      <c r="B3707">
        <v>9020213</v>
      </c>
      <c r="C3707">
        <v>2</v>
      </c>
      <c r="D3707">
        <v>0.9</v>
      </c>
      <c r="E3707">
        <v>10211</v>
      </c>
      <c r="F3707">
        <v>22</v>
      </c>
      <c r="G3707">
        <v>0</v>
      </c>
      <c r="H3707">
        <v>0</v>
      </c>
      <c r="I3707">
        <v>0</v>
      </c>
    </row>
    <row r="3708" spans="1:19" x14ac:dyDescent="0.2">
      <c r="A3708">
        <v>3682</v>
      </c>
      <c r="B3708">
        <v>9020213</v>
      </c>
      <c r="C3708">
        <v>2</v>
      </c>
      <c r="D3708">
        <v>0.05</v>
      </c>
      <c r="E3708">
        <v>225</v>
      </c>
      <c r="F3708">
        <v>211</v>
      </c>
      <c r="G3708">
        <v>0</v>
      </c>
      <c r="H3708">
        <v>0</v>
      </c>
      <c r="I3708">
        <v>0</v>
      </c>
    </row>
    <row r="3709" spans="1:19" x14ac:dyDescent="0.2">
      <c r="A3709">
        <v>3683</v>
      </c>
      <c r="B3709">
        <v>9020213</v>
      </c>
      <c r="C3709">
        <v>3</v>
      </c>
      <c r="D3709">
        <v>0.05</v>
      </c>
      <c r="E3709">
        <v>223</v>
      </c>
      <c r="F3709">
        <v>211</v>
      </c>
      <c r="G3709">
        <v>111</v>
      </c>
      <c r="H3709">
        <v>0</v>
      </c>
      <c r="I3709">
        <v>0</v>
      </c>
    </row>
    <row r="3710" spans="1:19" s="2" customFormat="1" x14ac:dyDescent="0.2">
      <c r="A3710" s="2">
        <v>3684</v>
      </c>
      <c r="B3710" s="2">
        <v>9020113</v>
      </c>
      <c r="C3710" s="2" t="s">
        <v>519</v>
      </c>
      <c r="D3710" s="2">
        <v>1.655</v>
      </c>
      <c r="E3710" s="2">
        <v>0.254</v>
      </c>
      <c r="F3710" s="2">
        <v>3</v>
      </c>
      <c r="G3710" s="2">
        <v>0</v>
      </c>
      <c r="H3710" s="2">
        <v>0</v>
      </c>
      <c r="I3710" s="2">
        <v>0</v>
      </c>
      <c r="J3710" s="2">
        <v>0</v>
      </c>
      <c r="K3710" s="2">
        <v>1</v>
      </c>
      <c r="L3710" s="2">
        <v>0</v>
      </c>
      <c r="M3710" s="2">
        <v>4</v>
      </c>
      <c r="N3710" s="2">
        <f>D3710+0.016</f>
        <v>1.671</v>
      </c>
      <c r="O3710" s="2">
        <f>D3710-0.016</f>
        <v>1.639</v>
      </c>
      <c r="P3710" s="2">
        <f>E3710+0.04</f>
        <v>0.29399999999999998</v>
      </c>
      <c r="Q3710" s="2">
        <f>E3710-0.04</f>
        <v>0.214</v>
      </c>
      <c r="R3710" s="9">
        <v>-4</v>
      </c>
      <c r="S3710" s="2" t="s">
        <v>784</v>
      </c>
    </row>
    <row r="3711" spans="1:19" x14ac:dyDescent="0.2">
      <c r="A3711">
        <v>3685</v>
      </c>
      <c r="B3711">
        <v>9020113</v>
      </c>
      <c r="C3711">
        <v>2</v>
      </c>
      <c r="D3711">
        <v>0.9</v>
      </c>
      <c r="E3711">
        <v>10111</v>
      </c>
      <c r="F3711">
        <v>22</v>
      </c>
      <c r="G3711">
        <v>0</v>
      </c>
      <c r="H3711">
        <v>0</v>
      </c>
      <c r="I3711">
        <v>0</v>
      </c>
    </row>
    <row r="3712" spans="1:19" x14ac:dyDescent="0.2">
      <c r="A3712">
        <v>3686</v>
      </c>
      <c r="B3712">
        <v>9020113</v>
      </c>
      <c r="C3712">
        <v>2</v>
      </c>
      <c r="D3712">
        <v>0.05</v>
      </c>
      <c r="E3712">
        <v>225</v>
      </c>
      <c r="F3712">
        <v>111</v>
      </c>
      <c r="G3712">
        <v>0</v>
      </c>
      <c r="H3712">
        <v>0</v>
      </c>
      <c r="I3712">
        <v>0</v>
      </c>
    </row>
    <row r="3713" spans="1:19" x14ac:dyDescent="0.2">
      <c r="A3713">
        <v>3687</v>
      </c>
      <c r="B3713">
        <v>9020113</v>
      </c>
      <c r="C3713">
        <v>3</v>
      </c>
      <c r="D3713">
        <v>3.3000000000000002E-2</v>
      </c>
      <c r="E3713">
        <v>223</v>
      </c>
      <c r="F3713">
        <v>-211</v>
      </c>
      <c r="G3713">
        <v>211</v>
      </c>
      <c r="H3713">
        <v>0</v>
      </c>
      <c r="I3713">
        <v>0</v>
      </c>
    </row>
    <row r="3714" spans="1:19" x14ac:dyDescent="0.2">
      <c r="A3714">
        <v>3688</v>
      </c>
      <c r="B3714">
        <v>9020113</v>
      </c>
      <c r="C3714">
        <v>3</v>
      </c>
      <c r="D3714">
        <v>1.7000000000000001E-2</v>
      </c>
      <c r="E3714">
        <v>223</v>
      </c>
      <c r="F3714">
        <v>111</v>
      </c>
      <c r="G3714">
        <v>111</v>
      </c>
      <c r="H3714">
        <v>0</v>
      </c>
      <c r="I3714">
        <v>0</v>
      </c>
    </row>
    <row r="3715" spans="1:19" s="2" customFormat="1" x14ac:dyDescent="0.2">
      <c r="A3715" s="2">
        <v>3689</v>
      </c>
      <c r="B3715" s="2">
        <v>-9020213</v>
      </c>
      <c r="C3715" s="2" t="s">
        <v>520</v>
      </c>
      <c r="D3715" s="2">
        <v>1.655</v>
      </c>
      <c r="E3715" s="2">
        <v>0.254</v>
      </c>
      <c r="F3715" s="2">
        <v>3</v>
      </c>
      <c r="G3715" s="2">
        <v>0</v>
      </c>
      <c r="H3715" s="2">
        <v>0</v>
      </c>
      <c r="I3715" s="2">
        <v>0</v>
      </c>
      <c r="J3715" s="2">
        <v>0</v>
      </c>
      <c r="K3715" s="2">
        <v>1</v>
      </c>
      <c r="L3715" s="2">
        <v>-1</v>
      </c>
      <c r="M3715" s="2">
        <v>3</v>
      </c>
      <c r="N3715" s="2">
        <f>D3715+0.016</f>
        <v>1.671</v>
      </c>
      <c r="O3715" s="2">
        <f>D3715-0.016</f>
        <v>1.639</v>
      </c>
      <c r="P3715" s="2">
        <f>E3715+0.04</f>
        <v>0.29399999999999998</v>
      </c>
      <c r="Q3715" s="2">
        <f>E3715-0.04</f>
        <v>0.214</v>
      </c>
      <c r="R3715" s="9">
        <v>-4</v>
      </c>
      <c r="S3715" s="2" t="s">
        <v>784</v>
      </c>
    </row>
    <row r="3716" spans="1:19" x14ac:dyDescent="0.2">
      <c r="A3716">
        <v>3690</v>
      </c>
      <c r="B3716">
        <v>-9020213</v>
      </c>
      <c r="C3716">
        <v>2</v>
      </c>
      <c r="D3716">
        <v>0.9</v>
      </c>
      <c r="E3716">
        <v>-10211</v>
      </c>
      <c r="F3716">
        <v>22</v>
      </c>
      <c r="G3716">
        <v>0</v>
      </c>
      <c r="H3716">
        <v>0</v>
      </c>
      <c r="I3716">
        <v>0</v>
      </c>
    </row>
    <row r="3717" spans="1:19" x14ac:dyDescent="0.2">
      <c r="A3717">
        <v>3691</v>
      </c>
      <c r="B3717">
        <v>-9020213</v>
      </c>
      <c r="C3717">
        <v>2</v>
      </c>
      <c r="D3717">
        <v>0.05</v>
      </c>
      <c r="E3717">
        <v>225</v>
      </c>
      <c r="F3717">
        <v>-211</v>
      </c>
      <c r="G3717">
        <v>0</v>
      </c>
      <c r="H3717">
        <v>0</v>
      </c>
      <c r="I3717">
        <v>0</v>
      </c>
    </row>
    <row r="3718" spans="1:19" x14ac:dyDescent="0.2">
      <c r="A3718">
        <v>3692</v>
      </c>
      <c r="B3718">
        <v>-9020213</v>
      </c>
      <c r="C3718">
        <v>3</v>
      </c>
      <c r="D3718">
        <v>0.05</v>
      </c>
      <c r="E3718">
        <v>223</v>
      </c>
      <c r="F3718">
        <v>-211</v>
      </c>
      <c r="G3718">
        <v>111</v>
      </c>
      <c r="H3718">
        <v>0</v>
      </c>
      <c r="I3718">
        <v>0</v>
      </c>
    </row>
    <row r="3719" spans="1:19" s="2" customFormat="1" x14ac:dyDescent="0.2">
      <c r="A3719" s="2">
        <v>3693</v>
      </c>
      <c r="B3719" s="2">
        <v>9020225</v>
      </c>
      <c r="C3719" s="2" t="s">
        <v>521</v>
      </c>
      <c r="D3719" s="2">
        <v>1.639</v>
      </c>
      <c r="E3719" s="2">
        <v>9.9000000000000005E-2</v>
      </c>
      <c r="F3719" s="2">
        <v>5</v>
      </c>
      <c r="G3719" s="2">
        <v>0</v>
      </c>
      <c r="H3719" s="2">
        <v>0</v>
      </c>
      <c r="I3719" s="2">
        <v>0</v>
      </c>
      <c r="J3719" s="2">
        <v>0</v>
      </c>
      <c r="K3719" s="2">
        <v>0</v>
      </c>
      <c r="L3719" s="2">
        <v>0</v>
      </c>
      <c r="M3719" s="2">
        <v>7</v>
      </c>
      <c r="N3719" s="2">
        <f>D3719+0.006</f>
        <v>1.645</v>
      </c>
      <c r="O3719" s="2">
        <f>D3719-0.006</f>
        <v>1.633</v>
      </c>
      <c r="P3719" s="2">
        <f>E3719+0.06</f>
        <v>0.159</v>
      </c>
      <c r="Q3719" s="2">
        <f>E3719-0.04</f>
        <v>5.9000000000000004E-2</v>
      </c>
      <c r="R3719" s="9">
        <v>-1</v>
      </c>
      <c r="S3719" s="2" t="s">
        <v>784</v>
      </c>
    </row>
    <row r="3720" spans="1:19" x14ac:dyDescent="0.2">
      <c r="A3720">
        <v>3694</v>
      </c>
      <c r="B3720">
        <v>9020225</v>
      </c>
      <c r="C3720">
        <v>2</v>
      </c>
      <c r="D3720">
        <v>0.7</v>
      </c>
      <c r="E3720">
        <v>9010223</v>
      </c>
      <c r="F3720">
        <v>22</v>
      </c>
      <c r="G3720">
        <v>0</v>
      </c>
      <c r="H3720">
        <v>0</v>
      </c>
      <c r="I3720">
        <v>0</v>
      </c>
    </row>
    <row r="3721" spans="1:19" x14ac:dyDescent="0.2">
      <c r="A3721">
        <v>3695</v>
      </c>
      <c r="B3721">
        <v>9020225</v>
      </c>
      <c r="C3721">
        <v>2</v>
      </c>
      <c r="D3721">
        <v>0.11</v>
      </c>
      <c r="E3721">
        <v>223</v>
      </c>
      <c r="F3721">
        <v>223</v>
      </c>
      <c r="G3721">
        <v>0</v>
      </c>
      <c r="H3721">
        <v>0</v>
      </c>
      <c r="I3721">
        <v>0</v>
      </c>
    </row>
    <row r="3722" spans="1:19" x14ac:dyDescent="0.2">
      <c r="A3722">
        <v>3696</v>
      </c>
      <c r="B3722">
        <v>9020225</v>
      </c>
      <c r="C3722">
        <v>2</v>
      </c>
      <c r="D3722">
        <v>0.06</v>
      </c>
      <c r="E3722">
        <v>-321</v>
      </c>
      <c r="F3722">
        <v>321</v>
      </c>
      <c r="G3722">
        <v>0</v>
      </c>
      <c r="H3722">
        <v>0</v>
      </c>
      <c r="I3722">
        <v>0</v>
      </c>
    </row>
    <row r="3723" spans="1:19" x14ac:dyDescent="0.2">
      <c r="A3723">
        <v>3697</v>
      </c>
      <c r="B3723">
        <v>9020225</v>
      </c>
      <c r="C3723">
        <v>2</v>
      </c>
      <c r="D3723">
        <v>0.06</v>
      </c>
      <c r="E3723">
        <v>-311</v>
      </c>
      <c r="F3723">
        <v>311</v>
      </c>
      <c r="G3723">
        <v>0</v>
      </c>
      <c r="H3723">
        <v>0</v>
      </c>
      <c r="I3723">
        <v>0</v>
      </c>
    </row>
    <row r="3724" spans="1:19" x14ac:dyDescent="0.2">
      <c r="A3724">
        <v>3698</v>
      </c>
      <c r="B3724">
        <v>9020225</v>
      </c>
      <c r="C3724">
        <v>4</v>
      </c>
      <c r="D3724">
        <v>0.04</v>
      </c>
      <c r="E3724">
        <v>-211</v>
      </c>
      <c r="F3724">
        <v>-211</v>
      </c>
      <c r="G3724">
        <v>211</v>
      </c>
      <c r="H3724">
        <v>211</v>
      </c>
      <c r="I3724">
        <v>0</v>
      </c>
    </row>
    <row r="3725" spans="1:19" x14ac:dyDescent="0.2">
      <c r="A3725">
        <v>3699</v>
      </c>
      <c r="B3725">
        <v>9020225</v>
      </c>
      <c r="C3725">
        <v>4</v>
      </c>
      <c r="D3725">
        <v>0.02</v>
      </c>
      <c r="E3725">
        <v>-211</v>
      </c>
      <c r="F3725">
        <v>211</v>
      </c>
      <c r="G3725">
        <v>111</v>
      </c>
      <c r="H3725">
        <v>111</v>
      </c>
      <c r="I3725">
        <v>0</v>
      </c>
    </row>
    <row r="3726" spans="1:19" x14ac:dyDescent="0.2">
      <c r="A3726">
        <v>3700</v>
      </c>
      <c r="B3726">
        <v>9020225</v>
      </c>
      <c r="C3726">
        <v>4</v>
      </c>
      <c r="D3726">
        <v>0.01</v>
      </c>
      <c r="E3726">
        <v>111</v>
      </c>
      <c r="F3726">
        <v>111</v>
      </c>
      <c r="G3726">
        <v>111</v>
      </c>
      <c r="H3726">
        <v>111</v>
      </c>
      <c r="I3726">
        <v>0</v>
      </c>
    </row>
    <row r="3727" spans="1:19" s="2" customFormat="1" x14ac:dyDescent="0.2">
      <c r="A3727" s="2">
        <v>3701</v>
      </c>
      <c r="B3727" s="2">
        <v>2222</v>
      </c>
      <c r="C3727" s="2" t="s">
        <v>522</v>
      </c>
      <c r="D3727" s="2">
        <v>1.61</v>
      </c>
      <c r="E3727" s="2">
        <v>0.13</v>
      </c>
      <c r="F3727" s="2">
        <v>2</v>
      </c>
      <c r="G3727" s="2">
        <v>1</v>
      </c>
      <c r="H3727" s="2">
        <v>0</v>
      </c>
      <c r="I3727" s="2">
        <v>0</v>
      </c>
      <c r="J3727" s="2">
        <v>0</v>
      </c>
      <c r="K3727" s="2">
        <v>1.5</v>
      </c>
      <c r="L3727" s="2">
        <v>2</v>
      </c>
      <c r="M3727" s="2">
        <v>3</v>
      </c>
      <c r="N3727" s="2">
        <v>1.63</v>
      </c>
      <c r="O3727" s="2">
        <v>1.59</v>
      </c>
      <c r="P3727" s="2">
        <v>0.15</v>
      </c>
      <c r="Q3727" s="2">
        <v>0.11</v>
      </c>
      <c r="R3727" s="9">
        <v>4</v>
      </c>
      <c r="S3727" s="2" t="s">
        <v>705</v>
      </c>
    </row>
    <row r="3728" spans="1:19" x14ac:dyDescent="0.2">
      <c r="A3728">
        <v>3702</v>
      </c>
      <c r="B3728">
        <v>2222</v>
      </c>
      <c r="C3728">
        <v>2</v>
      </c>
      <c r="D3728">
        <v>0.38574938600000003</v>
      </c>
      <c r="E3728">
        <v>2224</v>
      </c>
      <c r="F3728">
        <v>111</v>
      </c>
      <c r="G3728">
        <v>0</v>
      </c>
      <c r="H3728">
        <v>0</v>
      </c>
      <c r="I3728">
        <v>0</v>
      </c>
    </row>
    <row r="3729" spans="1:19" x14ac:dyDescent="0.2">
      <c r="A3729">
        <v>3703</v>
      </c>
      <c r="B3729">
        <v>2222</v>
      </c>
      <c r="C3729">
        <v>2</v>
      </c>
      <c r="D3729">
        <v>0.357125307</v>
      </c>
      <c r="E3729">
        <v>2212</v>
      </c>
      <c r="F3729">
        <v>211</v>
      </c>
      <c r="G3729">
        <v>0</v>
      </c>
      <c r="H3729">
        <v>0</v>
      </c>
      <c r="I3729">
        <v>0</v>
      </c>
    </row>
    <row r="3730" spans="1:19" x14ac:dyDescent="0.2">
      <c r="A3730">
        <v>3704</v>
      </c>
      <c r="B3730">
        <v>2222</v>
      </c>
      <c r="C3730">
        <v>2</v>
      </c>
      <c r="D3730">
        <v>0.25712530700000003</v>
      </c>
      <c r="E3730">
        <v>2214</v>
      </c>
      <c r="F3730">
        <v>211</v>
      </c>
      <c r="G3730">
        <v>0</v>
      </c>
      <c r="H3730">
        <v>0</v>
      </c>
      <c r="I3730">
        <v>0</v>
      </c>
    </row>
    <row r="3731" spans="1:19" s="2" customFormat="1" x14ac:dyDescent="0.2">
      <c r="A3731" s="2">
        <v>3705</v>
      </c>
      <c r="B3731" s="2">
        <v>2122</v>
      </c>
      <c r="C3731" s="2" t="s">
        <v>523</v>
      </c>
      <c r="D3731" s="2">
        <v>1.61</v>
      </c>
      <c r="E3731" s="2">
        <v>0.13</v>
      </c>
      <c r="F3731" s="2">
        <v>2</v>
      </c>
      <c r="G3731" s="2">
        <v>1</v>
      </c>
      <c r="H3731" s="2">
        <v>0</v>
      </c>
      <c r="I3731" s="2">
        <v>0</v>
      </c>
      <c r="J3731" s="2">
        <v>0</v>
      </c>
      <c r="K3731" s="2">
        <v>1.5</v>
      </c>
      <c r="L3731" s="2">
        <v>1</v>
      </c>
      <c r="M3731" s="2">
        <v>5</v>
      </c>
      <c r="N3731" s="2">
        <v>1.63</v>
      </c>
      <c r="O3731" s="2">
        <v>1.59</v>
      </c>
      <c r="P3731" s="2">
        <v>0.15</v>
      </c>
      <c r="Q3731" s="2">
        <v>0.11</v>
      </c>
      <c r="R3731" s="9">
        <v>4</v>
      </c>
      <c r="S3731" s="2" t="s">
        <v>705</v>
      </c>
    </row>
    <row r="3732" spans="1:19" x14ac:dyDescent="0.2">
      <c r="A3732">
        <v>3706</v>
      </c>
      <c r="B3732">
        <v>2122</v>
      </c>
      <c r="C3732">
        <v>2</v>
      </c>
      <c r="D3732">
        <v>0.34287469300000001</v>
      </c>
      <c r="E3732">
        <v>2114</v>
      </c>
      <c r="F3732">
        <v>211</v>
      </c>
      <c r="G3732">
        <v>0</v>
      </c>
      <c r="H3732">
        <v>0</v>
      </c>
      <c r="I3732">
        <v>0</v>
      </c>
    </row>
    <row r="3733" spans="1:19" x14ac:dyDescent="0.2">
      <c r="A3733">
        <v>3707</v>
      </c>
      <c r="B3733">
        <v>2122</v>
      </c>
      <c r="C3733">
        <v>2</v>
      </c>
      <c r="D3733">
        <v>0.25712530700000003</v>
      </c>
      <c r="E3733">
        <v>2224</v>
      </c>
      <c r="F3733">
        <v>-211</v>
      </c>
      <c r="G3733">
        <v>0</v>
      </c>
      <c r="H3733">
        <v>0</v>
      </c>
      <c r="I3733">
        <v>0</v>
      </c>
    </row>
    <row r="3734" spans="1:19" x14ac:dyDescent="0.2">
      <c r="A3734">
        <v>3708</v>
      </c>
      <c r="B3734">
        <v>2122</v>
      </c>
      <c r="C3734">
        <v>2</v>
      </c>
      <c r="D3734">
        <v>0.23808353800000001</v>
      </c>
      <c r="E3734">
        <v>2212</v>
      </c>
      <c r="F3734">
        <v>111</v>
      </c>
      <c r="G3734">
        <v>0</v>
      </c>
      <c r="H3734">
        <v>0</v>
      </c>
      <c r="I3734">
        <v>0</v>
      </c>
    </row>
    <row r="3735" spans="1:19" x14ac:dyDescent="0.2">
      <c r="A3735">
        <v>3709</v>
      </c>
      <c r="B3735">
        <v>2122</v>
      </c>
      <c r="C3735">
        <v>2</v>
      </c>
      <c r="D3735">
        <v>0.11904176900000001</v>
      </c>
      <c r="E3735">
        <v>2112</v>
      </c>
      <c r="F3735">
        <v>211</v>
      </c>
      <c r="G3735">
        <v>0</v>
      </c>
      <c r="H3735">
        <v>0</v>
      </c>
      <c r="I3735">
        <v>0</v>
      </c>
    </row>
    <row r="3736" spans="1:19" x14ac:dyDescent="0.2">
      <c r="A3736">
        <v>3710</v>
      </c>
      <c r="B3736">
        <v>2122</v>
      </c>
      <c r="C3736">
        <v>2</v>
      </c>
      <c r="D3736">
        <v>4.2874691999999999E-2</v>
      </c>
      <c r="E3736">
        <v>2214</v>
      </c>
      <c r="F3736">
        <v>111</v>
      </c>
      <c r="G3736">
        <v>0</v>
      </c>
      <c r="H3736">
        <v>0</v>
      </c>
      <c r="I3736">
        <v>0</v>
      </c>
    </row>
    <row r="3737" spans="1:19" s="2" customFormat="1" x14ac:dyDescent="0.2">
      <c r="A3737" s="2">
        <v>3711</v>
      </c>
      <c r="B3737" s="2">
        <v>1212</v>
      </c>
      <c r="C3737" s="2" t="s">
        <v>524</v>
      </c>
      <c r="D3737" s="2">
        <v>1.61</v>
      </c>
      <c r="E3737" s="2">
        <v>0.13</v>
      </c>
      <c r="F3737" s="2">
        <v>2</v>
      </c>
      <c r="G3737" s="2">
        <v>1</v>
      </c>
      <c r="H3737" s="2">
        <v>0</v>
      </c>
      <c r="I3737" s="2">
        <v>0</v>
      </c>
      <c r="J3737" s="2">
        <v>0</v>
      </c>
      <c r="K3737" s="2">
        <v>1.5</v>
      </c>
      <c r="L3737" s="2">
        <v>0</v>
      </c>
      <c r="M3737" s="2">
        <v>5</v>
      </c>
      <c r="N3737" s="2">
        <v>1.63</v>
      </c>
      <c r="O3737" s="2">
        <v>1.59</v>
      </c>
      <c r="P3737" s="2">
        <v>0.15</v>
      </c>
      <c r="Q3737" s="2">
        <v>0.11</v>
      </c>
      <c r="R3737" s="9">
        <v>4</v>
      </c>
      <c r="S3737" s="2" t="s">
        <v>705</v>
      </c>
    </row>
    <row r="3738" spans="1:19" x14ac:dyDescent="0.2">
      <c r="A3738">
        <v>3712</v>
      </c>
      <c r="B3738">
        <v>1212</v>
      </c>
      <c r="C3738">
        <v>2</v>
      </c>
      <c r="D3738">
        <v>0.34287469300000001</v>
      </c>
      <c r="E3738">
        <v>2214</v>
      </c>
      <c r="F3738">
        <v>-211</v>
      </c>
      <c r="G3738">
        <v>0</v>
      </c>
      <c r="H3738">
        <v>0</v>
      </c>
      <c r="I3738">
        <v>0</v>
      </c>
    </row>
    <row r="3739" spans="1:19" x14ac:dyDescent="0.2">
      <c r="A3739">
        <v>3713</v>
      </c>
      <c r="B3739">
        <v>1212</v>
      </c>
      <c r="C3739">
        <v>2</v>
      </c>
      <c r="D3739">
        <v>0.25712530700000003</v>
      </c>
      <c r="E3739">
        <v>1114</v>
      </c>
      <c r="F3739">
        <v>211</v>
      </c>
      <c r="G3739">
        <v>0</v>
      </c>
      <c r="H3739">
        <v>0</v>
      </c>
      <c r="I3739">
        <v>0</v>
      </c>
    </row>
    <row r="3740" spans="1:19" x14ac:dyDescent="0.2">
      <c r="A3740">
        <v>3714</v>
      </c>
      <c r="B3740">
        <v>1212</v>
      </c>
      <c r="C3740">
        <v>2</v>
      </c>
      <c r="D3740">
        <v>0.23808353800000001</v>
      </c>
      <c r="E3740">
        <v>2112</v>
      </c>
      <c r="F3740">
        <v>111</v>
      </c>
      <c r="G3740">
        <v>0</v>
      </c>
      <c r="H3740">
        <v>0</v>
      </c>
      <c r="I3740">
        <v>0</v>
      </c>
    </row>
    <row r="3741" spans="1:19" x14ac:dyDescent="0.2">
      <c r="A3741">
        <v>3715</v>
      </c>
      <c r="B3741">
        <v>1212</v>
      </c>
      <c r="C3741">
        <v>2</v>
      </c>
      <c r="D3741">
        <v>0.11904176900000001</v>
      </c>
      <c r="E3741">
        <v>2212</v>
      </c>
      <c r="F3741">
        <v>-211</v>
      </c>
      <c r="G3741">
        <v>0</v>
      </c>
      <c r="H3741">
        <v>0</v>
      </c>
      <c r="I3741">
        <v>0</v>
      </c>
    </row>
    <row r="3742" spans="1:19" x14ac:dyDescent="0.2">
      <c r="A3742">
        <v>3716</v>
      </c>
      <c r="B3742">
        <v>1212</v>
      </c>
      <c r="C3742">
        <v>2</v>
      </c>
      <c r="D3742">
        <v>4.2874691999999999E-2</v>
      </c>
      <c r="E3742">
        <v>2114</v>
      </c>
      <c r="F3742">
        <v>111</v>
      </c>
      <c r="G3742">
        <v>0</v>
      </c>
      <c r="H3742">
        <v>0</v>
      </c>
      <c r="I3742">
        <v>0</v>
      </c>
    </row>
    <row r="3743" spans="1:19" s="2" customFormat="1" x14ac:dyDescent="0.2">
      <c r="A3743" s="2">
        <v>3717</v>
      </c>
      <c r="B3743" s="2">
        <v>1112</v>
      </c>
      <c r="C3743" s="2" t="s">
        <v>525</v>
      </c>
      <c r="D3743" s="2">
        <v>1.61</v>
      </c>
      <c r="E3743" s="2">
        <v>0.13</v>
      </c>
      <c r="F3743" s="2">
        <v>2</v>
      </c>
      <c r="G3743" s="2">
        <v>1</v>
      </c>
      <c r="H3743" s="2">
        <v>0</v>
      </c>
      <c r="I3743" s="2">
        <v>0</v>
      </c>
      <c r="J3743" s="2">
        <v>0</v>
      </c>
      <c r="K3743" s="2">
        <v>1.5</v>
      </c>
      <c r="L3743" s="2">
        <v>-1</v>
      </c>
      <c r="M3743" s="2">
        <v>3</v>
      </c>
      <c r="N3743" s="2">
        <v>1.63</v>
      </c>
      <c r="O3743" s="2">
        <v>1.59</v>
      </c>
      <c r="P3743" s="2">
        <v>0.15</v>
      </c>
      <c r="Q3743" s="2">
        <v>0.11</v>
      </c>
      <c r="R3743" s="9">
        <v>4</v>
      </c>
      <c r="S3743" s="2" t="s">
        <v>705</v>
      </c>
    </row>
    <row r="3744" spans="1:19" x14ac:dyDescent="0.2">
      <c r="A3744">
        <v>3718</v>
      </c>
      <c r="B3744">
        <v>1112</v>
      </c>
      <c r="C3744">
        <v>2</v>
      </c>
      <c r="D3744">
        <v>0.38574938600000003</v>
      </c>
      <c r="E3744">
        <v>1114</v>
      </c>
      <c r="F3744">
        <v>111</v>
      </c>
      <c r="G3744">
        <v>0</v>
      </c>
      <c r="H3744">
        <v>0</v>
      </c>
      <c r="I3744">
        <v>0</v>
      </c>
    </row>
    <row r="3745" spans="1:19" x14ac:dyDescent="0.2">
      <c r="A3745">
        <v>3719</v>
      </c>
      <c r="B3745">
        <v>1112</v>
      </c>
      <c r="C3745">
        <v>2</v>
      </c>
      <c r="D3745">
        <v>0.357125307</v>
      </c>
      <c r="E3745">
        <v>2112</v>
      </c>
      <c r="F3745">
        <v>-211</v>
      </c>
      <c r="G3745">
        <v>0</v>
      </c>
      <c r="H3745">
        <v>0</v>
      </c>
      <c r="I3745">
        <v>0</v>
      </c>
    </row>
    <row r="3746" spans="1:19" x14ac:dyDescent="0.2">
      <c r="A3746">
        <v>3720</v>
      </c>
      <c r="B3746">
        <v>1112</v>
      </c>
      <c r="C3746">
        <v>2</v>
      </c>
      <c r="D3746">
        <v>0.25712530700000003</v>
      </c>
      <c r="E3746">
        <v>2114</v>
      </c>
      <c r="F3746">
        <v>-211</v>
      </c>
      <c r="G3746">
        <v>0</v>
      </c>
      <c r="H3746">
        <v>0</v>
      </c>
      <c r="I3746">
        <v>0</v>
      </c>
    </row>
    <row r="3747" spans="1:19" s="2" customFormat="1" x14ac:dyDescent="0.2">
      <c r="A3747" s="2">
        <v>3721</v>
      </c>
      <c r="B3747" s="2">
        <v>-1112</v>
      </c>
      <c r="C3747" s="2" t="s">
        <v>526</v>
      </c>
      <c r="D3747" s="2">
        <v>1.61</v>
      </c>
      <c r="E3747" s="2">
        <v>0.13</v>
      </c>
      <c r="F3747" s="2">
        <v>2</v>
      </c>
      <c r="G3747" s="2">
        <v>-1</v>
      </c>
      <c r="H3747" s="2">
        <v>0</v>
      </c>
      <c r="I3747" s="2">
        <v>0</v>
      </c>
      <c r="J3747" s="2">
        <v>0</v>
      </c>
      <c r="K3747" s="2">
        <v>1.5</v>
      </c>
      <c r="L3747" s="2">
        <v>1</v>
      </c>
      <c r="M3747" s="2">
        <v>3</v>
      </c>
      <c r="N3747" s="2">
        <v>1.63</v>
      </c>
      <c r="O3747" s="2">
        <v>1.59</v>
      </c>
      <c r="P3747" s="2">
        <v>0.15</v>
      </c>
      <c r="Q3747" s="2">
        <v>0.11</v>
      </c>
      <c r="R3747" s="9">
        <v>4</v>
      </c>
      <c r="S3747" s="2" t="s">
        <v>705</v>
      </c>
    </row>
    <row r="3748" spans="1:19" x14ac:dyDescent="0.2">
      <c r="A3748">
        <v>3722</v>
      </c>
      <c r="B3748">
        <v>-1112</v>
      </c>
      <c r="C3748">
        <v>2</v>
      </c>
      <c r="D3748">
        <v>0.38574938600000003</v>
      </c>
      <c r="E3748">
        <v>-1114</v>
      </c>
      <c r="F3748">
        <v>111</v>
      </c>
      <c r="G3748">
        <v>0</v>
      </c>
      <c r="H3748">
        <v>0</v>
      </c>
      <c r="I3748">
        <v>0</v>
      </c>
    </row>
    <row r="3749" spans="1:19" x14ac:dyDescent="0.2">
      <c r="A3749">
        <v>3723</v>
      </c>
      <c r="B3749">
        <v>-1112</v>
      </c>
      <c r="C3749">
        <v>2</v>
      </c>
      <c r="D3749">
        <v>0.357125307</v>
      </c>
      <c r="E3749">
        <v>-2112</v>
      </c>
      <c r="F3749">
        <v>211</v>
      </c>
      <c r="G3749">
        <v>0</v>
      </c>
      <c r="H3749">
        <v>0</v>
      </c>
      <c r="I3749">
        <v>0</v>
      </c>
    </row>
    <row r="3750" spans="1:19" x14ac:dyDescent="0.2">
      <c r="A3750">
        <v>3724</v>
      </c>
      <c r="B3750">
        <v>-1112</v>
      </c>
      <c r="C3750">
        <v>2</v>
      </c>
      <c r="D3750">
        <v>0.25712530700000003</v>
      </c>
      <c r="E3750">
        <v>-2114</v>
      </c>
      <c r="F3750">
        <v>211</v>
      </c>
      <c r="G3750">
        <v>0</v>
      </c>
      <c r="H3750">
        <v>0</v>
      </c>
      <c r="I3750">
        <v>0</v>
      </c>
    </row>
    <row r="3751" spans="1:19" s="2" customFormat="1" x14ac:dyDescent="0.2">
      <c r="A3751" s="2">
        <v>3725</v>
      </c>
      <c r="B3751" s="2">
        <v>-1212</v>
      </c>
      <c r="C3751" s="2" t="s">
        <v>527</v>
      </c>
      <c r="D3751" s="2">
        <v>1.61</v>
      </c>
      <c r="E3751" s="2">
        <v>0.13</v>
      </c>
      <c r="F3751" s="2">
        <v>2</v>
      </c>
      <c r="G3751" s="2">
        <v>-1</v>
      </c>
      <c r="H3751" s="2">
        <v>0</v>
      </c>
      <c r="I3751" s="2">
        <v>0</v>
      </c>
      <c r="J3751" s="2">
        <v>0</v>
      </c>
      <c r="K3751" s="2">
        <v>1.5</v>
      </c>
      <c r="L3751" s="2">
        <v>0</v>
      </c>
      <c r="M3751" s="2">
        <v>5</v>
      </c>
      <c r="N3751" s="2">
        <v>1.63</v>
      </c>
      <c r="O3751" s="2">
        <v>1.59</v>
      </c>
      <c r="P3751" s="2">
        <v>0.15</v>
      </c>
      <c r="Q3751" s="2">
        <v>0.11</v>
      </c>
      <c r="R3751" s="9">
        <v>4</v>
      </c>
      <c r="S3751" s="2" t="s">
        <v>705</v>
      </c>
    </row>
    <row r="3752" spans="1:19" x14ac:dyDescent="0.2">
      <c r="A3752">
        <v>3726</v>
      </c>
      <c r="B3752">
        <v>-1212</v>
      </c>
      <c r="C3752">
        <v>2</v>
      </c>
      <c r="D3752">
        <v>0.34287469300000001</v>
      </c>
      <c r="E3752">
        <v>-2214</v>
      </c>
      <c r="F3752">
        <v>211</v>
      </c>
      <c r="G3752">
        <v>0</v>
      </c>
      <c r="H3752">
        <v>0</v>
      </c>
      <c r="I3752">
        <v>0</v>
      </c>
    </row>
    <row r="3753" spans="1:19" x14ac:dyDescent="0.2">
      <c r="A3753">
        <v>3727</v>
      </c>
      <c r="B3753">
        <v>-1212</v>
      </c>
      <c r="C3753">
        <v>2</v>
      </c>
      <c r="D3753">
        <v>0.25712530700000003</v>
      </c>
      <c r="E3753">
        <v>-1114</v>
      </c>
      <c r="F3753">
        <v>-211</v>
      </c>
      <c r="G3753">
        <v>0</v>
      </c>
      <c r="H3753">
        <v>0</v>
      </c>
      <c r="I3753">
        <v>0</v>
      </c>
    </row>
    <row r="3754" spans="1:19" x14ac:dyDescent="0.2">
      <c r="A3754">
        <v>3728</v>
      </c>
      <c r="B3754">
        <v>-1212</v>
      </c>
      <c r="C3754">
        <v>2</v>
      </c>
      <c r="D3754">
        <v>0.23808353800000001</v>
      </c>
      <c r="E3754">
        <v>-2112</v>
      </c>
      <c r="F3754">
        <v>111</v>
      </c>
      <c r="G3754">
        <v>0</v>
      </c>
      <c r="H3754">
        <v>0</v>
      </c>
      <c r="I3754">
        <v>0</v>
      </c>
    </row>
    <row r="3755" spans="1:19" x14ac:dyDescent="0.2">
      <c r="A3755">
        <v>3729</v>
      </c>
      <c r="B3755">
        <v>-1212</v>
      </c>
      <c r="C3755">
        <v>2</v>
      </c>
      <c r="D3755">
        <v>0.11904176900000001</v>
      </c>
      <c r="E3755">
        <v>-2212</v>
      </c>
      <c r="F3755">
        <v>211</v>
      </c>
      <c r="G3755">
        <v>0</v>
      </c>
      <c r="H3755">
        <v>0</v>
      </c>
      <c r="I3755">
        <v>0</v>
      </c>
    </row>
    <row r="3756" spans="1:19" x14ac:dyDescent="0.2">
      <c r="A3756">
        <v>3730</v>
      </c>
      <c r="B3756">
        <v>-1212</v>
      </c>
      <c r="C3756">
        <v>2</v>
      </c>
      <c r="D3756">
        <v>4.2874691999999999E-2</v>
      </c>
      <c r="E3756">
        <v>-2114</v>
      </c>
      <c r="F3756">
        <v>111</v>
      </c>
      <c r="G3756">
        <v>0</v>
      </c>
      <c r="H3756">
        <v>0</v>
      </c>
      <c r="I3756">
        <v>0</v>
      </c>
    </row>
    <row r="3757" spans="1:19" s="2" customFormat="1" x14ac:dyDescent="0.2">
      <c r="A3757" s="2">
        <v>3731</v>
      </c>
      <c r="B3757" s="2">
        <v>-2122</v>
      </c>
      <c r="C3757" s="2" t="s">
        <v>528</v>
      </c>
      <c r="D3757" s="2">
        <v>1.61</v>
      </c>
      <c r="E3757" s="2">
        <v>0.13</v>
      </c>
      <c r="F3757" s="2">
        <v>2</v>
      </c>
      <c r="G3757" s="2">
        <v>-1</v>
      </c>
      <c r="H3757" s="2">
        <v>0</v>
      </c>
      <c r="I3757" s="2">
        <v>0</v>
      </c>
      <c r="J3757" s="2">
        <v>0</v>
      </c>
      <c r="K3757" s="2">
        <v>1.5</v>
      </c>
      <c r="L3757" s="2">
        <v>-1</v>
      </c>
      <c r="M3757" s="2">
        <v>5</v>
      </c>
      <c r="N3757" s="2">
        <v>1.63</v>
      </c>
      <c r="O3757" s="2">
        <v>1.59</v>
      </c>
      <c r="P3757" s="2">
        <v>0.15</v>
      </c>
      <c r="Q3757" s="2">
        <v>0.11</v>
      </c>
      <c r="R3757" s="9">
        <v>4</v>
      </c>
      <c r="S3757" s="2" t="s">
        <v>705</v>
      </c>
    </row>
    <row r="3758" spans="1:19" x14ac:dyDescent="0.2">
      <c r="A3758">
        <v>3732</v>
      </c>
      <c r="B3758">
        <v>-2122</v>
      </c>
      <c r="C3758">
        <v>2</v>
      </c>
      <c r="D3758">
        <v>0.34287469300000001</v>
      </c>
      <c r="E3758">
        <v>-2114</v>
      </c>
      <c r="F3758">
        <v>-211</v>
      </c>
      <c r="G3758">
        <v>0</v>
      </c>
      <c r="H3758">
        <v>0</v>
      </c>
      <c r="I3758">
        <v>0</v>
      </c>
    </row>
    <row r="3759" spans="1:19" x14ac:dyDescent="0.2">
      <c r="A3759">
        <v>3733</v>
      </c>
      <c r="B3759">
        <v>-2122</v>
      </c>
      <c r="C3759">
        <v>2</v>
      </c>
      <c r="D3759">
        <v>0.25712530700000003</v>
      </c>
      <c r="E3759">
        <v>-2224</v>
      </c>
      <c r="F3759">
        <v>211</v>
      </c>
      <c r="G3759">
        <v>0</v>
      </c>
      <c r="H3759">
        <v>0</v>
      </c>
      <c r="I3759">
        <v>0</v>
      </c>
    </row>
    <row r="3760" spans="1:19" x14ac:dyDescent="0.2">
      <c r="A3760">
        <v>3734</v>
      </c>
      <c r="B3760">
        <v>-2122</v>
      </c>
      <c r="C3760">
        <v>2</v>
      </c>
      <c r="D3760">
        <v>0.23808353800000001</v>
      </c>
      <c r="E3760">
        <v>-2212</v>
      </c>
      <c r="F3760">
        <v>111</v>
      </c>
      <c r="G3760">
        <v>0</v>
      </c>
      <c r="H3760">
        <v>0</v>
      </c>
      <c r="I3760">
        <v>0</v>
      </c>
    </row>
    <row r="3761" spans="1:19" x14ac:dyDescent="0.2">
      <c r="A3761">
        <v>3735</v>
      </c>
      <c r="B3761">
        <v>-2122</v>
      </c>
      <c r="C3761">
        <v>2</v>
      </c>
      <c r="D3761">
        <v>0.11904176900000001</v>
      </c>
      <c r="E3761">
        <v>-2112</v>
      </c>
      <c r="F3761">
        <v>-211</v>
      </c>
      <c r="G3761">
        <v>0</v>
      </c>
      <c r="H3761">
        <v>0</v>
      </c>
      <c r="I3761">
        <v>0</v>
      </c>
    </row>
    <row r="3762" spans="1:19" x14ac:dyDescent="0.2">
      <c r="A3762">
        <v>3736</v>
      </c>
      <c r="B3762">
        <v>-2122</v>
      </c>
      <c r="C3762">
        <v>2</v>
      </c>
      <c r="D3762">
        <v>4.2874691999999999E-2</v>
      </c>
      <c r="E3762">
        <v>-2214</v>
      </c>
      <c r="F3762">
        <v>111</v>
      </c>
      <c r="G3762">
        <v>0</v>
      </c>
      <c r="H3762">
        <v>0</v>
      </c>
      <c r="I3762">
        <v>0</v>
      </c>
    </row>
    <row r="3763" spans="1:19" s="2" customFormat="1" x14ac:dyDescent="0.2">
      <c r="A3763" s="2">
        <v>3737</v>
      </c>
      <c r="B3763" s="2">
        <v>-2222</v>
      </c>
      <c r="C3763" s="2" t="s">
        <v>529</v>
      </c>
      <c r="D3763" s="2">
        <v>1.61</v>
      </c>
      <c r="E3763" s="2">
        <v>0.13</v>
      </c>
      <c r="F3763" s="2">
        <v>2</v>
      </c>
      <c r="G3763" s="2">
        <v>-1</v>
      </c>
      <c r="H3763" s="2">
        <v>0</v>
      </c>
      <c r="I3763" s="2">
        <v>0</v>
      </c>
      <c r="J3763" s="2">
        <v>0</v>
      </c>
      <c r="K3763" s="2">
        <v>1.5</v>
      </c>
      <c r="L3763" s="2">
        <v>-2</v>
      </c>
      <c r="M3763" s="2">
        <v>3</v>
      </c>
      <c r="N3763" s="2">
        <v>1.63</v>
      </c>
      <c r="O3763" s="2">
        <v>1.59</v>
      </c>
      <c r="P3763" s="2">
        <v>0.15</v>
      </c>
      <c r="Q3763" s="2">
        <v>0.11</v>
      </c>
      <c r="R3763" s="9">
        <v>4</v>
      </c>
      <c r="S3763" s="2" t="s">
        <v>705</v>
      </c>
    </row>
    <row r="3764" spans="1:19" x14ac:dyDescent="0.2">
      <c r="A3764">
        <v>3738</v>
      </c>
      <c r="B3764">
        <v>-2222</v>
      </c>
      <c r="C3764">
        <v>2</v>
      </c>
      <c r="D3764">
        <v>0.38574938600000003</v>
      </c>
      <c r="E3764">
        <v>-2224</v>
      </c>
      <c r="F3764">
        <v>111</v>
      </c>
      <c r="G3764">
        <v>0</v>
      </c>
      <c r="H3764">
        <v>0</v>
      </c>
      <c r="I3764">
        <v>0</v>
      </c>
    </row>
    <row r="3765" spans="1:19" x14ac:dyDescent="0.2">
      <c r="A3765">
        <v>3739</v>
      </c>
      <c r="B3765">
        <v>-2222</v>
      </c>
      <c r="C3765">
        <v>2</v>
      </c>
      <c r="D3765">
        <v>0.357125307</v>
      </c>
      <c r="E3765">
        <v>-2212</v>
      </c>
      <c r="F3765">
        <v>-211</v>
      </c>
      <c r="G3765">
        <v>0</v>
      </c>
      <c r="H3765">
        <v>0</v>
      </c>
      <c r="I3765">
        <v>0</v>
      </c>
    </row>
    <row r="3766" spans="1:19" x14ac:dyDescent="0.2">
      <c r="A3766">
        <v>3740</v>
      </c>
      <c r="B3766">
        <v>-2222</v>
      </c>
      <c r="C3766">
        <v>2</v>
      </c>
      <c r="D3766">
        <v>0.25712530700000003</v>
      </c>
      <c r="E3766">
        <v>-2214</v>
      </c>
      <c r="F3766">
        <v>-211</v>
      </c>
      <c r="G3766">
        <v>0</v>
      </c>
      <c r="H3766">
        <v>0</v>
      </c>
      <c r="I3766">
        <v>0</v>
      </c>
    </row>
    <row r="3767" spans="1:19" s="2" customFormat="1" x14ac:dyDescent="0.2">
      <c r="A3767" s="2">
        <v>3741</v>
      </c>
      <c r="B3767" s="2">
        <v>7010313</v>
      </c>
      <c r="C3767" s="2" t="s">
        <v>530</v>
      </c>
      <c r="D3767" s="2">
        <v>1.629</v>
      </c>
      <c r="E3767" s="2">
        <v>1.6E-2</v>
      </c>
      <c r="F3767" s="12">
        <v>3</v>
      </c>
      <c r="G3767" s="2">
        <v>0</v>
      </c>
      <c r="H3767" s="2">
        <v>1</v>
      </c>
      <c r="I3767" s="2">
        <v>0</v>
      </c>
      <c r="J3767" s="2">
        <v>0</v>
      </c>
      <c r="K3767" s="2">
        <v>0.5</v>
      </c>
      <c r="L3767" s="2">
        <v>0</v>
      </c>
      <c r="M3767" s="2">
        <v>1</v>
      </c>
      <c r="N3767" s="2">
        <f>D3767+0.007</f>
        <v>1.6359999999999999</v>
      </c>
      <c r="O3767" s="2">
        <f>D3767-0.007</f>
        <v>1.6220000000000001</v>
      </c>
      <c r="P3767" s="2">
        <f>E3767+0.019</f>
        <v>3.5000000000000003E-2</v>
      </c>
      <c r="Q3767" s="2">
        <f>E3767-0.015</f>
        <v>1.0000000000000009E-3</v>
      </c>
      <c r="R3767" s="9">
        <v>-1</v>
      </c>
      <c r="S3767" s="2" t="s">
        <v>705</v>
      </c>
    </row>
    <row r="3768" spans="1:19" x14ac:dyDescent="0.2">
      <c r="A3768">
        <v>3742</v>
      </c>
      <c r="B3768">
        <v>7010313</v>
      </c>
      <c r="C3768">
        <v>3</v>
      </c>
      <c r="D3768">
        <v>1</v>
      </c>
      <c r="E3768">
        <v>311</v>
      </c>
      <c r="F3768">
        <v>-211</v>
      </c>
      <c r="G3768">
        <v>211</v>
      </c>
      <c r="H3768">
        <v>0</v>
      </c>
      <c r="I3768">
        <v>0</v>
      </c>
    </row>
    <row r="3769" spans="1:19" s="2" customFormat="1" x14ac:dyDescent="0.2">
      <c r="A3769" s="2">
        <v>3743</v>
      </c>
      <c r="B3769" s="2">
        <v>7010323</v>
      </c>
      <c r="C3769" s="2" t="s">
        <v>531</v>
      </c>
      <c r="D3769" s="2">
        <v>1.629</v>
      </c>
      <c r="E3769" s="2">
        <v>1.6E-2</v>
      </c>
      <c r="F3769" s="12">
        <v>3</v>
      </c>
      <c r="G3769" s="2">
        <v>0</v>
      </c>
      <c r="H3769" s="2">
        <v>1</v>
      </c>
      <c r="I3769" s="2">
        <v>0</v>
      </c>
      <c r="J3769" s="2">
        <v>0</v>
      </c>
      <c r="K3769" s="2">
        <v>0.5</v>
      </c>
      <c r="L3769" s="2">
        <v>1</v>
      </c>
      <c r="M3769" s="2">
        <v>1</v>
      </c>
      <c r="N3769" s="2">
        <f>D3769+0.007</f>
        <v>1.6359999999999999</v>
      </c>
      <c r="O3769" s="2">
        <f>D3769-0.007</f>
        <v>1.6220000000000001</v>
      </c>
      <c r="P3769" s="2">
        <f>E3769+0.019</f>
        <v>3.5000000000000003E-2</v>
      </c>
      <c r="Q3769" s="2">
        <f>E3769-0.015</f>
        <v>1.0000000000000009E-3</v>
      </c>
      <c r="R3769" s="9">
        <v>-1</v>
      </c>
    </row>
    <row r="3770" spans="1:19" x14ac:dyDescent="0.2">
      <c r="A3770">
        <v>3744</v>
      </c>
      <c r="B3770">
        <v>7010323</v>
      </c>
      <c r="C3770">
        <v>3</v>
      </c>
      <c r="D3770">
        <v>1</v>
      </c>
      <c r="E3770">
        <v>321</v>
      </c>
      <c r="F3770">
        <v>-211</v>
      </c>
      <c r="G3770">
        <v>211</v>
      </c>
      <c r="H3770">
        <v>0</v>
      </c>
      <c r="I3770">
        <v>0</v>
      </c>
    </row>
    <row r="3771" spans="1:19" s="2" customFormat="1" x14ac:dyDescent="0.2">
      <c r="A3771" s="2">
        <v>3745</v>
      </c>
      <c r="B3771" s="2">
        <v>-7010323</v>
      </c>
      <c r="C3771" s="2" t="s">
        <v>532</v>
      </c>
      <c r="D3771" s="2">
        <v>1.629</v>
      </c>
      <c r="E3771" s="2">
        <v>1.6E-2</v>
      </c>
      <c r="F3771" s="12">
        <v>3</v>
      </c>
      <c r="G3771" s="2">
        <v>0</v>
      </c>
      <c r="H3771" s="2">
        <v>-1</v>
      </c>
      <c r="I3771" s="2">
        <v>0</v>
      </c>
      <c r="J3771" s="2">
        <v>0</v>
      </c>
      <c r="K3771" s="2">
        <v>0.5</v>
      </c>
      <c r="L3771" s="2">
        <v>-1</v>
      </c>
      <c r="M3771" s="2">
        <v>1</v>
      </c>
      <c r="N3771" s="2">
        <f>D3771+0.007</f>
        <v>1.6359999999999999</v>
      </c>
      <c r="O3771" s="2">
        <f>D3771-0.007</f>
        <v>1.6220000000000001</v>
      </c>
      <c r="P3771" s="2">
        <f>E3771+0.019</f>
        <v>3.5000000000000003E-2</v>
      </c>
      <c r="Q3771" s="2">
        <f>E3771-0.015</f>
        <v>1.0000000000000009E-3</v>
      </c>
      <c r="R3771" s="9">
        <v>-1</v>
      </c>
    </row>
    <row r="3772" spans="1:19" x14ac:dyDescent="0.2">
      <c r="A3772">
        <v>3746</v>
      </c>
      <c r="B3772">
        <v>-7010323</v>
      </c>
      <c r="C3772">
        <v>3</v>
      </c>
      <c r="D3772">
        <v>1</v>
      </c>
      <c r="E3772">
        <v>-321</v>
      </c>
      <c r="F3772">
        <v>-211</v>
      </c>
      <c r="G3772">
        <v>211</v>
      </c>
      <c r="H3772">
        <v>0</v>
      </c>
      <c r="I3772">
        <v>0</v>
      </c>
    </row>
    <row r="3773" spans="1:19" s="2" customFormat="1" x14ac:dyDescent="0.2">
      <c r="A3773" s="2">
        <v>3747</v>
      </c>
      <c r="B3773" s="2">
        <v>-7010313</v>
      </c>
      <c r="C3773" s="2" t="s">
        <v>533</v>
      </c>
      <c r="D3773" s="2">
        <v>1.629</v>
      </c>
      <c r="E3773" s="2">
        <v>1.6E-2</v>
      </c>
      <c r="F3773" s="12">
        <v>3</v>
      </c>
      <c r="G3773" s="2">
        <v>0</v>
      </c>
      <c r="H3773" s="2">
        <v>-1</v>
      </c>
      <c r="I3773" s="2">
        <v>0</v>
      </c>
      <c r="J3773" s="2">
        <v>0</v>
      </c>
      <c r="K3773" s="2">
        <v>0.5</v>
      </c>
      <c r="L3773" s="2">
        <v>0</v>
      </c>
      <c r="M3773" s="2">
        <v>1</v>
      </c>
      <c r="N3773" s="2">
        <f>D3773+0.007</f>
        <v>1.6359999999999999</v>
      </c>
      <c r="O3773" s="2">
        <f>D3773-0.007</f>
        <v>1.6220000000000001</v>
      </c>
      <c r="P3773" s="2">
        <f>E3773+0.019</f>
        <v>3.5000000000000003E-2</v>
      </c>
      <c r="Q3773" s="2">
        <f>E3773-0.015</f>
        <v>1.0000000000000009E-3</v>
      </c>
      <c r="R3773" s="9">
        <v>-1</v>
      </c>
      <c r="S3773" s="2" t="s">
        <v>705</v>
      </c>
    </row>
    <row r="3774" spans="1:19" x14ac:dyDescent="0.2">
      <c r="A3774">
        <v>3748</v>
      </c>
      <c r="B3774">
        <v>-7010313</v>
      </c>
      <c r="C3774">
        <v>3</v>
      </c>
      <c r="D3774">
        <v>1</v>
      </c>
      <c r="E3774">
        <v>-311</v>
      </c>
      <c r="F3774">
        <v>-211</v>
      </c>
      <c r="G3774">
        <v>211</v>
      </c>
      <c r="H3774">
        <v>0</v>
      </c>
      <c r="I3774">
        <v>0</v>
      </c>
    </row>
    <row r="3775" spans="1:19" s="2" customFormat="1" x14ac:dyDescent="0.2">
      <c r="A3775" s="2">
        <v>3749</v>
      </c>
      <c r="B3775" s="2">
        <v>9823324</v>
      </c>
      <c r="C3775" s="2" t="s">
        <v>534</v>
      </c>
      <c r="D3775" s="2">
        <v>1.62</v>
      </c>
      <c r="E3775" s="2">
        <v>0.03</v>
      </c>
      <c r="F3775" s="12">
        <v>4</v>
      </c>
      <c r="G3775" s="2">
        <v>1</v>
      </c>
      <c r="H3775" s="2">
        <v>-2</v>
      </c>
      <c r="I3775" s="2">
        <v>0</v>
      </c>
      <c r="J3775" s="2">
        <v>0</v>
      </c>
      <c r="K3775" s="2">
        <v>0.5</v>
      </c>
      <c r="L3775" s="2">
        <v>0</v>
      </c>
      <c r="M3775" s="2">
        <v>3</v>
      </c>
      <c r="N3775" s="2">
        <v>1.645</v>
      </c>
      <c r="O3775" s="2">
        <v>1.6</v>
      </c>
      <c r="P3775" s="2">
        <v>5.5E-2</v>
      </c>
      <c r="Q3775" s="2">
        <f>0.015</f>
        <v>1.4999999999999999E-2</v>
      </c>
      <c r="R3775" s="9">
        <v>1</v>
      </c>
      <c r="S3775" s="2" t="s">
        <v>784</v>
      </c>
    </row>
    <row r="3776" spans="1:19" x14ac:dyDescent="0.2">
      <c r="A3776">
        <v>3750</v>
      </c>
      <c r="B3776">
        <v>9823324</v>
      </c>
      <c r="C3776">
        <v>2</v>
      </c>
      <c r="D3776">
        <v>0.8</v>
      </c>
      <c r="E3776">
        <v>3324</v>
      </c>
      <c r="F3776">
        <v>22</v>
      </c>
      <c r="G3776">
        <v>0</v>
      </c>
      <c r="H3776">
        <v>0</v>
      </c>
      <c r="I3776">
        <v>0</v>
      </c>
    </row>
    <row r="3777" spans="1:19" x14ac:dyDescent="0.2">
      <c r="A3777">
        <v>3751</v>
      </c>
      <c r="B3777">
        <v>9823324</v>
      </c>
      <c r="C3777">
        <v>2</v>
      </c>
      <c r="D3777">
        <v>0.1</v>
      </c>
      <c r="E3777">
        <v>3312</v>
      </c>
      <c r="F3777">
        <v>211</v>
      </c>
      <c r="G3777">
        <v>0</v>
      </c>
      <c r="H3777">
        <v>0</v>
      </c>
      <c r="I3777">
        <v>0</v>
      </c>
    </row>
    <row r="3778" spans="1:19" x14ac:dyDescent="0.2">
      <c r="A3778">
        <v>3752</v>
      </c>
      <c r="B3778">
        <v>9823324</v>
      </c>
      <c r="C3778">
        <v>2</v>
      </c>
      <c r="D3778">
        <v>0.1</v>
      </c>
      <c r="E3778">
        <v>3322</v>
      </c>
      <c r="F3778">
        <v>111</v>
      </c>
      <c r="G3778">
        <v>0</v>
      </c>
      <c r="H3778">
        <v>0</v>
      </c>
      <c r="I3778">
        <v>0</v>
      </c>
    </row>
    <row r="3779" spans="1:19" s="2" customFormat="1" x14ac:dyDescent="0.2">
      <c r="A3779" s="2">
        <v>3753</v>
      </c>
      <c r="B3779" s="2">
        <v>9823314</v>
      </c>
      <c r="C3779" s="2" t="s">
        <v>535</v>
      </c>
      <c r="D3779" s="2">
        <v>1.62</v>
      </c>
      <c r="E3779" s="2">
        <v>0.03</v>
      </c>
      <c r="F3779" s="12">
        <v>4</v>
      </c>
      <c r="G3779" s="2">
        <v>1</v>
      </c>
      <c r="H3779" s="2">
        <v>-2</v>
      </c>
      <c r="I3779" s="2">
        <v>0</v>
      </c>
      <c r="J3779" s="2">
        <v>0</v>
      </c>
      <c r="K3779" s="2">
        <v>0.5</v>
      </c>
      <c r="L3779" s="2">
        <v>-1</v>
      </c>
      <c r="M3779" s="2">
        <v>3</v>
      </c>
      <c r="N3779" s="2">
        <v>1.645</v>
      </c>
      <c r="O3779" s="2">
        <v>1.6</v>
      </c>
      <c r="P3779" s="2">
        <v>5.5E-2</v>
      </c>
      <c r="Q3779" s="2">
        <f>0.015</f>
        <v>1.4999999999999999E-2</v>
      </c>
      <c r="R3779" s="9">
        <v>1</v>
      </c>
      <c r="S3779" s="2" t="s">
        <v>784</v>
      </c>
    </row>
    <row r="3780" spans="1:19" x14ac:dyDescent="0.2">
      <c r="A3780">
        <v>3754</v>
      </c>
      <c r="B3780">
        <v>9823314</v>
      </c>
      <c r="C3780">
        <v>2</v>
      </c>
      <c r="D3780">
        <v>0.8</v>
      </c>
      <c r="E3780">
        <v>3314</v>
      </c>
      <c r="F3780">
        <v>22</v>
      </c>
      <c r="G3780">
        <v>0</v>
      </c>
      <c r="H3780">
        <v>0</v>
      </c>
      <c r="I3780">
        <v>0</v>
      </c>
    </row>
    <row r="3781" spans="1:19" x14ac:dyDescent="0.2">
      <c r="A3781">
        <v>3755</v>
      </c>
      <c r="B3781">
        <v>9823314</v>
      </c>
      <c r="C3781">
        <v>2</v>
      </c>
      <c r="D3781">
        <v>0.1</v>
      </c>
      <c r="E3781">
        <v>3312</v>
      </c>
      <c r="F3781">
        <v>111</v>
      </c>
      <c r="G3781">
        <v>0</v>
      </c>
      <c r="H3781">
        <v>0</v>
      </c>
      <c r="I3781">
        <v>0</v>
      </c>
    </row>
    <row r="3782" spans="1:19" x14ac:dyDescent="0.2">
      <c r="A3782">
        <v>3756</v>
      </c>
      <c r="B3782">
        <v>9823314</v>
      </c>
      <c r="C3782">
        <v>2</v>
      </c>
      <c r="D3782">
        <v>0.1</v>
      </c>
      <c r="E3782">
        <v>3322</v>
      </c>
      <c r="F3782">
        <v>-211</v>
      </c>
      <c r="G3782">
        <v>0</v>
      </c>
      <c r="H3782">
        <v>0</v>
      </c>
      <c r="I3782">
        <v>0</v>
      </c>
    </row>
    <row r="3783" spans="1:19" s="2" customFormat="1" x14ac:dyDescent="0.2">
      <c r="A3783" s="2">
        <v>3757</v>
      </c>
      <c r="B3783" s="2">
        <v>9833112</v>
      </c>
      <c r="C3783" s="2" t="s">
        <v>536</v>
      </c>
      <c r="D3783" s="2">
        <v>1.62</v>
      </c>
      <c r="E3783" s="2">
        <v>7.0000000000000007E-2</v>
      </c>
      <c r="F3783" s="2">
        <v>2</v>
      </c>
      <c r="G3783" s="2">
        <v>1</v>
      </c>
      <c r="H3783" s="2">
        <v>-1</v>
      </c>
      <c r="I3783" s="2">
        <v>0</v>
      </c>
      <c r="J3783" s="2">
        <v>0</v>
      </c>
      <c r="K3783" s="2">
        <v>1</v>
      </c>
      <c r="L3783" s="2">
        <v>-1</v>
      </c>
      <c r="M3783" s="2">
        <v>5</v>
      </c>
      <c r="N3783" s="2">
        <v>1.65</v>
      </c>
      <c r="O3783" s="2">
        <v>1.6</v>
      </c>
      <c r="P3783" s="2">
        <v>0.1</v>
      </c>
      <c r="Q3783" s="2">
        <v>0.04</v>
      </c>
      <c r="R3783" s="9">
        <v>1</v>
      </c>
      <c r="S3783" s="2" t="s">
        <v>784</v>
      </c>
    </row>
    <row r="3784" spans="1:19" x14ac:dyDescent="0.2">
      <c r="A3784">
        <v>3758</v>
      </c>
      <c r="B3784">
        <v>9833112</v>
      </c>
      <c r="C3784">
        <v>2</v>
      </c>
      <c r="D3784">
        <v>0.37</v>
      </c>
      <c r="E3784">
        <v>3114</v>
      </c>
      <c r="F3784">
        <v>22</v>
      </c>
      <c r="G3784">
        <v>0</v>
      </c>
      <c r="H3784">
        <v>0</v>
      </c>
      <c r="I3784">
        <v>0</v>
      </c>
      <c r="S3784" t="s">
        <v>714</v>
      </c>
    </row>
    <row r="3785" spans="1:19" x14ac:dyDescent="0.2">
      <c r="A3785">
        <v>3759</v>
      </c>
      <c r="B3785">
        <v>9833112</v>
      </c>
      <c r="C3785">
        <v>2</v>
      </c>
      <c r="D3785">
        <v>0.36</v>
      </c>
      <c r="E3785">
        <v>2112</v>
      </c>
      <c r="F3785">
        <v>-321</v>
      </c>
      <c r="G3785">
        <v>0</v>
      </c>
      <c r="H3785">
        <v>0</v>
      </c>
      <c r="I3785">
        <v>0</v>
      </c>
    </row>
    <row r="3786" spans="1:19" x14ac:dyDescent="0.2">
      <c r="A3786">
        <v>3760</v>
      </c>
      <c r="B3786">
        <v>9833112</v>
      </c>
      <c r="C3786">
        <v>2</v>
      </c>
      <c r="D3786">
        <v>0.09</v>
      </c>
      <c r="E3786">
        <v>3122</v>
      </c>
      <c r="F3786">
        <v>-211</v>
      </c>
      <c r="G3786">
        <v>0</v>
      </c>
      <c r="H3786">
        <v>0</v>
      </c>
      <c r="I3786">
        <v>0</v>
      </c>
    </row>
    <row r="3787" spans="1:19" x14ac:dyDescent="0.2">
      <c r="A3787">
        <v>3761</v>
      </c>
      <c r="B3787">
        <v>9833112</v>
      </c>
      <c r="C3787">
        <v>2</v>
      </c>
      <c r="D3787">
        <v>0.09</v>
      </c>
      <c r="E3787">
        <v>3112</v>
      </c>
      <c r="F3787">
        <v>111</v>
      </c>
      <c r="G3787">
        <v>0</v>
      </c>
      <c r="H3787">
        <v>0</v>
      </c>
      <c r="I3787">
        <v>0</v>
      </c>
    </row>
    <row r="3788" spans="1:19" x14ac:dyDescent="0.2">
      <c r="A3788">
        <v>3762</v>
      </c>
      <c r="B3788">
        <v>9833112</v>
      </c>
      <c r="C3788">
        <v>2</v>
      </c>
      <c r="D3788">
        <v>0.09</v>
      </c>
      <c r="E3788">
        <v>3212</v>
      </c>
      <c r="F3788">
        <v>-211</v>
      </c>
      <c r="G3788">
        <v>0</v>
      </c>
      <c r="H3788">
        <v>0</v>
      </c>
      <c r="I3788">
        <v>0</v>
      </c>
    </row>
    <row r="3789" spans="1:19" s="2" customFormat="1" x14ac:dyDescent="0.2">
      <c r="A3789" s="2">
        <v>3763</v>
      </c>
      <c r="B3789" s="2">
        <v>9833212</v>
      </c>
      <c r="C3789" s="2" t="s">
        <v>537</v>
      </c>
      <c r="D3789" s="2">
        <v>1.62</v>
      </c>
      <c r="E3789" s="2">
        <v>7.0000000000000007E-2</v>
      </c>
      <c r="F3789" s="2">
        <v>2</v>
      </c>
      <c r="G3789" s="2">
        <v>1</v>
      </c>
      <c r="H3789" s="2">
        <v>-1</v>
      </c>
      <c r="I3789" s="2">
        <v>0</v>
      </c>
      <c r="J3789" s="2">
        <v>0</v>
      </c>
      <c r="K3789" s="2">
        <v>1</v>
      </c>
      <c r="L3789" s="2">
        <v>0</v>
      </c>
      <c r="M3789" s="2">
        <v>7</v>
      </c>
      <c r="N3789" s="2">
        <v>1.65</v>
      </c>
      <c r="O3789" s="2">
        <v>1.6</v>
      </c>
      <c r="P3789" s="2">
        <v>0.1</v>
      </c>
      <c r="Q3789" s="2">
        <v>0.04</v>
      </c>
      <c r="R3789" s="9">
        <v>1</v>
      </c>
      <c r="S3789" s="2" t="s">
        <v>784</v>
      </c>
    </row>
    <row r="3790" spans="1:19" x14ac:dyDescent="0.2">
      <c r="A3790">
        <v>3764</v>
      </c>
      <c r="B3790">
        <v>9833212</v>
      </c>
      <c r="C3790">
        <v>2</v>
      </c>
      <c r="D3790">
        <v>0.37</v>
      </c>
      <c r="E3790">
        <v>3214</v>
      </c>
      <c r="F3790">
        <v>22</v>
      </c>
      <c r="G3790">
        <v>0</v>
      </c>
      <c r="H3790">
        <v>0</v>
      </c>
      <c r="I3790">
        <v>0</v>
      </c>
      <c r="S3790" t="s">
        <v>714</v>
      </c>
    </row>
    <row r="3791" spans="1:19" x14ac:dyDescent="0.2">
      <c r="A3791">
        <v>3765</v>
      </c>
      <c r="B3791">
        <v>9833212</v>
      </c>
      <c r="C3791">
        <v>2</v>
      </c>
      <c r="D3791">
        <v>0.09</v>
      </c>
      <c r="E3791">
        <v>3122</v>
      </c>
      <c r="F3791">
        <v>111</v>
      </c>
      <c r="G3791">
        <v>0</v>
      </c>
      <c r="H3791">
        <v>0</v>
      </c>
      <c r="I3791">
        <v>0</v>
      </c>
    </row>
    <row r="3792" spans="1:19" x14ac:dyDescent="0.2">
      <c r="A3792">
        <v>3766</v>
      </c>
      <c r="B3792">
        <v>9833212</v>
      </c>
      <c r="C3792">
        <v>2</v>
      </c>
      <c r="D3792">
        <v>0.18</v>
      </c>
      <c r="E3792">
        <v>2112</v>
      </c>
      <c r="F3792">
        <v>-311</v>
      </c>
      <c r="G3792">
        <v>0</v>
      </c>
      <c r="H3792">
        <v>0</v>
      </c>
      <c r="I3792">
        <v>0</v>
      </c>
    </row>
    <row r="3793" spans="1:19" x14ac:dyDescent="0.2">
      <c r="A3793">
        <v>3767</v>
      </c>
      <c r="B3793">
        <v>9833212</v>
      </c>
      <c r="C3793">
        <v>2</v>
      </c>
      <c r="D3793">
        <v>0.18</v>
      </c>
      <c r="E3793">
        <v>2212</v>
      </c>
      <c r="F3793">
        <v>-321</v>
      </c>
      <c r="G3793">
        <v>0</v>
      </c>
      <c r="H3793">
        <v>0</v>
      </c>
      <c r="I3793">
        <v>0</v>
      </c>
    </row>
    <row r="3794" spans="1:19" x14ac:dyDescent="0.2">
      <c r="A3794">
        <v>3768</v>
      </c>
      <c r="B3794">
        <v>9833212</v>
      </c>
      <c r="C3794">
        <v>2</v>
      </c>
      <c r="D3794">
        <v>0.06</v>
      </c>
      <c r="E3794">
        <v>3112</v>
      </c>
      <c r="F3794">
        <v>211</v>
      </c>
      <c r="G3794">
        <v>0</v>
      </c>
      <c r="H3794">
        <v>0</v>
      </c>
      <c r="I3794">
        <v>0</v>
      </c>
    </row>
    <row r="3795" spans="1:19" x14ac:dyDescent="0.2">
      <c r="A3795">
        <v>3769</v>
      </c>
      <c r="B3795">
        <v>9833212</v>
      </c>
      <c r="C3795">
        <v>2</v>
      </c>
      <c r="D3795">
        <v>0.06</v>
      </c>
      <c r="E3795">
        <v>3212</v>
      </c>
      <c r="F3795">
        <v>111</v>
      </c>
      <c r="G3795">
        <v>0</v>
      </c>
      <c r="H3795">
        <v>0</v>
      </c>
      <c r="I3795">
        <v>0</v>
      </c>
    </row>
    <row r="3796" spans="1:19" x14ac:dyDescent="0.2">
      <c r="A3796">
        <v>3770</v>
      </c>
      <c r="B3796">
        <v>9833212</v>
      </c>
      <c r="C3796">
        <v>2</v>
      </c>
      <c r="D3796">
        <v>0.06</v>
      </c>
      <c r="E3796">
        <v>3222</v>
      </c>
      <c r="F3796">
        <v>-211</v>
      </c>
      <c r="G3796">
        <v>0</v>
      </c>
      <c r="H3796">
        <v>0</v>
      </c>
      <c r="I3796">
        <v>0</v>
      </c>
    </row>
    <row r="3797" spans="1:19" s="2" customFormat="1" x14ac:dyDescent="0.2">
      <c r="A3797" s="2">
        <v>3771</v>
      </c>
      <c r="B3797" s="2">
        <v>9833222</v>
      </c>
      <c r="C3797" s="2" t="s">
        <v>538</v>
      </c>
      <c r="D3797" s="2">
        <v>1.62</v>
      </c>
      <c r="E3797" s="2">
        <v>7.0000000000000007E-2</v>
      </c>
      <c r="F3797" s="2">
        <v>2</v>
      </c>
      <c r="G3797" s="2">
        <v>1</v>
      </c>
      <c r="H3797" s="2">
        <v>-1</v>
      </c>
      <c r="I3797" s="2">
        <v>0</v>
      </c>
      <c r="J3797" s="2">
        <v>0</v>
      </c>
      <c r="K3797" s="2">
        <v>1</v>
      </c>
      <c r="L3797" s="2">
        <v>1</v>
      </c>
      <c r="M3797" s="2">
        <v>5</v>
      </c>
      <c r="N3797" s="2">
        <v>1.65</v>
      </c>
      <c r="O3797" s="2">
        <v>1.6</v>
      </c>
      <c r="P3797" s="2">
        <v>0.1</v>
      </c>
      <c r="Q3797" s="2">
        <v>0.04</v>
      </c>
      <c r="R3797" s="9">
        <v>1</v>
      </c>
      <c r="S3797" s="2" t="s">
        <v>784</v>
      </c>
    </row>
    <row r="3798" spans="1:19" x14ac:dyDescent="0.2">
      <c r="A3798">
        <v>3772</v>
      </c>
      <c r="B3798">
        <v>9833222</v>
      </c>
      <c r="C3798">
        <v>2</v>
      </c>
      <c r="D3798">
        <v>0.37</v>
      </c>
      <c r="E3798">
        <v>3224</v>
      </c>
      <c r="F3798">
        <v>22</v>
      </c>
      <c r="G3798">
        <v>0</v>
      </c>
      <c r="H3798">
        <v>0</v>
      </c>
      <c r="I3798">
        <v>0</v>
      </c>
      <c r="S3798" t="s">
        <v>714</v>
      </c>
    </row>
    <row r="3799" spans="1:19" x14ac:dyDescent="0.2">
      <c r="A3799">
        <v>3773</v>
      </c>
      <c r="B3799">
        <v>9833222</v>
      </c>
      <c r="C3799">
        <v>2</v>
      </c>
      <c r="D3799">
        <v>0.36</v>
      </c>
      <c r="E3799">
        <v>2212</v>
      </c>
      <c r="F3799">
        <v>-311</v>
      </c>
      <c r="G3799">
        <v>0</v>
      </c>
      <c r="H3799">
        <v>0</v>
      </c>
      <c r="I3799">
        <v>0</v>
      </c>
    </row>
    <row r="3800" spans="1:19" x14ac:dyDescent="0.2">
      <c r="A3800">
        <v>3774</v>
      </c>
      <c r="B3800">
        <v>9833222</v>
      </c>
      <c r="C3800">
        <v>2</v>
      </c>
      <c r="D3800">
        <v>0.09</v>
      </c>
      <c r="E3800">
        <v>3122</v>
      </c>
      <c r="F3800">
        <v>211</v>
      </c>
      <c r="G3800">
        <v>0</v>
      </c>
      <c r="H3800">
        <v>0</v>
      </c>
      <c r="I3800">
        <v>0</v>
      </c>
    </row>
    <row r="3801" spans="1:19" x14ac:dyDescent="0.2">
      <c r="A3801">
        <v>3775</v>
      </c>
      <c r="B3801">
        <v>9833222</v>
      </c>
      <c r="C3801">
        <v>2</v>
      </c>
      <c r="D3801">
        <v>0.09</v>
      </c>
      <c r="E3801">
        <v>3212</v>
      </c>
      <c r="F3801">
        <v>211</v>
      </c>
      <c r="G3801">
        <v>0</v>
      </c>
      <c r="H3801">
        <v>0</v>
      </c>
      <c r="I3801">
        <v>0</v>
      </c>
    </row>
    <row r="3802" spans="1:19" x14ac:dyDescent="0.2">
      <c r="A3802">
        <v>3776</v>
      </c>
      <c r="B3802">
        <v>9833222</v>
      </c>
      <c r="C3802">
        <v>2</v>
      </c>
      <c r="D3802">
        <v>0.09</v>
      </c>
      <c r="E3802">
        <v>3222</v>
      </c>
      <c r="F3802">
        <v>111</v>
      </c>
      <c r="G3802">
        <v>0</v>
      </c>
      <c r="H3802">
        <v>0</v>
      </c>
      <c r="I3802">
        <v>0</v>
      </c>
    </row>
    <row r="3803" spans="1:19" s="2" customFormat="1" x14ac:dyDescent="0.2">
      <c r="A3803" s="2">
        <v>3777</v>
      </c>
      <c r="B3803" s="2">
        <v>-9833222</v>
      </c>
      <c r="C3803" s="2" t="s">
        <v>539</v>
      </c>
      <c r="D3803" s="2">
        <v>1.62</v>
      </c>
      <c r="E3803" s="2">
        <v>7.0000000000000007E-2</v>
      </c>
      <c r="F3803" s="2">
        <v>2</v>
      </c>
      <c r="G3803" s="2">
        <v>-1</v>
      </c>
      <c r="H3803" s="2">
        <v>1</v>
      </c>
      <c r="I3803" s="2">
        <v>0</v>
      </c>
      <c r="J3803" s="2">
        <v>0</v>
      </c>
      <c r="K3803" s="2">
        <v>1</v>
      </c>
      <c r="L3803" s="2">
        <v>-1</v>
      </c>
      <c r="M3803" s="2">
        <v>5</v>
      </c>
      <c r="N3803" s="2">
        <v>1.65</v>
      </c>
      <c r="O3803" s="2">
        <v>1.6</v>
      </c>
      <c r="P3803" s="2">
        <v>0.1</v>
      </c>
      <c r="Q3803" s="2">
        <v>0.04</v>
      </c>
      <c r="R3803" s="9">
        <v>1</v>
      </c>
      <c r="S3803" s="2" t="s">
        <v>784</v>
      </c>
    </row>
    <row r="3804" spans="1:19" x14ac:dyDescent="0.2">
      <c r="A3804">
        <v>3778</v>
      </c>
      <c r="B3804">
        <v>-9833222</v>
      </c>
      <c r="C3804">
        <v>2</v>
      </c>
      <c r="D3804">
        <v>0.37</v>
      </c>
      <c r="E3804">
        <v>-3224</v>
      </c>
      <c r="F3804">
        <v>22</v>
      </c>
      <c r="G3804">
        <v>0</v>
      </c>
      <c r="H3804">
        <v>0</v>
      </c>
      <c r="I3804">
        <v>0</v>
      </c>
      <c r="S3804" t="s">
        <v>714</v>
      </c>
    </row>
    <row r="3805" spans="1:19" x14ac:dyDescent="0.2">
      <c r="A3805">
        <v>3779</v>
      </c>
      <c r="B3805">
        <v>-9833222</v>
      </c>
      <c r="C3805">
        <v>2</v>
      </c>
      <c r="D3805">
        <v>0.09</v>
      </c>
      <c r="E3805">
        <v>-3122</v>
      </c>
      <c r="F3805">
        <v>-211</v>
      </c>
      <c r="G3805">
        <v>0</v>
      </c>
      <c r="H3805">
        <v>0</v>
      </c>
      <c r="I3805">
        <v>0</v>
      </c>
    </row>
    <row r="3806" spans="1:19" x14ac:dyDescent="0.2">
      <c r="A3806">
        <v>3780</v>
      </c>
      <c r="B3806">
        <v>-9833222</v>
      </c>
      <c r="C3806">
        <v>2</v>
      </c>
      <c r="D3806">
        <v>0.36</v>
      </c>
      <c r="E3806">
        <v>-2212</v>
      </c>
      <c r="F3806">
        <v>311</v>
      </c>
      <c r="G3806">
        <v>0</v>
      </c>
      <c r="H3806">
        <v>0</v>
      </c>
      <c r="I3806">
        <v>0</v>
      </c>
    </row>
    <row r="3807" spans="1:19" x14ac:dyDescent="0.2">
      <c r="A3807">
        <v>3781</v>
      </c>
      <c r="B3807">
        <v>-9833222</v>
      </c>
      <c r="C3807">
        <v>2</v>
      </c>
      <c r="D3807">
        <v>0.09</v>
      </c>
      <c r="E3807">
        <v>-3222</v>
      </c>
      <c r="F3807">
        <v>111</v>
      </c>
      <c r="G3807">
        <v>0</v>
      </c>
      <c r="H3807">
        <v>0</v>
      </c>
      <c r="I3807">
        <v>0</v>
      </c>
    </row>
    <row r="3808" spans="1:19" x14ac:dyDescent="0.2">
      <c r="A3808">
        <v>3782</v>
      </c>
      <c r="B3808">
        <v>-9833222</v>
      </c>
      <c r="C3808">
        <v>2</v>
      </c>
      <c r="D3808">
        <v>0.09</v>
      </c>
      <c r="E3808">
        <v>-3212</v>
      </c>
      <c r="F3808">
        <v>-211</v>
      </c>
      <c r="G3808">
        <v>0</v>
      </c>
      <c r="H3808">
        <v>0</v>
      </c>
      <c r="I3808">
        <v>0</v>
      </c>
    </row>
    <row r="3809" spans="1:19" s="2" customFormat="1" x14ac:dyDescent="0.2">
      <c r="A3809" s="2">
        <v>3783</v>
      </c>
      <c r="B3809" s="2">
        <v>-9833212</v>
      </c>
      <c r="C3809" s="2" t="s">
        <v>540</v>
      </c>
      <c r="D3809" s="2">
        <v>1.62</v>
      </c>
      <c r="E3809" s="2">
        <v>7.0000000000000007E-2</v>
      </c>
      <c r="F3809" s="2">
        <v>2</v>
      </c>
      <c r="G3809" s="2">
        <v>-1</v>
      </c>
      <c r="H3809" s="2">
        <v>1</v>
      </c>
      <c r="I3809" s="2">
        <v>0</v>
      </c>
      <c r="J3809" s="2">
        <v>0</v>
      </c>
      <c r="K3809" s="2">
        <v>1</v>
      </c>
      <c r="L3809" s="2">
        <v>0</v>
      </c>
      <c r="M3809" s="2">
        <v>7</v>
      </c>
      <c r="N3809" s="2">
        <v>1.65</v>
      </c>
      <c r="O3809" s="2">
        <v>1.6</v>
      </c>
      <c r="P3809" s="2">
        <v>0.1</v>
      </c>
      <c r="Q3809" s="2">
        <v>0.04</v>
      </c>
      <c r="R3809" s="9">
        <v>1</v>
      </c>
      <c r="S3809" s="2" t="s">
        <v>784</v>
      </c>
    </row>
    <row r="3810" spans="1:19" x14ac:dyDescent="0.2">
      <c r="A3810">
        <v>3784</v>
      </c>
      <c r="B3810">
        <v>-9833212</v>
      </c>
      <c r="C3810">
        <v>2</v>
      </c>
      <c r="D3810">
        <v>0.37</v>
      </c>
      <c r="E3810">
        <v>-3214</v>
      </c>
      <c r="F3810">
        <v>22</v>
      </c>
      <c r="G3810">
        <v>0</v>
      </c>
      <c r="H3810">
        <v>0</v>
      </c>
      <c r="I3810">
        <v>0</v>
      </c>
      <c r="S3810" t="s">
        <v>714</v>
      </c>
    </row>
    <row r="3811" spans="1:19" x14ac:dyDescent="0.2">
      <c r="A3811">
        <v>3785</v>
      </c>
      <c r="B3811">
        <v>-9833212</v>
      </c>
      <c r="C3811">
        <v>2</v>
      </c>
      <c r="D3811">
        <v>0.09</v>
      </c>
      <c r="E3811">
        <v>-3122</v>
      </c>
      <c r="F3811">
        <v>111</v>
      </c>
      <c r="G3811">
        <v>0</v>
      </c>
      <c r="H3811">
        <v>0</v>
      </c>
      <c r="I3811">
        <v>0</v>
      </c>
    </row>
    <row r="3812" spans="1:19" x14ac:dyDescent="0.2">
      <c r="A3812">
        <v>3786</v>
      </c>
      <c r="B3812">
        <v>-9833212</v>
      </c>
      <c r="C3812">
        <v>2</v>
      </c>
      <c r="D3812">
        <v>0.18</v>
      </c>
      <c r="E3812">
        <v>-2212</v>
      </c>
      <c r="F3812">
        <v>321</v>
      </c>
      <c r="G3812">
        <v>0</v>
      </c>
      <c r="H3812">
        <v>0</v>
      </c>
      <c r="I3812">
        <v>0</v>
      </c>
    </row>
    <row r="3813" spans="1:19" x14ac:dyDescent="0.2">
      <c r="A3813">
        <v>3787</v>
      </c>
      <c r="B3813">
        <v>-9833212</v>
      </c>
      <c r="C3813">
        <v>2</v>
      </c>
      <c r="D3813">
        <v>0.18</v>
      </c>
      <c r="E3813">
        <v>-2112</v>
      </c>
      <c r="F3813">
        <v>311</v>
      </c>
      <c r="G3813">
        <v>0</v>
      </c>
      <c r="H3813">
        <v>0</v>
      </c>
      <c r="I3813">
        <v>0</v>
      </c>
    </row>
    <row r="3814" spans="1:19" x14ac:dyDescent="0.2">
      <c r="A3814">
        <v>3788</v>
      </c>
      <c r="B3814">
        <v>-9833212</v>
      </c>
      <c r="C3814">
        <v>2</v>
      </c>
      <c r="D3814">
        <v>0.06</v>
      </c>
      <c r="E3814">
        <v>-3222</v>
      </c>
      <c r="F3814">
        <v>211</v>
      </c>
      <c r="G3814">
        <v>0</v>
      </c>
      <c r="H3814">
        <v>0</v>
      </c>
      <c r="I3814">
        <v>0</v>
      </c>
    </row>
    <row r="3815" spans="1:19" x14ac:dyDescent="0.2">
      <c r="A3815">
        <v>3789</v>
      </c>
      <c r="B3815">
        <v>-9833212</v>
      </c>
      <c r="C3815">
        <v>2</v>
      </c>
      <c r="D3815">
        <v>0.06</v>
      </c>
      <c r="E3815">
        <v>-3212</v>
      </c>
      <c r="F3815">
        <v>111</v>
      </c>
      <c r="G3815">
        <v>0</v>
      </c>
      <c r="H3815">
        <v>0</v>
      </c>
      <c r="I3815">
        <v>0</v>
      </c>
    </row>
    <row r="3816" spans="1:19" x14ac:dyDescent="0.2">
      <c r="A3816">
        <v>3790</v>
      </c>
      <c r="B3816">
        <v>-9833212</v>
      </c>
      <c r="C3816">
        <v>2</v>
      </c>
      <c r="D3816">
        <v>0.06</v>
      </c>
      <c r="E3816">
        <v>-3112</v>
      </c>
      <c r="F3816">
        <v>-211</v>
      </c>
      <c r="G3816">
        <v>0</v>
      </c>
      <c r="H3816">
        <v>0</v>
      </c>
      <c r="I3816">
        <v>0</v>
      </c>
    </row>
    <row r="3817" spans="1:19" s="2" customFormat="1" x14ac:dyDescent="0.2">
      <c r="A3817" s="2">
        <v>3791</v>
      </c>
      <c r="B3817" s="2">
        <v>-9833112</v>
      </c>
      <c r="C3817" s="2" t="s">
        <v>541</v>
      </c>
      <c r="D3817" s="2">
        <v>1.62</v>
      </c>
      <c r="E3817" s="2">
        <v>7.0000000000000007E-2</v>
      </c>
      <c r="F3817" s="2">
        <v>2</v>
      </c>
      <c r="G3817" s="2">
        <v>-1</v>
      </c>
      <c r="H3817" s="2">
        <v>1</v>
      </c>
      <c r="I3817" s="2">
        <v>0</v>
      </c>
      <c r="J3817" s="2">
        <v>0</v>
      </c>
      <c r="K3817" s="2">
        <v>1</v>
      </c>
      <c r="L3817" s="2">
        <v>1</v>
      </c>
      <c r="M3817" s="2">
        <v>5</v>
      </c>
      <c r="N3817" s="2">
        <v>1.65</v>
      </c>
      <c r="O3817" s="2">
        <v>1.6</v>
      </c>
      <c r="P3817" s="2">
        <v>0.1</v>
      </c>
      <c r="Q3817" s="2">
        <v>0.04</v>
      </c>
      <c r="R3817" s="9">
        <v>1</v>
      </c>
      <c r="S3817" s="2" t="s">
        <v>784</v>
      </c>
    </row>
    <row r="3818" spans="1:19" x14ac:dyDescent="0.2">
      <c r="A3818">
        <v>3792</v>
      </c>
      <c r="B3818">
        <v>-9833112</v>
      </c>
      <c r="C3818">
        <v>2</v>
      </c>
      <c r="D3818">
        <v>0.37</v>
      </c>
      <c r="E3818">
        <v>-3114</v>
      </c>
      <c r="F3818">
        <v>22</v>
      </c>
      <c r="G3818">
        <v>0</v>
      </c>
      <c r="H3818">
        <v>0</v>
      </c>
      <c r="I3818">
        <v>0</v>
      </c>
      <c r="S3818" t="s">
        <v>714</v>
      </c>
    </row>
    <row r="3819" spans="1:19" x14ac:dyDescent="0.2">
      <c r="A3819">
        <v>3793</v>
      </c>
      <c r="B3819">
        <v>-9833112</v>
      </c>
      <c r="C3819">
        <v>2</v>
      </c>
      <c r="D3819">
        <v>0.09</v>
      </c>
      <c r="E3819">
        <v>-3122</v>
      </c>
      <c r="F3819">
        <v>211</v>
      </c>
      <c r="G3819">
        <v>0</v>
      </c>
      <c r="H3819">
        <v>0</v>
      </c>
      <c r="I3819">
        <v>0</v>
      </c>
    </row>
    <row r="3820" spans="1:19" x14ac:dyDescent="0.2">
      <c r="A3820">
        <v>3794</v>
      </c>
      <c r="B3820">
        <v>-9833112</v>
      </c>
      <c r="C3820">
        <v>2</v>
      </c>
      <c r="D3820">
        <v>0.36</v>
      </c>
      <c r="E3820">
        <v>-2112</v>
      </c>
      <c r="F3820">
        <v>321</v>
      </c>
      <c r="G3820">
        <v>0</v>
      </c>
      <c r="H3820">
        <v>0</v>
      </c>
      <c r="I3820">
        <v>0</v>
      </c>
    </row>
    <row r="3821" spans="1:19" x14ac:dyDescent="0.2">
      <c r="A3821">
        <v>3795</v>
      </c>
      <c r="B3821">
        <v>-9833112</v>
      </c>
      <c r="C3821">
        <v>2</v>
      </c>
      <c r="D3821">
        <v>0.09</v>
      </c>
      <c r="E3821">
        <v>-3212</v>
      </c>
      <c r="F3821">
        <v>211</v>
      </c>
      <c r="G3821">
        <v>0</v>
      </c>
      <c r="H3821">
        <v>0</v>
      </c>
      <c r="I3821">
        <v>0</v>
      </c>
    </row>
    <row r="3822" spans="1:19" x14ac:dyDescent="0.2">
      <c r="A3822">
        <v>3796</v>
      </c>
      <c r="B3822">
        <v>-9833112</v>
      </c>
      <c r="C3822">
        <v>2</v>
      </c>
      <c r="D3822">
        <v>0.09</v>
      </c>
      <c r="E3822">
        <v>-3112</v>
      </c>
      <c r="F3822">
        <v>111</v>
      </c>
      <c r="G3822">
        <v>0</v>
      </c>
      <c r="H3822">
        <v>0</v>
      </c>
      <c r="I3822">
        <v>0</v>
      </c>
    </row>
    <row r="3823" spans="1:19" s="2" customFormat="1" x14ac:dyDescent="0.2">
      <c r="A3823" s="2">
        <v>3797</v>
      </c>
      <c r="B3823" s="2">
        <v>-9823314</v>
      </c>
      <c r="C3823" s="2" t="s">
        <v>542</v>
      </c>
      <c r="D3823" s="2">
        <v>1.62</v>
      </c>
      <c r="E3823" s="2">
        <v>0.03</v>
      </c>
      <c r="F3823" s="12">
        <v>4</v>
      </c>
      <c r="G3823" s="2">
        <v>-1</v>
      </c>
      <c r="H3823" s="2">
        <v>2</v>
      </c>
      <c r="I3823" s="2">
        <v>0</v>
      </c>
      <c r="J3823" s="2">
        <v>0</v>
      </c>
      <c r="K3823" s="2">
        <v>0.5</v>
      </c>
      <c r="L3823" s="2">
        <v>1</v>
      </c>
      <c r="M3823" s="2">
        <v>3</v>
      </c>
      <c r="N3823" s="2">
        <v>1.645</v>
      </c>
      <c r="O3823" s="2">
        <v>1.6</v>
      </c>
      <c r="P3823" s="2">
        <v>5.5E-2</v>
      </c>
      <c r="Q3823" s="2">
        <f>0.015</f>
        <v>1.4999999999999999E-2</v>
      </c>
      <c r="R3823" s="9">
        <v>1</v>
      </c>
      <c r="S3823" s="2" t="s">
        <v>784</v>
      </c>
    </row>
    <row r="3824" spans="1:19" x14ac:dyDescent="0.2">
      <c r="A3824">
        <v>3798</v>
      </c>
      <c r="B3824">
        <v>-9823314</v>
      </c>
      <c r="C3824">
        <v>2</v>
      </c>
      <c r="D3824">
        <v>0.8</v>
      </c>
      <c r="E3824">
        <v>-3314</v>
      </c>
      <c r="F3824">
        <v>22</v>
      </c>
      <c r="G3824">
        <v>0</v>
      </c>
      <c r="H3824">
        <v>0</v>
      </c>
      <c r="I3824">
        <v>0</v>
      </c>
    </row>
    <row r="3825" spans="1:19" x14ac:dyDescent="0.2">
      <c r="A3825">
        <v>3799</v>
      </c>
      <c r="B3825">
        <v>-9823314</v>
      </c>
      <c r="C3825">
        <v>2</v>
      </c>
      <c r="D3825">
        <v>0.1</v>
      </c>
      <c r="E3825">
        <v>-3322</v>
      </c>
      <c r="F3825">
        <v>211</v>
      </c>
      <c r="G3825">
        <v>0</v>
      </c>
      <c r="H3825">
        <v>0</v>
      </c>
      <c r="I3825">
        <v>0</v>
      </c>
    </row>
    <row r="3826" spans="1:19" x14ac:dyDescent="0.2">
      <c r="A3826">
        <v>3800</v>
      </c>
      <c r="B3826">
        <v>-9823314</v>
      </c>
      <c r="C3826">
        <v>2</v>
      </c>
      <c r="D3826">
        <v>0.1</v>
      </c>
      <c r="E3826">
        <v>-3312</v>
      </c>
      <c r="F3826">
        <v>111</v>
      </c>
      <c r="G3826">
        <v>0</v>
      </c>
      <c r="H3826">
        <v>0</v>
      </c>
      <c r="I3826">
        <v>0</v>
      </c>
    </row>
    <row r="3827" spans="1:19" s="2" customFormat="1" x14ac:dyDescent="0.2">
      <c r="A3827" s="2">
        <v>3801</v>
      </c>
      <c r="B3827" s="2">
        <v>-9823324</v>
      </c>
      <c r="C3827" s="2" t="s">
        <v>543</v>
      </c>
      <c r="D3827" s="2">
        <v>1.62</v>
      </c>
      <c r="E3827" s="2">
        <v>0.03</v>
      </c>
      <c r="F3827" s="12">
        <v>4</v>
      </c>
      <c r="G3827" s="2">
        <v>-1</v>
      </c>
      <c r="H3827" s="2">
        <v>2</v>
      </c>
      <c r="I3827" s="2">
        <v>0</v>
      </c>
      <c r="J3827" s="2">
        <v>0</v>
      </c>
      <c r="K3827" s="2">
        <v>0.5</v>
      </c>
      <c r="L3827" s="2">
        <v>0</v>
      </c>
      <c r="M3827" s="2">
        <v>3</v>
      </c>
      <c r="N3827" s="2">
        <v>1.645</v>
      </c>
      <c r="O3827" s="2">
        <v>1.6</v>
      </c>
      <c r="P3827" s="2">
        <v>5.5E-2</v>
      </c>
      <c r="Q3827" s="2">
        <f>0.015</f>
        <v>1.4999999999999999E-2</v>
      </c>
      <c r="R3827" s="9">
        <v>1</v>
      </c>
      <c r="S3827" s="2" t="s">
        <v>784</v>
      </c>
    </row>
    <row r="3828" spans="1:19" x14ac:dyDescent="0.2">
      <c r="A3828">
        <v>3802</v>
      </c>
      <c r="B3828">
        <v>-9823324</v>
      </c>
      <c r="C3828">
        <v>2</v>
      </c>
      <c r="D3828">
        <v>0.8</v>
      </c>
      <c r="E3828">
        <v>-3324</v>
      </c>
      <c r="F3828">
        <v>22</v>
      </c>
      <c r="G3828">
        <v>0</v>
      </c>
      <c r="H3828">
        <v>0</v>
      </c>
      <c r="I3828">
        <v>0</v>
      </c>
    </row>
    <row r="3829" spans="1:19" x14ac:dyDescent="0.2">
      <c r="A3829">
        <v>3803</v>
      </c>
      <c r="B3829">
        <v>-9823324</v>
      </c>
      <c r="C3829">
        <v>2</v>
      </c>
      <c r="D3829">
        <v>0.1</v>
      </c>
      <c r="E3829">
        <v>-3322</v>
      </c>
      <c r="F3829">
        <v>111</v>
      </c>
      <c r="G3829">
        <v>0</v>
      </c>
      <c r="H3829">
        <v>0</v>
      </c>
      <c r="I3829">
        <v>0</v>
      </c>
    </row>
    <row r="3830" spans="1:19" x14ac:dyDescent="0.2">
      <c r="A3830">
        <v>3804</v>
      </c>
      <c r="B3830">
        <v>-9823324</v>
      </c>
      <c r="C3830">
        <v>2</v>
      </c>
      <c r="D3830">
        <v>0.1</v>
      </c>
      <c r="E3830">
        <v>-3312</v>
      </c>
      <c r="F3830">
        <v>-211</v>
      </c>
      <c r="G3830">
        <v>0</v>
      </c>
      <c r="H3830">
        <v>0</v>
      </c>
      <c r="I3830">
        <v>0</v>
      </c>
    </row>
    <row r="3831" spans="1:19" s="2" customFormat="1" x14ac:dyDescent="0.2">
      <c r="A3831" s="2">
        <v>3805</v>
      </c>
      <c r="B3831" s="2">
        <v>10225</v>
      </c>
      <c r="C3831" s="2" t="s">
        <v>544</v>
      </c>
      <c r="D3831" s="2">
        <v>1.617</v>
      </c>
      <c r="E3831" s="2">
        <v>0.18099999999999999</v>
      </c>
      <c r="F3831" s="2">
        <v>5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2">
        <v>4</v>
      </c>
      <c r="N3831" s="2">
        <f>D3831+0.005</f>
        <v>1.6219999999999999</v>
      </c>
      <c r="O3831" s="2">
        <f>D3831-0.005</f>
        <v>1.6120000000000001</v>
      </c>
      <c r="P3831" s="2">
        <f>E3831+0.011</f>
        <v>0.192</v>
      </c>
      <c r="Q3831" s="2">
        <f>E3831-0.011</f>
        <v>0.16999999999999998</v>
      </c>
      <c r="R3831" s="9">
        <v>-4</v>
      </c>
      <c r="S3831" s="2" t="s">
        <v>784</v>
      </c>
    </row>
    <row r="3832" spans="1:19" x14ac:dyDescent="0.2">
      <c r="A3832">
        <v>3806</v>
      </c>
      <c r="B3832">
        <v>10225</v>
      </c>
      <c r="C3832">
        <v>2</v>
      </c>
      <c r="D3832">
        <v>0.8</v>
      </c>
      <c r="E3832">
        <v>9010223</v>
      </c>
      <c r="F3832">
        <v>22</v>
      </c>
      <c r="G3832">
        <v>0</v>
      </c>
      <c r="H3832">
        <v>0</v>
      </c>
      <c r="I3832">
        <v>0</v>
      </c>
    </row>
    <row r="3833" spans="1:19" x14ac:dyDescent="0.2">
      <c r="A3833">
        <v>3807</v>
      </c>
      <c r="B3833">
        <v>10225</v>
      </c>
      <c r="C3833">
        <v>2</v>
      </c>
      <c r="D3833">
        <v>6.8000000000000005E-2</v>
      </c>
      <c r="E3833">
        <v>115</v>
      </c>
      <c r="F3833">
        <v>111</v>
      </c>
      <c r="G3833">
        <v>0</v>
      </c>
      <c r="H3833">
        <v>0</v>
      </c>
      <c r="I3833">
        <v>0</v>
      </c>
    </row>
    <row r="3834" spans="1:19" x14ac:dyDescent="0.2">
      <c r="A3834">
        <v>3808</v>
      </c>
      <c r="B3834">
        <v>10225</v>
      </c>
      <c r="C3834">
        <v>2</v>
      </c>
      <c r="D3834">
        <v>6.6000000000000003E-2</v>
      </c>
      <c r="E3834">
        <v>-215</v>
      </c>
      <c r="F3834">
        <v>211</v>
      </c>
      <c r="G3834">
        <v>0</v>
      </c>
      <c r="H3834">
        <v>0</v>
      </c>
      <c r="I3834">
        <v>0</v>
      </c>
    </row>
    <row r="3835" spans="1:19" x14ac:dyDescent="0.2">
      <c r="A3835">
        <v>3809</v>
      </c>
      <c r="B3835">
        <v>10225</v>
      </c>
      <c r="C3835">
        <v>2</v>
      </c>
      <c r="D3835">
        <v>6.6000000000000003E-2</v>
      </c>
      <c r="E3835">
        <v>215</v>
      </c>
      <c r="F3835">
        <v>-211</v>
      </c>
      <c r="G3835">
        <v>0</v>
      </c>
      <c r="H3835">
        <v>0</v>
      </c>
      <c r="I3835">
        <v>0</v>
      </c>
    </row>
    <row r="3836" spans="1:19" s="2" customFormat="1" x14ac:dyDescent="0.2">
      <c r="A3836" s="2">
        <v>3810</v>
      </c>
      <c r="B3836" s="2">
        <v>32224</v>
      </c>
      <c r="C3836" s="2" t="s">
        <v>545</v>
      </c>
      <c r="D3836" s="2">
        <v>1.57</v>
      </c>
      <c r="E3836" s="2">
        <v>0.25</v>
      </c>
      <c r="F3836" s="2">
        <v>4</v>
      </c>
      <c r="G3836" s="2">
        <v>1</v>
      </c>
      <c r="H3836" s="2">
        <v>0</v>
      </c>
      <c r="I3836" s="2">
        <v>0</v>
      </c>
      <c r="J3836" s="2">
        <v>0</v>
      </c>
      <c r="K3836" s="2">
        <v>1.5</v>
      </c>
      <c r="L3836" s="2">
        <v>2</v>
      </c>
      <c r="M3836" s="2">
        <v>4</v>
      </c>
      <c r="N3836" s="2">
        <v>1.64</v>
      </c>
      <c r="O3836" s="2">
        <v>1.5</v>
      </c>
      <c r="P3836" s="2">
        <v>0.3</v>
      </c>
      <c r="Q3836" s="2">
        <v>0.2</v>
      </c>
      <c r="R3836" s="9">
        <v>4</v>
      </c>
      <c r="S3836" s="2" t="s">
        <v>705</v>
      </c>
    </row>
    <row r="3837" spans="1:19" x14ac:dyDescent="0.2">
      <c r="A3837">
        <v>3811</v>
      </c>
      <c r="B3837">
        <v>32224</v>
      </c>
      <c r="C3837">
        <v>2</v>
      </c>
      <c r="D3837">
        <v>0.34736365699999999</v>
      </c>
      <c r="E3837">
        <v>2224</v>
      </c>
      <c r="F3837">
        <v>111</v>
      </c>
      <c r="G3837">
        <v>0</v>
      </c>
      <c r="H3837">
        <v>0</v>
      </c>
      <c r="I3837">
        <v>0</v>
      </c>
    </row>
    <row r="3838" spans="1:19" x14ac:dyDescent="0.2">
      <c r="A3838">
        <v>3812</v>
      </c>
      <c r="B3838">
        <v>32224</v>
      </c>
      <c r="C3838">
        <v>2</v>
      </c>
      <c r="D3838">
        <v>0.23681828499999999</v>
      </c>
      <c r="E3838">
        <v>12212</v>
      </c>
      <c r="F3838">
        <v>211</v>
      </c>
      <c r="G3838">
        <v>0</v>
      </c>
      <c r="H3838">
        <v>0</v>
      </c>
      <c r="I3838">
        <v>0</v>
      </c>
    </row>
    <row r="3839" spans="1:19" x14ac:dyDescent="0.2">
      <c r="A3839">
        <v>3813</v>
      </c>
      <c r="B3839">
        <v>32224</v>
      </c>
      <c r="C3839">
        <v>2</v>
      </c>
      <c r="D3839">
        <v>0.23161348700000001</v>
      </c>
      <c r="E3839">
        <v>2214</v>
      </c>
      <c r="F3839">
        <v>211</v>
      </c>
      <c r="G3839">
        <v>0</v>
      </c>
      <c r="H3839">
        <v>0</v>
      </c>
      <c r="I3839">
        <v>0</v>
      </c>
    </row>
    <row r="3840" spans="1:19" x14ac:dyDescent="0.2">
      <c r="A3840">
        <v>3814</v>
      </c>
      <c r="B3840">
        <v>32224</v>
      </c>
      <c r="C3840">
        <v>2</v>
      </c>
      <c r="D3840">
        <v>0.18420457200000001</v>
      </c>
      <c r="E3840">
        <v>2212</v>
      </c>
      <c r="F3840">
        <v>211</v>
      </c>
      <c r="G3840">
        <v>0</v>
      </c>
      <c r="H3840">
        <v>0</v>
      </c>
      <c r="I3840">
        <v>0</v>
      </c>
    </row>
    <row r="3841" spans="1:19" s="2" customFormat="1" x14ac:dyDescent="0.2">
      <c r="A3841" s="2">
        <v>3815</v>
      </c>
      <c r="B3841" s="2">
        <v>32214</v>
      </c>
      <c r="C3841" s="2" t="s">
        <v>546</v>
      </c>
      <c r="D3841" s="2">
        <v>1.57</v>
      </c>
      <c r="E3841" s="2">
        <v>0.25</v>
      </c>
      <c r="F3841" s="2">
        <v>4</v>
      </c>
      <c r="G3841" s="2">
        <v>1</v>
      </c>
      <c r="H3841" s="2">
        <v>0</v>
      </c>
      <c r="I3841" s="2">
        <v>0</v>
      </c>
      <c r="J3841" s="2">
        <v>0</v>
      </c>
      <c r="K3841" s="2">
        <v>1.5</v>
      </c>
      <c r="L3841" s="2">
        <v>1</v>
      </c>
      <c r="M3841" s="2">
        <v>7</v>
      </c>
      <c r="N3841" s="2">
        <v>1.64</v>
      </c>
      <c r="O3841" s="2">
        <v>1.5</v>
      </c>
      <c r="P3841" s="2">
        <v>0.3</v>
      </c>
      <c r="Q3841" s="2">
        <v>0.2</v>
      </c>
      <c r="R3841" s="9">
        <v>4</v>
      </c>
      <c r="S3841" s="2" t="s">
        <v>705</v>
      </c>
    </row>
    <row r="3842" spans="1:19" x14ac:dyDescent="0.2">
      <c r="A3842">
        <v>3816</v>
      </c>
      <c r="B3842">
        <v>32214</v>
      </c>
      <c r="C3842">
        <v>2</v>
      </c>
      <c r="D3842">
        <v>0.30870204800000001</v>
      </c>
      <c r="E3842">
        <v>2114</v>
      </c>
      <c r="F3842">
        <v>211</v>
      </c>
      <c r="G3842">
        <v>0</v>
      </c>
      <c r="H3842">
        <v>0</v>
      </c>
      <c r="I3842">
        <v>0</v>
      </c>
    </row>
    <row r="3843" spans="1:19" x14ac:dyDescent="0.2">
      <c r="A3843">
        <v>3817</v>
      </c>
      <c r="B3843">
        <v>32214</v>
      </c>
      <c r="C3843">
        <v>2</v>
      </c>
      <c r="D3843">
        <v>0.23163969700000001</v>
      </c>
      <c r="E3843">
        <v>2224</v>
      </c>
      <c r="F3843">
        <v>-211</v>
      </c>
      <c r="G3843">
        <v>0</v>
      </c>
      <c r="H3843">
        <v>0</v>
      </c>
      <c r="I3843">
        <v>0</v>
      </c>
    </row>
    <row r="3844" spans="1:19" x14ac:dyDescent="0.2">
      <c r="A3844">
        <v>3818</v>
      </c>
      <c r="B3844">
        <v>32214</v>
      </c>
      <c r="C3844">
        <v>2</v>
      </c>
      <c r="D3844">
        <v>0.157859002</v>
      </c>
      <c r="E3844">
        <v>12212</v>
      </c>
      <c r="F3844">
        <v>111</v>
      </c>
      <c r="G3844">
        <v>0</v>
      </c>
      <c r="H3844">
        <v>0</v>
      </c>
      <c r="I3844">
        <v>0</v>
      </c>
    </row>
    <row r="3845" spans="1:19" x14ac:dyDescent="0.2">
      <c r="A3845">
        <v>3819</v>
      </c>
      <c r="B3845">
        <v>32214</v>
      </c>
      <c r="C3845">
        <v>2</v>
      </c>
      <c r="D3845">
        <v>0.12289238399999999</v>
      </c>
      <c r="E3845">
        <v>2212</v>
      </c>
      <c r="F3845">
        <v>111</v>
      </c>
      <c r="G3845">
        <v>0</v>
      </c>
      <c r="H3845">
        <v>0</v>
      </c>
      <c r="I3845">
        <v>0</v>
      </c>
    </row>
    <row r="3846" spans="1:19" x14ac:dyDescent="0.2">
      <c r="A3846">
        <v>3820</v>
      </c>
      <c r="B3846">
        <v>32214</v>
      </c>
      <c r="C3846">
        <v>2</v>
      </c>
      <c r="D3846">
        <v>7.8986081E-2</v>
      </c>
      <c r="E3846">
        <v>12112</v>
      </c>
      <c r="F3846">
        <v>211</v>
      </c>
      <c r="G3846">
        <v>0</v>
      </c>
      <c r="H3846">
        <v>0</v>
      </c>
      <c r="I3846">
        <v>0</v>
      </c>
    </row>
    <row r="3847" spans="1:19" x14ac:dyDescent="0.2">
      <c r="A3847">
        <v>3821</v>
      </c>
      <c r="B3847">
        <v>32214</v>
      </c>
      <c r="C3847">
        <v>2</v>
      </c>
      <c r="D3847">
        <v>6.1333032000000003E-2</v>
      </c>
      <c r="E3847">
        <v>2112</v>
      </c>
      <c r="F3847">
        <v>211</v>
      </c>
      <c r="G3847">
        <v>0</v>
      </c>
      <c r="H3847">
        <v>0</v>
      </c>
      <c r="I3847">
        <v>0</v>
      </c>
    </row>
    <row r="3848" spans="1:19" x14ac:dyDescent="0.2">
      <c r="A3848">
        <v>3822</v>
      </c>
      <c r="B3848">
        <v>32214</v>
      </c>
      <c r="C3848">
        <v>2</v>
      </c>
      <c r="D3848">
        <v>3.8587756000000001E-2</v>
      </c>
      <c r="E3848">
        <v>2214</v>
      </c>
      <c r="F3848">
        <v>111</v>
      </c>
      <c r="G3848">
        <v>0</v>
      </c>
      <c r="H3848">
        <v>0</v>
      </c>
      <c r="I3848">
        <v>0</v>
      </c>
    </row>
    <row r="3849" spans="1:19" s="2" customFormat="1" x14ac:dyDescent="0.2">
      <c r="A3849" s="2">
        <v>3823</v>
      </c>
      <c r="B3849" s="2">
        <v>32114</v>
      </c>
      <c r="C3849" s="2" t="s">
        <v>547</v>
      </c>
      <c r="D3849" s="2">
        <v>1.57</v>
      </c>
      <c r="E3849" s="2">
        <v>0.25</v>
      </c>
      <c r="F3849" s="2">
        <v>4</v>
      </c>
      <c r="G3849" s="2">
        <v>1</v>
      </c>
      <c r="H3849" s="2">
        <v>0</v>
      </c>
      <c r="I3849" s="2">
        <v>0</v>
      </c>
      <c r="J3849" s="2">
        <v>0</v>
      </c>
      <c r="K3849" s="2">
        <v>1.5</v>
      </c>
      <c r="L3849" s="2">
        <v>0</v>
      </c>
      <c r="M3849" s="2">
        <v>7</v>
      </c>
      <c r="N3849" s="2">
        <v>1.64</v>
      </c>
      <c r="O3849" s="2">
        <v>1.5</v>
      </c>
      <c r="P3849" s="2">
        <v>0.3</v>
      </c>
      <c r="Q3849" s="2">
        <v>0.2</v>
      </c>
      <c r="R3849" s="9">
        <v>4</v>
      </c>
      <c r="S3849" s="2" t="s">
        <v>705</v>
      </c>
    </row>
    <row r="3850" spans="1:19" x14ac:dyDescent="0.2">
      <c r="A3850">
        <v>3824</v>
      </c>
      <c r="B3850">
        <v>32114</v>
      </c>
      <c r="C3850">
        <v>2</v>
      </c>
      <c r="D3850">
        <v>0.30870204800000001</v>
      </c>
      <c r="E3850">
        <v>2214</v>
      </c>
      <c r="F3850">
        <v>-211</v>
      </c>
      <c r="G3850">
        <v>0</v>
      </c>
      <c r="H3850">
        <v>0</v>
      </c>
      <c r="I3850">
        <v>0</v>
      </c>
    </row>
    <row r="3851" spans="1:19" x14ac:dyDescent="0.2">
      <c r="A3851">
        <v>3825</v>
      </c>
      <c r="B3851">
        <v>32114</v>
      </c>
      <c r="C3851">
        <v>2</v>
      </c>
      <c r="D3851">
        <v>0.23163969700000001</v>
      </c>
      <c r="E3851">
        <v>1114</v>
      </c>
      <c r="F3851">
        <v>211</v>
      </c>
      <c r="G3851">
        <v>0</v>
      </c>
      <c r="H3851">
        <v>0</v>
      </c>
      <c r="I3851">
        <v>0</v>
      </c>
    </row>
    <row r="3852" spans="1:19" x14ac:dyDescent="0.2">
      <c r="A3852">
        <v>3826</v>
      </c>
      <c r="B3852">
        <v>32114</v>
      </c>
      <c r="C3852">
        <v>2</v>
      </c>
      <c r="D3852">
        <v>0.157859002</v>
      </c>
      <c r="E3852">
        <v>12112</v>
      </c>
      <c r="F3852">
        <v>111</v>
      </c>
      <c r="G3852">
        <v>0</v>
      </c>
      <c r="H3852">
        <v>0</v>
      </c>
      <c r="I3852">
        <v>0</v>
      </c>
    </row>
    <row r="3853" spans="1:19" x14ac:dyDescent="0.2">
      <c r="A3853">
        <v>3827</v>
      </c>
      <c r="B3853">
        <v>32114</v>
      </c>
      <c r="C3853">
        <v>2</v>
      </c>
      <c r="D3853">
        <v>0.12289238399999999</v>
      </c>
      <c r="E3853">
        <v>2112</v>
      </c>
      <c r="F3853">
        <v>111</v>
      </c>
      <c r="G3853">
        <v>0</v>
      </c>
      <c r="H3853">
        <v>0</v>
      </c>
      <c r="I3853">
        <v>0</v>
      </c>
    </row>
    <row r="3854" spans="1:19" x14ac:dyDescent="0.2">
      <c r="A3854">
        <v>3828</v>
      </c>
      <c r="B3854">
        <v>32114</v>
      </c>
      <c r="C3854">
        <v>2</v>
      </c>
      <c r="D3854">
        <v>7.8986081E-2</v>
      </c>
      <c r="E3854">
        <v>12212</v>
      </c>
      <c r="F3854">
        <v>-211</v>
      </c>
      <c r="G3854">
        <v>0</v>
      </c>
      <c r="H3854">
        <v>0</v>
      </c>
      <c r="I3854">
        <v>0</v>
      </c>
    </row>
    <row r="3855" spans="1:19" x14ac:dyDescent="0.2">
      <c r="A3855">
        <v>3829</v>
      </c>
      <c r="B3855">
        <v>32114</v>
      </c>
      <c r="C3855">
        <v>2</v>
      </c>
      <c r="D3855">
        <v>6.1333032000000003E-2</v>
      </c>
      <c r="E3855">
        <v>2212</v>
      </c>
      <c r="F3855">
        <v>-211</v>
      </c>
      <c r="G3855">
        <v>0</v>
      </c>
      <c r="H3855">
        <v>0</v>
      </c>
      <c r="I3855">
        <v>0</v>
      </c>
    </row>
    <row r="3856" spans="1:19" x14ac:dyDescent="0.2">
      <c r="A3856">
        <v>3830</v>
      </c>
      <c r="B3856">
        <v>32114</v>
      </c>
      <c r="C3856">
        <v>2</v>
      </c>
      <c r="D3856">
        <v>3.8587756000000001E-2</v>
      </c>
      <c r="E3856">
        <v>2114</v>
      </c>
      <c r="F3856">
        <v>111</v>
      </c>
      <c r="G3856">
        <v>0</v>
      </c>
      <c r="H3856">
        <v>0</v>
      </c>
      <c r="I3856">
        <v>0</v>
      </c>
    </row>
    <row r="3857" spans="1:19" s="2" customFormat="1" x14ac:dyDescent="0.2">
      <c r="A3857" s="2">
        <v>3831</v>
      </c>
      <c r="B3857" s="2">
        <v>31114</v>
      </c>
      <c r="C3857" s="2" t="s">
        <v>548</v>
      </c>
      <c r="D3857" s="2">
        <v>1.57</v>
      </c>
      <c r="E3857" s="2">
        <v>0.25</v>
      </c>
      <c r="F3857" s="2">
        <v>4</v>
      </c>
      <c r="G3857" s="2">
        <v>1</v>
      </c>
      <c r="H3857" s="2">
        <v>0</v>
      </c>
      <c r="I3857" s="2">
        <v>0</v>
      </c>
      <c r="J3857" s="2">
        <v>0</v>
      </c>
      <c r="K3857" s="2">
        <v>1.5</v>
      </c>
      <c r="L3857" s="2">
        <v>-1</v>
      </c>
      <c r="M3857" s="2">
        <v>4</v>
      </c>
      <c r="N3857" s="2">
        <v>1.64</v>
      </c>
      <c r="O3857" s="2">
        <v>1.5</v>
      </c>
      <c r="P3857" s="2">
        <v>0.3</v>
      </c>
      <c r="Q3857" s="2">
        <v>0.2</v>
      </c>
      <c r="R3857" s="9">
        <v>4</v>
      </c>
      <c r="S3857" s="2" t="s">
        <v>705</v>
      </c>
    </row>
    <row r="3858" spans="1:19" x14ac:dyDescent="0.2">
      <c r="A3858">
        <v>3832</v>
      </c>
      <c r="B3858">
        <v>31114</v>
      </c>
      <c r="C3858">
        <v>2</v>
      </c>
      <c r="D3858">
        <v>0.34736365699999999</v>
      </c>
      <c r="E3858">
        <v>1114</v>
      </c>
      <c r="F3858">
        <v>111</v>
      </c>
      <c r="G3858">
        <v>0</v>
      </c>
      <c r="H3858">
        <v>0</v>
      </c>
      <c r="I3858">
        <v>0</v>
      </c>
    </row>
    <row r="3859" spans="1:19" x14ac:dyDescent="0.2">
      <c r="A3859">
        <v>3833</v>
      </c>
      <c r="B3859">
        <v>31114</v>
      </c>
      <c r="C3859">
        <v>2</v>
      </c>
      <c r="D3859">
        <v>0.23681828499999999</v>
      </c>
      <c r="E3859">
        <v>12112</v>
      </c>
      <c r="F3859">
        <v>-211</v>
      </c>
      <c r="G3859">
        <v>0</v>
      </c>
      <c r="H3859">
        <v>0</v>
      </c>
      <c r="I3859">
        <v>0</v>
      </c>
    </row>
    <row r="3860" spans="1:19" x14ac:dyDescent="0.2">
      <c r="A3860">
        <v>3834</v>
      </c>
      <c r="B3860">
        <v>31114</v>
      </c>
      <c r="C3860">
        <v>2</v>
      </c>
      <c r="D3860">
        <v>0.23161348700000001</v>
      </c>
      <c r="E3860">
        <v>2114</v>
      </c>
      <c r="F3860">
        <v>-211</v>
      </c>
      <c r="G3860">
        <v>0</v>
      </c>
      <c r="H3860">
        <v>0</v>
      </c>
      <c r="I3860">
        <v>0</v>
      </c>
    </row>
    <row r="3861" spans="1:19" x14ac:dyDescent="0.2">
      <c r="A3861">
        <v>3835</v>
      </c>
      <c r="B3861">
        <v>31114</v>
      </c>
      <c r="C3861">
        <v>2</v>
      </c>
      <c r="D3861">
        <v>0.18420457200000001</v>
      </c>
      <c r="E3861">
        <v>2112</v>
      </c>
      <c r="F3861">
        <v>-211</v>
      </c>
      <c r="G3861">
        <v>0</v>
      </c>
      <c r="H3861">
        <v>0</v>
      </c>
      <c r="I3861">
        <v>0</v>
      </c>
    </row>
    <row r="3862" spans="1:19" s="2" customFormat="1" x14ac:dyDescent="0.2">
      <c r="A3862" s="2">
        <v>3836</v>
      </c>
      <c r="B3862" s="2">
        <v>23122</v>
      </c>
      <c r="C3862" s="2" t="s">
        <v>549</v>
      </c>
      <c r="D3862" s="2">
        <v>1.6</v>
      </c>
      <c r="E3862" s="2">
        <v>0.2</v>
      </c>
      <c r="F3862" s="2">
        <v>2</v>
      </c>
      <c r="G3862" s="2">
        <v>1</v>
      </c>
      <c r="H3862" s="2">
        <v>-1</v>
      </c>
      <c r="I3862" s="2">
        <v>0</v>
      </c>
      <c r="J3862" s="2">
        <v>0</v>
      </c>
      <c r="K3862" s="2">
        <v>0</v>
      </c>
      <c r="L3862" s="2">
        <v>0</v>
      </c>
      <c r="M3862" s="2">
        <v>6</v>
      </c>
      <c r="N3862" s="2">
        <v>1.63</v>
      </c>
      <c r="O3862" s="2">
        <v>1.57</v>
      </c>
      <c r="P3862" s="2">
        <v>0.25</v>
      </c>
      <c r="Q3862" s="2">
        <v>0.15</v>
      </c>
      <c r="R3862" s="9">
        <v>4</v>
      </c>
      <c r="S3862" s="2" t="s">
        <v>784</v>
      </c>
    </row>
    <row r="3863" spans="1:19" x14ac:dyDescent="0.2">
      <c r="A3863">
        <v>3837</v>
      </c>
      <c r="B3863">
        <v>23122</v>
      </c>
      <c r="C3863">
        <v>2</v>
      </c>
      <c r="D3863">
        <v>0.42499999999999999</v>
      </c>
      <c r="E3863">
        <v>3124</v>
      </c>
      <c r="F3863">
        <v>22</v>
      </c>
      <c r="G3863">
        <v>0</v>
      </c>
      <c r="H3863">
        <v>0</v>
      </c>
      <c r="I3863">
        <v>0</v>
      </c>
    </row>
    <row r="3864" spans="1:19" x14ac:dyDescent="0.2">
      <c r="A3864">
        <v>3838</v>
      </c>
      <c r="B3864">
        <v>23122</v>
      </c>
      <c r="C3864">
        <v>2</v>
      </c>
      <c r="D3864">
        <v>0.11799999999999999</v>
      </c>
      <c r="E3864">
        <v>3212</v>
      </c>
      <c r="F3864">
        <v>111</v>
      </c>
      <c r="G3864">
        <v>0</v>
      </c>
      <c r="H3864">
        <v>0</v>
      </c>
      <c r="I3864">
        <v>0</v>
      </c>
    </row>
    <row r="3865" spans="1:19" x14ac:dyDescent="0.2">
      <c r="A3865">
        <v>3839</v>
      </c>
      <c r="B3865">
        <v>23122</v>
      </c>
      <c r="C3865">
        <v>2</v>
      </c>
      <c r="D3865">
        <v>0.11600000000000001</v>
      </c>
      <c r="E3865">
        <v>3112</v>
      </c>
      <c r="F3865">
        <v>211</v>
      </c>
      <c r="G3865">
        <v>0</v>
      </c>
      <c r="H3865">
        <v>0</v>
      </c>
      <c r="I3865">
        <v>0</v>
      </c>
    </row>
    <row r="3866" spans="1:19" x14ac:dyDescent="0.2">
      <c r="A3866">
        <v>3840</v>
      </c>
      <c r="B3866">
        <v>23122</v>
      </c>
      <c r="C3866">
        <v>2</v>
      </c>
      <c r="D3866">
        <v>0.11600000000000001</v>
      </c>
      <c r="E3866">
        <v>3222</v>
      </c>
      <c r="F3866">
        <v>-211</v>
      </c>
      <c r="G3866">
        <v>0</v>
      </c>
      <c r="H3866">
        <v>0</v>
      </c>
      <c r="I3866">
        <v>0</v>
      </c>
    </row>
    <row r="3867" spans="1:19" x14ac:dyDescent="0.2">
      <c r="A3867">
        <v>3841</v>
      </c>
      <c r="B3867">
        <v>23122</v>
      </c>
      <c r="C3867">
        <v>2</v>
      </c>
      <c r="D3867">
        <v>0.1125</v>
      </c>
      <c r="E3867">
        <v>2112</v>
      </c>
      <c r="F3867">
        <v>-311</v>
      </c>
      <c r="G3867">
        <v>0</v>
      </c>
      <c r="H3867">
        <v>0</v>
      </c>
      <c r="I3867">
        <v>0</v>
      </c>
    </row>
    <row r="3868" spans="1:19" x14ac:dyDescent="0.2">
      <c r="A3868">
        <v>3842</v>
      </c>
      <c r="B3868">
        <v>23122</v>
      </c>
      <c r="C3868">
        <v>2</v>
      </c>
      <c r="D3868">
        <v>0.1125</v>
      </c>
      <c r="E3868">
        <v>2212</v>
      </c>
      <c r="F3868">
        <v>-321</v>
      </c>
      <c r="G3868">
        <v>0</v>
      </c>
      <c r="H3868">
        <v>0</v>
      </c>
      <c r="I3868">
        <v>0</v>
      </c>
    </row>
    <row r="3869" spans="1:19" s="2" customFormat="1" x14ac:dyDescent="0.2">
      <c r="A3869" s="2">
        <v>3843</v>
      </c>
      <c r="B3869" s="2">
        <v>-23122</v>
      </c>
      <c r="C3869" s="2" t="s">
        <v>550</v>
      </c>
      <c r="D3869" s="2">
        <v>1.6</v>
      </c>
      <c r="E3869" s="2">
        <v>0.2</v>
      </c>
      <c r="F3869" s="2">
        <v>2</v>
      </c>
      <c r="G3869" s="2">
        <v>-1</v>
      </c>
      <c r="H3869" s="2">
        <v>1</v>
      </c>
      <c r="I3869" s="2">
        <v>0</v>
      </c>
      <c r="J3869" s="2">
        <v>0</v>
      </c>
      <c r="K3869" s="2">
        <v>0</v>
      </c>
      <c r="L3869" s="2">
        <v>0</v>
      </c>
      <c r="M3869" s="2">
        <v>6</v>
      </c>
      <c r="N3869" s="2">
        <v>1.63</v>
      </c>
      <c r="O3869" s="2">
        <v>1.57</v>
      </c>
      <c r="P3869" s="2">
        <v>0.25</v>
      </c>
      <c r="Q3869" s="2">
        <v>0.15</v>
      </c>
      <c r="R3869" s="9">
        <v>4</v>
      </c>
      <c r="S3869" s="2" t="s">
        <v>784</v>
      </c>
    </row>
    <row r="3870" spans="1:19" x14ac:dyDescent="0.2">
      <c r="A3870">
        <v>3844</v>
      </c>
      <c r="B3870">
        <v>-23122</v>
      </c>
      <c r="C3870">
        <v>2</v>
      </c>
      <c r="D3870">
        <v>0.42499999999999999</v>
      </c>
      <c r="E3870">
        <v>-3124</v>
      </c>
      <c r="F3870">
        <v>22</v>
      </c>
      <c r="G3870">
        <v>0</v>
      </c>
      <c r="H3870">
        <v>0</v>
      </c>
      <c r="I3870">
        <v>0</v>
      </c>
    </row>
    <row r="3871" spans="1:19" x14ac:dyDescent="0.2">
      <c r="A3871">
        <v>3845</v>
      </c>
      <c r="B3871">
        <v>-23122</v>
      </c>
      <c r="C3871">
        <v>2</v>
      </c>
      <c r="D3871">
        <v>0.11799999999999999</v>
      </c>
      <c r="E3871">
        <v>-3212</v>
      </c>
      <c r="F3871">
        <v>111</v>
      </c>
      <c r="G3871">
        <v>0</v>
      </c>
      <c r="H3871">
        <v>0</v>
      </c>
      <c r="I3871">
        <v>0</v>
      </c>
    </row>
    <row r="3872" spans="1:19" x14ac:dyDescent="0.2">
      <c r="A3872">
        <v>3846</v>
      </c>
      <c r="B3872">
        <v>-23122</v>
      </c>
      <c r="C3872">
        <v>2</v>
      </c>
      <c r="D3872">
        <v>0.11600000000000001</v>
      </c>
      <c r="E3872">
        <v>-3222</v>
      </c>
      <c r="F3872">
        <v>211</v>
      </c>
      <c r="G3872">
        <v>0</v>
      </c>
      <c r="H3872">
        <v>0</v>
      </c>
      <c r="I3872">
        <v>0</v>
      </c>
    </row>
    <row r="3873" spans="1:19" x14ac:dyDescent="0.2">
      <c r="A3873">
        <v>3847</v>
      </c>
      <c r="B3873">
        <v>-23122</v>
      </c>
      <c r="C3873">
        <v>2</v>
      </c>
      <c r="D3873">
        <v>0.11600000000000001</v>
      </c>
      <c r="E3873">
        <v>-3112</v>
      </c>
      <c r="F3873">
        <v>-211</v>
      </c>
      <c r="G3873">
        <v>0</v>
      </c>
      <c r="H3873">
        <v>0</v>
      </c>
      <c r="I3873">
        <v>0</v>
      </c>
    </row>
    <row r="3874" spans="1:19" x14ac:dyDescent="0.2">
      <c r="A3874">
        <v>3848</v>
      </c>
      <c r="B3874">
        <v>-23122</v>
      </c>
      <c r="C3874">
        <v>2</v>
      </c>
      <c r="D3874">
        <v>0.1125</v>
      </c>
      <c r="E3874">
        <v>-2212</v>
      </c>
      <c r="F3874">
        <v>321</v>
      </c>
      <c r="G3874">
        <v>0</v>
      </c>
      <c r="H3874">
        <v>0</v>
      </c>
      <c r="I3874">
        <v>0</v>
      </c>
    </row>
    <row r="3875" spans="1:19" x14ac:dyDescent="0.2">
      <c r="A3875">
        <v>3849</v>
      </c>
      <c r="B3875">
        <v>-23122</v>
      </c>
      <c r="C3875">
        <v>2</v>
      </c>
      <c r="D3875">
        <v>0.1125</v>
      </c>
      <c r="E3875">
        <v>-2112</v>
      </c>
      <c r="F3875">
        <v>311</v>
      </c>
      <c r="G3875">
        <v>0</v>
      </c>
      <c r="H3875">
        <v>0</v>
      </c>
      <c r="I3875">
        <v>0</v>
      </c>
    </row>
    <row r="3876" spans="1:19" s="2" customFormat="1" x14ac:dyDescent="0.2">
      <c r="A3876" s="2">
        <v>3850</v>
      </c>
      <c r="B3876" s="2">
        <v>-31114</v>
      </c>
      <c r="C3876" s="2" t="s">
        <v>551</v>
      </c>
      <c r="D3876" s="2">
        <v>1.57</v>
      </c>
      <c r="E3876" s="2">
        <v>0.25</v>
      </c>
      <c r="F3876" s="2">
        <v>4</v>
      </c>
      <c r="G3876" s="2">
        <v>-1</v>
      </c>
      <c r="H3876" s="2">
        <v>0</v>
      </c>
      <c r="I3876" s="2">
        <v>0</v>
      </c>
      <c r="J3876" s="2">
        <v>0</v>
      </c>
      <c r="K3876" s="2">
        <v>1.5</v>
      </c>
      <c r="L3876" s="2">
        <v>1</v>
      </c>
      <c r="M3876" s="2">
        <v>4</v>
      </c>
      <c r="N3876" s="2">
        <v>1.64</v>
      </c>
      <c r="O3876" s="2">
        <v>1.5</v>
      </c>
      <c r="P3876" s="2">
        <v>0.3</v>
      </c>
      <c r="Q3876" s="2">
        <v>0.2</v>
      </c>
      <c r="R3876" s="9">
        <v>4</v>
      </c>
      <c r="S3876" s="2" t="s">
        <v>705</v>
      </c>
    </row>
    <row r="3877" spans="1:19" x14ac:dyDescent="0.2">
      <c r="A3877">
        <v>3851</v>
      </c>
      <c r="B3877">
        <v>-31114</v>
      </c>
      <c r="C3877">
        <v>2</v>
      </c>
      <c r="D3877">
        <v>0.34736365699999999</v>
      </c>
      <c r="E3877">
        <v>-1114</v>
      </c>
      <c r="F3877">
        <v>111</v>
      </c>
      <c r="G3877">
        <v>0</v>
      </c>
      <c r="H3877">
        <v>0</v>
      </c>
      <c r="I3877">
        <v>0</v>
      </c>
    </row>
    <row r="3878" spans="1:19" x14ac:dyDescent="0.2">
      <c r="A3878">
        <v>3852</v>
      </c>
      <c r="B3878">
        <v>-31114</v>
      </c>
      <c r="C3878">
        <v>2</v>
      </c>
      <c r="D3878">
        <v>0.23681828499999999</v>
      </c>
      <c r="E3878">
        <v>-12112</v>
      </c>
      <c r="F3878">
        <v>211</v>
      </c>
      <c r="G3878">
        <v>0</v>
      </c>
      <c r="H3878">
        <v>0</v>
      </c>
      <c r="I3878">
        <v>0</v>
      </c>
    </row>
    <row r="3879" spans="1:19" x14ac:dyDescent="0.2">
      <c r="A3879">
        <v>3853</v>
      </c>
      <c r="B3879">
        <v>-31114</v>
      </c>
      <c r="C3879">
        <v>2</v>
      </c>
      <c r="D3879">
        <v>0.23161348700000001</v>
      </c>
      <c r="E3879">
        <v>-2114</v>
      </c>
      <c r="F3879">
        <v>211</v>
      </c>
      <c r="G3879">
        <v>0</v>
      </c>
      <c r="H3879">
        <v>0</v>
      </c>
      <c r="I3879">
        <v>0</v>
      </c>
    </row>
    <row r="3880" spans="1:19" x14ac:dyDescent="0.2">
      <c r="A3880">
        <v>3854</v>
      </c>
      <c r="B3880">
        <v>-31114</v>
      </c>
      <c r="C3880">
        <v>2</v>
      </c>
      <c r="D3880">
        <v>0.18420457200000001</v>
      </c>
      <c r="E3880">
        <v>-2112</v>
      </c>
      <c r="F3880">
        <v>211</v>
      </c>
      <c r="G3880">
        <v>0</v>
      </c>
      <c r="H3880">
        <v>0</v>
      </c>
      <c r="I3880">
        <v>0</v>
      </c>
    </row>
    <row r="3881" spans="1:19" s="2" customFormat="1" x14ac:dyDescent="0.2">
      <c r="A3881" s="2">
        <v>3855</v>
      </c>
      <c r="B3881" s="2">
        <v>-32114</v>
      </c>
      <c r="C3881" s="2" t="s">
        <v>552</v>
      </c>
      <c r="D3881" s="2">
        <v>1.57</v>
      </c>
      <c r="E3881" s="2">
        <v>0.25</v>
      </c>
      <c r="F3881" s="2">
        <v>4</v>
      </c>
      <c r="G3881" s="2">
        <v>-1</v>
      </c>
      <c r="H3881" s="2">
        <v>0</v>
      </c>
      <c r="I3881" s="2">
        <v>0</v>
      </c>
      <c r="J3881" s="2">
        <v>0</v>
      </c>
      <c r="K3881" s="2">
        <v>1.5</v>
      </c>
      <c r="L3881" s="2">
        <v>0</v>
      </c>
      <c r="M3881" s="2">
        <v>7</v>
      </c>
      <c r="N3881" s="2">
        <v>1.64</v>
      </c>
      <c r="O3881" s="2">
        <v>1.5</v>
      </c>
      <c r="P3881" s="2">
        <v>0.3</v>
      </c>
      <c r="Q3881" s="2">
        <v>0.2</v>
      </c>
      <c r="R3881" s="9">
        <v>4</v>
      </c>
      <c r="S3881" s="2" t="s">
        <v>705</v>
      </c>
    </row>
    <row r="3882" spans="1:19" x14ac:dyDescent="0.2">
      <c r="A3882">
        <v>3856</v>
      </c>
      <c r="B3882">
        <v>-32114</v>
      </c>
      <c r="C3882">
        <v>2</v>
      </c>
      <c r="D3882">
        <v>0.30870204800000001</v>
      </c>
      <c r="E3882">
        <v>-2214</v>
      </c>
      <c r="F3882">
        <v>211</v>
      </c>
      <c r="G3882">
        <v>0</v>
      </c>
      <c r="H3882">
        <v>0</v>
      </c>
      <c r="I3882">
        <v>0</v>
      </c>
    </row>
    <row r="3883" spans="1:19" x14ac:dyDescent="0.2">
      <c r="A3883">
        <v>3857</v>
      </c>
      <c r="B3883">
        <v>-32114</v>
      </c>
      <c r="C3883">
        <v>2</v>
      </c>
      <c r="D3883">
        <v>0.23163969700000001</v>
      </c>
      <c r="E3883">
        <v>-1114</v>
      </c>
      <c r="F3883">
        <v>-211</v>
      </c>
      <c r="G3883">
        <v>0</v>
      </c>
      <c r="H3883">
        <v>0</v>
      </c>
      <c r="I3883">
        <v>0</v>
      </c>
    </row>
    <row r="3884" spans="1:19" x14ac:dyDescent="0.2">
      <c r="A3884">
        <v>3858</v>
      </c>
      <c r="B3884">
        <v>-32114</v>
      </c>
      <c r="C3884">
        <v>2</v>
      </c>
      <c r="D3884">
        <v>0.157859002</v>
      </c>
      <c r="E3884">
        <v>-12112</v>
      </c>
      <c r="F3884">
        <v>111</v>
      </c>
      <c r="G3884">
        <v>0</v>
      </c>
      <c r="H3884">
        <v>0</v>
      </c>
      <c r="I3884">
        <v>0</v>
      </c>
    </row>
    <row r="3885" spans="1:19" x14ac:dyDescent="0.2">
      <c r="A3885">
        <v>3859</v>
      </c>
      <c r="B3885">
        <v>-32114</v>
      </c>
      <c r="C3885">
        <v>2</v>
      </c>
      <c r="D3885">
        <v>0.12289238399999999</v>
      </c>
      <c r="E3885">
        <v>-2112</v>
      </c>
      <c r="F3885">
        <v>111</v>
      </c>
      <c r="G3885">
        <v>0</v>
      </c>
      <c r="H3885">
        <v>0</v>
      </c>
      <c r="I3885">
        <v>0</v>
      </c>
    </row>
    <row r="3886" spans="1:19" x14ac:dyDescent="0.2">
      <c r="A3886">
        <v>3860</v>
      </c>
      <c r="B3886">
        <v>-32114</v>
      </c>
      <c r="C3886">
        <v>2</v>
      </c>
      <c r="D3886">
        <v>7.8986081E-2</v>
      </c>
      <c r="E3886">
        <v>-12212</v>
      </c>
      <c r="F3886">
        <v>211</v>
      </c>
      <c r="G3886">
        <v>0</v>
      </c>
      <c r="H3886">
        <v>0</v>
      </c>
      <c r="I3886">
        <v>0</v>
      </c>
    </row>
    <row r="3887" spans="1:19" x14ac:dyDescent="0.2">
      <c r="A3887">
        <v>3861</v>
      </c>
      <c r="B3887">
        <v>-32114</v>
      </c>
      <c r="C3887">
        <v>2</v>
      </c>
      <c r="D3887">
        <v>6.1333032000000003E-2</v>
      </c>
      <c r="E3887">
        <v>-2212</v>
      </c>
      <c r="F3887">
        <v>211</v>
      </c>
      <c r="G3887">
        <v>0</v>
      </c>
      <c r="H3887">
        <v>0</v>
      </c>
      <c r="I3887">
        <v>0</v>
      </c>
    </row>
    <row r="3888" spans="1:19" x14ac:dyDescent="0.2">
      <c r="A3888">
        <v>3862</v>
      </c>
      <c r="B3888">
        <v>-32114</v>
      </c>
      <c r="C3888">
        <v>2</v>
      </c>
      <c r="D3888">
        <v>3.8587756000000001E-2</v>
      </c>
      <c r="E3888">
        <v>-2114</v>
      </c>
      <c r="F3888">
        <v>111</v>
      </c>
      <c r="G3888">
        <v>0</v>
      </c>
      <c r="H3888">
        <v>0</v>
      </c>
      <c r="I3888">
        <v>0</v>
      </c>
    </row>
    <row r="3889" spans="1:19" s="2" customFormat="1" x14ac:dyDescent="0.2">
      <c r="A3889" s="2">
        <v>3863</v>
      </c>
      <c r="B3889" s="2">
        <v>-32214</v>
      </c>
      <c r="C3889" s="2" t="s">
        <v>553</v>
      </c>
      <c r="D3889" s="2">
        <v>1.57</v>
      </c>
      <c r="E3889" s="2">
        <v>0.25</v>
      </c>
      <c r="F3889" s="2">
        <v>4</v>
      </c>
      <c r="G3889" s="2">
        <v>-1</v>
      </c>
      <c r="H3889" s="2">
        <v>0</v>
      </c>
      <c r="I3889" s="2">
        <v>0</v>
      </c>
      <c r="J3889" s="2">
        <v>0</v>
      </c>
      <c r="K3889" s="2">
        <v>1.5</v>
      </c>
      <c r="L3889" s="2">
        <v>-1</v>
      </c>
      <c r="M3889" s="2">
        <v>7</v>
      </c>
      <c r="N3889" s="2">
        <v>1.64</v>
      </c>
      <c r="O3889" s="2">
        <v>1.5</v>
      </c>
      <c r="P3889" s="2">
        <v>0.3</v>
      </c>
      <c r="Q3889" s="2">
        <v>0.2</v>
      </c>
      <c r="R3889" s="9">
        <v>4</v>
      </c>
      <c r="S3889" s="2" t="s">
        <v>705</v>
      </c>
    </row>
    <row r="3890" spans="1:19" x14ac:dyDescent="0.2">
      <c r="A3890">
        <v>3864</v>
      </c>
      <c r="B3890">
        <v>-32214</v>
      </c>
      <c r="C3890">
        <v>2</v>
      </c>
      <c r="D3890">
        <v>0.30870204800000001</v>
      </c>
      <c r="E3890">
        <v>-2114</v>
      </c>
      <c r="F3890">
        <v>-211</v>
      </c>
      <c r="G3890">
        <v>0</v>
      </c>
      <c r="H3890">
        <v>0</v>
      </c>
      <c r="I3890">
        <v>0</v>
      </c>
    </row>
    <row r="3891" spans="1:19" x14ac:dyDescent="0.2">
      <c r="A3891">
        <v>3865</v>
      </c>
      <c r="B3891">
        <v>-32214</v>
      </c>
      <c r="C3891">
        <v>2</v>
      </c>
      <c r="D3891">
        <v>0.23163969700000001</v>
      </c>
      <c r="E3891">
        <v>-2224</v>
      </c>
      <c r="F3891">
        <v>211</v>
      </c>
      <c r="G3891">
        <v>0</v>
      </c>
      <c r="H3891">
        <v>0</v>
      </c>
      <c r="I3891">
        <v>0</v>
      </c>
    </row>
    <row r="3892" spans="1:19" x14ac:dyDescent="0.2">
      <c r="A3892">
        <v>3866</v>
      </c>
      <c r="B3892">
        <v>-32214</v>
      </c>
      <c r="C3892">
        <v>2</v>
      </c>
      <c r="D3892">
        <v>0.157859002</v>
      </c>
      <c r="E3892">
        <v>-12212</v>
      </c>
      <c r="F3892">
        <v>111</v>
      </c>
      <c r="G3892">
        <v>0</v>
      </c>
      <c r="H3892">
        <v>0</v>
      </c>
      <c r="I3892">
        <v>0</v>
      </c>
    </row>
    <row r="3893" spans="1:19" x14ac:dyDescent="0.2">
      <c r="A3893">
        <v>3867</v>
      </c>
      <c r="B3893">
        <v>-32214</v>
      </c>
      <c r="C3893">
        <v>2</v>
      </c>
      <c r="D3893">
        <v>0.12289238399999999</v>
      </c>
      <c r="E3893">
        <v>-2212</v>
      </c>
      <c r="F3893">
        <v>111</v>
      </c>
      <c r="G3893">
        <v>0</v>
      </c>
      <c r="H3893">
        <v>0</v>
      </c>
      <c r="I3893">
        <v>0</v>
      </c>
    </row>
    <row r="3894" spans="1:19" x14ac:dyDescent="0.2">
      <c r="A3894">
        <v>3868</v>
      </c>
      <c r="B3894">
        <v>-32214</v>
      </c>
      <c r="C3894">
        <v>2</v>
      </c>
      <c r="D3894">
        <v>7.8986081E-2</v>
      </c>
      <c r="E3894">
        <v>-12112</v>
      </c>
      <c r="F3894">
        <v>-211</v>
      </c>
      <c r="G3894">
        <v>0</v>
      </c>
      <c r="H3894">
        <v>0</v>
      </c>
      <c r="I3894">
        <v>0</v>
      </c>
    </row>
    <row r="3895" spans="1:19" x14ac:dyDescent="0.2">
      <c r="A3895">
        <v>3869</v>
      </c>
      <c r="B3895">
        <v>-32214</v>
      </c>
      <c r="C3895">
        <v>2</v>
      </c>
      <c r="D3895">
        <v>6.1333032000000003E-2</v>
      </c>
      <c r="E3895">
        <v>-2112</v>
      </c>
      <c r="F3895">
        <v>-211</v>
      </c>
      <c r="G3895">
        <v>0</v>
      </c>
      <c r="H3895">
        <v>0</v>
      </c>
      <c r="I3895">
        <v>0</v>
      </c>
    </row>
    <row r="3896" spans="1:19" x14ac:dyDescent="0.2">
      <c r="A3896">
        <v>3870</v>
      </c>
      <c r="B3896">
        <v>-32214</v>
      </c>
      <c r="C3896">
        <v>2</v>
      </c>
      <c r="D3896">
        <v>3.8587756000000001E-2</v>
      </c>
      <c r="E3896">
        <v>-2214</v>
      </c>
      <c r="F3896">
        <v>111</v>
      </c>
      <c r="G3896">
        <v>0</v>
      </c>
      <c r="H3896">
        <v>0</v>
      </c>
      <c r="I3896">
        <v>0</v>
      </c>
    </row>
    <row r="3897" spans="1:19" s="2" customFormat="1" x14ac:dyDescent="0.2">
      <c r="A3897" s="2">
        <v>3871</v>
      </c>
      <c r="B3897" s="2">
        <v>-32224</v>
      </c>
      <c r="C3897" s="2" t="s">
        <v>554</v>
      </c>
      <c r="D3897" s="2">
        <v>1.57</v>
      </c>
      <c r="E3897" s="2">
        <v>0.25</v>
      </c>
      <c r="F3897" s="2">
        <v>4</v>
      </c>
      <c r="G3897" s="2">
        <v>-1</v>
      </c>
      <c r="H3897" s="2">
        <v>0</v>
      </c>
      <c r="I3897" s="2">
        <v>0</v>
      </c>
      <c r="J3897" s="2">
        <v>0</v>
      </c>
      <c r="K3897" s="2">
        <v>1.5</v>
      </c>
      <c r="L3897" s="2">
        <v>-2</v>
      </c>
      <c r="M3897" s="2">
        <v>4</v>
      </c>
      <c r="N3897" s="2">
        <v>1.64</v>
      </c>
      <c r="O3897" s="2">
        <v>1.5</v>
      </c>
      <c r="P3897" s="2">
        <v>0.3</v>
      </c>
      <c r="Q3897" s="2">
        <v>0.2</v>
      </c>
      <c r="R3897" s="9">
        <v>4</v>
      </c>
      <c r="S3897" s="2" t="s">
        <v>705</v>
      </c>
    </row>
    <row r="3898" spans="1:19" x14ac:dyDescent="0.2">
      <c r="A3898">
        <v>3872</v>
      </c>
      <c r="B3898">
        <v>-32224</v>
      </c>
      <c r="C3898">
        <v>2</v>
      </c>
      <c r="D3898">
        <v>0.34736365699999999</v>
      </c>
      <c r="E3898">
        <v>-2224</v>
      </c>
      <c r="F3898">
        <v>111</v>
      </c>
      <c r="G3898">
        <v>0</v>
      </c>
      <c r="H3898">
        <v>0</v>
      </c>
      <c r="I3898">
        <v>0</v>
      </c>
    </row>
    <row r="3899" spans="1:19" x14ac:dyDescent="0.2">
      <c r="A3899">
        <v>3873</v>
      </c>
      <c r="B3899">
        <v>-32224</v>
      </c>
      <c r="C3899">
        <v>2</v>
      </c>
      <c r="D3899">
        <v>0.23681828499999999</v>
      </c>
      <c r="E3899">
        <v>-12212</v>
      </c>
      <c r="F3899">
        <v>-211</v>
      </c>
      <c r="G3899">
        <v>0</v>
      </c>
      <c r="H3899">
        <v>0</v>
      </c>
      <c r="I3899">
        <v>0</v>
      </c>
    </row>
    <row r="3900" spans="1:19" x14ac:dyDescent="0.2">
      <c r="A3900">
        <v>3874</v>
      </c>
      <c r="B3900">
        <v>-32224</v>
      </c>
      <c r="C3900">
        <v>2</v>
      </c>
      <c r="D3900">
        <v>0.23161348700000001</v>
      </c>
      <c r="E3900">
        <v>-2214</v>
      </c>
      <c r="F3900">
        <v>-211</v>
      </c>
      <c r="G3900">
        <v>0</v>
      </c>
      <c r="H3900">
        <v>0</v>
      </c>
      <c r="I3900">
        <v>0</v>
      </c>
    </row>
    <row r="3901" spans="1:19" x14ac:dyDescent="0.2">
      <c r="A3901">
        <v>3875</v>
      </c>
      <c r="B3901">
        <v>-32224</v>
      </c>
      <c r="C3901">
        <v>2</v>
      </c>
      <c r="D3901">
        <v>0.18420457200000001</v>
      </c>
      <c r="E3901">
        <v>-2212</v>
      </c>
      <c r="F3901">
        <v>-211</v>
      </c>
      <c r="G3901">
        <v>0</v>
      </c>
      <c r="H3901">
        <v>0</v>
      </c>
      <c r="I3901">
        <v>0</v>
      </c>
    </row>
    <row r="3902" spans="1:19" s="2" customFormat="1" x14ac:dyDescent="0.2">
      <c r="A3902" s="2">
        <v>3876</v>
      </c>
      <c r="B3902" s="2">
        <v>9010223</v>
      </c>
      <c r="C3902" s="2" t="s">
        <v>555</v>
      </c>
      <c r="D3902" s="2">
        <v>1.5940000000000001</v>
      </c>
      <c r="E3902" s="2">
        <v>0.38400000000000001</v>
      </c>
      <c r="F3902" s="2">
        <v>3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2">
        <v>2</v>
      </c>
      <c r="N3902" s="2">
        <f>D3902+0.015+0.01</f>
        <v>1.619</v>
      </c>
      <c r="O3902" s="2">
        <f>D3902-0.015-0.06</f>
        <v>1.5190000000000001</v>
      </c>
      <c r="P3902" s="2">
        <f>E3902+0.06+0.07</f>
        <v>0.51400000000000001</v>
      </c>
      <c r="Q3902" s="2">
        <f>E3902-0.06-0.1</f>
        <v>0.224</v>
      </c>
      <c r="R3902" s="9">
        <v>-1</v>
      </c>
      <c r="S3902" s="2" t="s">
        <v>784</v>
      </c>
    </row>
    <row r="3903" spans="1:19" x14ac:dyDescent="0.2">
      <c r="A3903">
        <v>3877</v>
      </c>
      <c r="B3903">
        <v>9010223</v>
      </c>
      <c r="C3903">
        <v>2</v>
      </c>
      <c r="D3903">
        <v>0.9</v>
      </c>
      <c r="E3903">
        <v>9010225</v>
      </c>
      <c r="F3903">
        <v>22</v>
      </c>
      <c r="G3903">
        <v>0</v>
      </c>
      <c r="H3903">
        <v>0</v>
      </c>
      <c r="I3903">
        <v>0</v>
      </c>
    </row>
    <row r="3904" spans="1:19" x14ac:dyDescent="0.2">
      <c r="A3904">
        <v>3878</v>
      </c>
      <c r="B3904">
        <v>9010223</v>
      </c>
      <c r="C3904">
        <v>2</v>
      </c>
      <c r="D3904">
        <v>0.1</v>
      </c>
      <c r="E3904">
        <v>223</v>
      </c>
      <c r="F3904">
        <v>221</v>
      </c>
      <c r="G3904">
        <v>0</v>
      </c>
      <c r="H3904">
        <v>0</v>
      </c>
      <c r="I3904">
        <v>0</v>
      </c>
    </row>
    <row r="3905" spans="1:19" s="2" customFormat="1" x14ac:dyDescent="0.2">
      <c r="A3905" s="2">
        <v>3879</v>
      </c>
      <c r="B3905" s="2">
        <v>9833114</v>
      </c>
      <c r="C3905" s="2" t="s">
        <v>556</v>
      </c>
      <c r="D3905" s="2">
        <v>1.58</v>
      </c>
      <c r="E3905" s="2">
        <v>1.2999999999999999E-2</v>
      </c>
      <c r="F3905" s="2">
        <v>4</v>
      </c>
      <c r="G3905" s="2">
        <v>1</v>
      </c>
      <c r="H3905" s="2">
        <v>-1</v>
      </c>
      <c r="I3905" s="2">
        <v>0</v>
      </c>
      <c r="J3905" s="2">
        <v>0</v>
      </c>
      <c r="K3905" s="2">
        <v>1</v>
      </c>
      <c r="L3905" s="2">
        <v>-1</v>
      </c>
      <c r="M3905" s="2">
        <v>5</v>
      </c>
      <c r="N3905" s="2">
        <v>1.587</v>
      </c>
      <c r="O3905" s="2">
        <v>1.5780000000000001</v>
      </c>
      <c r="P3905" s="2">
        <v>1.4999999999999999E-2</v>
      </c>
      <c r="Q3905" s="2">
        <v>7.0000000000000001E-3</v>
      </c>
      <c r="R3905" s="9">
        <v>1</v>
      </c>
      <c r="S3905" s="2" t="s">
        <v>784</v>
      </c>
    </row>
    <row r="3906" spans="1:19" x14ac:dyDescent="0.2">
      <c r="A3906">
        <v>3880</v>
      </c>
      <c r="B3906">
        <v>9833114</v>
      </c>
      <c r="C3906">
        <v>2</v>
      </c>
      <c r="D3906">
        <v>0.8</v>
      </c>
      <c r="E3906">
        <v>3114</v>
      </c>
      <c r="F3906">
        <v>22</v>
      </c>
      <c r="G3906">
        <v>0</v>
      </c>
      <c r="H3906">
        <v>0</v>
      </c>
      <c r="I3906">
        <v>0</v>
      </c>
    </row>
    <row r="3907" spans="1:19" x14ac:dyDescent="0.2">
      <c r="A3907">
        <v>3881</v>
      </c>
      <c r="B3907">
        <v>9833114</v>
      </c>
      <c r="C3907">
        <v>2</v>
      </c>
      <c r="D3907">
        <v>6.6000000000000003E-2</v>
      </c>
      <c r="E3907">
        <v>2112</v>
      </c>
      <c r="F3907">
        <v>-321</v>
      </c>
      <c r="G3907">
        <v>0</v>
      </c>
      <c r="H3907">
        <v>0</v>
      </c>
      <c r="I3907">
        <v>0</v>
      </c>
    </row>
    <row r="3908" spans="1:19" x14ac:dyDescent="0.2">
      <c r="A3908">
        <v>3882</v>
      </c>
      <c r="B3908">
        <v>9833114</v>
      </c>
      <c r="C3908">
        <v>2</v>
      </c>
      <c r="D3908">
        <v>6.6000000000000003E-2</v>
      </c>
      <c r="E3908">
        <v>3122</v>
      </c>
      <c r="F3908">
        <v>-211</v>
      </c>
      <c r="G3908">
        <v>0</v>
      </c>
      <c r="H3908">
        <v>0</v>
      </c>
      <c r="I3908">
        <v>0</v>
      </c>
    </row>
    <row r="3909" spans="1:19" x14ac:dyDescent="0.2">
      <c r="A3909">
        <v>3883</v>
      </c>
      <c r="B3909">
        <v>9833114</v>
      </c>
      <c r="C3909">
        <v>2</v>
      </c>
      <c r="D3909">
        <v>3.4000000000000002E-2</v>
      </c>
      <c r="E3909">
        <v>3112</v>
      </c>
      <c r="F3909">
        <v>111</v>
      </c>
      <c r="G3909">
        <v>0</v>
      </c>
      <c r="H3909">
        <v>0</v>
      </c>
      <c r="I3909">
        <v>0</v>
      </c>
    </row>
    <row r="3910" spans="1:19" x14ac:dyDescent="0.2">
      <c r="A3910">
        <v>3884</v>
      </c>
      <c r="B3910">
        <v>9833114</v>
      </c>
      <c r="C3910">
        <v>2</v>
      </c>
      <c r="D3910">
        <v>3.4000000000000002E-2</v>
      </c>
      <c r="E3910">
        <v>3212</v>
      </c>
      <c r="F3910">
        <v>-211</v>
      </c>
      <c r="G3910">
        <v>0</v>
      </c>
      <c r="H3910">
        <v>0</v>
      </c>
      <c r="I3910">
        <v>0</v>
      </c>
    </row>
    <row r="3911" spans="1:19" s="2" customFormat="1" x14ac:dyDescent="0.2">
      <c r="A3911" s="2">
        <v>3885</v>
      </c>
      <c r="B3911" s="2">
        <v>9833214</v>
      </c>
      <c r="C3911" s="2" t="s">
        <v>557</v>
      </c>
      <c r="D3911" s="2">
        <v>1.58</v>
      </c>
      <c r="E3911" s="2">
        <v>1.2999999999999999E-2</v>
      </c>
      <c r="F3911" s="2">
        <v>4</v>
      </c>
      <c r="G3911" s="2">
        <v>1</v>
      </c>
      <c r="H3911" s="2">
        <v>-1</v>
      </c>
      <c r="I3911" s="2">
        <v>0</v>
      </c>
      <c r="J3911" s="2">
        <v>0</v>
      </c>
      <c r="K3911" s="2">
        <v>1</v>
      </c>
      <c r="L3911" s="2">
        <v>0</v>
      </c>
      <c r="M3911" s="2">
        <v>7</v>
      </c>
      <c r="N3911" s="2">
        <v>1.587</v>
      </c>
      <c r="O3911" s="2">
        <v>1.5780000000000001</v>
      </c>
      <c r="P3911" s="2">
        <v>1.4999999999999999E-2</v>
      </c>
      <c r="Q3911" s="2">
        <v>7.0000000000000001E-3</v>
      </c>
      <c r="R3911" s="9">
        <v>1</v>
      </c>
      <c r="S3911" s="2" t="s">
        <v>784</v>
      </c>
    </row>
    <row r="3912" spans="1:19" x14ac:dyDescent="0.2">
      <c r="A3912">
        <v>3886</v>
      </c>
      <c r="B3912">
        <v>9833214</v>
      </c>
      <c r="C3912">
        <v>2</v>
      </c>
      <c r="D3912">
        <v>0.8</v>
      </c>
      <c r="E3912">
        <v>3214</v>
      </c>
      <c r="F3912">
        <v>22</v>
      </c>
      <c r="G3912">
        <v>0</v>
      </c>
      <c r="H3912">
        <v>0</v>
      </c>
      <c r="I3912">
        <v>0</v>
      </c>
    </row>
    <row r="3913" spans="1:19" x14ac:dyDescent="0.2">
      <c r="A3913">
        <v>3887</v>
      </c>
      <c r="B3913">
        <v>9833214</v>
      </c>
      <c r="C3913">
        <v>2</v>
      </c>
      <c r="D3913">
        <v>6.6000000000000003E-2</v>
      </c>
      <c r="E3913">
        <v>3122</v>
      </c>
      <c r="F3913">
        <v>111</v>
      </c>
      <c r="G3913">
        <v>0</v>
      </c>
      <c r="H3913">
        <v>0</v>
      </c>
      <c r="I3913">
        <v>0</v>
      </c>
    </row>
    <row r="3914" spans="1:19" x14ac:dyDescent="0.2">
      <c r="A3914">
        <v>3888</v>
      </c>
      <c r="B3914">
        <v>9833214</v>
      </c>
      <c r="C3914">
        <v>2</v>
      </c>
      <c r="D3914">
        <v>3.4000000000000002E-2</v>
      </c>
      <c r="E3914">
        <v>2112</v>
      </c>
      <c r="F3914">
        <v>-311</v>
      </c>
      <c r="G3914">
        <v>0</v>
      </c>
      <c r="H3914">
        <v>0</v>
      </c>
      <c r="I3914">
        <v>0</v>
      </c>
    </row>
    <row r="3915" spans="1:19" x14ac:dyDescent="0.2">
      <c r="A3915">
        <v>3889</v>
      </c>
      <c r="B3915">
        <v>9833214</v>
      </c>
      <c r="C3915">
        <v>2</v>
      </c>
      <c r="D3915">
        <v>3.4000000000000002E-2</v>
      </c>
      <c r="E3915">
        <v>2212</v>
      </c>
      <c r="F3915">
        <v>-321</v>
      </c>
      <c r="G3915">
        <v>0</v>
      </c>
      <c r="H3915">
        <v>0</v>
      </c>
      <c r="I3915">
        <v>0</v>
      </c>
    </row>
    <row r="3916" spans="1:19" x14ac:dyDescent="0.2">
      <c r="A3916">
        <v>3890</v>
      </c>
      <c r="B3916">
        <v>9833214</v>
      </c>
      <c r="C3916">
        <v>2</v>
      </c>
      <c r="D3916">
        <v>2.1999999999999999E-2</v>
      </c>
      <c r="E3916">
        <v>3112</v>
      </c>
      <c r="F3916">
        <v>211</v>
      </c>
      <c r="G3916">
        <v>0</v>
      </c>
      <c r="H3916">
        <v>0</v>
      </c>
      <c r="I3916">
        <v>0</v>
      </c>
    </row>
    <row r="3917" spans="1:19" x14ac:dyDescent="0.2">
      <c r="A3917">
        <v>3891</v>
      </c>
      <c r="B3917">
        <v>9833214</v>
      </c>
      <c r="C3917">
        <v>2</v>
      </c>
      <c r="D3917">
        <v>2.1999999999999999E-2</v>
      </c>
      <c r="E3917">
        <v>3212</v>
      </c>
      <c r="F3917">
        <v>111</v>
      </c>
      <c r="G3917">
        <v>0</v>
      </c>
      <c r="H3917">
        <v>0</v>
      </c>
      <c r="I3917">
        <v>0</v>
      </c>
    </row>
    <row r="3918" spans="1:19" x14ac:dyDescent="0.2">
      <c r="A3918">
        <v>3892</v>
      </c>
      <c r="B3918">
        <v>9833214</v>
      </c>
      <c r="C3918">
        <v>2</v>
      </c>
      <c r="D3918">
        <v>2.1999999999999999E-2</v>
      </c>
      <c r="E3918">
        <v>3222</v>
      </c>
      <c r="F3918">
        <v>-211</v>
      </c>
      <c r="G3918">
        <v>0</v>
      </c>
      <c r="H3918">
        <v>0</v>
      </c>
      <c r="I3918">
        <v>0</v>
      </c>
    </row>
    <row r="3919" spans="1:19" s="2" customFormat="1" x14ac:dyDescent="0.2">
      <c r="A3919" s="2">
        <v>3893</v>
      </c>
      <c r="B3919" s="2">
        <v>9833224</v>
      </c>
      <c r="C3919" s="2" t="s">
        <v>558</v>
      </c>
      <c r="D3919" s="2">
        <v>1.58</v>
      </c>
      <c r="E3919" s="2">
        <v>1.2999999999999999E-2</v>
      </c>
      <c r="F3919" s="2">
        <v>4</v>
      </c>
      <c r="G3919" s="2">
        <v>1</v>
      </c>
      <c r="H3919" s="2">
        <v>-1</v>
      </c>
      <c r="I3919" s="2">
        <v>0</v>
      </c>
      <c r="J3919" s="2">
        <v>0</v>
      </c>
      <c r="K3919" s="2">
        <v>1</v>
      </c>
      <c r="L3919" s="2">
        <v>1</v>
      </c>
      <c r="M3919" s="2">
        <v>5</v>
      </c>
      <c r="N3919" s="2">
        <v>1.587</v>
      </c>
      <c r="O3919" s="2">
        <v>1.5780000000000001</v>
      </c>
      <c r="P3919" s="2">
        <v>1.4999999999999999E-2</v>
      </c>
      <c r="Q3919" s="2">
        <v>7.0000000000000001E-3</v>
      </c>
      <c r="R3919" s="9">
        <v>1</v>
      </c>
      <c r="S3919" s="2" t="s">
        <v>784</v>
      </c>
    </row>
    <row r="3920" spans="1:19" x14ac:dyDescent="0.2">
      <c r="A3920">
        <v>3894</v>
      </c>
      <c r="B3920">
        <v>9833224</v>
      </c>
      <c r="C3920">
        <v>2</v>
      </c>
      <c r="D3920">
        <v>0.8</v>
      </c>
      <c r="E3920">
        <v>3224</v>
      </c>
      <c r="F3920">
        <v>22</v>
      </c>
      <c r="G3920">
        <v>0</v>
      </c>
      <c r="H3920">
        <v>0</v>
      </c>
      <c r="I3920">
        <v>0</v>
      </c>
    </row>
    <row r="3921" spans="1:19" x14ac:dyDescent="0.2">
      <c r="A3921">
        <v>3895</v>
      </c>
      <c r="B3921">
        <v>9833224</v>
      </c>
      <c r="C3921">
        <v>2</v>
      </c>
      <c r="D3921">
        <v>6.6000000000000003E-2</v>
      </c>
      <c r="E3921">
        <v>2212</v>
      </c>
      <c r="F3921">
        <v>-311</v>
      </c>
      <c r="G3921">
        <v>0</v>
      </c>
      <c r="H3921">
        <v>0</v>
      </c>
      <c r="I3921">
        <v>0</v>
      </c>
    </row>
    <row r="3922" spans="1:19" x14ac:dyDescent="0.2">
      <c r="A3922">
        <v>3896</v>
      </c>
      <c r="B3922">
        <v>9833224</v>
      </c>
      <c r="C3922">
        <v>2</v>
      </c>
      <c r="D3922">
        <v>6.6000000000000003E-2</v>
      </c>
      <c r="E3922">
        <v>3122</v>
      </c>
      <c r="F3922">
        <v>211</v>
      </c>
      <c r="G3922">
        <v>0</v>
      </c>
      <c r="H3922">
        <v>0</v>
      </c>
      <c r="I3922">
        <v>0</v>
      </c>
    </row>
    <row r="3923" spans="1:19" x14ac:dyDescent="0.2">
      <c r="A3923">
        <v>3897</v>
      </c>
      <c r="B3923">
        <v>9833224</v>
      </c>
      <c r="C3923">
        <v>2</v>
      </c>
      <c r="D3923">
        <v>3.4000000000000002E-2</v>
      </c>
      <c r="E3923">
        <v>3212</v>
      </c>
      <c r="F3923">
        <v>211</v>
      </c>
      <c r="G3923">
        <v>0</v>
      </c>
      <c r="H3923">
        <v>0</v>
      </c>
      <c r="I3923">
        <v>0</v>
      </c>
    </row>
    <row r="3924" spans="1:19" x14ac:dyDescent="0.2">
      <c r="A3924">
        <v>3898</v>
      </c>
      <c r="B3924">
        <v>9833224</v>
      </c>
      <c r="C3924">
        <v>2</v>
      </c>
      <c r="D3924">
        <v>3.4000000000000002E-2</v>
      </c>
      <c r="E3924">
        <v>3222</v>
      </c>
      <c r="F3924">
        <v>111</v>
      </c>
      <c r="G3924">
        <v>0</v>
      </c>
      <c r="H3924">
        <v>0</v>
      </c>
      <c r="I3924">
        <v>0</v>
      </c>
    </row>
    <row r="3925" spans="1:19" s="2" customFormat="1" x14ac:dyDescent="0.2">
      <c r="A3925" s="2">
        <v>3899</v>
      </c>
      <c r="B3925" s="2">
        <v>-9833224</v>
      </c>
      <c r="C3925" s="2" t="s">
        <v>559</v>
      </c>
      <c r="D3925" s="2">
        <v>1.58</v>
      </c>
      <c r="E3925" s="2">
        <v>1.2999999999999999E-2</v>
      </c>
      <c r="F3925" s="2">
        <v>4</v>
      </c>
      <c r="G3925" s="2">
        <v>-1</v>
      </c>
      <c r="H3925" s="2">
        <v>1</v>
      </c>
      <c r="I3925" s="2">
        <v>0</v>
      </c>
      <c r="J3925" s="2">
        <v>0</v>
      </c>
      <c r="K3925" s="2">
        <v>1</v>
      </c>
      <c r="L3925" s="2">
        <v>-1</v>
      </c>
      <c r="M3925" s="2">
        <v>5</v>
      </c>
      <c r="N3925" s="2">
        <v>1.587</v>
      </c>
      <c r="O3925" s="2">
        <v>1.5780000000000001</v>
      </c>
      <c r="P3925" s="2">
        <v>1.4999999999999999E-2</v>
      </c>
      <c r="Q3925" s="2">
        <v>7.0000000000000001E-3</v>
      </c>
      <c r="R3925" s="9">
        <v>1</v>
      </c>
      <c r="S3925" s="2" t="s">
        <v>784</v>
      </c>
    </row>
    <row r="3926" spans="1:19" x14ac:dyDescent="0.2">
      <c r="A3926">
        <v>3900</v>
      </c>
      <c r="B3926">
        <v>-9833224</v>
      </c>
      <c r="C3926">
        <v>2</v>
      </c>
      <c r="D3926">
        <v>0.8</v>
      </c>
      <c r="E3926">
        <v>-3224</v>
      </c>
      <c r="F3926">
        <v>22</v>
      </c>
      <c r="G3926">
        <v>0</v>
      </c>
      <c r="H3926">
        <v>0</v>
      </c>
      <c r="I3926">
        <v>0</v>
      </c>
    </row>
    <row r="3927" spans="1:19" x14ac:dyDescent="0.2">
      <c r="A3927">
        <v>3901</v>
      </c>
      <c r="B3927">
        <v>-9833224</v>
      </c>
      <c r="C3927">
        <v>2</v>
      </c>
      <c r="D3927">
        <v>6.6000000000000003E-2</v>
      </c>
      <c r="E3927">
        <v>-3122</v>
      </c>
      <c r="F3927">
        <v>-211</v>
      </c>
      <c r="G3927">
        <v>0</v>
      </c>
      <c r="H3927">
        <v>0</v>
      </c>
      <c r="I3927">
        <v>0</v>
      </c>
    </row>
    <row r="3928" spans="1:19" x14ac:dyDescent="0.2">
      <c r="A3928">
        <v>3902</v>
      </c>
      <c r="B3928">
        <v>-9833224</v>
      </c>
      <c r="C3928">
        <v>2</v>
      </c>
      <c r="D3928">
        <v>6.6000000000000003E-2</v>
      </c>
      <c r="E3928">
        <v>-2212</v>
      </c>
      <c r="F3928">
        <v>311</v>
      </c>
      <c r="G3928">
        <v>0</v>
      </c>
      <c r="H3928">
        <v>0</v>
      </c>
      <c r="I3928">
        <v>0</v>
      </c>
    </row>
    <row r="3929" spans="1:19" x14ac:dyDescent="0.2">
      <c r="A3929">
        <v>3903</v>
      </c>
      <c r="B3929">
        <v>-9833224</v>
      </c>
      <c r="C3929">
        <v>2</v>
      </c>
      <c r="D3929">
        <v>3.4000000000000002E-2</v>
      </c>
      <c r="E3929">
        <v>-3222</v>
      </c>
      <c r="F3929">
        <v>111</v>
      </c>
      <c r="G3929">
        <v>0</v>
      </c>
      <c r="H3929">
        <v>0</v>
      </c>
      <c r="I3929">
        <v>0</v>
      </c>
    </row>
    <row r="3930" spans="1:19" x14ac:dyDescent="0.2">
      <c r="A3930">
        <v>3904</v>
      </c>
      <c r="B3930">
        <v>-9833224</v>
      </c>
      <c r="C3930">
        <v>2</v>
      </c>
      <c r="D3930">
        <v>3.4000000000000002E-2</v>
      </c>
      <c r="E3930">
        <v>-3212</v>
      </c>
      <c r="F3930">
        <v>-211</v>
      </c>
      <c r="G3930">
        <v>0</v>
      </c>
      <c r="H3930">
        <v>0</v>
      </c>
      <c r="I3930">
        <v>0</v>
      </c>
    </row>
    <row r="3931" spans="1:19" s="2" customFormat="1" x14ac:dyDescent="0.2">
      <c r="A3931" s="2">
        <v>3905</v>
      </c>
      <c r="B3931" s="2">
        <v>-9833214</v>
      </c>
      <c r="C3931" s="2" t="s">
        <v>560</v>
      </c>
      <c r="D3931" s="2">
        <v>1.58</v>
      </c>
      <c r="E3931" s="2">
        <v>1.2999999999999999E-2</v>
      </c>
      <c r="F3931" s="2">
        <v>4</v>
      </c>
      <c r="G3931" s="2">
        <v>-1</v>
      </c>
      <c r="H3931" s="2">
        <v>1</v>
      </c>
      <c r="I3931" s="2">
        <v>0</v>
      </c>
      <c r="J3931" s="2">
        <v>0</v>
      </c>
      <c r="K3931" s="2">
        <v>1</v>
      </c>
      <c r="L3931" s="2">
        <v>0</v>
      </c>
      <c r="M3931" s="2">
        <v>7</v>
      </c>
      <c r="N3931" s="2">
        <v>1.587</v>
      </c>
      <c r="O3931" s="2">
        <v>1.5780000000000001</v>
      </c>
      <c r="P3931" s="2">
        <v>1.4999999999999999E-2</v>
      </c>
      <c r="Q3931" s="2">
        <v>7.0000000000000001E-3</v>
      </c>
      <c r="R3931" s="9">
        <v>1</v>
      </c>
      <c r="S3931" s="2" t="s">
        <v>784</v>
      </c>
    </row>
    <row r="3932" spans="1:19" x14ac:dyDescent="0.2">
      <c r="A3932">
        <v>3906</v>
      </c>
      <c r="B3932">
        <v>-9833214</v>
      </c>
      <c r="C3932">
        <v>2</v>
      </c>
      <c r="D3932">
        <v>0.8</v>
      </c>
      <c r="E3932">
        <v>-3214</v>
      </c>
      <c r="F3932">
        <v>22</v>
      </c>
      <c r="G3932">
        <v>0</v>
      </c>
      <c r="H3932">
        <v>0</v>
      </c>
      <c r="I3932">
        <v>0</v>
      </c>
    </row>
    <row r="3933" spans="1:19" x14ac:dyDescent="0.2">
      <c r="A3933">
        <v>3907</v>
      </c>
      <c r="B3933">
        <v>-9833214</v>
      </c>
      <c r="C3933">
        <v>2</v>
      </c>
      <c r="D3933">
        <v>6.6000000000000003E-2</v>
      </c>
      <c r="E3933">
        <v>-3122</v>
      </c>
      <c r="F3933">
        <v>111</v>
      </c>
      <c r="G3933">
        <v>0</v>
      </c>
      <c r="H3933">
        <v>0</v>
      </c>
      <c r="I3933">
        <v>0</v>
      </c>
    </row>
    <row r="3934" spans="1:19" x14ac:dyDescent="0.2">
      <c r="A3934">
        <v>3908</v>
      </c>
      <c r="B3934">
        <v>-9833214</v>
      </c>
      <c r="C3934">
        <v>2</v>
      </c>
      <c r="D3934">
        <v>3.4000000000000002E-2</v>
      </c>
      <c r="E3934">
        <v>-2212</v>
      </c>
      <c r="F3934">
        <v>321</v>
      </c>
      <c r="G3934">
        <v>0</v>
      </c>
      <c r="H3934">
        <v>0</v>
      </c>
      <c r="I3934">
        <v>0</v>
      </c>
    </row>
    <row r="3935" spans="1:19" x14ac:dyDescent="0.2">
      <c r="A3935">
        <v>3909</v>
      </c>
      <c r="B3935">
        <v>-9833214</v>
      </c>
      <c r="C3935">
        <v>2</v>
      </c>
      <c r="D3935">
        <v>3.4000000000000002E-2</v>
      </c>
      <c r="E3935">
        <v>-2112</v>
      </c>
      <c r="F3935">
        <v>311</v>
      </c>
      <c r="G3935">
        <v>0</v>
      </c>
      <c r="H3935">
        <v>0</v>
      </c>
      <c r="I3935">
        <v>0</v>
      </c>
    </row>
    <row r="3936" spans="1:19" x14ac:dyDescent="0.2">
      <c r="A3936">
        <v>3910</v>
      </c>
      <c r="B3936">
        <v>-9833214</v>
      </c>
      <c r="C3936">
        <v>2</v>
      </c>
      <c r="D3936">
        <v>2.1999999999999999E-2</v>
      </c>
      <c r="E3936">
        <v>-3222</v>
      </c>
      <c r="F3936">
        <v>211</v>
      </c>
      <c r="G3936">
        <v>0</v>
      </c>
      <c r="H3936">
        <v>0</v>
      </c>
      <c r="I3936">
        <v>0</v>
      </c>
    </row>
    <row r="3937" spans="1:19" x14ac:dyDescent="0.2">
      <c r="A3937">
        <v>3911</v>
      </c>
      <c r="B3937">
        <v>-9833214</v>
      </c>
      <c r="C3937">
        <v>2</v>
      </c>
      <c r="D3937">
        <v>2.1999999999999999E-2</v>
      </c>
      <c r="E3937">
        <v>-3212</v>
      </c>
      <c r="F3937">
        <v>111</v>
      </c>
      <c r="G3937">
        <v>0</v>
      </c>
      <c r="H3937">
        <v>0</v>
      </c>
      <c r="I3937">
        <v>0</v>
      </c>
    </row>
    <row r="3938" spans="1:19" x14ac:dyDescent="0.2">
      <c r="A3938">
        <v>3912</v>
      </c>
      <c r="B3938">
        <v>-9833214</v>
      </c>
      <c r="C3938">
        <v>2</v>
      </c>
      <c r="D3938">
        <v>2.1999999999999999E-2</v>
      </c>
      <c r="E3938">
        <v>-3112</v>
      </c>
      <c r="F3938">
        <v>-211</v>
      </c>
      <c r="G3938">
        <v>0</v>
      </c>
      <c r="H3938">
        <v>0</v>
      </c>
      <c r="I3938">
        <v>0</v>
      </c>
    </row>
    <row r="3939" spans="1:19" s="2" customFormat="1" x14ac:dyDescent="0.2">
      <c r="A3939" s="2">
        <v>3913</v>
      </c>
      <c r="B3939" s="2">
        <v>-9833114</v>
      </c>
      <c r="C3939" s="2" t="s">
        <v>561</v>
      </c>
      <c r="D3939" s="2">
        <v>1.58</v>
      </c>
      <c r="E3939" s="2">
        <v>1.2999999999999999E-2</v>
      </c>
      <c r="F3939" s="2">
        <v>4</v>
      </c>
      <c r="G3939" s="2">
        <v>-1</v>
      </c>
      <c r="H3939" s="2">
        <v>1</v>
      </c>
      <c r="I3939" s="2">
        <v>0</v>
      </c>
      <c r="J3939" s="2">
        <v>0</v>
      </c>
      <c r="K3939" s="2">
        <v>1</v>
      </c>
      <c r="L3939" s="2">
        <v>1</v>
      </c>
      <c r="M3939" s="2">
        <v>5</v>
      </c>
      <c r="N3939" s="2">
        <v>1.587</v>
      </c>
      <c r="O3939" s="2">
        <v>1.5780000000000001</v>
      </c>
      <c r="P3939" s="2">
        <v>1.4999999999999999E-2</v>
      </c>
      <c r="Q3939" s="2">
        <v>7.0000000000000001E-3</v>
      </c>
      <c r="R3939" s="9">
        <v>1</v>
      </c>
      <c r="S3939" s="2" t="s">
        <v>784</v>
      </c>
    </row>
    <row r="3940" spans="1:19" x14ac:dyDescent="0.2">
      <c r="A3940">
        <v>3914</v>
      </c>
      <c r="B3940">
        <v>-9833114</v>
      </c>
      <c r="C3940">
        <v>2</v>
      </c>
      <c r="D3940">
        <v>0.8</v>
      </c>
      <c r="E3940">
        <v>-3114</v>
      </c>
      <c r="F3940">
        <v>22</v>
      </c>
      <c r="G3940">
        <v>0</v>
      </c>
      <c r="H3940">
        <v>0</v>
      </c>
      <c r="I3940">
        <v>0</v>
      </c>
    </row>
    <row r="3941" spans="1:19" x14ac:dyDescent="0.2">
      <c r="A3941">
        <v>3915</v>
      </c>
      <c r="B3941">
        <v>-9833114</v>
      </c>
      <c r="C3941">
        <v>2</v>
      </c>
      <c r="D3941">
        <v>6.6000000000000003E-2</v>
      </c>
      <c r="E3941">
        <v>-3122</v>
      </c>
      <c r="F3941">
        <v>211</v>
      </c>
      <c r="G3941">
        <v>0</v>
      </c>
      <c r="H3941">
        <v>0</v>
      </c>
      <c r="I3941">
        <v>0</v>
      </c>
    </row>
    <row r="3942" spans="1:19" x14ac:dyDescent="0.2">
      <c r="A3942">
        <v>3916</v>
      </c>
      <c r="B3942">
        <v>-9833114</v>
      </c>
      <c r="C3942">
        <v>2</v>
      </c>
      <c r="D3942">
        <v>6.6000000000000003E-2</v>
      </c>
      <c r="E3942">
        <v>-2112</v>
      </c>
      <c r="F3942">
        <v>321</v>
      </c>
      <c r="G3942">
        <v>0</v>
      </c>
      <c r="H3942">
        <v>0</v>
      </c>
      <c r="I3942">
        <v>0</v>
      </c>
    </row>
    <row r="3943" spans="1:19" x14ac:dyDescent="0.2">
      <c r="A3943">
        <v>3917</v>
      </c>
      <c r="B3943">
        <v>-9833114</v>
      </c>
      <c r="C3943">
        <v>2</v>
      </c>
      <c r="D3943">
        <v>3.4000000000000002E-2</v>
      </c>
      <c r="E3943">
        <v>-3212</v>
      </c>
      <c r="F3943">
        <v>211</v>
      </c>
      <c r="G3943">
        <v>0</v>
      </c>
      <c r="H3943">
        <v>0</v>
      </c>
      <c r="I3943">
        <v>0</v>
      </c>
    </row>
    <row r="3944" spans="1:19" x14ac:dyDescent="0.2">
      <c r="A3944">
        <v>3918</v>
      </c>
      <c r="B3944">
        <v>-9833114</v>
      </c>
      <c r="C3944">
        <v>2</v>
      </c>
      <c r="D3944">
        <v>3.4000000000000002E-2</v>
      </c>
      <c r="E3944">
        <v>-3112</v>
      </c>
      <c r="F3944">
        <v>111</v>
      </c>
      <c r="G3944">
        <v>0</v>
      </c>
      <c r="H3944">
        <v>0</v>
      </c>
      <c r="I3944">
        <v>0</v>
      </c>
    </row>
    <row r="3945" spans="1:19" s="2" customFormat="1" x14ac:dyDescent="0.2">
      <c r="A3945" s="2">
        <v>3919</v>
      </c>
      <c r="B3945" s="2">
        <v>7030113</v>
      </c>
      <c r="C3945" s="2" t="s">
        <v>562</v>
      </c>
      <c r="D3945" s="2">
        <v>1.57</v>
      </c>
      <c r="E3945" s="2">
        <v>0.14399999999999999</v>
      </c>
      <c r="F3945" s="2">
        <v>3</v>
      </c>
      <c r="G3945" s="2">
        <v>0</v>
      </c>
      <c r="H3945" s="2">
        <v>0</v>
      </c>
      <c r="I3945" s="2">
        <v>0</v>
      </c>
      <c r="J3945" s="2">
        <v>0</v>
      </c>
      <c r="K3945" s="2">
        <v>1</v>
      </c>
      <c r="L3945" s="2">
        <v>0</v>
      </c>
      <c r="M3945" s="2">
        <v>1</v>
      </c>
      <c r="N3945" s="2">
        <f>D3945+0.036+0.062</f>
        <v>1.6680000000000001</v>
      </c>
      <c r="O3945" s="2">
        <f>D3945-0.036-0.062</f>
        <v>1.472</v>
      </c>
      <c r="P3945" s="2">
        <f>E3945+0.075+0.043</f>
        <v>0.26199999999999996</v>
      </c>
      <c r="Q3945" s="2">
        <f>E3945-0.075-0.043</f>
        <v>2.5999999999999995E-2</v>
      </c>
      <c r="R3945" s="9">
        <v>-1</v>
      </c>
      <c r="S3945" s="2" t="s">
        <v>784</v>
      </c>
    </row>
    <row r="3946" spans="1:19" x14ac:dyDescent="0.2">
      <c r="A3946">
        <v>3920</v>
      </c>
      <c r="B3946">
        <v>7030113</v>
      </c>
      <c r="C3946">
        <v>2</v>
      </c>
      <c r="D3946">
        <v>1</v>
      </c>
      <c r="E3946">
        <v>10111</v>
      </c>
      <c r="F3946">
        <v>22</v>
      </c>
      <c r="G3946">
        <v>0</v>
      </c>
      <c r="H3946">
        <v>0</v>
      </c>
      <c r="I3946">
        <v>0</v>
      </c>
    </row>
    <row r="3947" spans="1:19" s="2" customFormat="1" x14ac:dyDescent="0.2">
      <c r="A3947" s="2">
        <v>3921</v>
      </c>
      <c r="B3947" s="2">
        <v>7030213</v>
      </c>
      <c r="C3947" s="2" t="s">
        <v>563</v>
      </c>
      <c r="D3947" s="2">
        <v>1.57</v>
      </c>
      <c r="E3947" s="2">
        <v>0.14399999999999999</v>
      </c>
      <c r="F3947" s="2">
        <v>3</v>
      </c>
      <c r="G3947" s="2">
        <v>0</v>
      </c>
      <c r="H3947" s="2">
        <v>0</v>
      </c>
      <c r="I3947" s="2">
        <v>0</v>
      </c>
      <c r="J3947" s="2">
        <v>0</v>
      </c>
      <c r="K3947" s="2">
        <v>1</v>
      </c>
      <c r="L3947" s="2">
        <v>1</v>
      </c>
      <c r="M3947" s="2">
        <v>1</v>
      </c>
      <c r="N3947" s="2">
        <f>D3947+0.036+0.062</f>
        <v>1.6680000000000001</v>
      </c>
      <c r="O3947" s="2">
        <f>D3947-0.036-0.062</f>
        <v>1.472</v>
      </c>
      <c r="P3947" s="2">
        <f>E3947+0.075+0.043</f>
        <v>0.26199999999999996</v>
      </c>
      <c r="Q3947" s="2">
        <f>E3947-0.075-0.043</f>
        <v>2.5999999999999995E-2</v>
      </c>
      <c r="R3947" s="9">
        <v>-1</v>
      </c>
      <c r="S3947" s="2" t="s">
        <v>784</v>
      </c>
    </row>
    <row r="3948" spans="1:19" x14ac:dyDescent="0.2">
      <c r="A3948">
        <v>3922</v>
      </c>
      <c r="B3948">
        <v>7030213</v>
      </c>
      <c r="C3948">
        <v>2</v>
      </c>
      <c r="D3948">
        <v>1</v>
      </c>
      <c r="E3948">
        <v>10211</v>
      </c>
      <c r="F3948">
        <v>22</v>
      </c>
      <c r="G3948">
        <v>0</v>
      </c>
      <c r="H3948">
        <v>0</v>
      </c>
      <c r="I3948">
        <v>0</v>
      </c>
    </row>
    <row r="3949" spans="1:19" s="2" customFormat="1" x14ac:dyDescent="0.2">
      <c r="A3949" s="2">
        <v>3923</v>
      </c>
      <c r="B3949" s="2">
        <v>-7030213</v>
      </c>
      <c r="C3949" s="2" t="s">
        <v>564</v>
      </c>
      <c r="D3949" s="2">
        <v>1.57</v>
      </c>
      <c r="E3949" s="2">
        <v>0.14399999999999999</v>
      </c>
      <c r="F3949" s="2">
        <v>3</v>
      </c>
      <c r="G3949" s="2">
        <v>0</v>
      </c>
      <c r="H3949" s="2">
        <v>0</v>
      </c>
      <c r="I3949" s="2">
        <v>0</v>
      </c>
      <c r="J3949" s="2">
        <v>0</v>
      </c>
      <c r="K3949" s="2">
        <v>1</v>
      </c>
      <c r="L3949" s="2">
        <v>-1</v>
      </c>
      <c r="M3949" s="2">
        <v>1</v>
      </c>
      <c r="N3949" s="2">
        <f>D3949+0.036+0.062</f>
        <v>1.6680000000000001</v>
      </c>
      <c r="O3949" s="2">
        <f>D3949-0.036-0.062</f>
        <v>1.472</v>
      </c>
      <c r="P3949" s="2">
        <f>E3949+0.075+0.043</f>
        <v>0.26199999999999996</v>
      </c>
      <c r="Q3949" s="2">
        <f>E3949-0.075-0.043</f>
        <v>2.5999999999999995E-2</v>
      </c>
      <c r="R3949" s="9">
        <v>-1</v>
      </c>
      <c r="S3949" s="2" t="s">
        <v>784</v>
      </c>
    </row>
    <row r="3950" spans="1:19" x14ac:dyDescent="0.2">
      <c r="A3950">
        <v>3924</v>
      </c>
      <c r="B3950">
        <v>-7030213</v>
      </c>
      <c r="C3950">
        <v>2</v>
      </c>
      <c r="D3950">
        <v>1</v>
      </c>
      <c r="E3950">
        <v>-10211</v>
      </c>
      <c r="F3950">
        <v>22</v>
      </c>
      <c r="G3950">
        <v>0</v>
      </c>
      <c r="H3950">
        <v>0</v>
      </c>
      <c r="I3950">
        <v>0</v>
      </c>
    </row>
    <row r="3951" spans="1:19" s="2" customFormat="1" x14ac:dyDescent="0.2">
      <c r="A3951" s="2">
        <v>3925</v>
      </c>
      <c r="B3951" s="2">
        <v>9010225</v>
      </c>
      <c r="C3951" s="2" t="s">
        <v>565</v>
      </c>
      <c r="D3951" s="2">
        <v>1.5489999999999999</v>
      </c>
      <c r="E3951" s="2">
        <v>0.122</v>
      </c>
      <c r="F3951" s="2">
        <v>5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2">
        <v>4</v>
      </c>
      <c r="N3951" s="2">
        <f>D3951+0.019</f>
        <v>1.5679999999999998</v>
      </c>
      <c r="O3951" s="2">
        <f>D3951-0.019</f>
        <v>1.53</v>
      </c>
      <c r="P3951" s="2">
        <f>E3951+0.0013</f>
        <v>0.12329999999999999</v>
      </c>
      <c r="Q3951" s="2">
        <f>E3951-0.0013</f>
        <v>0.1207</v>
      </c>
      <c r="R3951" s="9">
        <v>-1</v>
      </c>
      <c r="S3951" s="2" t="s">
        <v>784</v>
      </c>
    </row>
    <row r="3952" spans="1:19" x14ac:dyDescent="0.2">
      <c r="A3952">
        <v>3926</v>
      </c>
      <c r="B3952">
        <v>9010225</v>
      </c>
      <c r="C3952">
        <v>2</v>
      </c>
      <c r="D3952">
        <v>0.8</v>
      </c>
      <c r="E3952">
        <v>9000223</v>
      </c>
      <c r="F3952">
        <v>22</v>
      </c>
      <c r="G3952">
        <v>0</v>
      </c>
      <c r="H3952">
        <v>0</v>
      </c>
      <c r="I3952">
        <v>0</v>
      </c>
    </row>
    <row r="3953" spans="1:19" x14ac:dyDescent="0.2">
      <c r="A3953">
        <v>3927</v>
      </c>
      <c r="B3953">
        <v>9010225</v>
      </c>
      <c r="C3953">
        <v>2</v>
      </c>
      <c r="D3953">
        <v>0.1</v>
      </c>
      <c r="E3953">
        <v>221</v>
      </c>
      <c r="F3953">
        <v>221</v>
      </c>
      <c r="G3953">
        <v>0</v>
      </c>
      <c r="H3953">
        <v>0</v>
      </c>
      <c r="I3953">
        <v>0</v>
      </c>
    </row>
    <row r="3954" spans="1:19" x14ac:dyDescent="0.2">
      <c r="A3954">
        <v>3928</v>
      </c>
      <c r="B3954">
        <v>9010225</v>
      </c>
      <c r="C3954">
        <v>2</v>
      </c>
      <c r="D3954">
        <v>0.05</v>
      </c>
      <c r="E3954">
        <v>-321</v>
      </c>
      <c r="F3954">
        <v>321</v>
      </c>
      <c r="G3954">
        <v>0</v>
      </c>
      <c r="H3954">
        <v>0</v>
      </c>
      <c r="I3954">
        <v>0</v>
      </c>
    </row>
    <row r="3955" spans="1:19" x14ac:dyDescent="0.2">
      <c r="A3955">
        <v>3929</v>
      </c>
      <c r="B3955">
        <v>9010225</v>
      </c>
      <c r="C3955">
        <v>2</v>
      </c>
      <c r="D3955">
        <v>0.05</v>
      </c>
      <c r="E3955">
        <v>-311</v>
      </c>
      <c r="F3955">
        <v>311</v>
      </c>
      <c r="G3955">
        <v>0</v>
      </c>
      <c r="H3955">
        <v>0</v>
      </c>
      <c r="I3955">
        <v>0</v>
      </c>
    </row>
    <row r="3956" spans="1:19" s="2" customFormat="1" x14ac:dyDescent="0.2">
      <c r="A3956" s="2">
        <v>3930</v>
      </c>
      <c r="B3956" s="2">
        <v>22212</v>
      </c>
      <c r="C3956" s="2" t="s">
        <v>566</v>
      </c>
      <c r="D3956" s="2">
        <v>1.53</v>
      </c>
      <c r="E3956" s="2">
        <v>0.15</v>
      </c>
      <c r="F3956" s="2">
        <v>2</v>
      </c>
      <c r="G3956" s="2">
        <v>1</v>
      </c>
      <c r="H3956" s="2">
        <v>0</v>
      </c>
      <c r="I3956" s="2">
        <v>0</v>
      </c>
      <c r="J3956" s="2">
        <v>0</v>
      </c>
      <c r="K3956" s="2">
        <v>0.5</v>
      </c>
      <c r="L3956" s="2">
        <v>1</v>
      </c>
      <c r="M3956" s="2">
        <v>9</v>
      </c>
      <c r="N3956" s="2">
        <v>1.5449999999999999</v>
      </c>
      <c r="O3956" s="2">
        <v>1.5149999999999999</v>
      </c>
      <c r="P3956" s="2">
        <v>0.17499999999999999</v>
      </c>
      <c r="Q3956" s="2">
        <v>0.125</v>
      </c>
      <c r="R3956" s="9">
        <v>4</v>
      </c>
      <c r="S3956" s="2" t="s">
        <v>705</v>
      </c>
    </row>
    <row r="3957" spans="1:19" x14ac:dyDescent="0.2">
      <c r="A3957">
        <v>3931</v>
      </c>
      <c r="B3957">
        <v>22212</v>
      </c>
      <c r="C3957">
        <v>2</v>
      </c>
      <c r="D3957">
        <v>0.47484610500000002</v>
      </c>
      <c r="E3957">
        <v>2212</v>
      </c>
      <c r="F3957">
        <v>221</v>
      </c>
      <c r="G3957">
        <v>0</v>
      </c>
      <c r="H3957">
        <v>0</v>
      </c>
      <c r="I3957">
        <v>0</v>
      </c>
    </row>
    <row r="3958" spans="1:19" x14ac:dyDescent="0.2">
      <c r="A3958">
        <v>3932</v>
      </c>
      <c r="B3958">
        <v>22212</v>
      </c>
      <c r="C3958">
        <v>2</v>
      </c>
      <c r="D3958">
        <v>0.33517299900000003</v>
      </c>
      <c r="E3958">
        <v>2112</v>
      </c>
      <c r="F3958">
        <v>211</v>
      </c>
      <c r="G3958">
        <v>0</v>
      </c>
      <c r="H3958">
        <v>0</v>
      </c>
      <c r="I3958">
        <v>0</v>
      </c>
    </row>
    <row r="3959" spans="1:19" x14ac:dyDescent="0.2">
      <c r="A3959">
        <v>3933</v>
      </c>
      <c r="B3959">
        <v>22212</v>
      </c>
      <c r="C3959">
        <v>2</v>
      </c>
      <c r="D3959">
        <v>0.1675865</v>
      </c>
      <c r="E3959">
        <v>2212</v>
      </c>
      <c r="F3959">
        <v>111</v>
      </c>
      <c r="G3959">
        <v>0</v>
      </c>
      <c r="H3959">
        <v>0</v>
      </c>
      <c r="I3959">
        <v>0</v>
      </c>
    </row>
    <row r="3960" spans="1:19" x14ac:dyDescent="0.2">
      <c r="A3960">
        <v>3934</v>
      </c>
      <c r="B3960">
        <v>22212</v>
      </c>
      <c r="C3960">
        <v>3</v>
      </c>
      <c r="D3960">
        <v>5.625133E-3</v>
      </c>
      <c r="E3960">
        <v>2112</v>
      </c>
      <c r="F3960">
        <v>211</v>
      </c>
      <c r="G3960">
        <v>111</v>
      </c>
      <c r="H3960">
        <v>0</v>
      </c>
      <c r="I3960">
        <v>0</v>
      </c>
    </row>
    <row r="3961" spans="1:19" x14ac:dyDescent="0.2">
      <c r="A3961">
        <v>3935</v>
      </c>
      <c r="B3961">
        <v>22212</v>
      </c>
      <c r="C3961">
        <v>3</v>
      </c>
      <c r="D3961">
        <v>5.625133E-3</v>
      </c>
      <c r="E3961">
        <v>2212</v>
      </c>
      <c r="F3961">
        <v>-211</v>
      </c>
      <c r="G3961">
        <v>211</v>
      </c>
      <c r="H3961">
        <v>0</v>
      </c>
      <c r="I3961">
        <v>0</v>
      </c>
    </row>
    <row r="3962" spans="1:19" x14ac:dyDescent="0.2">
      <c r="A3962">
        <v>3936</v>
      </c>
      <c r="B3962">
        <v>22212</v>
      </c>
      <c r="C3962">
        <v>3</v>
      </c>
      <c r="D3962">
        <v>5.625133E-3</v>
      </c>
      <c r="E3962">
        <v>2212</v>
      </c>
      <c r="F3962">
        <v>111</v>
      </c>
      <c r="G3962">
        <v>111</v>
      </c>
      <c r="H3962">
        <v>0</v>
      </c>
      <c r="I3962">
        <v>0</v>
      </c>
    </row>
    <row r="3963" spans="1:19" x14ac:dyDescent="0.2">
      <c r="A3963">
        <v>3937</v>
      </c>
      <c r="B3963">
        <v>22212</v>
      </c>
      <c r="C3963">
        <v>2</v>
      </c>
      <c r="D3963">
        <v>2.7594989999999999E-3</v>
      </c>
      <c r="E3963">
        <v>2224</v>
      </c>
      <c r="F3963">
        <v>-211</v>
      </c>
      <c r="G3963">
        <v>0</v>
      </c>
      <c r="H3963">
        <v>0</v>
      </c>
      <c r="I3963">
        <v>0</v>
      </c>
    </row>
    <row r="3964" spans="1:19" x14ac:dyDescent="0.2">
      <c r="A3964">
        <v>3938</v>
      </c>
      <c r="B3964">
        <v>22212</v>
      </c>
      <c r="C3964">
        <v>2</v>
      </c>
      <c r="D3964">
        <v>1.9104219999999999E-3</v>
      </c>
      <c r="E3964">
        <v>2214</v>
      </c>
      <c r="F3964">
        <v>111</v>
      </c>
      <c r="G3964">
        <v>0</v>
      </c>
      <c r="H3964">
        <v>0</v>
      </c>
      <c r="I3964">
        <v>0</v>
      </c>
    </row>
    <row r="3965" spans="1:19" x14ac:dyDescent="0.2">
      <c r="A3965">
        <v>3939</v>
      </c>
      <c r="B3965">
        <v>22212</v>
      </c>
      <c r="C3965">
        <v>2</v>
      </c>
      <c r="D3965">
        <v>8.4907699999999995E-4</v>
      </c>
      <c r="E3965">
        <v>2114</v>
      </c>
      <c r="F3965">
        <v>211</v>
      </c>
      <c r="G3965">
        <v>0</v>
      </c>
      <c r="H3965">
        <v>0</v>
      </c>
      <c r="I3965">
        <v>0</v>
      </c>
    </row>
    <row r="3966" spans="1:19" s="2" customFormat="1" x14ac:dyDescent="0.2">
      <c r="A3966" s="2">
        <v>3940</v>
      </c>
      <c r="B3966" s="2">
        <v>22112</v>
      </c>
      <c r="C3966" s="2" t="s">
        <v>567</v>
      </c>
      <c r="D3966" s="2">
        <v>1.53</v>
      </c>
      <c r="E3966" s="2">
        <v>0.15</v>
      </c>
      <c r="F3966" s="2">
        <v>2</v>
      </c>
      <c r="G3966" s="2">
        <v>1</v>
      </c>
      <c r="H3966" s="2">
        <v>0</v>
      </c>
      <c r="I3966" s="2">
        <v>0</v>
      </c>
      <c r="J3966" s="2">
        <v>0</v>
      </c>
      <c r="K3966" s="2">
        <v>0.5</v>
      </c>
      <c r="L3966" s="2">
        <v>0</v>
      </c>
      <c r="M3966" s="2">
        <v>9</v>
      </c>
      <c r="N3966" s="2">
        <v>1.5449999999999999</v>
      </c>
      <c r="O3966" s="2">
        <v>1.5149999999999999</v>
      </c>
      <c r="P3966" s="2">
        <v>0.17499999999999999</v>
      </c>
      <c r="Q3966" s="2">
        <v>0.125</v>
      </c>
      <c r="R3966" s="9">
        <v>4</v>
      </c>
      <c r="S3966" s="2" t="s">
        <v>705</v>
      </c>
    </row>
    <row r="3967" spans="1:19" x14ac:dyDescent="0.2">
      <c r="A3967">
        <v>3941</v>
      </c>
      <c r="B3967">
        <v>22112</v>
      </c>
      <c r="C3967">
        <v>2</v>
      </c>
      <c r="D3967">
        <v>0.47484610500000002</v>
      </c>
      <c r="E3967">
        <v>2112</v>
      </c>
      <c r="F3967">
        <v>221</v>
      </c>
      <c r="G3967">
        <v>0</v>
      </c>
      <c r="H3967">
        <v>0</v>
      </c>
      <c r="I3967">
        <v>0</v>
      </c>
    </row>
    <row r="3968" spans="1:19" x14ac:dyDescent="0.2">
      <c r="A3968">
        <v>3942</v>
      </c>
      <c r="B3968">
        <v>22112</v>
      </c>
      <c r="C3968">
        <v>2</v>
      </c>
      <c r="D3968">
        <v>0.33517299900000003</v>
      </c>
      <c r="E3968">
        <v>2212</v>
      </c>
      <c r="F3968">
        <v>-211</v>
      </c>
      <c r="G3968">
        <v>0</v>
      </c>
      <c r="H3968">
        <v>0</v>
      </c>
      <c r="I3968">
        <v>0</v>
      </c>
    </row>
    <row r="3969" spans="1:19" x14ac:dyDescent="0.2">
      <c r="A3969">
        <v>3943</v>
      </c>
      <c r="B3969">
        <v>22112</v>
      </c>
      <c r="C3969">
        <v>2</v>
      </c>
      <c r="D3969">
        <v>0.1675865</v>
      </c>
      <c r="E3969">
        <v>2112</v>
      </c>
      <c r="F3969">
        <v>111</v>
      </c>
      <c r="G3969">
        <v>0</v>
      </c>
      <c r="H3969">
        <v>0</v>
      </c>
      <c r="I3969">
        <v>0</v>
      </c>
    </row>
    <row r="3970" spans="1:19" x14ac:dyDescent="0.2">
      <c r="A3970">
        <v>3944</v>
      </c>
      <c r="B3970">
        <v>22112</v>
      </c>
      <c r="C3970">
        <v>3</v>
      </c>
      <c r="D3970">
        <v>5.625133E-3</v>
      </c>
      <c r="E3970">
        <v>2112</v>
      </c>
      <c r="F3970">
        <v>-211</v>
      </c>
      <c r="G3970">
        <v>211</v>
      </c>
      <c r="H3970">
        <v>0</v>
      </c>
      <c r="I3970">
        <v>0</v>
      </c>
    </row>
    <row r="3971" spans="1:19" x14ac:dyDescent="0.2">
      <c r="A3971">
        <v>3945</v>
      </c>
      <c r="B3971">
        <v>22112</v>
      </c>
      <c r="C3971">
        <v>3</v>
      </c>
      <c r="D3971">
        <v>5.625133E-3</v>
      </c>
      <c r="E3971">
        <v>2112</v>
      </c>
      <c r="F3971">
        <v>111</v>
      </c>
      <c r="G3971">
        <v>111</v>
      </c>
      <c r="H3971">
        <v>0</v>
      </c>
      <c r="I3971">
        <v>0</v>
      </c>
    </row>
    <row r="3972" spans="1:19" x14ac:dyDescent="0.2">
      <c r="A3972">
        <v>3946</v>
      </c>
      <c r="B3972">
        <v>22112</v>
      </c>
      <c r="C3972">
        <v>3</v>
      </c>
      <c r="D3972">
        <v>5.625133E-3</v>
      </c>
      <c r="E3972">
        <v>2212</v>
      </c>
      <c r="F3972">
        <v>-211</v>
      </c>
      <c r="G3972">
        <v>111</v>
      </c>
      <c r="H3972">
        <v>0</v>
      </c>
      <c r="I3972">
        <v>0</v>
      </c>
    </row>
    <row r="3973" spans="1:19" x14ac:dyDescent="0.2">
      <c r="A3973">
        <v>3947</v>
      </c>
      <c r="B3973">
        <v>22112</v>
      </c>
      <c r="C3973">
        <v>2</v>
      </c>
      <c r="D3973">
        <v>2.7594989999999999E-3</v>
      </c>
      <c r="E3973">
        <v>1114</v>
      </c>
      <c r="F3973">
        <v>211</v>
      </c>
      <c r="G3973">
        <v>0</v>
      </c>
      <c r="H3973">
        <v>0</v>
      </c>
      <c r="I3973">
        <v>0</v>
      </c>
    </row>
    <row r="3974" spans="1:19" x14ac:dyDescent="0.2">
      <c r="A3974">
        <v>3948</v>
      </c>
      <c r="B3974">
        <v>22112</v>
      </c>
      <c r="C3974">
        <v>2</v>
      </c>
      <c r="D3974">
        <v>1.9104219999999999E-3</v>
      </c>
      <c r="E3974">
        <v>2114</v>
      </c>
      <c r="F3974">
        <v>111</v>
      </c>
      <c r="G3974">
        <v>0</v>
      </c>
      <c r="H3974">
        <v>0</v>
      </c>
      <c r="I3974">
        <v>0</v>
      </c>
    </row>
    <row r="3975" spans="1:19" x14ac:dyDescent="0.2">
      <c r="A3975">
        <v>3949</v>
      </c>
      <c r="B3975">
        <v>22112</v>
      </c>
      <c r="C3975">
        <v>2</v>
      </c>
      <c r="D3975">
        <v>8.4907699999999995E-4</v>
      </c>
      <c r="E3975">
        <v>2214</v>
      </c>
      <c r="F3975">
        <v>-211</v>
      </c>
      <c r="G3975">
        <v>0</v>
      </c>
      <c r="H3975">
        <v>0</v>
      </c>
      <c r="I3975">
        <v>0</v>
      </c>
    </row>
    <row r="3976" spans="1:19" s="2" customFormat="1" x14ac:dyDescent="0.2">
      <c r="A3976" s="2">
        <v>3950</v>
      </c>
      <c r="B3976" s="2">
        <v>3314</v>
      </c>
      <c r="C3976" s="2" t="s">
        <v>568</v>
      </c>
      <c r="D3976" s="2">
        <v>1.5349999999999999</v>
      </c>
      <c r="E3976" s="2">
        <v>9.9000000000000008E-3</v>
      </c>
      <c r="F3976" s="2">
        <v>4</v>
      </c>
      <c r="G3976" s="2">
        <v>1</v>
      </c>
      <c r="H3976" s="2">
        <v>-2</v>
      </c>
      <c r="I3976" s="2">
        <v>0</v>
      </c>
      <c r="J3976" s="2">
        <v>0</v>
      </c>
      <c r="K3976" s="2">
        <v>0.5</v>
      </c>
      <c r="L3976" s="2">
        <v>-1</v>
      </c>
      <c r="M3976" s="2">
        <v>2</v>
      </c>
      <c r="N3976" s="2">
        <f>D3976+0.0006</f>
        <v>1.5355999999999999</v>
      </c>
      <c r="O3976" s="2">
        <f>D3976-0.0006</f>
        <v>1.5344</v>
      </c>
      <c r="P3976" s="2">
        <f>E3976+0.0017</f>
        <v>1.1600000000000001E-2</v>
      </c>
      <c r="Q3976" s="2">
        <f>E3976-0.0019</f>
        <v>8.0000000000000002E-3</v>
      </c>
      <c r="R3976" s="9">
        <v>4</v>
      </c>
      <c r="S3976" s="2" t="s">
        <v>705</v>
      </c>
    </row>
    <row r="3977" spans="1:19" x14ac:dyDescent="0.2">
      <c r="A3977">
        <v>3951</v>
      </c>
      <c r="B3977">
        <v>3314</v>
      </c>
      <c r="C3977">
        <v>2</v>
      </c>
      <c r="D3977">
        <v>0.66669999999999996</v>
      </c>
      <c r="E3977">
        <v>3322</v>
      </c>
      <c r="F3977">
        <v>-211</v>
      </c>
      <c r="G3977">
        <v>0</v>
      </c>
      <c r="H3977">
        <v>0</v>
      </c>
      <c r="I3977">
        <v>0</v>
      </c>
    </row>
    <row r="3978" spans="1:19" x14ac:dyDescent="0.2">
      <c r="A3978">
        <v>3952</v>
      </c>
      <c r="B3978">
        <v>3314</v>
      </c>
      <c r="C3978">
        <v>2</v>
      </c>
      <c r="D3978">
        <v>0.33329999999999999</v>
      </c>
      <c r="E3978">
        <v>3312</v>
      </c>
      <c r="F3978">
        <v>111</v>
      </c>
      <c r="G3978">
        <v>0</v>
      </c>
      <c r="H3978">
        <v>0</v>
      </c>
      <c r="I3978">
        <v>0</v>
      </c>
    </row>
    <row r="3979" spans="1:19" s="2" customFormat="1" x14ac:dyDescent="0.2">
      <c r="A3979" s="2">
        <v>3953</v>
      </c>
      <c r="B3979" s="2">
        <v>-3314</v>
      </c>
      <c r="C3979" s="2" t="s">
        <v>569</v>
      </c>
      <c r="D3979" s="2">
        <v>1.5349999999999999</v>
      </c>
      <c r="E3979" s="2">
        <v>9.9000000000000008E-3</v>
      </c>
      <c r="F3979" s="2">
        <v>4</v>
      </c>
      <c r="G3979" s="2">
        <v>-1</v>
      </c>
      <c r="H3979" s="2">
        <v>2</v>
      </c>
      <c r="I3979" s="2">
        <v>0</v>
      </c>
      <c r="J3979" s="2">
        <v>0</v>
      </c>
      <c r="K3979" s="2">
        <v>0.5</v>
      </c>
      <c r="L3979" s="2">
        <v>1</v>
      </c>
      <c r="M3979" s="2">
        <v>2</v>
      </c>
      <c r="N3979" s="2">
        <f>D3979+0.0006</f>
        <v>1.5355999999999999</v>
      </c>
      <c r="O3979" s="2">
        <f>D3979-0.0006</f>
        <v>1.5344</v>
      </c>
      <c r="P3979" s="2">
        <f>E3979+0.0017</f>
        <v>1.1600000000000001E-2</v>
      </c>
      <c r="Q3979" s="2">
        <f>E3979-0.0019</f>
        <v>8.0000000000000002E-3</v>
      </c>
      <c r="R3979" s="9">
        <v>4</v>
      </c>
      <c r="S3979" s="2" t="s">
        <v>705</v>
      </c>
    </row>
    <row r="3980" spans="1:19" x14ac:dyDescent="0.2">
      <c r="A3980">
        <v>3954</v>
      </c>
      <c r="B3980">
        <v>-3314</v>
      </c>
      <c r="C3980">
        <v>2</v>
      </c>
      <c r="D3980">
        <v>0.66669999999999996</v>
      </c>
      <c r="E3980">
        <v>-3322</v>
      </c>
      <c r="F3980">
        <v>211</v>
      </c>
      <c r="G3980">
        <v>0</v>
      </c>
      <c r="H3980">
        <v>0</v>
      </c>
      <c r="I3980">
        <v>0</v>
      </c>
    </row>
    <row r="3981" spans="1:19" x14ac:dyDescent="0.2">
      <c r="A3981">
        <v>3955</v>
      </c>
      <c r="B3981">
        <v>-3314</v>
      </c>
      <c r="C3981">
        <v>2</v>
      </c>
      <c r="D3981">
        <v>0.33329999999999999</v>
      </c>
      <c r="E3981">
        <v>-3312</v>
      </c>
      <c r="F3981">
        <v>111</v>
      </c>
      <c r="G3981">
        <v>0</v>
      </c>
      <c r="H3981">
        <v>0</v>
      </c>
      <c r="I3981">
        <v>0</v>
      </c>
    </row>
    <row r="3982" spans="1:19" s="2" customFormat="1" x14ac:dyDescent="0.2">
      <c r="A3982" s="2">
        <v>3956</v>
      </c>
      <c r="B3982" s="2">
        <v>-22112</v>
      </c>
      <c r="C3982" s="2" t="s">
        <v>570</v>
      </c>
      <c r="D3982" s="2">
        <v>1.53</v>
      </c>
      <c r="E3982" s="2">
        <v>0.15</v>
      </c>
      <c r="F3982" s="2">
        <v>2</v>
      </c>
      <c r="G3982" s="2">
        <v>-1</v>
      </c>
      <c r="H3982" s="2">
        <v>0</v>
      </c>
      <c r="I3982" s="2">
        <v>0</v>
      </c>
      <c r="J3982" s="2">
        <v>0</v>
      </c>
      <c r="K3982" s="2">
        <v>0.5</v>
      </c>
      <c r="L3982" s="2">
        <v>0</v>
      </c>
      <c r="M3982" s="2">
        <v>9</v>
      </c>
      <c r="N3982" s="2">
        <v>1.5449999999999999</v>
      </c>
      <c r="O3982" s="2">
        <v>1.5149999999999999</v>
      </c>
      <c r="P3982" s="2">
        <v>0.17499999999999999</v>
      </c>
      <c r="Q3982" s="2">
        <v>0.125</v>
      </c>
      <c r="R3982" s="9">
        <v>4</v>
      </c>
      <c r="S3982" s="2" t="s">
        <v>705</v>
      </c>
    </row>
    <row r="3983" spans="1:19" x14ac:dyDescent="0.2">
      <c r="A3983">
        <v>3957</v>
      </c>
      <c r="B3983">
        <v>-22112</v>
      </c>
      <c r="C3983">
        <v>2</v>
      </c>
      <c r="D3983">
        <v>0.47484610500000002</v>
      </c>
      <c r="E3983">
        <v>-2112</v>
      </c>
      <c r="F3983">
        <v>221</v>
      </c>
      <c r="G3983">
        <v>0</v>
      </c>
      <c r="H3983">
        <v>0</v>
      </c>
      <c r="I3983">
        <v>0</v>
      </c>
    </row>
    <row r="3984" spans="1:19" x14ac:dyDescent="0.2">
      <c r="A3984">
        <v>3958</v>
      </c>
      <c r="B3984">
        <v>-22112</v>
      </c>
      <c r="C3984">
        <v>2</v>
      </c>
      <c r="D3984">
        <v>0.33517299900000003</v>
      </c>
      <c r="E3984">
        <v>-2212</v>
      </c>
      <c r="F3984">
        <v>211</v>
      </c>
      <c r="G3984">
        <v>0</v>
      </c>
      <c r="H3984">
        <v>0</v>
      </c>
      <c r="I3984">
        <v>0</v>
      </c>
    </row>
    <row r="3985" spans="1:19" x14ac:dyDescent="0.2">
      <c r="A3985">
        <v>3959</v>
      </c>
      <c r="B3985">
        <v>-22112</v>
      </c>
      <c r="C3985">
        <v>2</v>
      </c>
      <c r="D3985">
        <v>0.1675865</v>
      </c>
      <c r="E3985">
        <v>-2112</v>
      </c>
      <c r="F3985">
        <v>111</v>
      </c>
      <c r="G3985">
        <v>0</v>
      </c>
      <c r="H3985">
        <v>0</v>
      </c>
      <c r="I3985">
        <v>0</v>
      </c>
    </row>
    <row r="3986" spans="1:19" x14ac:dyDescent="0.2">
      <c r="A3986">
        <v>3960</v>
      </c>
      <c r="B3986">
        <v>-22112</v>
      </c>
      <c r="C3986">
        <v>3</v>
      </c>
      <c r="D3986">
        <v>5.625133E-3</v>
      </c>
      <c r="E3986">
        <v>-2212</v>
      </c>
      <c r="F3986">
        <v>211</v>
      </c>
      <c r="G3986">
        <v>111</v>
      </c>
      <c r="H3986">
        <v>0</v>
      </c>
      <c r="I3986">
        <v>0</v>
      </c>
    </row>
    <row r="3987" spans="1:19" x14ac:dyDescent="0.2">
      <c r="A3987">
        <v>3961</v>
      </c>
      <c r="B3987">
        <v>-22112</v>
      </c>
      <c r="C3987">
        <v>3</v>
      </c>
      <c r="D3987">
        <v>5.625133E-3</v>
      </c>
      <c r="E3987">
        <v>-2112</v>
      </c>
      <c r="F3987">
        <v>-211</v>
      </c>
      <c r="G3987">
        <v>211</v>
      </c>
      <c r="H3987">
        <v>0</v>
      </c>
      <c r="I3987">
        <v>0</v>
      </c>
    </row>
    <row r="3988" spans="1:19" x14ac:dyDescent="0.2">
      <c r="A3988">
        <v>3962</v>
      </c>
      <c r="B3988">
        <v>-22112</v>
      </c>
      <c r="C3988">
        <v>3</v>
      </c>
      <c r="D3988">
        <v>5.625133E-3</v>
      </c>
      <c r="E3988">
        <v>-2112</v>
      </c>
      <c r="F3988">
        <v>111</v>
      </c>
      <c r="G3988">
        <v>111</v>
      </c>
      <c r="H3988">
        <v>0</v>
      </c>
      <c r="I3988">
        <v>0</v>
      </c>
    </row>
    <row r="3989" spans="1:19" x14ac:dyDescent="0.2">
      <c r="A3989">
        <v>3963</v>
      </c>
      <c r="B3989">
        <v>-22112</v>
      </c>
      <c r="C3989">
        <v>2</v>
      </c>
      <c r="D3989">
        <v>2.7594989999999999E-3</v>
      </c>
      <c r="E3989">
        <v>-1114</v>
      </c>
      <c r="F3989">
        <v>-211</v>
      </c>
      <c r="G3989">
        <v>0</v>
      </c>
      <c r="H3989">
        <v>0</v>
      </c>
      <c r="I3989">
        <v>0</v>
      </c>
    </row>
    <row r="3990" spans="1:19" x14ac:dyDescent="0.2">
      <c r="A3990">
        <v>3964</v>
      </c>
      <c r="B3990">
        <v>-22112</v>
      </c>
      <c r="C3990">
        <v>2</v>
      </c>
      <c r="D3990">
        <v>1.9104219999999999E-3</v>
      </c>
      <c r="E3990">
        <v>-2114</v>
      </c>
      <c r="F3990">
        <v>111</v>
      </c>
      <c r="G3990">
        <v>0</v>
      </c>
      <c r="H3990">
        <v>0</v>
      </c>
      <c r="I3990">
        <v>0</v>
      </c>
    </row>
    <row r="3991" spans="1:19" x14ac:dyDescent="0.2">
      <c r="A3991">
        <v>3965</v>
      </c>
      <c r="B3991">
        <v>-22112</v>
      </c>
      <c r="C3991">
        <v>2</v>
      </c>
      <c r="D3991">
        <v>8.4907699999999995E-4</v>
      </c>
      <c r="E3991">
        <v>-2214</v>
      </c>
      <c r="F3991">
        <v>211</v>
      </c>
      <c r="G3991">
        <v>0</v>
      </c>
      <c r="H3991">
        <v>0</v>
      </c>
      <c r="I3991">
        <v>0</v>
      </c>
    </row>
    <row r="3992" spans="1:19" s="2" customFormat="1" x14ac:dyDescent="0.2">
      <c r="A3992" s="2">
        <v>3966</v>
      </c>
      <c r="B3992" s="2">
        <v>-22212</v>
      </c>
      <c r="C3992" s="2" t="s">
        <v>571</v>
      </c>
      <c r="D3992" s="2">
        <v>1.53</v>
      </c>
      <c r="E3992" s="2">
        <v>0.15</v>
      </c>
      <c r="F3992" s="2">
        <v>2</v>
      </c>
      <c r="G3992" s="2">
        <v>-1</v>
      </c>
      <c r="H3992" s="2">
        <v>0</v>
      </c>
      <c r="I3992" s="2">
        <v>0</v>
      </c>
      <c r="J3992" s="2">
        <v>0</v>
      </c>
      <c r="K3992" s="2">
        <v>0.5</v>
      </c>
      <c r="L3992" s="2">
        <v>-1</v>
      </c>
      <c r="M3992" s="2">
        <v>9</v>
      </c>
      <c r="N3992" s="2">
        <v>1.5449999999999999</v>
      </c>
      <c r="O3992" s="2">
        <v>1.5149999999999999</v>
      </c>
      <c r="P3992" s="2">
        <v>0.17499999999999999</v>
      </c>
      <c r="Q3992" s="2">
        <v>0.125</v>
      </c>
      <c r="R3992" s="9">
        <v>4</v>
      </c>
      <c r="S3992" s="2" t="s">
        <v>705</v>
      </c>
    </row>
    <row r="3993" spans="1:19" x14ac:dyDescent="0.2">
      <c r="A3993">
        <v>3967</v>
      </c>
      <c r="B3993">
        <v>-22212</v>
      </c>
      <c r="C3993">
        <v>2</v>
      </c>
      <c r="D3993">
        <v>0.47484610500000002</v>
      </c>
      <c r="E3993">
        <v>-2212</v>
      </c>
      <c r="F3993">
        <v>221</v>
      </c>
      <c r="G3993">
        <v>0</v>
      </c>
      <c r="H3993">
        <v>0</v>
      </c>
      <c r="I3993">
        <v>0</v>
      </c>
    </row>
    <row r="3994" spans="1:19" x14ac:dyDescent="0.2">
      <c r="A3994">
        <v>3968</v>
      </c>
      <c r="B3994">
        <v>-22212</v>
      </c>
      <c r="C3994">
        <v>2</v>
      </c>
      <c r="D3994">
        <v>0.33517299900000003</v>
      </c>
      <c r="E3994">
        <v>-2112</v>
      </c>
      <c r="F3994">
        <v>-211</v>
      </c>
      <c r="G3994">
        <v>0</v>
      </c>
      <c r="H3994">
        <v>0</v>
      </c>
      <c r="I3994">
        <v>0</v>
      </c>
    </row>
    <row r="3995" spans="1:19" x14ac:dyDescent="0.2">
      <c r="A3995">
        <v>3969</v>
      </c>
      <c r="B3995">
        <v>-22212</v>
      </c>
      <c r="C3995">
        <v>2</v>
      </c>
      <c r="D3995">
        <v>0.1675865</v>
      </c>
      <c r="E3995">
        <v>-2212</v>
      </c>
      <c r="F3995">
        <v>111</v>
      </c>
      <c r="G3995">
        <v>0</v>
      </c>
      <c r="H3995">
        <v>0</v>
      </c>
      <c r="I3995">
        <v>0</v>
      </c>
    </row>
    <row r="3996" spans="1:19" x14ac:dyDescent="0.2">
      <c r="A3996">
        <v>3970</v>
      </c>
      <c r="B3996">
        <v>-22212</v>
      </c>
      <c r="C3996">
        <v>3</v>
      </c>
      <c r="D3996">
        <v>5.625133E-3</v>
      </c>
      <c r="E3996">
        <v>-2212</v>
      </c>
      <c r="F3996">
        <v>-211</v>
      </c>
      <c r="G3996">
        <v>211</v>
      </c>
      <c r="H3996">
        <v>0</v>
      </c>
      <c r="I3996">
        <v>0</v>
      </c>
    </row>
    <row r="3997" spans="1:19" x14ac:dyDescent="0.2">
      <c r="A3997">
        <v>3971</v>
      </c>
      <c r="B3997">
        <v>-22212</v>
      </c>
      <c r="C3997">
        <v>3</v>
      </c>
      <c r="D3997">
        <v>5.625133E-3</v>
      </c>
      <c r="E3997">
        <v>-2212</v>
      </c>
      <c r="F3997">
        <v>111</v>
      </c>
      <c r="G3997">
        <v>111</v>
      </c>
      <c r="H3997">
        <v>0</v>
      </c>
      <c r="I3997">
        <v>0</v>
      </c>
    </row>
    <row r="3998" spans="1:19" x14ac:dyDescent="0.2">
      <c r="A3998">
        <v>3972</v>
      </c>
      <c r="B3998">
        <v>-22212</v>
      </c>
      <c r="C3998">
        <v>3</v>
      </c>
      <c r="D3998">
        <v>5.625133E-3</v>
      </c>
      <c r="E3998">
        <v>-2112</v>
      </c>
      <c r="F3998">
        <v>-211</v>
      </c>
      <c r="G3998">
        <v>111</v>
      </c>
      <c r="H3998">
        <v>0</v>
      </c>
      <c r="I3998">
        <v>0</v>
      </c>
    </row>
    <row r="3999" spans="1:19" x14ac:dyDescent="0.2">
      <c r="A3999">
        <v>3973</v>
      </c>
      <c r="B3999">
        <v>-22212</v>
      </c>
      <c r="C3999">
        <v>2</v>
      </c>
      <c r="D3999">
        <v>2.7594989999999999E-3</v>
      </c>
      <c r="E3999">
        <v>-2224</v>
      </c>
      <c r="F3999">
        <v>211</v>
      </c>
      <c r="G3999">
        <v>0</v>
      </c>
      <c r="H3999">
        <v>0</v>
      </c>
      <c r="I3999">
        <v>0</v>
      </c>
    </row>
    <row r="4000" spans="1:19" x14ac:dyDescent="0.2">
      <c r="A4000">
        <v>3974</v>
      </c>
      <c r="B4000">
        <v>-22212</v>
      </c>
      <c r="C4000">
        <v>2</v>
      </c>
      <c r="D4000">
        <v>1.9104219999999999E-3</v>
      </c>
      <c r="E4000">
        <v>-2214</v>
      </c>
      <c r="F4000">
        <v>111</v>
      </c>
      <c r="G4000">
        <v>0</v>
      </c>
      <c r="H4000">
        <v>0</v>
      </c>
      <c r="I4000">
        <v>0</v>
      </c>
    </row>
    <row r="4001" spans="1:19" x14ac:dyDescent="0.2">
      <c r="A4001">
        <v>3975</v>
      </c>
      <c r="B4001">
        <v>-22212</v>
      </c>
      <c r="C4001">
        <v>2</v>
      </c>
      <c r="D4001">
        <v>8.4907699999999995E-4</v>
      </c>
      <c r="E4001">
        <v>-2114</v>
      </c>
      <c r="F4001">
        <v>-211</v>
      </c>
      <c r="G4001">
        <v>0</v>
      </c>
      <c r="H4001">
        <v>0</v>
      </c>
      <c r="I4001">
        <v>0</v>
      </c>
    </row>
    <row r="4002" spans="1:19" s="2" customFormat="1" x14ac:dyDescent="0.2">
      <c r="A4002" s="2">
        <v>3976</v>
      </c>
      <c r="B4002" s="2">
        <v>3324</v>
      </c>
      <c r="C4002" s="2" t="s">
        <v>572</v>
      </c>
      <c r="D4002" s="2">
        <v>1.5318000000000001</v>
      </c>
      <c r="E4002" s="2">
        <v>9.1000000000000004E-3</v>
      </c>
      <c r="F4002" s="2">
        <v>4</v>
      </c>
      <c r="G4002" s="2">
        <v>1</v>
      </c>
      <c r="H4002" s="2">
        <v>-2</v>
      </c>
      <c r="I4002" s="2">
        <v>0</v>
      </c>
      <c r="J4002" s="2">
        <v>0</v>
      </c>
      <c r="K4002" s="2">
        <v>0.5</v>
      </c>
      <c r="L4002" s="2">
        <v>0</v>
      </c>
      <c r="M4002" s="2">
        <v>2</v>
      </c>
      <c r="N4002" s="2">
        <f>D4002+0.00032</f>
        <v>1.5321200000000001</v>
      </c>
      <c r="O4002" s="2">
        <f>D4002-0.00032</f>
        <v>1.53148</v>
      </c>
      <c r="P4002" s="2">
        <f>E4002+0.0005</f>
        <v>9.6000000000000009E-3</v>
      </c>
      <c r="Q4002" s="2">
        <f>E4002-0.0005</f>
        <v>8.6E-3</v>
      </c>
      <c r="R4002" s="9">
        <v>4</v>
      </c>
      <c r="S4002" s="2" t="s">
        <v>705</v>
      </c>
    </row>
    <row r="4003" spans="1:19" x14ac:dyDescent="0.2">
      <c r="A4003">
        <v>3977</v>
      </c>
      <c r="B4003">
        <v>3324</v>
      </c>
      <c r="C4003">
        <v>2</v>
      </c>
      <c r="D4003">
        <v>0.66669999999999996</v>
      </c>
      <c r="E4003">
        <v>3312</v>
      </c>
      <c r="F4003">
        <v>211</v>
      </c>
      <c r="G4003">
        <v>0</v>
      </c>
      <c r="H4003">
        <v>0</v>
      </c>
      <c r="I4003">
        <v>0</v>
      </c>
    </row>
    <row r="4004" spans="1:19" x14ac:dyDescent="0.2">
      <c r="A4004">
        <v>3978</v>
      </c>
      <c r="B4004">
        <v>3324</v>
      </c>
      <c r="C4004">
        <v>2</v>
      </c>
      <c r="D4004">
        <v>0.33329999999999999</v>
      </c>
      <c r="E4004">
        <v>3322</v>
      </c>
      <c r="F4004">
        <v>111</v>
      </c>
      <c r="G4004">
        <v>0</v>
      </c>
      <c r="H4004">
        <v>0</v>
      </c>
      <c r="I4004">
        <v>0</v>
      </c>
    </row>
    <row r="4005" spans="1:19" s="2" customFormat="1" x14ac:dyDescent="0.2">
      <c r="A4005" s="2">
        <v>3979</v>
      </c>
      <c r="B4005" s="2">
        <v>-3324</v>
      </c>
      <c r="C4005" s="2" t="s">
        <v>573</v>
      </c>
      <c r="D4005" s="2">
        <v>1.5318000000000001</v>
      </c>
      <c r="E4005" s="2">
        <v>9.1000000000000004E-3</v>
      </c>
      <c r="F4005" s="2">
        <v>4</v>
      </c>
      <c r="G4005" s="2">
        <v>-1</v>
      </c>
      <c r="H4005" s="2">
        <v>2</v>
      </c>
      <c r="I4005" s="2">
        <v>0</v>
      </c>
      <c r="J4005" s="2">
        <v>0</v>
      </c>
      <c r="K4005" s="2">
        <v>0.5</v>
      </c>
      <c r="L4005" s="2">
        <v>0</v>
      </c>
      <c r="M4005" s="2">
        <v>2</v>
      </c>
      <c r="N4005" s="2">
        <f>D4005+0.00032</f>
        <v>1.5321200000000001</v>
      </c>
      <c r="O4005" s="2">
        <f>D4005-0.00032</f>
        <v>1.53148</v>
      </c>
      <c r="P4005" s="2">
        <f>E4005+0.0005</f>
        <v>9.6000000000000009E-3</v>
      </c>
      <c r="Q4005" s="2">
        <f>E4005-0.0005</f>
        <v>8.6E-3</v>
      </c>
      <c r="R4005" s="9">
        <v>4</v>
      </c>
      <c r="S4005" s="2" t="s">
        <v>705</v>
      </c>
    </row>
    <row r="4006" spans="1:19" x14ac:dyDescent="0.2">
      <c r="A4006">
        <v>3980</v>
      </c>
      <c r="B4006">
        <v>-3324</v>
      </c>
      <c r="C4006">
        <v>2</v>
      </c>
      <c r="D4006">
        <v>0.66669999999999996</v>
      </c>
      <c r="E4006">
        <v>-3312</v>
      </c>
      <c r="F4006">
        <v>-211</v>
      </c>
      <c r="G4006">
        <v>0</v>
      </c>
      <c r="H4006">
        <v>0</v>
      </c>
      <c r="I4006">
        <v>0</v>
      </c>
    </row>
    <row r="4007" spans="1:19" x14ac:dyDescent="0.2">
      <c r="A4007">
        <v>3981</v>
      </c>
      <c r="B4007">
        <v>-3324</v>
      </c>
      <c r="C4007">
        <v>2</v>
      </c>
      <c r="D4007">
        <v>0.33329999999999999</v>
      </c>
      <c r="E4007">
        <v>-3322</v>
      </c>
      <c r="F4007">
        <v>111</v>
      </c>
      <c r="G4007">
        <v>0</v>
      </c>
      <c r="H4007">
        <v>0</v>
      </c>
      <c r="I4007">
        <v>0</v>
      </c>
    </row>
    <row r="4008" spans="1:19" s="2" customFormat="1" x14ac:dyDescent="0.2">
      <c r="A4008" s="2">
        <v>3982</v>
      </c>
      <c r="B4008" s="2">
        <v>335</v>
      </c>
      <c r="C4008" s="2" t="s">
        <v>574</v>
      </c>
      <c r="D4008" s="2">
        <v>1.5174000000000001</v>
      </c>
      <c r="E4008" s="2">
        <v>8.5999999999999993E-2</v>
      </c>
      <c r="F4008" s="2">
        <v>5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2">
        <v>4</v>
      </c>
      <c r="N4008" s="2">
        <f>D4008+0.0025</f>
        <v>1.5199</v>
      </c>
      <c r="O4008" s="2">
        <f>D4008-0.0025</f>
        <v>1.5149000000000001</v>
      </c>
      <c r="P4008" s="2">
        <f>E4008+0.005</f>
        <v>9.0999999999999998E-2</v>
      </c>
      <c r="Q4008" s="2">
        <f>E4008-0.005</f>
        <v>8.0999999999999989E-2</v>
      </c>
      <c r="R4008" s="9">
        <v>-4</v>
      </c>
      <c r="S4008" s="2" t="s">
        <v>730</v>
      </c>
    </row>
    <row r="4009" spans="1:19" x14ac:dyDescent="0.2">
      <c r="A4009">
        <v>3983</v>
      </c>
      <c r="B4009">
        <v>335</v>
      </c>
      <c r="C4009">
        <v>2</v>
      </c>
      <c r="D4009">
        <v>0.442</v>
      </c>
      <c r="E4009">
        <v>-321</v>
      </c>
      <c r="F4009">
        <v>321</v>
      </c>
      <c r="G4009">
        <v>0</v>
      </c>
      <c r="H4009">
        <v>0</v>
      </c>
      <c r="I4009">
        <v>0</v>
      </c>
    </row>
    <row r="4010" spans="1:19" x14ac:dyDescent="0.2">
      <c r="A4010">
        <v>3984</v>
      </c>
      <c r="B4010">
        <v>335</v>
      </c>
      <c r="C4010">
        <v>2</v>
      </c>
      <c r="D4010">
        <v>0.442</v>
      </c>
      <c r="E4010">
        <v>-311</v>
      </c>
      <c r="F4010">
        <v>311</v>
      </c>
      <c r="G4010">
        <v>0</v>
      </c>
      <c r="H4010">
        <v>0</v>
      </c>
      <c r="I4010">
        <v>0</v>
      </c>
    </row>
    <row r="4011" spans="1:19" x14ac:dyDescent="0.2">
      <c r="A4011">
        <v>3985</v>
      </c>
      <c r="B4011">
        <v>335</v>
      </c>
      <c r="C4011">
        <v>2</v>
      </c>
      <c r="D4011">
        <v>0.11600000000000001</v>
      </c>
      <c r="E4011">
        <v>221</v>
      </c>
      <c r="F4011">
        <v>221</v>
      </c>
      <c r="G4011">
        <v>0</v>
      </c>
      <c r="H4011">
        <v>0</v>
      </c>
      <c r="I4011">
        <v>0</v>
      </c>
    </row>
    <row r="4012" spans="1:19" s="2" customFormat="1" x14ac:dyDescent="0.2">
      <c r="A4012" s="2">
        <v>3987</v>
      </c>
      <c r="B4012" s="2">
        <v>3124</v>
      </c>
      <c r="C4012" s="2" t="s">
        <v>575</v>
      </c>
      <c r="D4012" s="2">
        <v>1.5229999999999999</v>
      </c>
      <c r="E4012" s="2">
        <v>1.5730000000000001E-2</v>
      </c>
      <c r="F4012" s="2">
        <v>4</v>
      </c>
      <c r="G4012" s="2">
        <v>1</v>
      </c>
      <c r="H4012" s="2">
        <v>-1</v>
      </c>
      <c r="I4012" s="2">
        <v>0</v>
      </c>
      <c r="J4012" s="2">
        <v>0</v>
      </c>
      <c r="K4012" s="2">
        <v>0</v>
      </c>
      <c r="L4012" s="2">
        <v>0</v>
      </c>
      <c r="M4012" s="2">
        <v>11</v>
      </c>
      <c r="N4012" s="2">
        <f>D4012+0.00019</f>
        <v>1.5231899999999998</v>
      </c>
      <c r="O4012" s="2">
        <f>D4012-0.00019</f>
        <v>1.52281</v>
      </c>
      <c r="P4012" s="2">
        <f>E4012+0.00026</f>
        <v>1.5990000000000001E-2</v>
      </c>
      <c r="Q4012" s="2">
        <f>E4012-0.00026</f>
        <v>1.5470000000000001E-2</v>
      </c>
      <c r="R4012" s="9">
        <v>4</v>
      </c>
      <c r="S4012" s="2" t="s">
        <v>705</v>
      </c>
    </row>
    <row r="4013" spans="1:19" x14ac:dyDescent="0.2">
      <c r="A4013">
        <v>3988</v>
      </c>
      <c r="B4013">
        <v>3124</v>
      </c>
      <c r="C4013">
        <v>2</v>
      </c>
      <c r="D4013">
        <v>0.23</v>
      </c>
      <c r="E4013">
        <v>2112</v>
      </c>
      <c r="F4013">
        <v>-311</v>
      </c>
      <c r="G4013">
        <v>0</v>
      </c>
      <c r="H4013">
        <v>0</v>
      </c>
      <c r="I4013">
        <v>0</v>
      </c>
      <c r="S4013" t="s">
        <v>846</v>
      </c>
    </row>
    <row r="4014" spans="1:19" x14ac:dyDescent="0.2">
      <c r="A4014">
        <v>3989</v>
      </c>
      <c r="B4014">
        <v>3124</v>
      </c>
      <c r="C4014">
        <v>2</v>
      </c>
      <c r="D4014">
        <v>0.23</v>
      </c>
      <c r="E4014">
        <v>2212</v>
      </c>
      <c r="F4014">
        <v>-321</v>
      </c>
      <c r="G4014">
        <v>0</v>
      </c>
      <c r="H4014">
        <v>0</v>
      </c>
      <c r="I4014">
        <v>0</v>
      </c>
    </row>
    <row r="4015" spans="1:19" x14ac:dyDescent="0.2">
      <c r="A4015">
        <v>3990</v>
      </c>
      <c r="B4015">
        <v>3124</v>
      </c>
      <c r="C4015">
        <v>2</v>
      </c>
      <c r="D4015">
        <v>0.14000000000000001</v>
      </c>
      <c r="E4015">
        <v>3112</v>
      </c>
      <c r="F4015">
        <v>211</v>
      </c>
      <c r="G4015">
        <v>0</v>
      </c>
      <c r="H4015">
        <v>0</v>
      </c>
      <c r="I4015">
        <v>0</v>
      </c>
    </row>
    <row r="4016" spans="1:19" x14ac:dyDescent="0.2">
      <c r="A4016">
        <v>3991</v>
      </c>
      <c r="B4016">
        <v>3124</v>
      </c>
      <c r="C4016">
        <v>2</v>
      </c>
      <c r="D4016">
        <v>0.14000000000000001</v>
      </c>
      <c r="E4016">
        <v>3212</v>
      </c>
      <c r="F4016">
        <v>111</v>
      </c>
      <c r="G4016">
        <v>0</v>
      </c>
      <c r="H4016">
        <v>0</v>
      </c>
      <c r="I4016">
        <v>0</v>
      </c>
    </row>
    <row r="4017" spans="1:19" x14ac:dyDescent="0.2">
      <c r="A4017">
        <v>3992</v>
      </c>
      <c r="B4017">
        <v>3124</v>
      </c>
      <c r="C4017">
        <v>2</v>
      </c>
      <c r="D4017">
        <v>0.14000000000000001</v>
      </c>
      <c r="E4017">
        <v>3222</v>
      </c>
      <c r="F4017">
        <v>-211</v>
      </c>
      <c r="G4017">
        <v>0</v>
      </c>
      <c r="H4017">
        <v>0</v>
      </c>
      <c r="I4017">
        <v>0</v>
      </c>
    </row>
    <row r="4018" spans="1:19" x14ac:dyDescent="0.2">
      <c r="A4018">
        <v>3993</v>
      </c>
      <c r="B4018">
        <v>3124</v>
      </c>
      <c r="C4018">
        <v>3</v>
      </c>
      <c r="D4018">
        <v>0.05</v>
      </c>
      <c r="E4018">
        <v>3122</v>
      </c>
      <c r="F4018">
        <v>-211</v>
      </c>
      <c r="G4018">
        <v>211</v>
      </c>
      <c r="H4018">
        <v>0</v>
      </c>
      <c r="I4018">
        <v>0</v>
      </c>
    </row>
    <row r="4019" spans="1:19" x14ac:dyDescent="0.2">
      <c r="A4019">
        <v>3994</v>
      </c>
      <c r="B4019">
        <v>3124</v>
      </c>
      <c r="C4019">
        <v>3</v>
      </c>
      <c r="D4019">
        <v>0.05</v>
      </c>
      <c r="E4019">
        <v>3122</v>
      </c>
      <c r="F4019">
        <v>111</v>
      </c>
      <c r="G4019">
        <v>111</v>
      </c>
      <c r="H4019">
        <v>0</v>
      </c>
      <c r="I4019">
        <v>0</v>
      </c>
    </row>
    <row r="4020" spans="1:19" x14ac:dyDescent="0.2">
      <c r="A4020">
        <v>3995</v>
      </c>
      <c r="B4020">
        <v>3124</v>
      </c>
      <c r="C4020">
        <v>3</v>
      </c>
      <c r="D4020">
        <v>5.0000000000000001E-3</v>
      </c>
      <c r="E4020">
        <v>3112</v>
      </c>
      <c r="F4020">
        <v>211</v>
      </c>
      <c r="G4020">
        <v>111</v>
      </c>
      <c r="H4020">
        <v>0</v>
      </c>
      <c r="I4020">
        <v>0</v>
      </c>
    </row>
    <row r="4021" spans="1:19" x14ac:dyDescent="0.2">
      <c r="A4021">
        <v>3996</v>
      </c>
      <c r="B4021">
        <v>3124</v>
      </c>
      <c r="C4021">
        <v>3</v>
      </c>
      <c r="D4021">
        <v>5.0000000000000001E-3</v>
      </c>
      <c r="E4021">
        <v>3212</v>
      </c>
      <c r="F4021">
        <v>-211</v>
      </c>
      <c r="G4021">
        <v>211</v>
      </c>
      <c r="H4021">
        <v>0</v>
      </c>
      <c r="I4021">
        <v>0</v>
      </c>
    </row>
    <row r="4022" spans="1:19" x14ac:dyDescent="0.2">
      <c r="A4022">
        <v>3997</v>
      </c>
      <c r="B4022">
        <v>3124</v>
      </c>
      <c r="C4022">
        <v>3</v>
      </c>
      <c r="D4022">
        <v>5.0000000000000001E-3</v>
      </c>
      <c r="E4022">
        <v>3212</v>
      </c>
      <c r="F4022">
        <v>111</v>
      </c>
      <c r="G4022">
        <v>111</v>
      </c>
      <c r="H4022">
        <v>0</v>
      </c>
      <c r="I4022">
        <v>0</v>
      </c>
    </row>
    <row r="4023" spans="1:19" x14ac:dyDescent="0.2">
      <c r="A4023">
        <v>3998</v>
      </c>
      <c r="B4023">
        <v>3124</v>
      </c>
      <c r="C4023">
        <v>3</v>
      </c>
      <c r="D4023">
        <v>5.0000000000000001E-3</v>
      </c>
      <c r="E4023">
        <v>3222</v>
      </c>
      <c r="F4023">
        <v>-211</v>
      </c>
      <c r="G4023">
        <v>111</v>
      </c>
      <c r="H4023">
        <v>0</v>
      </c>
      <c r="I4023">
        <v>0</v>
      </c>
    </row>
    <row r="4024" spans="1:19" s="2" customFormat="1" x14ac:dyDescent="0.2">
      <c r="A4024" s="2">
        <v>3999</v>
      </c>
      <c r="B4024" s="2">
        <v>-3124</v>
      </c>
      <c r="C4024" s="2" t="s">
        <v>576</v>
      </c>
      <c r="D4024" s="2">
        <v>1.5229999999999999</v>
      </c>
      <c r="E4024" s="2">
        <v>1.5730000000000001E-2</v>
      </c>
      <c r="F4024" s="2">
        <v>4</v>
      </c>
      <c r="G4024" s="2">
        <v>-1</v>
      </c>
      <c r="H4024" s="2">
        <v>1</v>
      </c>
      <c r="I4024" s="2">
        <v>0</v>
      </c>
      <c r="J4024" s="2">
        <v>0</v>
      </c>
      <c r="K4024" s="2">
        <v>0</v>
      </c>
      <c r="L4024" s="2">
        <v>0</v>
      </c>
      <c r="M4024" s="2">
        <v>11</v>
      </c>
      <c r="N4024" s="2">
        <f>D4024+0.00019</f>
        <v>1.5231899999999998</v>
      </c>
      <c r="O4024" s="2">
        <f>D4024-0.00019</f>
        <v>1.52281</v>
      </c>
      <c r="P4024" s="2">
        <f>E4024+0.00026</f>
        <v>1.5990000000000001E-2</v>
      </c>
      <c r="Q4024" s="2">
        <f>E4024-0.00026</f>
        <v>1.5470000000000001E-2</v>
      </c>
      <c r="R4024" s="9">
        <v>4</v>
      </c>
      <c r="S4024" s="2" t="s">
        <v>705</v>
      </c>
    </row>
    <row r="4025" spans="1:19" x14ac:dyDescent="0.2">
      <c r="A4025">
        <v>4000</v>
      </c>
      <c r="B4025">
        <v>-3124</v>
      </c>
      <c r="C4025">
        <v>2</v>
      </c>
      <c r="D4025">
        <v>0.23</v>
      </c>
      <c r="E4025">
        <v>-2212</v>
      </c>
      <c r="F4025">
        <v>321</v>
      </c>
      <c r="G4025">
        <v>0</v>
      </c>
      <c r="H4025">
        <v>0</v>
      </c>
      <c r="I4025">
        <v>0</v>
      </c>
      <c r="S4025" t="s">
        <v>846</v>
      </c>
    </row>
    <row r="4026" spans="1:19" x14ac:dyDescent="0.2">
      <c r="A4026">
        <v>4001</v>
      </c>
      <c r="B4026">
        <v>-3124</v>
      </c>
      <c r="C4026">
        <v>2</v>
      </c>
      <c r="D4026">
        <v>0.23</v>
      </c>
      <c r="E4026">
        <v>-2112</v>
      </c>
      <c r="F4026">
        <v>311</v>
      </c>
      <c r="G4026">
        <v>0</v>
      </c>
      <c r="H4026">
        <v>0</v>
      </c>
      <c r="I4026">
        <v>0</v>
      </c>
    </row>
    <row r="4027" spans="1:19" x14ac:dyDescent="0.2">
      <c r="A4027">
        <v>4002</v>
      </c>
      <c r="B4027">
        <v>-3124</v>
      </c>
      <c r="C4027">
        <v>2</v>
      </c>
      <c r="D4027">
        <v>0.14000000000000001</v>
      </c>
      <c r="E4027">
        <v>-3222</v>
      </c>
      <c r="F4027">
        <v>211</v>
      </c>
      <c r="G4027">
        <v>0</v>
      </c>
      <c r="H4027">
        <v>0</v>
      </c>
      <c r="I4027">
        <v>0</v>
      </c>
    </row>
    <row r="4028" spans="1:19" x14ac:dyDescent="0.2">
      <c r="A4028">
        <v>4003</v>
      </c>
      <c r="B4028">
        <v>-3124</v>
      </c>
      <c r="C4028">
        <v>2</v>
      </c>
      <c r="D4028">
        <v>0.14000000000000001</v>
      </c>
      <c r="E4028">
        <v>-3212</v>
      </c>
      <c r="F4028">
        <v>111</v>
      </c>
      <c r="G4028">
        <v>0</v>
      </c>
      <c r="H4028">
        <v>0</v>
      </c>
      <c r="I4028">
        <v>0</v>
      </c>
    </row>
    <row r="4029" spans="1:19" x14ac:dyDescent="0.2">
      <c r="A4029">
        <v>4004</v>
      </c>
      <c r="B4029">
        <v>-3124</v>
      </c>
      <c r="C4029">
        <v>2</v>
      </c>
      <c r="D4029">
        <v>0.14000000000000001</v>
      </c>
      <c r="E4029">
        <v>-3112</v>
      </c>
      <c r="F4029">
        <v>-211</v>
      </c>
      <c r="G4029">
        <v>0</v>
      </c>
      <c r="H4029">
        <v>0</v>
      </c>
      <c r="I4029">
        <v>0</v>
      </c>
    </row>
    <row r="4030" spans="1:19" x14ac:dyDescent="0.2">
      <c r="A4030">
        <v>4005</v>
      </c>
      <c r="B4030">
        <v>-3124</v>
      </c>
      <c r="C4030">
        <v>3</v>
      </c>
      <c r="D4030">
        <v>0.05</v>
      </c>
      <c r="E4030">
        <v>-3122</v>
      </c>
      <c r="F4030">
        <v>-211</v>
      </c>
      <c r="G4030">
        <v>211</v>
      </c>
      <c r="H4030">
        <v>0</v>
      </c>
      <c r="I4030">
        <v>0</v>
      </c>
    </row>
    <row r="4031" spans="1:19" x14ac:dyDescent="0.2">
      <c r="A4031">
        <v>4006</v>
      </c>
      <c r="B4031">
        <v>-3124</v>
      </c>
      <c r="C4031">
        <v>3</v>
      </c>
      <c r="D4031">
        <v>0.05</v>
      </c>
      <c r="E4031">
        <v>-3122</v>
      </c>
      <c r="F4031">
        <v>111</v>
      </c>
      <c r="G4031">
        <v>111</v>
      </c>
      <c r="H4031">
        <v>0</v>
      </c>
      <c r="I4031">
        <v>0</v>
      </c>
    </row>
    <row r="4032" spans="1:19" x14ac:dyDescent="0.2">
      <c r="A4032">
        <v>4007</v>
      </c>
      <c r="B4032">
        <v>-3124</v>
      </c>
      <c r="C4032">
        <v>3</v>
      </c>
      <c r="D4032">
        <v>5.0000000000000001E-3</v>
      </c>
      <c r="E4032">
        <v>-3222</v>
      </c>
      <c r="F4032">
        <v>211</v>
      </c>
      <c r="G4032">
        <v>111</v>
      </c>
      <c r="H4032">
        <v>0</v>
      </c>
      <c r="I4032">
        <v>0</v>
      </c>
    </row>
    <row r="4033" spans="1:19" x14ac:dyDescent="0.2">
      <c r="A4033">
        <v>4008</v>
      </c>
      <c r="B4033">
        <v>-3124</v>
      </c>
      <c r="C4033">
        <v>3</v>
      </c>
      <c r="D4033">
        <v>5.0000000000000001E-3</v>
      </c>
      <c r="E4033">
        <v>-3212</v>
      </c>
      <c r="F4033">
        <v>-211</v>
      </c>
      <c r="G4033">
        <v>211</v>
      </c>
      <c r="H4033">
        <v>0</v>
      </c>
      <c r="I4033">
        <v>0</v>
      </c>
    </row>
    <row r="4034" spans="1:19" x14ac:dyDescent="0.2">
      <c r="A4034">
        <v>4009</v>
      </c>
      <c r="B4034">
        <v>-3124</v>
      </c>
      <c r="C4034">
        <v>3</v>
      </c>
      <c r="D4034">
        <v>5.0000000000000001E-3</v>
      </c>
      <c r="E4034">
        <v>-3212</v>
      </c>
      <c r="F4034">
        <v>111</v>
      </c>
      <c r="G4034">
        <v>111</v>
      </c>
      <c r="H4034">
        <v>0</v>
      </c>
      <c r="I4034">
        <v>0</v>
      </c>
    </row>
    <row r="4035" spans="1:19" x14ac:dyDescent="0.2">
      <c r="A4035">
        <v>4010</v>
      </c>
      <c r="B4035">
        <v>-3124</v>
      </c>
      <c r="C4035">
        <v>3</v>
      </c>
      <c r="D4035">
        <v>5.0000000000000001E-3</v>
      </c>
      <c r="E4035">
        <v>-3112</v>
      </c>
      <c r="F4035">
        <v>-211</v>
      </c>
      <c r="G4035">
        <v>111</v>
      </c>
      <c r="H4035">
        <v>0</v>
      </c>
      <c r="I4035">
        <v>0</v>
      </c>
    </row>
    <row r="4036" spans="1:19" s="2" customFormat="1" x14ac:dyDescent="0.2">
      <c r="A4036" s="2">
        <v>4011</v>
      </c>
      <c r="B4036" s="2">
        <v>9000223</v>
      </c>
      <c r="C4036" s="2" t="s">
        <v>577</v>
      </c>
      <c r="D4036" s="2">
        <v>1.518</v>
      </c>
      <c r="E4036" s="2">
        <v>7.2999999999999995E-2</v>
      </c>
      <c r="F4036" s="2">
        <v>3</v>
      </c>
      <c r="G4036" s="2">
        <v>0</v>
      </c>
      <c r="H4036" s="2">
        <v>0</v>
      </c>
      <c r="I4036" s="2">
        <v>0</v>
      </c>
      <c r="J4036" s="2">
        <v>0</v>
      </c>
      <c r="K4036" s="2">
        <v>0</v>
      </c>
      <c r="L4036" s="2">
        <v>0</v>
      </c>
      <c r="M4036" s="2">
        <v>6</v>
      </c>
      <c r="N4036" s="2">
        <f>D4036+0.005</f>
        <v>1.5229999999999999</v>
      </c>
      <c r="O4036" s="2">
        <f>D4036-0.005</f>
        <v>1.5130000000000001</v>
      </c>
      <c r="P4036" s="2">
        <f>E4036+0.025</f>
        <v>9.8000000000000004E-2</v>
      </c>
      <c r="Q4036" s="2">
        <f>E4036-0.025</f>
        <v>4.7999999999999994E-2</v>
      </c>
      <c r="R4036" s="9">
        <v>-1</v>
      </c>
      <c r="S4036" s="2" t="s">
        <v>784</v>
      </c>
    </row>
    <row r="4037" spans="1:19" x14ac:dyDescent="0.2">
      <c r="A4037">
        <v>4012</v>
      </c>
      <c r="B4037">
        <v>9000223</v>
      </c>
      <c r="C4037">
        <v>2</v>
      </c>
      <c r="D4037">
        <v>0.8</v>
      </c>
      <c r="E4037">
        <v>9000225</v>
      </c>
      <c r="F4037">
        <v>22</v>
      </c>
      <c r="G4037">
        <v>0</v>
      </c>
      <c r="H4037">
        <v>0</v>
      </c>
      <c r="I4037">
        <v>0</v>
      </c>
    </row>
    <row r="4038" spans="1:19" x14ac:dyDescent="0.2">
      <c r="A4038">
        <v>4013</v>
      </c>
      <c r="B4038">
        <v>9000223</v>
      </c>
      <c r="C4038">
        <v>3</v>
      </c>
      <c r="D4038">
        <v>0.1</v>
      </c>
      <c r="E4038">
        <v>331</v>
      </c>
      <c r="F4038">
        <v>-211</v>
      </c>
      <c r="G4038">
        <v>211</v>
      </c>
      <c r="H4038">
        <v>0</v>
      </c>
      <c r="I4038">
        <v>0</v>
      </c>
    </row>
    <row r="4039" spans="1:19" x14ac:dyDescent="0.2">
      <c r="A4039">
        <v>4014</v>
      </c>
      <c r="B4039">
        <v>9000223</v>
      </c>
      <c r="C4039">
        <v>2</v>
      </c>
      <c r="D4039">
        <v>2.5000000000000001E-2</v>
      </c>
      <c r="E4039">
        <v>-323</v>
      </c>
      <c r="F4039">
        <v>321</v>
      </c>
      <c r="G4039">
        <v>0</v>
      </c>
      <c r="H4039">
        <v>0</v>
      </c>
      <c r="I4039">
        <v>0</v>
      </c>
    </row>
    <row r="4040" spans="1:19" x14ac:dyDescent="0.2">
      <c r="A4040">
        <v>4015</v>
      </c>
      <c r="B4040">
        <v>9000223</v>
      </c>
      <c r="C4040">
        <v>2</v>
      </c>
      <c r="D4040">
        <v>2.5000000000000001E-2</v>
      </c>
      <c r="E4040">
        <v>-313</v>
      </c>
      <c r="F4040">
        <v>311</v>
      </c>
      <c r="G4040">
        <v>0</v>
      </c>
      <c r="H4040">
        <v>0</v>
      </c>
      <c r="I4040">
        <v>0</v>
      </c>
    </row>
    <row r="4041" spans="1:19" x14ac:dyDescent="0.2">
      <c r="A4041">
        <v>4016</v>
      </c>
      <c r="B4041">
        <v>9000223</v>
      </c>
      <c r="C4041">
        <v>2</v>
      </c>
      <c r="D4041">
        <v>2.5000000000000001E-2</v>
      </c>
      <c r="E4041">
        <v>313</v>
      </c>
      <c r="F4041">
        <v>-311</v>
      </c>
      <c r="G4041">
        <v>0</v>
      </c>
      <c r="H4041">
        <v>0</v>
      </c>
      <c r="I4041">
        <v>0</v>
      </c>
    </row>
    <row r="4042" spans="1:19" x14ac:dyDescent="0.2">
      <c r="A4042">
        <v>4017</v>
      </c>
      <c r="B4042">
        <v>9000223</v>
      </c>
      <c r="C4042">
        <v>2</v>
      </c>
      <c r="D4042">
        <v>2.5000000000000001E-2</v>
      </c>
      <c r="E4042">
        <v>323</v>
      </c>
      <c r="F4042">
        <v>-321</v>
      </c>
      <c r="G4042">
        <v>0</v>
      </c>
      <c r="H4042">
        <v>0</v>
      </c>
      <c r="I4042">
        <v>0</v>
      </c>
    </row>
    <row r="4043" spans="1:19" s="2" customFormat="1" x14ac:dyDescent="0.2">
      <c r="A4043" s="2">
        <v>4018</v>
      </c>
      <c r="B4043" s="2">
        <v>2124</v>
      </c>
      <c r="C4043" s="2" t="s">
        <v>578</v>
      </c>
      <c r="D4043" s="2">
        <v>1.5149999999999999</v>
      </c>
      <c r="E4043" s="2">
        <v>0.11</v>
      </c>
      <c r="F4043" s="2">
        <v>4</v>
      </c>
      <c r="G4043" s="2">
        <v>1</v>
      </c>
      <c r="H4043" s="2">
        <v>0</v>
      </c>
      <c r="I4043" s="2">
        <v>0</v>
      </c>
      <c r="J4043" s="2">
        <v>0</v>
      </c>
      <c r="K4043" s="2">
        <v>0.5</v>
      </c>
      <c r="L4043" s="2">
        <v>1</v>
      </c>
      <c r="M4043" s="2">
        <v>8</v>
      </c>
      <c r="N4043" s="2">
        <v>1.52</v>
      </c>
      <c r="O4043" s="2">
        <v>1.51</v>
      </c>
      <c r="P4043" s="2">
        <v>0.12</v>
      </c>
      <c r="Q4043" s="2">
        <v>0.1</v>
      </c>
      <c r="R4043" s="9">
        <v>4</v>
      </c>
      <c r="S4043" s="2" t="s">
        <v>705</v>
      </c>
    </row>
    <row r="4044" spans="1:19" x14ac:dyDescent="0.2">
      <c r="A4044">
        <v>4019</v>
      </c>
      <c r="B4044">
        <v>2124</v>
      </c>
      <c r="C4044">
        <v>2</v>
      </c>
      <c r="D4044">
        <v>0.46427676099999998</v>
      </c>
      <c r="E4044">
        <v>2112</v>
      </c>
      <c r="F4044">
        <v>211</v>
      </c>
      <c r="G4044">
        <v>0</v>
      </c>
      <c r="H4044">
        <v>0</v>
      </c>
      <c r="I4044">
        <v>0</v>
      </c>
    </row>
    <row r="4045" spans="1:19" x14ac:dyDescent="0.2">
      <c r="A4045">
        <v>4020</v>
      </c>
      <c r="B4045">
        <v>2124</v>
      </c>
      <c r="C4045">
        <v>2</v>
      </c>
      <c r="D4045">
        <v>0.232138381</v>
      </c>
      <c r="E4045">
        <v>2212</v>
      </c>
      <c r="F4045">
        <v>111</v>
      </c>
      <c r="G4045">
        <v>0</v>
      </c>
      <c r="H4045">
        <v>0</v>
      </c>
      <c r="I4045">
        <v>0</v>
      </c>
    </row>
    <row r="4046" spans="1:19" x14ac:dyDescent="0.2">
      <c r="A4046">
        <v>4021</v>
      </c>
      <c r="B4046">
        <v>2124</v>
      </c>
      <c r="C4046">
        <v>2</v>
      </c>
      <c r="D4046">
        <v>0.126598145</v>
      </c>
      <c r="E4046">
        <v>2224</v>
      </c>
      <c r="F4046">
        <v>-211</v>
      </c>
      <c r="G4046">
        <v>0</v>
      </c>
      <c r="H4046">
        <v>0</v>
      </c>
      <c r="I4046">
        <v>0</v>
      </c>
    </row>
    <row r="4047" spans="1:19" x14ac:dyDescent="0.2">
      <c r="A4047">
        <v>4022</v>
      </c>
      <c r="B4047">
        <v>2124</v>
      </c>
      <c r="C4047">
        <v>2</v>
      </c>
      <c r="D4047">
        <v>8.4482326999999996E-2</v>
      </c>
      <c r="E4047">
        <v>2214</v>
      </c>
      <c r="F4047">
        <v>111</v>
      </c>
      <c r="G4047">
        <v>0</v>
      </c>
      <c r="H4047">
        <v>0</v>
      </c>
      <c r="I4047">
        <v>0</v>
      </c>
    </row>
    <row r="4048" spans="1:19" x14ac:dyDescent="0.2">
      <c r="A4048">
        <v>4023</v>
      </c>
      <c r="B4048">
        <v>2124</v>
      </c>
      <c r="C4048">
        <v>2</v>
      </c>
      <c r="D4048">
        <v>4.2115817999999999E-2</v>
      </c>
      <c r="E4048">
        <v>2114</v>
      </c>
      <c r="F4048">
        <v>211</v>
      </c>
      <c r="G4048">
        <v>0</v>
      </c>
      <c r="H4048">
        <v>0</v>
      </c>
      <c r="I4048">
        <v>0</v>
      </c>
    </row>
    <row r="4049" spans="1:19" x14ac:dyDescent="0.2">
      <c r="A4049">
        <v>4024</v>
      </c>
      <c r="B4049">
        <v>2124</v>
      </c>
      <c r="C4049">
        <v>3</v>
      </c>
      <c r="D4049">
        <v>1.6796189E-2</v>
      </c>
      <c r="E4049">
        <v>2112</v>
      </c>
      <c r="F4049">
        <v>211</v>
      </c>
      <c r="G4049">
        <v>111</v>
      </c>
      <c r="H4049">
        <v>0</v>
      </c>
      <c r="I4049">
        <v>0</v>
      </c>
    </row>
    <row r="4050" spans="1:19" x14ac:dyDescent="0.2">
      <c r="A4050">
        <v>4025</v>
      </c>
      <c r="B4050">
        <v>2124</v>
      </c>
      <c r="C4050">
        <v>3</v>
      </c>
      <c r="D4050">
        <v>1.6796189E-2</v>
      </c>
      <c r="E4050">
        <v>2212</v>
      </c>
      <c r="F4050">
        <v>-211</v>
      </c>
      <c r="G4050">
        <v>211</v>
      </c>
      <c r="H4050">
        <v>0</v>
      </c>
      <c r="I4050">
        <v>0</v>
      </c>
    </row>
    <row r="4051" spans="1:19" x14ac:dyDescent="0.2">
      <c r="A4051">
        <v>4026</v>
      </c>
      <c r="B4051">
        <v>2124</v>
      </c>
      <c r="C4051">
        <v>3</v>
      </c>
      <c r="D4051">
        <v>1.6796189E-2</v>
      </c>
      <c r="E4051">
        <v>2212</v>
      </c>
      <c r="F4051">
        <v>111</v>
      </c>
      <c r="G4051">
        <v>111</v>
      </c>
      <c r="H4051">
        <v>0</v>
      </c>
      <c r="I4051">
        <v>0</v>
      </c>
    </row>
    <row r="4052" spans="1:19" s="2" customFormat="1" x14ac:dyDescent="0.2">
      <c r="A4052" s="2">
        <v>4027</v>
      </c>
      <c r="B4052" s="2">
        <v>1214</v>
      </c>
      <c r="C4052" s="2" t="s">
        <v>579</v>
      </c>
      <c r="D4052" s="2">
        <v>1.5149999999999999</v>
      </c>
      <c r="E4052" s="2">
        <v>0.11</v>
      </c>
      <c r="F4052" s="2">
        <v>4</v>
      </c>
      <c r="G4052" s="2">
        <v>1</v>
      </c>
      <c r="H4052" s="2">
        <v>0</v>
      </c>
      <c r="I4052" s="2">
        <v>0</v>
      </c>
      <c r="J4052" s="2">
        <v>0</v>
      </c>
      <c r="K4052" s="2">
        <v>0.5</v>
      </c>
      <c r="L4052" s="2">
        <v>0</v>
      </c>
      <c r="M4052" s="2">
        <v>8</v>
      </c>
      <c r="N4052" s="2">
        <v>1.52</v>
      </c>
      <c r="O4052" s="2">
        <v>1.51</v>
      </c>
      <c r="P4052" s="2">
        <v>0.12</v>
      </c>
      <c r="Q4052" s="2">
        <v>0.1</v>
      </c>
      <c r="R4052" s="9">
        <v>4</v>
      </c>
      <c r="S4052" s="2" t="s">
        <v>705</v>
      </c>
    </row>
    <row r="4053" spans="1:19" x14ac:dyDescent="0.2">
      <c r="A4053">
        <v>4028</v>
      </c>
      <c r="B4053">
        <v>1214</v>
      </c>
      <c r="C4053">
        <v>2</v>
      </c>
      <c r="D4053">
        <v>0.46427676099999998</v>
      </c>
      <c r="E4053">
        <v>2212</v>
      </c>
      <c r="F4053">
        <v>-211</v>
      </c>
      <c r="G4053">
        <v>0</v>
      </c>
      <c r="H4053">
        <v>0</v>
      </c>
      <c r="I4053">
        <v>0</v>
      </c>
    </row>
    <row r="4054" spans="1:19" x14ac:dyDescent="0.2">
      <c r="A4054">
        <v>4029</v>
      </c>
      <c r="B4054">
        <v>1214</v>
      </c>
      <c r="C4054">
        <v>2</v>
      </c>
      <c r="D4054">
        <v>0.232138381</v>
      </c>
      <c r="E4054">
        <v>2112</v>
      </c>
      <c r="F4054">
        <v>111</v>
      </c>
      <c r="G4054">
        <v>0</v>
      </c>
      <c r="H4054">
        <v>0</v>
      </c>
      <c r="I4054">
        <v>0</v>
      </c>
    </row>
    <row r="4055" spans="1:19" x14ac:dyDescent="0.2">
      <c r="A4055">
        <v>4030</v>
      </c>
      <c r="B4055">
        <v>1214</v>
      </c>
      <c r="C4055">
        <v>2</v>
      </c>
      <c r="D4055">
        <v>0.126598145</v>
      </c>
      <c r="E4055">
        <v>1114</v>
      </c>
      <c r="F4055">
        <v>211</v>
      </c>
      <c r="G4055">
        <v>0</v>
      </c>
      <c r="H4055">
        <v>0</v>
      </c>
      <c r="I4055">
        <v>0</v>
      </c>
    </row>
    <row r="4056" spans="1:19" x14ac:dyDescent="0.2">
      <c r="A4056">
        <v>4031</v>
      </c>
      <c r="B4056">
        <v>1214</v>
      </c>
      <c r="C4056">
        <v>2</v>
      </c>
      <c r="D4056">
        <v>8.4482326999999996E-2</v>
      </c>
      <c r="E4056">
        <v>2114</v>
      </c>
      <c r="F4056">
        <v>111</v>
      </c>
      <c r="G4056">
        <v>0</v>
      </c>
      <c r="H4056">
        <v>0</v>
      </c>
      <c r="I4056">
        <v>0</v>
      </c>
    </row>
    <row r="4057" spans="1:19" x14ac:dyDescent="0.2">
      <c r="A4057">
        <v>4032</v>
      </c>
      <c r="B4057">
        <v>1214</v>
      </c>
      <c r="C4057">
        <v>2</v>
      </c>
      <c r="D4057">
        <v>4.2115817999999999E-2</v>
      </c>
      <c r="E4057">
        <v>2214</v>
      </c>
      <c r="F4057">
        <v>-211</v>
      </c>
      <c r="G4057">
        <v>0</v>
      </c>
      <c r="H4057">
        <v>0</v>
      </c>
      <c r="I4057">
        <v>0</v>
      </c>
    </row>
    <row r="4058" spans="1:19" x14ac:dyDescent="0.2">
      <c r="A4058">
        <v>4033</v>
      </c>
      <c r="B4058">
        <v>1214</v>
      </c>
      <c r="C4058">
        <v>3</v>
      </c>
      <c r="D4058">
        <v>1.6796189E-2</v>
      </c>
      <c r="E4058">
        <v>2112</v>
      </c>
      <c r="F4058">
        <v>-211</v>
      </c>
      <c r="G4058">
        <v>211</v>
      </c>
      <c r="H4058">
        <v>0</v>
      </c>
      <c r="I4058">
        <v>0</v>
      </c>
    </row>
    <row r="4059" spans="1:19" x14ac:dyDescent="0.2">
      <c r="A4059">
        <v>4034</v>
      </c>
      <c r="B4059">
        <v>1214</v>
      </c>
      <c r="C4059">
        <v>3</v>
      </c>
      <c r="D4059">
        <v>1.6796189E-2</v>
      </c>
      <c r="E4059">
        <v>2112</v>
      </c>
      <c r="F4059">
        <v>111</v>
      </c>
      <c r="G4059">
        <v>111</v>
      </c>
      <c r="H4059">
        <v>0</v>
      </c>
      <c r="I4059">
        <v>0</v>
      </c>
    </row>
    <row r="4060" spans="1:19" x14ac:dyDescent="0.2">
      <c r="A4060">
        <v>4035</v>
      </c>
      <c r="B4060">
        <v>1214</v>
      </c>
      <c r="C4060">
        <v>3</v>
      </c>
      <c r="D4060">
        <v>1.6796189E-2</v>
      </c>
      <c r="E4060">
        <v>2212</v>
      </c>
      <c r="F4060">
        <v>-211</v>
      </c>
      <c r="G4060">
        <v>111</v>
      </c>
      <c r="H4060">
        <v>0</v>
      </c>
      <c r="I4060">
        <v>0</v>
      </c>
    </row>
    <row r="4061" spans="1:19" s="2" customFormat="1" x14ac:dyDescent="0.2">
      <c r="A4061" s="2">
        <v>4036</v>
      </c>
      <c r="B4061" s="2">
        <v>-1214</v>
      </c>
      <c r="C4061" s="2" t="s">
        <v>580</v>
      </c>
      <c r="D4061" s="2">
        <v>1.5149999999999999</v>
      </c>
      <c r="E4061" s="2">
        <v>0.11</v>
      </c>
      <c r="F4061" s="2">
        <v>4</v>
      </c>
      <c r="G4061" s="2">
        <v>-1</v>
      </c>
      <c r="H4061" s="2">
        <v>0</v>
      </c>
      <c r="I4061" s="2">
        <v>0</v>
      </c>
      <c r="J4061" s="2">
        <v>0</v>
      </c>
      <c r="K4061" s="2">
        <v>0.5</v>
      </c>
      <c r="L4061" s="2">
        <v>0</v>
      </c>
      <c r="M4061" s="2">
        <v>8</v>
      </c>
      <c r="N4061" s="2">
        <v>1.52</v>
      </c>
      <c r="O4061" s="2">
        <v>1.51</v>
      </c>
      <c r="P4061" s="2">
        <v>0.12</v>
      </c>
      <c r="Q4061" s="2">
        <v>0.1</v>
      </c>
      <c r="R4061" s="9">
        <v>4</v>
      </c>
      <c r="S4061" s="2" t="s">
        <v>705</v>
      </c>
    </row>
    <row r="4062" spans="1:19" x14ac:dyDescent="0.2">
      <c r="A4062">
        <v>4037</v>
      </c>
      <c r="B4062">
        <v>-1214</v>
      </c>
      <c r="C4062">
        <v>2</v>
      </c>
      <c r="D4062">
        <v>0.46427676099999998</v>
      </c>
      <c r="E4062">
        <v>-2212</v>
      </c>
      <c r="F4062">
        <v>211</v>
      </c>
      <c r="G4062">
        <v>0</v>
      </c>
      <c r="H4062">
        <v>0</v>
      </c>
      <c r="I4062">
        <v>0</v>
      </c>
    </row>
    <row r="4063" spans="1:19" x14ac:dyDescent="0.2">
      <c r="A4063">
        <v>4038</v>
      </c>
      <c r="B4063">
        <v>-1214</v>
      </c>
      <c r="C4063">
        <v>2</v>
      </c>
      <c r="D4063">
        <v>0.232138381</v>
      </c>
      <c r="E4063">
        <v>-2112</v>
      </c>
      <c r="F4063">
        <v>111</v>
      </c>
      <c r="G4063">
        <v>0</v>
      </c>
      <c r="H4063">
        <v>0</v>
      </c>
      <c r="I4063">
        <v>0</v>
      </c>
    </row>
    <row r="4064" spans="1:19" x14ac:dyDescent="0.2">
      <c r="A4064">
        <v>4039</v>
      </c>
      <c r="B4064">
        <v>-1214</v>
      </c>
      <c r="C4064">
        <v>2</v>
      </c>
      <c r="D4064">
        <v>0.126598145</v>
      </c>
      <c r="E4064">
        <v>-1114</v>
      </c>
      <c r="F4064">
        <v>-211</v>
      </c>
      <c r="G4064">
        <v>0</v>
      </c>
      <c r="H4064">
        <v>0</v>
      </c>
      <c r="I4064">
        <v>0</v>
      </c>
    </row>
    <row r="4065" spans="1:19" x14ac:dyDescent="0.2">
      <c r="A4065">
        <v>4040</v>
      </c>
      <c r="B4065">
        <v>-1214</v>
      </c>
      <c r="C4065">
        <v>2</v>
      </c>
      <c r="D4065">
        <v>8.4482326999999996E-2</v>
      </c>
      <c r="E4065">
        <v>-2114</v>
      </c>
      <c r="F4065">
        <v>111</v>
      </c>
      <c r="G4065">
        <v>0</v>
      </c>
      <c r="H4065">
        <v>0</v>
      </c>
      <c r="I4065">
        <v>0</v>
      </c>
    </row>
    <row r="4066" spans="1:19" x14ac:dyDescent="0.2">
      <c r="A4066">
        <v>4041</v>
      </c>
      <c r="B4066">
        <v>-1214</v>
      </c>
      <c r="C4066">
        <v>2</v>
      </c>
      <c r="D4066">
        <v>4.2115817999999999E-2</v>
      </c>
      <c r="E4066">
        <v>-2214</v>
      </c>
      <c r="F4066">
        <v>211</v>
      </c>
      <c r="G4066">
        <v>0</v>
      </c>
      <c r="H4066">
        <v>0</v>
      </c>
      <c r="I4066">
        <v>0</v>
      </c>
    </row>
    <row r="4067" spans="1:19" x14ac:dyDescent="0.2">
      <c r="A4067">
        <v>4042</v>
      </c>
      <c r="B4067">
        <v>-1214</v>
      </c>
      <c r="C4067">
        <v>3</v>
      </c>
      <c r="D4067">
        <v>1.6796189E-2</v>
      </c>
      <c r="E4067">
        <v>-2212</v>
      </c>
      <c r="F4067">
        <v>211</v>
      </c>
      <c r="G4067">
        <v>111</v>
      </c>
      <c r="H4067">
        <v>0</v>
      </c>
      <c r="I4067">
        <v>0</v>
      </c>
    </row>
    <row r="4068" spans="1:19" x14ac:dyDescent="0.2">
      <c r="A4068">
        <v>4043</v>
      </c>
      <c r="B4068">
        <v>-1214</v>
      </c>
      <c r="C4068">
        <v>3</v>
      </c>
      <c r="D4068">
        <v>1.6796189E-2</v>
      </c>
      <c r="E4068">
        <v>-2112</v>
      </c>
      <c r="F4068">
        <v>-211</v>
      </c>
      <c r="G4068">
        <v>211</v>
      </c>
      <c r="H4068">
        <v>0</v>
      </c>
      <c r="I4068">
        <v>0</v>
      </c>
    </row>
    <row r="4069" spans="1:19" x14ac:dyDescent="0.2">
      <c r="A4069">
        <v>4044</v>
      </c>
      <c r="B4069">
        <v>-1214</v>
      </c>
      <c r="C4069">
        <v>3</v>
      </c>
      <c r="D4069">
        <v>1.6796189E-2</v>
      </c>
      <c r="E4069">
        <v>-2112</v>
      </c>
      <c r="F4069">
        <v>111</v>
      </c>
      <c r="G4069">
        <v>111</v>
      </c>
      <c r="H4069">
        <v>0</v>
      </c>
      <c r="I4069">
        <v>0</v>
      </c>
    </row>
    <row r="4070" spans="1:19" s="2" customFormat="1" x14ac:dyDescent="0.2">
      <c r="A4070" s="2">
        <v>4045</v>
      </c>
      <c r="B4070" s="2">
        <v>-2124</v>
      </c>
      <c r="C4070" s="2" t="s">
        <v>581</v>
      </c>
      <c r="D4070" s="2">
        <v>1.5149999999999999</v>
      </c>
      <c r="E4070" s="2">
        <v>0.11</v>
      </c>
      <c r="F4070" s="2">
        <v>4</v>
      </c>
      <c r="G4070" s="2">
        <v>-1</v>
      </c>
      <c r="H4070" s="2">
        <v>0</v>
      </c>
      <c r="I4070" s="2">
        <v>0</v>
      </c>
      <c r="J4070" s="2">
        <v>0</v>
      </c>
      <c r="K4070" s="2">
        <v>0.5</v>
      </c>
      <c r="L4070" s="2">
        <v>-1</v>
      </c>
      <c r="M4070" s="2">
        <v>8</v>
      </c>
      <c r="N4070" s="2">
        <v>1.52</v>
      </c>
      <c r="O4070" s="2">
        <v>1.51</v>
      </c>
      <c r="P4070" s="2">
        <v>0.12</v>
      </c>
      <c r="Q4070" s="2">
        <v>0.1</v>
      </c>
      <c r="R4070" s="9">
        <v>4</v>
      </c>
      <c r="S4070" s="2" t="s">
        <v>705</v>
      </c>
    </row>
    <row r="4071" spans="1:19" x14ac:dyDescent="0.2">
      <c r="A4071">
        <v>4046</v>
      </c>
      <c r="B4071">
        <v>-2124</v>
      </c>
      <c r="C4071">
        <v>2</v>
      </c>
      <c r="D4071">
        <v>0.46427676099999998</v>
      </c>
      <c r="E4071">
        <v>-2112</v>
      </c>
      <c r="F4071">
        <v>-211</v>
      </c>
      <c r="G4071">
        <v>0</v>
      </c>
      <c r="H4071">
        <v>0</v>
      </c>
      <c r="I4071">
        <v>0</v>
      </c>
    </row>
    <row r="4072" spans="1:19" x14ac:dyDescent="0.2">
      <c r="A4072">
        <v>4047</v>
      </c>
      <c r="B4072">
        <v>-2124</v>
      </c>
      <c r="C4072">
        <v>2</v>
      </c>
      <c r="D4072">
        <v>0.232138381</v>
      </c>
      <c r="E4072">
        <v>-2212</v>
      </c>
      <c r="F4072">
        <v>111</v>
      </c>
      <c r="G4072">
        <v>0</v>
      </c>
      <c r="H4072">
        <v>0</v>
      </c>
      <c r="I4072">
        <v>0</v>
      </c>
    </row>
    <row r="4073" spans="1:19" x14ac:dyDescent="0.2">
      <c r="A4073">
        <v>4048</v>
      </c>
      <c r="B4073">
        <v>-2124</v>
      </c>
      <c r="C4073">
        <v>2</v>
      </c>
      <c r="D4073">
        <v>0.126598145</v>
      </c>
      <c r="E4073">
        <v>-2224</v>
      </c>
      <c r="F4073">
        <v>211</v>
      </c>
      <c r="G4073">
        <v>0</v>
      </c>
      <c r="H4073">
        <v>0</v>
      </c>
      <c r="I4073">
        <v>0</v>
      </c>
    </row>
    <row r="4074" spans="1:19" x14ac:dyDescent="0.2">
      <c r="A4074">
        <v>4049</v>
      </c>
      <c r="B4074">
        <v>-2124</v>
      </c>
      <c r="C4074">
        <v>2</v>
      </c>
      <c r="D4074">
        <v>8.4482326999999996E-2</v>
      </c>
      <c r="E4074">
        <v>-2214</v>
      </c>
      <c r="F4074">
        <v>111</v>
      </c>
      <c r="G4074">
        <v>0</v>
      </c>
      <c r="H4074">
        <v>0</v>
      </c>
      <c r="I4074">
        <v>0</v>
      </c>
    </row>
    <row r="4075" spans="1:19" x14ac:dyDescent="0.2">
      <c r="A4075">
        <v>4050</v>
      </c>
      <c r="B4075">
        <v>-2124</v>
      </c>
      <c r="C4075">
        <v>2</v>
      </c>
      <c r="D4075">
        <v>4.2115817999999999E-2</v>
      </c>
      <c r="E4075">
        <v>-2114</v>
      </c>
      <c r="F4075">
        <v>-211</v>
      </c>
      <c r="G4075">
        <v>0</v>
      </c>
      <c r="H4075">
        <v>0</v>
      </c>
      <c r="I4075">
        <v>0</v>
      </c>
    </row>
    <row r="4076" spans="1:19" x14ac:dyDescent="0.2">
      <c r="A4076">
        <v>4051</v>
      </c>
      <c r="B4076">
        <v>-2124</v>
      </c>
      <c r="C4076">
        <v>3</v>
      </c>
      <c r="D4076">
        <v>1.6796189E-2</v>
      </c>
      <c r="E4076">
        <v>-2212</v>
      </c>
      <c r="F4076">
        <v>-211</v>
      </c>
      <c r="G4076">
        <v>211</v>
      </c>
      <c r="H4076">
        <v>0</v>
      </c>
      <c r="I4076">
        <v>0</v>
      </c>
    </row>
    <row r="4077" spans="1:19" x14ac:dyDescent="0.2">
      <c r="A4077">
        <v>4052</v>
      </c>
      <c r="B4077">
        <v>-2124</v>
      </c>
      <c r="C4077">
        <v>3</v>
      </c>
      <c r="D4077">
        <v>1.6796189E-2</v>
      </c>
      <c r="E4077">
        <v>-2212</v>
      </c>
      <c r="F4077">
        <v>111</v>
      </c>
      <c r="G4077">
        <v>111</v>
      </c>
      <c r="H4077">
        <v>0</v>
      </c>
      <c r="I4077">
        <v>0</v>
      </c>
    </row>
    <row r="4078" spans="1:19" x14ac:dyDescent="0.2">
      <c r="A4078">
        <v>4053</v>
      </c>
      <c r="B4078">
        <v>-2124</v>
      </c>
      <c r="C4078">
        <v>3</v>
      </c>
      <c r="D4078">
        <v>1.6796189E-2</v>
      </c>
      <c r="E4078">
        <v>-2112</v>
      </c>
      <c r="F4078">
        <v>-211</v>
      </c>
      <c r="G4078">
        <v>111</v>
      </c>
      <c r="H4078">
        <v>0</v>
      </c>
      <c r="I4078">
        <v>0</v>
      </c>
    </row>
    <row r="4079" spans="1:19" s="2" customFormat="1" x14ac:dyDescent="0.2">
      <c r="A4079" s="2">
        <v>4054</v>
      </c>
      <c r="B4079" s="2">
        <v>9030221</v>
      </c>
      <c r="C4079" s="2" t="s">
        <v>582</v>
      </c>
      <c r="D4079" s="2">
        <v>1.56</v>
      </c>
      <c r="E4079" s="2">
        <v>0.112</v>
      </c>
      <c r="F4079" s="2">
        <v>1</v>
      </c>
      <c r="G4079" s="2">
        <v>0</v>
      </c>
      <c r="H4079" s="2">
        <v>0</v>
      </c>
      <c r="I4079" s="2">
        <v>0</v>
      </c>
      <c r="J4079" s="2">
        <v>0</v>
      </c>
      <c r="K4079" s="2">
        <v>0</v>
      </c>
      <c r="L4079" s="2">
        <v>0</v>
      </c>
      <c r="M4079" s="2">
        <v>12</v>
      </c>
      <c r="N4079" s="2">
        <f>D4079+0.006</f>
        <v>1.5660000000000001</v>
      </c>
      <c r="O4079" s="2">
        <f>D4079-0.006</f>
        <v>1.554</v>
      </c>
      <c r="P4079" s="2">
        <f>E4079+0.009</f>
        <v>0.121</v>
      </c>
      <c r="Q4079" s="2">
        <f>E4079-0.009</f>
        <v>0.10300000000000001</v>
      </c>
      <c r="R4079" s="9">
        <v>-4</v>
      </c>
      <c r="S4079" s="2" t="s">
        <v>728</v>
      </c>
    </row>
    <row r="4080" spans="1:19" x14ac:dyDescent="0.2">
      <c r="A4080">
        <v>4055</v>
      </c>
      <c r="B4080">
        <v>9030221</v>
      </c>
      <c r="C4080">
        <v>2</v>
      </c>
      <c r="D4080">
        <v>0.23</v>
      </c>
      <c r="E4080">
        <v>-211</v>
      </c>
      <c r="F4080">
        <v>211</v>
      </c>
      <c r="G4080">
        <v>0</v>
      </c>
      <c r="H4080">
        <v>0</v>
      </c>
      <c r="I4080">
        <v>0</v>
      </c>
      <c r="S4080" t="s">
        <v>729</v>
      </c>
    </row>
    <row r="4081" spans="1:19" x14ac:dyDescent="0.2">
      <c r="A4081">
        <v>4057</v>
      </c>
      <c r="B4081">
        <v>9030221</v>
      </c>
      <c r="C4081">
        <v>2</v>
      </c>
      <c r="D4081">
        <v>0.115</v>
      </c>
      <c r="E4081">
        <v>111</v>
      </c>
      <c r="F4081">
        <v>111</v>
      </c>
      <c r="G4081">
        <v>0</v>
      </c>
      <c r="H4081">
        <v>0</v>
      </c>
      <c r="I4081">
        <v>0</v>
      </c>
      <c r="S4081" t="s">
        <v>846</v>
      </c>
    </row>
    <row r="4082" spans="1:19" x14ac:dyDescent="0.2">
      <c r="A4082">
        <v>0</v>
      </c>
      <c r="B4082">
        <v>9030221</v>
      </c>
      <c r="C4082">
        <v>4</v>
      </c>
      <c r="D4082">
        <v>0.159</v>
      </c>
      <c r="E4082">
        <v>211</v>
      </c>
      <c r="F4082">
        <v>-211</v>
      </c>
      <c r="G4082">
        <v>211</v>
      </c>
      <c r="H4082">
        <v>-211</v>
      </c>
      <c r="I4082">
        <v>0</v>
      </c>
    </row>
    <row r="4083" spans="1:19" x14ac:dyDescent="0.2">
      <c r="A4083">
        <v>0</v>
      </c>
      <c r="B4083">
        <v>9030221</v>
      </c>
      <c r="C4083">
        <v>4</v>
      </c>
      <c r="D4083">
        <v>2.5999999999999999E-2</v>
      </c>
      <c r="E4083">
        <v>111</v>
      </c>
      <c r="F4083">
        <v>111</v>
      </c>
      <c r="G4083">
        <v>111</v>
      </c>
      <c r="H4083">
        <v>111</v>
      </c>
      <c r="I4083">
        <v>0</v>
      </c>
    </row>
    <row r="4084" spans="1:19" x14ac:dyDescent="0.2">
      <c r="A4084">
        <v>4061</v>
      </c>
      <c r="B4084">
        <v>9030221</v>
      </c>
      <c r="C4084">
        <v>2</v>
      </c>
      <c r="D4084">
        <v>8.2000000000000003E-2</v>
      </c>
      <c r="E4084">
        <v>-100211</v>
      </c>
      <c r="F4084">
        <v>211</v>
      </c>
      <c r="G4084">
        <v>0</v>
      </c>
      <c r="H4084">
        <v>0</v>
      </c>
      <c r="I4084">
        <v>0</v>
      </c>
    </row>
    <row r="4085" spans="1:19" x14ac:dyDescent="0.2">
      <c r="A4085">
        <v>4062</v>
      </c>
      <c r="B4085">
        <v>9030221</v>
      </c>
      <c r="C4085">
        <v>2</v>
      </c>
      <c r="D4085">
        <v>8.2000000000000003E-2</v>
      </c>
      <c r="E4085">
        <v>100111</v>
      </c>
      <c r="F4085">
        <v>111</v>
      </c>
      <c r="G4085">
        <v>0</v>
      </c>
      <c r="H4085">
        <v>0</v>
      </c>
      <c r="I4085">
        <v>0</v>
      </c>
    </row>
    <row r="4086" spans="1:19" x14ac:dyDescent="0.2">
      <c r="A4086">
        <v>4063</v>
      </c>
      <c r="B4086">
        <v>9030221</v>
      </c>
      <c r="C4086">
        <v>2</v>
      </c>
      <c r="D4086">
        <v>8.2000000000000003E-2</v>
      </c>
      <c r="E4086">
        <v>100211</v>
      </c>
      <c r="F4086">
        <v>-211</v>
      </c>
      <c r="G4086">
        <v>0</v>
      </c>
      <c r="H4086">
        <v>0</v>
      </c>
      <c r="I4086">
        <v>0</v>
      </c>
    </row>
    <row r="4087" spans="1:19" x14ac:dyDescent="0.2">
      <c r="A4087">
        <v>4064</v>
      </c>
      <c r="B4087">
        <v>9030221</v>
      </c>
      <c r="C4087">
        <v>2</v>
      </c>
      <c r="D4087">
        <v>1.9E-2</v>
      </c>
      <c r="E4087">
        <v>20113</v>
      </c>
      <c r="F4087">
        <v>111</v>
      </c>
      <c r="G4087">
        <v>0</v>
      </c>
      <c r="H4087">
        <v>0</v>
      </c>
      <c r="I4087">
        <v>0</v>
      </c>
    </row>
    <row r="4088" spans="1:19" x14ac:dyDescent="0.2">
      <c r="A4088">
        <v>4065</v>
      </c>
      <c r="B4088">
        <v>9030221</v>
      </c>
      <c r="C4088">
        <v>2</v>
      </c>
      <c r="D4088">
        <v>1.9E-2</v>
      </c>
      <c r="E4088">
        <v>-20213</v>
      </c>
      <c r="F4088">
        <v>211</v>
      </c>
      <c r="G4088">
        <v>0</v>
      </c>
      <c r="H4088">
        <v>0</v>
      </c>
      <c r="I4088">
        <v>0</v>
      </c>
    </row>
    <row r="4089" spans="1:19" x14ac:dyDescent="0.2">
      <c r="A4089">
        <v>4066</v>
      </c>
      <c r="B4089">
        <v>9030221</v>
      </c>
      <c r="C4089">
        <v>2</v>
      </c>
      <c r="D4089">
        <v>1.9E-2</v>
      </c>
      <c r="E4089">
        <v>20213</v>
      </c>
      <c r="F4089">
        <v>-211</v>
      </c>
      <c r="G4089">
        <v>0</v>
      </c>
      <c r="H4089">
        <v>0</v>
      </c>
      <c r="I4089">
        <v>0</v>
      </c>
    </row>
    <row r="4090" spans="1:19" x14ac:dyDescent="0.2">
      <c r="A4090">
        <v>0</v>
      </c>
      <c r="B4090">
        <v>9030221</v>
      </c>
      <c r="C4090">
        <v>2</v>
      </c>
      <c r="D4090">
        <v>0.06</v>
      </c>
      <c r="E4090">
        <v>221</v>
      </c>
      <c r="F4090">
        <v>221</v>
      </c>
      <c r="G4090">
        <v>0</v>
      </c>
      <c r="H4090">
        <v>0</v>
      </c>
      <c r="I4090">
        <v>0</v>
      </c>
    </row>
    <row r="4091" spans="1:19" x14ac:dyDescent="0.2">
      <c r="A4091">
        <v>0</v>
      </c>
      <c r="B4091">
        <v>9030221</v>
      </c>
      <c r="C4091">
        <v>2</v>
      </c>
      <c r="D4091">
        <v>2.1000000000000001E-2</v>
      </c>
      <c r="E4091">
        <v>331</v>
      </c>
      <c r="F4091">
        <v>221</v>
      </c>
      <c r="G4091">
        <v>0</v>
      </c>
      <c r="H4091">
        <v>0</v>
      </c>
      <c r="I4091">
        <v>0</v>
      </c>
    </row>
    <row r="4092" spans="1:19" x14ac:dyDescent="0.2">
      <c r="A4092">
        <v>0</v>
      </c>
      <c r="B4092">
        <v>9030221</v>
      </c>
      <c r="C4092">
        <v>2</v>
      </c>
      <c r="D4092">
        <v>4.2999999999999997E-2</v>
      </c>
      <c r="E4092">
        <v>321</v>
      </c>
      <c r="F4092">
        <v>-321</v>
      </c>
      <c r="G4092">
        <v>0</v>
      </c>
      <c r="H4092">
        <v>0</v>
      </c>
      <c r="I4092">
        <v>0</v>
      </c>
    </row>
    <row r="4093" spans="1:19" x14ac:dyDescent="0.2">
      <c r="A4093">
        <v>0</v>
      </c>
      <c r="B4093">
        <v>9030221</v>
      </c>
      <c r="C4093">
        <v>2</v>
      </c>
      <c r="D4093">
        <v>4.2999999999999997E-2</v>
      </c>
      <c r="E4093">
        <v>311</v>
      </c>
      <c r="F4093">
        <v>-311</v>
      </c>
      <c r="G4093">
        <v>0</v>
      </c>
      <c r="H4093">
        <v>0</v>
      </c>
      <c r="I4093">
        <v>0</v>
      </c>
    </row>
    <row r="4094" spans="1:19" s="2" customFormat="1" x14ac:dyDescent="0.2">
      <c r="A4094" s="2">
        <v>4067</v>
      </c>
      <c r="B4094" s="2">
        <v>100331</v>
      </c>
      <c r="C4094" s="2" t="s">
        <v>583</v>
      </c>
      <c r="D4094" s="2">
        <v>1.4750000000000001</v>
      </c>
      <c r="E4094" s="2">
        <v>0.09</v>
      </c>
      <c r="F4094" s="2">
        <v>1</v>
      </c>
      <c r="G4094" s="2">
        <v>0</v>
      </c>
      <c r="H4094" s="2">
        <v>0</v>
      </c>
      <c r="I4094" s="2">
        <v>0</v>
      </c>
      <c r="J4094" s="2">
        <v>0</v>
      </c>
      <c r="K4094" s="2">
        <v>0</v>
      </c>
      <c r="L4094" s="2">
        <v>0</v>
      </c>
      <c r="M4094" s="2">
        <v>9</v>
      </c>
      <c r="N4094" s="2">
        <f>D4094+0.004</f>
        <v>1.4790000000000001</v>
      </c>
      <c r="O4094" s="2">
        <f>D4094-0.004</f>
        <v>1.4710000000000001</v>
      </c>
      <c r="P4094" s="2">
        <f>E4094+0.009</f>
        <v>9.8999999999999991E-2</v>
      </c>
      <c r="Q4094" s="2">
        <f>E4094-0.009</f>
        <v>8.1000000000000003E-2</v>
      </c>
      <c r="R4094" s="9">
        <v>-4</v>
      </c>
      <c r="S4094" s="2" t="s">
        <v>784</v>
      </c>
    </row>
    <row r="4095" spans="1:19" x14ac:dyDescent="0.2">
      <c r="A4095">
        <v>4068</v>
      </c>
      <c r="B4095">
        <v>100331</v>
      </c>
      <c r="C4095">
        <v>2</v>
      </c>
      <c r="D4095">
        <v>0.7</v>
      </c>
      <c r="E4095">
        <v>100223</v>
      </c>
      <c r="F4095">
        <v>22</v>
      </c>
      <c r="G4095">
        <v>0</v>
      </c>
      <c r="H4095">
        <v>0</v>
      </c>
      <c r="I4095">
        <v>0</v>
      </c>
    </row>
    <row r="4096" spans="1:19" x14ac:dyDescent="0.2">
      <c r="A4096">
        <v>4069</v>
      </c>
      <c r="B4096">
        <v>100331</v>
      </c>
      <c r="C4096">
        <v>3</v>
      </c>
      <c r="D4096">
        <v>6.7000000000000004E-2</v>
      </c>
      <c r="E4096">
        <v>-321</v>
      </c>
      <c r="F4096">
        <v>321</v>
      </c>
      <c r="G4096">
        <v>111</v>
      </c>
      <c r="H4096">
        <v>0</v>
      </c>
      <c r="I4096">
        <v>0</v>
      </c>
    </row>
    <row r="4097" spans="1:19" x14ac:dyDescent="0.2">
      <c r="A4097">
        <v>4070</v>
      </c>
      <c r="B4097">
        <v>100331</v>
      </c>
      <c r="C4097">
        <v>3</v>
      </c>
      <c r="D4097">
        <v>6.7000000000000004E-2</v>
      </c>
      <c r="E4097">
        <v>-311</v>
      </c>
      <c r="F4097">
        <v>311</v>
      </c>
      <c r="G4097">
        <v>111</v>
      </c>
      <c r="H4097">
        <v>0</v>
      </c>
      <c r="I4097">
        <v>0</v>
      </c>
    </row>
    <row r="4098" spans="1:19" x14ac:dyDescent="0.2">
      <c r="A4098">
        <v>4071</v>
      </c>
      <c r="B4098">
        <v>100331</v>
      </c>
      <c r="C4098">
        <v>3</v>
      </c>
      <c r="D4098">
        <v>3.3000000000000002E-2</v>
      </c>
      <c r="E4098">
        <v>-311</v>
      </c>
      <c r="F4098">
        <v>321</v>
      </c>
      <c r="G4098">
        <v>-211</v>
      </c>
      <c r="H4098">
        <v>0</v>
      </c>
      <c r="I4098">
        <v>0</v>
      </c>
    </row>
    <row r="4099" spans="1:19" x14ac:dyDescent="0.2">
      <c r="A4099">
        <v>4072</v>
      </c>
      <c r="B4099">
        <v>100331</v>
      </c>
      <c r="C4099">
        <v>3</v>
      </c>
      <c r="D4099">
        <v>3.3000000000000002E-2</v>
      </c>
      <c r="E4099">
        <v>311</v>
      </c>
      <c r="F4099">
        <v>-321</v>
      </c>
      <c r="G4099">
        <v>211</v>
      </c>
      <c r="H4099">
        <v>0</v>
      </c>
      <c r="I4099">
        <v>0</v>
      </c>
    </row>
    <row r="4100" spans="1:19" x14ac:dyDescent="0.2">
      <c r="A4100">
        <v>4073</v>
      </c>
      <c r="B4100">
        <v>100331</v>
      </c>
      <c r="C4100">
        <v>2</v>
      </c>
      <c r="D4100">
        <v>2.5000000000000001E-2</v>
      </c>
      <c r="E4100">
        <v>-323</v>
      </c>
      <c r="F4100">
        <v>321</v>
      </c>
      <c r="G4100">
        <v>0</v>
      </c>
      <c r="H4100">
        <v>0</v>
      </c>
      <c r="I4100">
        <v>0</v>
      </c>
    </row>
    <row r="4101" spans="1:19" x14ac:dyDescent="0.2">
      <c r="A4101">
        <v>4074</v>
      </c>
      <c r="B4101">
        <v>100331</v>
      </c>
      <c r="C4101">
        <v>2</v>
      </c>
      <c r="D4101">
        <v>2.5000000000000001E-2</v>
      </c>
      <c r="E4101">
        <v>-313</v>
      </c>
      <c r="F4101">
        <v>311</v>
      </c>
      <c r="G4101">
        <v>0</v>
      </c>
      <c r="H4101">
        <v>0</v>
      </c>
      <c r="I4101">
        <v>0</v>
      </c>
    </row>
    <row r="4102" spans="1:19" x14ac:dyDescent="0.2">
      <c r="A4102">
        <v>4075</v>
      </c>
      <c r="B4102">
        <v>100331</v>
      </c>
      <c r="C4102">
        <v>2</v>
      </c>
      <c r="D4102">
        <v>2.5000000000000001E-2</v>
      </c>
      <c r="E4102">
        <v>313</v>
      </c>
      <c r="F4102">
        <v>-311</v>
      </c>
      <c r="G4102">
        <v>0</v>
      </c>
      <c r="H4102">
        <v>0</v>
      </c>
      <c r="I4102">
        <v>0</v>
      </c>
    </row>
    <row r="4103" spans="1:19" x14ac:dyDescent="0.2">
      <c r="A4103">
        <v>4076</v>
      </c>
      <c r="B4103">
        <v>100331</v>
      </c>
      <c r="C4103">
        <v>2</v>
      </c>
      <c r="D4103">
        <v>2.5000000000000001E-2</v>
      </c>
      <c r="E4103">
        <v>323</v>
      </c>
      <c r="F4103">
        <v>-321</v>
      </c>
      <c r="G4103">
        <v>0</v>
      </c>
      <c r="H4103">
        <v>0</v>
      </c>
      <c r="I4103">
        <v>0</v>
      </c>
    </row>
    <row r="4104" spans="1:19" s="2" customFormat="1" x14ac:dyDescent="0.2">
      <c r="A4104" s="2">
        <v>4077</v>
      </c>
      <c r="B4104" s="2">
        <v>10211</v>
      </c>
      <c r="C4104" s="2" t="s">
        <v>584</v>
      </c>
      <c r="D4104" s="2">
        <v>1.474</v>
      </c>
      <c r="E4104" s="2">
        <v>0.26500000000000001</v>
      </c>
      <c r="F4104" s="2">
        <v>1</v>
      </c>
      <c r="G4104" s="2">
        <v>0</v>
      </c>
      <c r="H4104" s="2">
        <v>0</v>
      </c>
      <c r="I4104" s="2">
        <v>0</v>
      </c>
      <c r="J4104" s="2">
        <v>0</v>
      </c>
      <c r="K4104" s="2">
        <v>1</v>
      </c>
      <c r="L4104" s="2">
        <v>1</v>
      </c>
      <c r="M4104" s="2">
        <v>3</v>
      </c>
      <c r="N4104" s="2">
        <f>D4104+0.019</f>
        <v>1.4929999999999999</v>
      </c>
      <c r="O4104" s="2">
        <f>D4104-0.019</f>
        <v>1.4550000000000001</v>
      </c>
      <c r="P4104" s="2">
        <f>E4104+0.013</f>
        <v>0.27800000000000002</v>
      </c>
      <c r="Q4104" s="2">
        <f>E4104-0.013</f>
        <v>0.252</v>
      </c>
      <c r="R4104" s="9">
        <v>-4</v>
      </c>
      <c r="S4104" s="2" t="s">
        <v>730</v>
      </c>
    </row>
    <row r="4105" spans="1:19" x14ac:dyDescent="0.2">
      <c r="A4105">
        <v>4079</v>
      </c>
      <c r="B4105">
        <v>10211</v>
      </c>
      <c r="C4105">
        <v>2</v>
      </c>
      <c r="D4105">
        <v>7.6999999999999999E-2</v>
      </c>
      <c r="E4105">
        <v>221</v>
      </c>
      <c r="F4105">
        <v>211</v>
      </c>
      <c r="G4105">
        <v>0</v>
      </c>
      <c r="H4105">
        <v>0</v>
      </c>
      <c r="I4105">
        <v>0</v>
      </c>
      <c r="S4105" t="s">
        <v>787</v>
      </c>
    </row>
    <row r="4106" spans="1:19" x14ac:dyDescent="0.2">
      <c r="A4106">
        <v>0</v>
      </c>
      <c r="B4106">
        <v>10211</v>
      </c>
      <c r="C4106">
        <v>2</v>
      </c>
      <c r="D4106">
        <v>2.7E-2</v>
      </c>
      <c r="E4106">
        <v>331</v>
      </c>
      <c r="F4106">
        <v>211</v>
      </c>
      <c r="G4106">
        <v>0</v>
      </c>
      <c r="H4106">
        <v>0</v>
      </c>
      <c r="I4106">
        <v>0</v>
      </c>
    </row>
    <row r="4107" spans="1:19" x14ac:dyDescent="0.2">
      <c r="A4107">
        <v>4080</v>
      </c>
      <c r="B4107">
        <v>10211</v>
      </c>
      <c r="C4107">
        <v>2</v>
      </c>
      <c r="D4107">
        <v>6.8000000000000005E-2</v>
      </c>
      <c r="E4107">
        <v>321</v>
      </c>
      <c r="F4107">
        <v>-311</v>
      </c>
      <c r="G4107">
        <v>0</v>
      </c>
      <c r="H4107">
        <v>0</v>
      </c>
      <c r="I4107">
        <v>0</v>
      </c>
    </row>
    <row r="4108" spans="1:19" x14ac:dyDescent="0.2">
      <c r="A4108">
        <v>0</v>
      </c>
      <c r="B4108">
        <v>10211</v>
      </c>
      <c r="C4108">
        <v>3</v>
      </c>
      <c r="D4108">
        <v>0.82799999999999996</v>
      </c>
      <c r="E4108">
        <v>223</v>
      </c>
      <c r="F4108">
        <v>211</v>
      </c>
      <c r="G4108">
        <v>111</v>
      </c>
      <c r="H4108">
        <v>0</v>
      </c>
      <c r="I4108">
        <v>0</v>
      </c>
    </row>
    <row r="4109" spans="1:19" s="2" customFormat="1" x14ac:dyDescent="0.2">
      <c r="A4109" s="2">
        <v>4081</v>
      </c>
      <c r="B4109" s="2">
        <v>10111</v>
      </c>
      <c r="C4109" s="2" t="s">
        <v>585</v>
      </c>
      <c r="D4109" s="2">
        <v>1.474</v>
      </c>
      <c r="E4109" s="2">
        <v>0.26500000000000001</v>
      </c>
      <c r="F4109" s="2">
        <v>1</v>
      </c>
      <c r="G4109" s="2">
        <v>0</v>
      </c>
      <c r="H4109" s="2">
        <v>0</v>
      </c>
      <c r="I4109" s="2">
        <v>0</v>
      </c>
      <c r="J4109" s="2">
        <v>0</v>
      </c>
      <c r="K4109" s="2">
        <v>1</v>
      </c>
      <c r="L4109" s="2">
        <v>0</v>
      </c>
      <c r="M4109" s="2">
        <v>4</v>
      </c>
      <c r="N4109" s="2">
        <f>D4109+0.019</f>
        <v>1.4929999999999999</v>
      </c>
      <c r="O4109" s="2">
        <f>D4109-0.019</f>
        <v>1.4550000000000001</v>
      </c>
      <c r="P4109" s="2">
        <f>E4109+0.013</f>
        <v>0.27800000000000002</v>
      </c>
      <c r="Q4109" s="2">
        <f>E4109-0.013</f>
        <v>0.252</v>
      </c>
      <c r="R4109" s="9">
        <v>-4</v>
      </c>
      <c r="S4109" s="2" t="s">
        <v>730</v>
      </c>
    </row>
    <row r="4110" spans="1:19" x14ac:dyDescent="0.2">
      <c r="A4110">
        <v>4083</v>
      </c>
      <c r="B4110">
        <v>10111</v>
      </c>
      <c r="C4110">
        <v>2</v>
      </c>
      <c r="D4110">
        <v>7.6999999999999999E-2</v>
      </c>
      <c r="E4110">
        <v>221</v>
      </c>
      <c r="F4110">
        <v>111</v>
      </c>
      <c r="G4110">
        <v>0</v>
      </c>
      <c r="H4110">
        <v>0</v>
      </c>
      <c r="I4110">
        <v>0</v>
      </c>
    </row>
    <row r="4111" spans="1:19" x14ac:dyDescent="0.2">
      <c r="A4111">
        <v>0</v>
      </c>
      <c r="B4111">
        <v>10111</v>
      </c>
      <c r="C4111">
        <v>2</v>
      </c>
      <c r="D4111">
        <v>2.7E-2</v>
      </c>
      <c r="E4111">
        <v>331</v>
      </c>
      <c r="F4111">
        <v>111</v>
      </c>
      <c r="G4111">
        <v>0</v>
      </c>
      <c r="H4111">
        <v>0</v>
      </c>
      <c r="I4111">
        <v>0</v>
      </c>
    </row>
    <row r="4112" spans="1:19" x14ac:dyDescent="0.2">
      <c r="A4112">
        <v>4084</v>
      </c>
      <c r="B4112">
        <v>10111</v>
      </c>
      <c r="C4112">
        <v>2</v>
      </c>
      <c r="D4112">
        <v>3.4000000000000002E-2</v>
      </c>
      <c r="E4112">
        <v>321</v>
      </c>
      <c r="F4112">
        <v>-321</v>
      </c>
      <c r="G4112">
        <v>0</v>
      </c>
      <c r="H4112">
        <v>0</v>
      </c>
      <c r="I4112">
        <v>0</v>
      </c>
    </row>
    <row r="4113" spans="1:19" x14ac:dyDescent="0.2">
      <c r="A4113">
        <v>4085</v>
      </c>
      <c r="B4113">
        <v>10111</v>
      </c>
      <c r="C4113">
        <v>2</v>
      </c>
      <c r="D4113">
        <v>3.4000000000000002E-2</v>
      </c>
      <c r="E4113">
        <v>311</v>
      </c>
      <c r="F4113">
        <v>-311</v>
      </c>
      <c r="G4113">
        <v>0</v>
      </c>
      <c r="H4113">
        <v>0</v>
      </c>
      <c r="I4113">
        <v>0</v>
      </c>
    </row>
    <row r="4114" spans="1:19" x14ac:dyDescent="0.2">
      <c r="A4114">
        <v>0</v>
      </c>
      <c r="B4114">
        <v>10111</v>
      </c>
      <c r="C4114">
        <v>3</v>
      </c>
      <c r="D4114">
        <v>0.82399999999999995</v>
      </c>
      <c r="E4114">
        <v>223</v>
      </c>
      <c r="F4114">
        <v>111</v>
      </c>
      <c r="G4114">
        <v>111</v>
      </c>
      <c r="H4114">
        <v>0</v>
      </c>
      <c r="I4114">
        <v>0</v>
      </c>
    </row>
    <row r="4115" spans="1:19" s="2" customFormat="1" x14ac:dyDescent="0.2">
      <c r="A4115" s="2">
        <v>4086</v>
      </c>
      <c r="B4115" s="2">
        <v>-10211</v>
      </c>
      <c r="C4115" s="2" t="s">
        <v>586</v>
      </c>
      <c r="D4115" s="2">
        <v>1.474</v>
      </c>
      <c r="E4115" s="2">
        <v>0.26500000000000001</v>
      </c>
      <c r="F4115" s="2">
        <v>1</v>
      </c>
      <c r="G4115" s="2">
        <v>0</v>
      </c>
      <c r="H4115" s="2">
        <v>0</v>
      </c>
      <c r="I4115" s="2">
        <v>0</v>
      </c>
      <c r="J4115" s="2">
        <v>0</v>
      </c>
      <c r="K4115" s="2">
        <v>1</v>
      </c>
      <c r="L4115" s="2">
        <v>-1</v>
      </c>
      <c r="M4115" s="2">
        <v>3</v>
      </c>
      <c r="N4115" s="2">
        <f>D4115+0.019</f>
        <v>1.4929999999999999</v>
      </c>
      <c r="O4115" s="2">
        <f>D4115-0.019</f>
        <v>1.4550000000000001</v>
      </c>
      <c r="P4115" s="2">
        <f>E4115+0.013</f>
        <v>0.27800000000000002</v>
      </c>
      <c r="Q4115" s="2">
        <f>E4115-0.013</f>
        <v>0.252</v>
      </c>
      <c r="R4115" s="9">
        <v>-4</v>
      </c>
      <c r="S4115" s="2" t="s">
        <v>730</v>
      </c>
    </row>
    <row r="4116" spans="1:19" x14ac:dyDescent="0.2">
      <c r="A4116">
        <v>4088</v>
      </c>
      <c r="B4116">
        <v>-10211</v>
      </c>
      <c r="C4116">
        <v>2</v>
      </c>
      <c r="D4116">
        <v>7.6999999999999999E-2</v>
      </c>
      <c r="E4116">
        <v>221</v>
      </c>
      <c r="F4116">
        <v>-211</v>
      </c>
      <c r="G4116">
        <v>0</v>
      </c>
      <c r="H4116">
        <v>0</v>
      </c>
      <c r="I4116">
        <v>0</v>
      </c>
      <c r="S4116" t="s">
        <v>787</v>
      </c>
    </row>
    <row r="4117" spans="1:19" x14ac:dyDescent="0.2">
      <c r="A4117">
        <v>0</v>
      </c>
      <c r="B4117">
        <v>-10211</v>
      </c>
      <c r="C4117">
        <v>2</v>
      </c>
      <c r="D4117">
        <v>2.7E-2</v>
      </c>
      <c r="E4117">
        <v>331</v>
      </c>
      <c r="F4117">
        <v>-211</v>
      </c>
      <c r="G4117">
        <v>0</v>
      </c>
      <c r="H4117">
        <v>0</v>
      </c>
      <c r="I4117">
        <v>0</v>
      </c>
    </row>
    <row r="4118" spans="1:19" x14ac:dyDescent="0.2">
      <c r="A4118">
        <v>4089</v>
      </c>
      <c r="B4118">
        <v>-10211</v>
      </c>
      <c r="C4118">
        <v>2</v>
      </c>
      <c r="D4118">
        <v>6.8000000000000005E-2</v>
      </c>
      <c r="E4118">
        <v>311</v>
      </c>
      <c r="F4118">
        <v>-321</v>
      </c>
      <c r="G4118">
        <v>0</v>
      </c>
      <c r="H4118">
        <v>0</v>
      </c>
      <c r="I4118">
        <v>0</v>
      </c>
    </row>
    <row r="4119" spans="1:19" x14ac:dyDescent="0.2">
      <c r="A4119">
        <v>0</v>
      </c>
      <c r="B4119">
        <v>-10211</v>
      </c>
      <c r="C4119">
        <v>3</v>
      </c>
      <c r="D4119">
        <v>0.82799999999999996</v>
      </c>
      <c r="E4119">
        <v>223</v>
      </c>
      <c r="F4119">
        <v>-211</v>
      </c>
      <c r="G4119">
        <v>111</v>
      </c>
      <c r="H4119">
        <v>0</v>
      </c>
      <c r="I4119">
        <v>0</v>
      </c>
    </row>
    <row r="4120" spans="1:19" s="2" customFormat="1" x14ac:dyDescent="0.2">
      <c r="A4120" s="2">
        <v>4090</v>
      </c>
      <c r="B4120" s="2">
        <v>100213</v>
      </c>
      <c r="C4120" s="2" t="s">
        <v>587</v>
      </c>
      <c r="D4120" s="2">
        <v>1.4650000000000001</v>
      </c>
      <c r="E4120" s="2">
        <v>0.4</v>
      </c>
      <c r="F4120" s="2">
        <v>3</v>
      </c>
      <c r="G4120" s="2">
        <v>0</v>
      </c>
      <c r="H4120" s="2">
        <v>0</v>
      </c>
      <c r="I4120" s="2">
        <v>0</v>
      </c>
      <c r="J4120" s="2">
        <v>0</v>
      </c>
      <c r="K4120" s="2">
        <v>1</v>
      </c>
      <c r="L4120" s="2">
        <v>1</v>
      </c>
      <c r="M4120" s="2">
        <v>4</v>
      </c>
      <c r="N4120" s="2">
        <f>D4120+0.025</f>
        <v>1.49</v>
      </c>
      <c r="O4120" s="2">
        <f>D4120-0.025</f>
        <v>1.4400000000000002</v>
      </c>
      <c r="P4120" s="2">
        <f>E4120+0.06</f>
        <v>0.46</v>
      </c>
      <c r="Q4120" s="2">
        <f>E4120-0.06</f>
        <v>0.34</v>
      </c>
      <c r="R4120" s="9">
        <v>-4</v>
      </c>
      <c r="S4120" s="2" t="s">
        <v>714</v>
      </c>
    </row>
    <row r="4121" spans="1:19" x14ac:dyDescent="0.2">
      <c r="A4121">
        <v>4091</v>
      </c>
      <c r="B4121">
        <v>100213</v>
      </c>
      <c r="C4121">
        <v>2</v>
      </c>
      <c r="D4121">
        <v>0.79</v>
      </c>
      <c r="E4121">
        <v>223</v>
      </c>
      <c r="F4121">
        <v>211</v>
      </c>
      <c r="G4121">
        <v>0</v>
      </c>
      <c r="H4121">
        <v>0</v>
      </c>
      <c r="I4121">
        <v>0</v>
      </c>
      <c r="S4121" t="s">
        <v>796</v>
      </c>
    </row>
    <row r="4122" spans="1:19" x14ac:dyDescent="0.2">
      <c r="A4122">
        <v>4092</v>
      </c>
      <c r="B4122">
        <v>100213</v>
      </c>
      <c r="C4122">
        <v>2</v>
      </c>
      <c r="D4122">
        <v>0.12</v>
      </c>
      <c r="E4122">
        <v>211</v>
      </c>
      <c r="F4122">
        <v>111</v>
      </c>
      <c r="G4122">
        <v>0</v>
      </c>
      <c r="H4122">
        <v>0</v>
      </c>
      <c r="I4122">
        <v>0</v>
      </c>
    </row>
    <row r="4123" spans="1:19" x14ac:dyDescent="0.2">
      <c r="A4123">
        <v>4093</v>
      </c>
      <c r="B4123">
        <v>100213</v>
      </c>
      <c r="C4123">
        <v>2</v>
      </c>
      <c r="D4123">
        <v>0.05</v>
      </c>
      <c r="E4123">
        <v>213</v>
      </c>
      <c r="F4123">
        <v>221</v>
      </c>
      <c r="G4123">
        <v>0</v>
      </c>
      <c r="H4123">
        <v>0</v>
      </c>
      <c r="I4123">
        <v>0</v>
      </c>
    </row>
    <row r="4124" spans="1:19" x14ac:dyDescent="0.2">
      <c r="A4124">
        <v>0</v>
      </c>
      <c r="B4124">
        <v>100213</v>
      </c>
      <c r="C4124">
        <v>2</v>
      </c>
      <c r="D4124">
        <v>0.02</v>
      </c>
      <c r="E4124">
        <v>321</v>
      </c>
      <c r="F4124">
        <v>-311</v>
      </c>
      <c r="G4124">
        <v>0</v>
      </c>
      <c r="H4124">
        <v>0</v>
      </c>
      <c r="I4124">
        <v>0</v>
      </c>
    </row>
    <row r="4125" spans="1:19" x14ac:dyDescent="0.2">
      <c r="A4125">
        <v>0</v>
      </c>
      <c r="B4125">
        <v>100213</v>
      </c>
      <c r="C4125">
        <v>2</v>
      </c>
      <c r="D4125">
        <v>0.02</v>
      </c>
      <c r="E4125">
        <v>311</v>
      </c>
      <c r="F4125">
        <v>-321</v>
      </c>
      <c r="G4125">
        <v>0</v>
      </c>
      <c r="H4125">
        <v>0</v>
      </c>
      <c r="I4125">
        <v>0</v>
      </c>
    </row>
    <row r="4126" spans="1:19" s="2" customFormat="1" x14ac:dyDescent="0.2">
      <c r="A4126" s="2">
        <v>4094</v>
      </c>
      <c r="B4126" s="2">
        <v>100113</v>
      </c>
      <c r="C4126" s="2" t="s">
        <v>588</v>
      </c>
      <c r="D4126" s="2">
        <v>1.4650000000000001</v>
      </c>
      <c r="E4126" s="2">
        <v>0.4</v>
      </c>
      <c r="F4126" s="2">
        <v>3</v>
      </c>
      <c r="G4126" s="2">
        <v>0</v>
      </c>
      <c r="H4126" s="2">
        <v>0</v>
      </c>
      <c r="I4126" s="2">
        <v>0</v>
      </c>
      <c r="J4126" s="2">
        <v>0</v>
      </c>
      <c r="K4126" s="2">
        <v>1</v>
      </c>
      <c r="L4126" s="2">
        <v>0</v>
      </c>
      <c r="M4126" s="2">
        <v>5</v>
      </c>
      <c r="N4126" s="2">
        <f>D4126+0.025</f>
        <v>1.49</v>
      </c>
      <c r="O4126" s="2">
        <f>D4126-0.025</f>
        <v>1.4400000000000002</v>
      </c>
      <c r="P4126" s="2">
        <f>E4126+0.06</f>
        <v>0.46</v>
      </c>
      <c r="Q4126" s="2">
        <f>E4126-0.06</f>
        <v>0.34</v>
      </c>
      <c r="R4126" s="9">
        <v>-4</v>
      </c>
      <c r="S4126" s="2" t="s">
        <v>714</v>
      </c>
    </row>
    <row r="4127" spans="1:19" x14ac:dyDescent="0.2">
      <c r="A4127">
        <v>4095</v>
      </c>
      <c r="B4127">
        <v>100113</v>
      </c>
      <c r="C4127">
        <v>2</v>
      </c>
      <c r="D4127">
        <v>0.79</v>
      </c>
      <c r="E4127">
        <v>223</v>
      </c>
      <c r="F4127">
        <v>111</v>
      </c>
      <c r="G4127">
        <v>0</v>
      </c>
      <c r="H4127">
        <v>0</v>
      </c>
      <c r="I4127">
        <v>0</v>
      </c>
      <c r="S4127" t="s">
        <v>796</v>
      </c>
    </row>
    <row r="4128" spans="1:19" x14ac:dyDescent="0.2">
      <c r="A4128">
        <v>4096</v>
      </c>
      <c r="B4128">
        <v>100113</v>
      </c>
      <c r="C4128">
        <v>2</v>
      </c>
      <c r="D4128">
        <v>0.08</v>
      </c>
      <c r="E4128">
        <v>-211</v>
      </c>
      <c r="F4128">
        <v>211</v>
      </c>
      <c r="G4128">
        <v>0</v>
      </c>
      <c r="H4128">
        <v>0</v>
      </c>
      <c r="I4128">
        <v>0</v>
      </c>
    </row>
    <row r="4129" spans="1:19" x14ac:dyDescent="0.2">
      <c r="A4129">
        <v>4097</v>
      </c>
      <c r="B4129">
        <v>100113</v>
      </c>
      <c r="C4129">
        <v>2</v>
      </c>
      <c r="D4129">
        <v>0.05</v>
      </c>
      <c r="E4129">
        <v>113</v>
      </c>
      <c r="F4129">
        <v>221</v>
      </c>
      <c r="G4129">
        <v>0</v>
      </c>
      <c r="H4129">
        <v>0</v>
      </c>
      <c r="I4129">
        <v>0</v>
      </c>
    </row>
    <row r="4130" spans="1:19" x14ac:dyDescent="0.2">
      <c r="A4130">
        <v>4098</v>
      </c>
      <c r="B4130">
        <v>100113</v>
      </c>
      <c r="C4130">
        <v>2</v>
      </c>
      <c r="D4130">
        <v>0.04</v>
      </c>
      <c r="E4130">
        <v>111</v>
      </c>
      <c r="F4130">
        <v>111</v>
      </c>
      <c r="G4130">
        <v>0</v>
      </c>
      <c r="H4130">
        <v>0</v>
      </c>
      <c r="I4130">
        <v>0</v>
      </c>
    </row>
    <row r="4131" spans="1:19" x14ac:dyDescent="0.2">
      <c r="A4131">
        <v>0</v>
      </c>
      <c r="B4131">
        <v>100113</v>
      </c>
      <c r="C4131">
        <v>2</v>
      </c>
      <c r="D4131">
        <v>0.02</v>
      </c>
      <c r="E4131">
        <v>311</v>
      </c>
      <c r="F4131">
        <v>-311</v>
      </c>
      <c r="G4131">
        <v>0</v>
      </c>
      <c r="H4131">
        <v>0</v>
      </c>
      <c r="I4131">
        <v>0</v>
      </c>
    </row>
    <row r="4132" spans="1:19" x14ac:dyDescent="0.2">
      <c r="A4132">
        <v>0</v>
      </c>
      <c r="B4132">
        <v>100113</v>
      </c>
      <c r="C4132">
        <v>2</v>
      </c>
      <c r="D4132">
        <v>0.02</v>
      </c>
      <c r="E4132">
        <v>321</v>
      </c>
      <c r="F4132">
        <v>-321</v>
      </c>
      <c r="G4132">
        <v>0</v>
      </c>
      <c r="H4132">
        <v>0</v>
      </c>
      <c r="I4132">
        <v>0</v>
      </c>
    </row>
    <row r="4133" spans="1:19" s="2" customFormat="1" x14ac:dyDescent="0.2">
      <c r="A4133" s="2">
        <v>4099</v>
      </c>
      <c r="B4133" s="2">
        <v>-100213</v>
      </c>
      <c r="C4133" s="2" t="s">
        <v>589</v>
      </c>
      <c r="D4133" s="2">
        <v>1.4650000000000001</v>
      </c>
      <c r="E4133" s="2">
        <v>0.4</v>
      </c>
      <c r="F4133" s="2">
        <v>3</v>
      </c>
      <c r="G4133" s="2">
        <v>0</v>
      </c>
      <c r="H4133" s="2">
        <v>0</v>
      </c>
      <c r="I4133" s="2">
        <v>0</v>
      </c>
      <c r="J4133" s="2">
        <v>0</v>
      </c>
      <c r="K4133" s="2">
        <v>1</v>
      </c>
      <c r="L4133" s="2">
        <v>-1</v>
      </c>
      <c r="M4133" s="2">
        <v>4</v>
      </c>
      <c r="N4133" s="2">
        <f>D4133+0.025</f>
        <v>1.49</v>
      </c>
      <c r="O4133" s="2">
        <f>D4133-0.025</f>
        <v>1.4400000000000002</v>
      </c>
      <c r="P4133" s="2">
        <f>E4133+0.06</f>
        <v>0.46</v>
      </c>
      <c r="Q4133" s="2">
        <f>E4133-0.06</f>
        <v>0.34</v>
      </c>
      <c r="R4133" s="9">
        <v>-4</v>
      </c>
      <c r="S4133" s="2" t="s">
        <v>714</v>
      </c>
    </row>
    <row r="4134" spans="1:19" x14ac:dyDescent="0.2">
      <c r="A4134">
        <v>4100</v>
      </c>
      <c r="B4134">
        <v>-100213</v>
      </c>
      <c r="C4134">
        <v>2</v>
      </c>
      <c r="D4134">
        <v>0.79</v>
      </c>
      <c r="E4134">
        <v>223</v>
      </c>
      <c r="F4134">
        <v>-211</v>
      </c>
      <c r="G4134">
        <v>0</v>
      </c>
      <c r="H4134">
        <v>0</v>
      </c>
      <c r="I4134">
        <v>0</v>
      </c>
      <c r="S4134" t="s">
        <v>796</v>
      </c>
    </row>
    <row r="4135" spans="1:19" x14ac:dyDescent="0.2">
      <c r="A4135">
        <v>4101</v>
      </c>
      <c r="B4135">
        <v>-100213</v>
      </c>
      <c r="C4135">
        <v>2</v>
      </c>
      <c r="D4135">
        <v>0.12</v>
      </c>
      <c r="E4135">
        <v>-211</v>
      </c>
      <c r="F4135">
        <v>111</v>
      </c>
      <c r="G4135">
        <v>0</v>
      </c>
      <c r="H4135">
        <v>0</v>
      </c>
      <c r="I4135">
        <v>0</v>
      </c>
    </row>
    <row r="4136" spans="1:19" x14ac:dyDescent="0.2">
      <c r="A4136">
        <v>4102</v>
      </c>
      <c r="B4136">
        <v>-100213</v>
      </c>
      <c r="C4136">
        <v>2</v>
      </c>
      <c r="D4136">
        <v>0.05</v>
      </c>
      <c r="E4136">
        <v>-213</v>
      </c>
      <c r="F4136">
        <v>221</v>
      </c>
      <c r="G4136">
        <v>0</v>
      </c>
      <c r="H4136">
        <v>0</v>
      </c>
      <c r="I4136">
        <v>0</v>
      </c>
    </row>
    <row r="4137" spans="1:19" x14ac:dyDescent="0.2">
      <c r="A4137">
        <v>0</v>
      </c>
      <c r="B4137">
        <v>-100213</v>
      </c>
      <c r="C4137">
        <v>2</v>
      </c>
      <c r="D4137">
        <v>0.02</v>
      </c>
      <c r="E4137">
        <v>-321</v>
      </c>
      <c r="F4137">
        <v>311</v>
      </c>
      <c r="G4137">
        <v>0</v>
      </c>
      <c r="H4137">
        <v>0</v>
      </c>
      <c r="I4137">
        <v>0</v>
      </c>
    </row>
    <row r="4138" spans="1:19" x14ac:dyDescent="0.2">
      <c r="A4138">
        <v>0</v>
      </c>
      <c r="B4138">
        <v>-100213</v>
      </c>
      <c r="C4138">
        <v>2</v>
      </c>
      <c r="D4138">
        <v>0.02</v>
      </c>
      <c r="E4138">
        <v>-311</v>
      </c>
      <c r="F4138">
        <v>321</v>
      </c>
      <c r="G4138">
        <v>0</v>
      </c>
      <c r="H4138">
        <v>0</v>
      </c>
      <c r="I4138">
        <v>0</v>
      </c>
    </row>
    <row r="4139" spans="1:19" s="2" customFormat="1" x14ac:dyDescent="0.2">
      <c r="A4139" s="2">
        <v>4103</v>
      </c>
      <c r="B4139" s="2">
        <v>9000325</v>
      </c>
      <c r="C4139" s="2" t="s">
        <v>590</v>
      </c>
      <c r="D4139" s="2">
        <v>1.58</v>
      </c>
      <c r="E4139" s="2">
        <v>0.11</v>
      </c>
      <c r="F4139" s="2">
        <v>5</v>
      </c>
      <c r="G4139" s="2">
        <v>0</v>
      </c>
      <c r="H4139" s="2">
        <v>1</v>
      </c>
      <c r="I4139" s="2">
        <v>0</v>
      </c>
      <c r="J4139" s="2">
        <v>0</v>
      </c>
      <c r="K4139" s="2">
        <v>0.5</v>
      </c>
      <c r="L4139" s="2">
        <v>1</v>
      </c>
      <c r="M4139" s="2">
        <v>5</v>
      </c>
      <c r="N4139" s="2">
        <v>1.58</v>
      </c>
      <c r="O4139" s="2">
        <v>1.58</v>
      </c>
      <c r="P4139" s="2">
        <v>0.11</v>
      </c>
      <c r="Q4139" s="2">
        <v>0.11</v>
      </c>
      <c r="R4139" s="9">
        <v>-1</v>
      </c>
      <c r="S4139" s="2" t="s">
        <v>784</v>
      </c>
    </row>
    <row r="4140" spans="1:19" x14ac:dyDescent="0.2">
      <c r="A4140">
        <v>4104</v>
      </c>
      <c r="B4140">
        <v>9000325</v>
      </c>
      <c r="C4140">
        <v>2</v>
      </c>
      <c r="D4140">
        <v>0.92783505200000005</v>
      </c>
      <c r="E4140">
        <v>325</v>
      </c>
      <c r="F4140">
        <v>22</v>
      </c>
      <c r="G4140">
        <v>0</v>
      </c>
      <c r="H4140">
        <v>0</v>
      </c>
      <c r="I4140">
        <v>0</v>
      </c>
    </row>
    <row r="4141" spans="1:19" x14ac:dyDescent="0.2">
      <c r="A4141">
        <v>4105</v>
      </c>
      <c r="B4141">
        <v>9000325</v>
      </c>
      <c r="C4141">
        <v>2</v>
      </c>
      <c r="D4141">
        <v>3.6082474000000003E-2</v>
      </c>
      <c r="E4141">
        <v>313</v>
      </c>
      <c r="F4141">
        <v>211</v>
      </c>
      <c r="G4141">
        <v>0</v>
      </c>
      <c r="H4141">
        <v>0</v>
      </c>
      <c r="I4141">
        <v>0</v>
      </c>
    </row>
    <row r="4142" spans="1:19" x14ac:dyDescent="0.2">
      <c r="A4142">
        <v>4106</v>
      </c>
      <c r="B4142">
        <v>9000325</v>
      </c>
      <c r="C4142">
        <v>2</v>
      </c>
      <c r="D4142">
        <v>3.6082474000000003E-2</v>
      </c>
      <c r="E4142">
        <v>323</v>
      </c>
      <c r="F4142">
        <v>111</v>
      </c>
      <c r="G4142">
        <v>0</v>
      </c>
      <c r="H4142">
        <v>0</v>
      </c>
      <c r="I4142">
        <v>0</v>
      </c>
    </row>
    <row r="4143" spans="1:19" s="2" customFormat="1" x14ac:dyDescent="0.2">
      <c r="A4143" s="2">
        <v>4107</v>
      </c>
      <c r="B4143" s="2">
        <v>9000315</v>
      </c>
      <c r="C4143" s="2" t="s">
        <v>591</v>
      </c>
      <c r="D4143" s="2">
        <v>1.58</v>
      </c>
      <c r="E4143" s="2">
        <v>0.11</v>
      </c>
      <c r="F4143" s="2">
        <v>5</v>
      </c>
      <c r="G4143" s="2">
        <v>0</v>
      </c>
      <c r="H4143" s="2">
        <v>1</v>
      </c>
      <c r="I4143" s="2">
        <v>0</v>
      </c>
      <c r="J4143" s="2">
        <v>0</v>
      </c>
      <c r="K4143" s="2">
        <v>0.5</v>
      </c>
      <c r="L4143" s="2">
        <v>0</v>
      </c>
      <c r="M4143" s="2">
        <v>5</v>
      </c>
      <c r="N4143" s="2">
        <v>1.58</v>
      </c>
      <c r="O4143" s="2">
        <v>1.58</v>
      </c>
      <c r="P4143" s="2">
        <v>0.11</v>
      </c>
      <c r="Q4143" s="2">
        <v>0.11</v>
      </c>
      <c r="R4143" s="9">
        <v>-1</v>
      </c>
      <c r="S4143" s="2" t="s">
        <v>784</v>
      </c>
    </row>
    <row r="4144" spans="1:19" x14ac:dyDescent="0.2">
      <c r="A4144">
        <v>4108</v>
      </c>
      <c r="B4144">
        <v>9000315</v>
      </c>
      <c r="C4144">
        <v>2</v>
      </c>
      <c r="D4144">
        <v>0.92783505200000005</v>
      </c>
      <c r="E4144">
        <v>315</v>
      </c>
      <c r="F4144">
        <v>22</v>
      </c>
      <c r="G4144">
        <v>0</v>
      </c>
      <c r="H4144">
        <v>0</v>
      </c>
      <c r="I4144">
        <v>0</v>
      </c>
    </row>
    <row r="4145" spans="1:19" x14ac:dyDescent="0.2">
      <c r="A4145">
        <v>4109</v>
      </c>
      <c r="B4145">
        <v>9000315</v>
      </c>
      <c r="C4145">
        <v>2</v>
      </c>
      <c r="D4145">
        <v>3.6082474000000003E-2</v>
      </c>
      <c r="E4145">
        <v>313</v>
      </c>
      <c r="F4145">
        <v>111</v>
      </c>
      <c r="G4145">
        <v>0</v>
      </c>
      <c r="H4145">
        <v>0</v>
      </c>
      <c r="I4145">
        <v>0</v>
      </c>
    </row>
    <row r="4146" spans="1:19" x14ac:dyDescent="0.2">
      <c r="A4146">
        <v>4110</v>
      </c>
      <c r="B4146">
        <v>9000315</v>
      </c>
      <c r="C4146">
        <v>2</v>
      </c>
      <c r="D4146">
        <v>3.6082474000000003E-2</v>
      </c>
      <c r="E4146">
        <v>323</v>
      </c>
      <c r="F4146">
        <v>-211</v>
      </c>
      <c r="G4146">
        <v>0</v>
      </c>
      <c r="H4146">
        <v>0</v>
      </c>
      <c r="I4146">
        <v>0</v>
      </c>
    </row>
    <row r="4147" spans="1:19" s="2" customFormat="1" x14ac:dyDescent="0.2">
      <c r="A4147" s="2">
        <v>4111</v>
      </c>
      <c r="B4147" s="2">
        <v>100311</v>
      </c>
      <c r="C4147" s="2" t="s">
        <v>592</v>
      </c>
      <c r="D4147" s="2">
        <v>1.4470000000000001</v>
      </c>
      <c r="E4147" s="2">
        <v>0.28199999999999997</v>
      </c>
      <c r="F4147" s="2">
        <v>1</v>
      </c>
      <c r="G4147" s="2">
        <v>0</v>
      </c>
      <c r="H4147" s="2">
        <v>1</v>
      </c>
      <c r="I4147" s="2">
        <v>0</v>
      </c>
      <c r="J4147" s="2">
        <v>0</v>
      </c>
      <c r="K4147" s="2">
        <v>0.5</v>
      </c>
      <c r="L4147" s="2">
        <v>0</v>
      </c>
      <c r="M4147" s="2">
        <v>7</v>
      </c>
      <c r="N4147" s="2">
        <v>1.4823999999999999</v>
      </c>
      <c r="O4147" s="2">
        <v>0.14000000000000001</v>
      </c>
      <c r="P4147" s="2">
        <v>0.33560000000000001</v>
      </c>
      <c r="Q4147" s="2">
        <v>0.25</v>
      </c>
      <c r="R4147" s="9">
        <v>-4</v>
      </c>
      <c r="S4147" s="2" t="s">
        <v>784</v>
      </c>
    </row>
    <row r="4148" spans="1:19" x14ac:dyDescent="0.2">
      <c r="A4148">
        <v>4112</v>
      </c>
      <c r="B4148">
        <v>100311</v>
      </c>
      <c r="C4148">
        <v>2</v>
      </c>
      <c r="D4148">
        <v>0.93071354699999997</v>
      </c>
      <c r="E4148">
        <v>10311</v>
      </c>
      <c r="F4148">
        <v>22</v>
      </c>
      <c r="G4148">
        <v>0</v>
      </c>
      <c r="H4148">
        <v>0</v>
      </c>
      <c r="I4148">
        <v>0</v>
      </c>
    </row>
    <row r="4149" spans="1:19" x14ac:dyDescent="0.2">
      <c r="A4149">
        <v>4113</v>
      </c>
      <c r="B4149">
        <v>100311</v>
      </c>
      <c r="C4149">
        <v>2</v>
      </c>
      <c r="D4149">
        <v>1.7580144999999998E-2</v>
      </c>
      <c r="E4149">
        <v>-213</v>
      </c>
      <c r="F4149">
        <v>321</v>
      </c>
      <c r="G4149">
        <v>0</v>
      </c>
      <c r="H4149">
        <v>0</v>
      </c>
      <c r="I4149">
        <v>0</v>
      </c>
    </row>
    <row r="4150" spans="1:19" x14ac:dyDescent="0.2">
      <c r="A4150">
        <v>4114</v>
      </c>
      <c r="B4150">
        <v>100311</v>
      </c>
      <c r="C4150">
        <v>2</v>
      </c>
      <c r="D4150">
        <v>1.7580144999999998E-2</v>
      </c>
      <c r="E4150">
        <v>113</v>
      </c>
      <c r="F4150">
        <v>311</v>
      </c>
      <c r="G4150">
        <v>0</v>
      </c>
      <c r="H4150">
        <v>0</v>
      </c>
      <c r="I4150">
        <v>0</v>
      </c>
    </row>
    <row r="4151" spans="1:19" x14ac:dyDescent="0.2">
      <c r="A4151">
        <v>4115</v>
      </c>
      <c r="B4151">
        <v>100311</v>
      </c>
      <c r="C4151">
        <v>2</v>
      </c>
      <c r="D4151">
        <v>1.7063082E-2</v>
      </c>
      <c r="E4151">
        <v>313</v>
      </c>
      <c r="F4151">
        <v>111</v>
      </c>
      <c r="G4151">
        <v>0</v>
      </c>
      <c r="H4151">
        <v>0</v>
      </c>
      <c r="I4151">
        <v>0</v>
      </c>
    </row>
    <row r="4152" spans="1:19" x14ac:dyDescent="0.2">
      <c r="A4152">
        <v>4116</v>
      </c>
      <c r="B4152">
        <v>100311</v>
      </c>
      <c r="C4152">
        <v>2</v>
      </c>
      <c r="D4152">
        <v>1.7063082E-2</v>
      </c>
      <c r="E4152">
        <v>323</v>
      </c>
      <c r="F4152">
        <v>-211</v>
      </c>
      <c r="G4152">
        <v>0</v>
      </c>
      <c r="H4152">
        <v>0</v>
      </c>
      <c r="I4152">
        <v>0</v>
      </c>
    </row>
    <row r="4153" spans="1:19" s="2" customFormat="1" x14ac:dyDescent="0.2">
      <c r="A4153" s="2">
        <v>4117</v>
      </c>
      <c r="B4153" s="2">
        <v>100321</v>
      </c>
      <c r="C4153" s="2" t="s">
        <v>593</v>
      </c>
      <c r="D4153" s="2">
        <v>1.4470000000000001</v>
      </c>
      <c r="E4153" s="2">
        <v>0.28199999999999997</v>
      </c>
      <c r="F4153" s="2">
        <v>1</v>
      </c>
      <c r="G4153" s="2">
        <v>0</v>
      </c>
      <c r="H4153" s="2">
        <v>1</v>
      </c>
      <c r="I4153" s="2">
        <v>0</v>
      </c>
      <c r="J4153" s="2">
        <v>0</v>
      </c>
      <c r="K4153" s="2">
        <v>0.5</v>
      </c>
      <c r="L4153" s="2">
        <v>1</v>
      </c>
      <c r="M4153" s="2">
        <v>7</v>
      </c>
      <c r="N4153" s="2">
        <v>1.4823999999999999</v>
      </c>
      <c r="O4153" s="2">
        <v>0.14000000000000001</v>
      </c>
      <c r="P4153" s="2">
        <v>0.33560000000000001</v>
      </c>
      <c r="Q4153" s="2">
        <v>0.25</v>
      </c>
      <c r="R4153" s="9">
        <v>-4</v>
      </c>
      <c r="S4153" s="2" t="s">
        <v>784</v>
      </c>
    </row>
    <row r="4154" spans="1:19" x14ac:dyDescent="0.2">
      <c r="A4154">
        <v>4118</v>
      </c>
      <c r="B4154">
        <v>100321</v>
      </c>
      <c r="C4154">
        <v>2</v>
      </c>
      <c r="D4154">
        <v>0.93071354699999997</v>
      </c>
      <c r="E4154">
        <v>10321</v>
      </c>
      <c r="F4154">
        <v>22</v>
      </c>
      <c r="G4154">
        <v>0</v>
      </c>
      <c r="H4154">
        <v>0</v>
      </c>
      <c r="I4154">
        <v>0</v>
      </c>
    </row>
    <row r="4155" spans="1:19" x14ac:dyDescent="0.2">
      <c r="A4155">
        <v>4119</v>
      </c>
      <c r="B4155">
        <v>100321</v>
      </c>
      <c r="C4155">
        <v>2</v>
      </c>
      <c r="D4155">
        <v>1.7580144999999998E-2</v>
      </c>
      <c r="E4155">
        <v>113</v>
      </c>
      <c r="F4155">
        <v>321</v>
      </c>
      <c r="G4155">
        <v>0</v>
      </c>
      <c r="H4155">
        <v>0</v>
      </c>
      <c r="I4155">
        <v>0</v>
      </c>
    </row>
    <row r="4156" spans="1:19" x14ac:dyDescent="0.2">
      <c r="A4156">
        <v>4120</v>
      </c>
      <c r="B4156">
        <v>100321</v>
      </c>
      <c r="C4156">
        <v>2</v>
      </c>
      <c r="D4156">
        <v>1.7580144999999998E-2</v>
      </c>
      <c r="E4156">
        <v>213</v>
      </c>
      <c r="F4156">
        <v>311</v>
      </c>
      <c r="G4156">
        <v>0</v>
      </c>
      <c r="H4156">
        <v>0</v>
      </c>
      <c r="I4156">
        <v>0</v>
      </c>
    </row>
    <row r="4157" spans="1:19" x14ac:dyDescent="0.2">
      <c r="A4157">
        <v>4121</v>
      </c>
      <c r="B4157">
        <v>100321</v>
      </c>
      <c r="C4157">
        <v>2</v>
      </c>
      <c r="D4157">
        <v>1.7063082E-2</v>
      </c>
      <c r="E4157">
        <v>313</v>
      </c>
      <c r="F4157">
        <v>211</v>
      </c>
      <c r="G4157">
        <v>0</v>
      </c>
      <c r="H4157">
        <v>0</v>
      </c>
      <c r="I4157">
        <v>0</v>
      </c>
    </row>
    <row r="4158" spans="1:19" x14ac:dyDescent="0.2">
      <c r="A4158">
        <v>4122</v>
      </c>
      <c r="B4158">
        <v>100321</v>
      </c>
      <c r="C4158">
        <v>2</v>
      </c>
      <c r="D4158">
        <v>1.7063082E-2</v>
      </c>
      <c r="E4158">
        <v>323</v>
      </c>
      <c r="F4158">
        <v>111</v>
      </c>
      <c r="G4158">
        <v>0</v>
      </c>
      <c r="H4158">
        <v>0</v>
      </c>
      <c r="I4158">
        <v>0</v>
      </c>
    </row>
    <row r="4159" spans="1:19" s="2" customFormat="1" x14ac:dyDescent="0.2">
      <c r="A4159" s="2">
        <v>4123</v>
      </c>
      <c r="B4159" s="2">
        <v>-100321</v>
      </c>
      <c r="C4159" s="2" t="s">
        <v>594</v>
      </c>
      <c r="D4159" s="2">
        <v>1.4470000000000001</v>
      </c>
      <c r="E4159" s="2">
        <v>0.28199999999999997</v>
      </c>
      <c r="F4159" s="2">
        <v>1</v>
      </c>
      <c r="G4159" s="2">
        <v>0</v>
      </c>
      <c r="H4159" s="2">
        <v>-1</v>
      </c>
      <c r="I4159" s="2">
        <v>0</v>
      </c>
      <c r="J4159" s="2">
        <v>0</v>
      </c>
      <c r="K4159" s="2">
        <v>0.5</v>
      </c>
      <c r="L4159" s="2">
        <v>-1</v>
      </c>
      <c r="M4159" s="2">
        <v>7</v>
      </c>
      <c r="N4159" s="2">
        <v>1.4823999999999999</v>
      </c>
      <c r="O4159" s="2">
        <v>0.14000000000000001</v>
      </c>
      <c r="P4159" s="2">
        <v>0.33560000000000001</v>
      </c>
      <c r="Q4159" s="2">
        <v>0.25</v>
      </c>
      <c r="R4159" s="9">
        <v>-4</v>
      </c>
      <c r="S4159" s="2" t="s">
        <v>784</v>
      </c>
    </row>
    <row r="4160" spans="1:19" x14ac:dyDescent="0.2">
      <c r="A4160">
        <v>4124</v>
      </c>
      <c r="B4160">
        <v>-100321</v>
      </c>
      <c r="C4160">
        <v>2</v>
      </c>
      <c r="D4160">
        <v>0.93071354699999997</v>
      </c>
      <c r="E4160">
        <v>-10321</v>
      </c>
      <c r="F4160">
        <v>22</v>
      </c>
      <c r="G4160">
        <v>0</v>
      </c>
      <c r="H4160">
        <v>0</v>
      </c>
      <c r="I4160">
        <v>0</v>
      </c>
    </row>
    <row r="4161" spans="1:19" x14ac:dyDescent="0.2">
      <c r="A4161">
        <v>4125</v>
      </c>
      <c r="B4161">
        <v>-100321</v>
      </c>
      <c r="C4161">
        <v>2</v>
      </c>
      <c r="D4161">
        <v>1.7580144999999998E-2</v>
      </c>
      <c r="E4161">
        <v>-213</v>
      </c>
      <c r="F4161">
        <v>-311</v>
      </c>
      <c r="G4161">
        <v>0</v>
      </c>
      <c r="H4161">
        <v>0</v>
      </c>
      <c r="I4161">
        <v>0</v>
      </c>
    </row>
    <row r="4162" spans="1:19" x14ac:dyDescent="0.2">
      <c r="A4162">
        <v>4126</v>
      </c>
      <c r="B4162">
        <v>-100321</v>
      </c>
      <c r="C4162">
        <v>2</v>
      </c>
      <c r="D4162">
        <v>1.7580144999999998E-2</v>
      </c>
      <c r="E4162">
        <v>113</v>
      </c>
      <c r="F4162">
        <v>-321</v>
      </c>
      <c r="G4162">
        <v>0</v>
      </c>
      <c r="H4162">
        <v>0</v>
      </c>
      <c r="I4162">
        <v>0</v>
      </c>
    </row>
    <row r="4163" spans="1:19" x14ac:dyDescent="0.2">
      <c r="A4163">
        <v>4127</v>
      </c>
      <c r="B4163">
        <v>-100321</v>
      </c>
      <c r="C4163">
        <v>2</v>
      </c>
      <c r="D4163">
        <v>1.7063082E-2</v>
      </c>
      <c r="E4163">
        <v>-323</v>
      </c>
      <c r="F4163">
        <v>111</v>
      </c>
      <c r="G4163">
        <v>0</v>
      </c>
      <c r="H4163">
        <v>0</v>
      </c>
      <c r="I4163">
        <v>0</v>
      </c>
    </row>
    <row r="4164" spans="1:19" x14ac:dyDescent="0.2">
      <c r="A4164">
        <v>4128</v>
      </c>
      <c r="B4164">
        <v>-100321</v>
      </c>
      <c r="C4164">
        <v>2</v>
      </c>
      <c r="D4164">
        <v>1.7063082E-2</v>
      </c>
      <c r="E4164">
        <v>-313</v>
      </c>
      <c r="F4164">
        <v>-211</v>
      </c>
      <c r="G4164">
        <v>0</v>
      </c>
      <c r="H4164">
        <v>0</v>
      </c>
      <c r="I4164">
        <v>0</v>
      </c>
    </row>
    <row r="4165" spans="1:19" s="2" customFormat="1" x14ac:dyDescent="0.2">
      <c r="A4165" s="2">
        <v>4129</v>
      </c>
      <c r="B4165" s="2">
        <v>-100311</v>
      </c>
      <c r="C4165" s="2" t="s">
        <v>595</v>
      </c>
      <c r="D4165" s="2">
        <v>1.4470000000000001</v>
      </c>
      <c r="E4165" s="2">
        <v>0.28199999999999997</v>
      </c>
      <c r="F4165" s="2">
        <v>1</v>
      </c>
      <c r="G4165" s="2">
        <v>0</v>
      </c>
      <c r="H4165" s="2">
        <v>-1</v>
      </c>
      <c r="I4165" s="2">
        <v>0</v>
      </c>
      <c r="J4165" s="2">
        <v>0</v>
      </c>
      <c r="K4165" s="2">
        <v>0.5</v>
      </c>
      <c r="L4165" s="2">
        <v>0</v>
      </c>
      <c r="M4165" s="2">
        <v>7</v>
      </c>
      <c r="N4165" s="2">
        <v>1.4823999999999999</v>
      </c>
      <c r="O4165" s="2">
        <v>0.14000000000000001</v>
      </c>
      <c r="P4165" s="2">
        <v>0.33560000000000001</v>
      </c>
      <c r="Q4165" s="2">
        <v>0.25</v>
      </c>
      <c r="R4165" s="9">
        <v>-4</v>
      </c>
      <c r="S4165" s="2" t="s">
        <v>784</v>
      </c>
    </row>
    <row r="4166" spans="1:19" x14ac:dyDescent="0.2">
      <c r="A4166">
        <v>4130</v>
      </c>
      <c r="B4166">
        <v>-100311</v>
      </c>
      <c r="C4166">
        <v>2</v>
      </c>
      <c r="D4166">
        <v>0.93071354699999997</v>
      </c>
      <c r="E4166">
        <v>-10311</v>
      </c>
      <c r="F4166">
        <v>22</v>
      </c>
      <c r="G4166">
        <v>0</v>
      </c>
      <c r="H4166">
        <v>0</v>
      </c>
      <c r="I4166">
        <v>0</v>
      </c>
    </row>
    <row r="4167" spans="1:19" x14ac:dyDescent="0.2">
      <c r="A4167">
        <v>4131</v>
      </c>
      <c r="B4167">
        <v>-100311</v>
      </c>
      <c r="C4167">
        <v>2</v>
      </c>
      <c r="D4167">
        <v>1.7580144999999998E-2</v>
      </c>
      <c r="E4167">
        <v>113</v>
      </c>
      <c r="F4167">
        <v>-311</v>
      </c>
      <c r="G4167">
        <v>0</v>
      </c>
      <c r="H4167">
        <v>0</v>
      </c>
      <c r="I4167">
        <v>0</v>
      </c>
    </row>
    <row r="4168" spans="1:19" x14ac:dyDescent="0.2">
      <c r="A4168">
        <v>4132</v>
      </c>
      <c r="B4168">
        <v>-100311</v>
      </c>
      <c r="C4168">
        <v>2</v>
      </c>
      <c r="D4168">
        <v>1.7580144999999998E-2</v>
      </c>
      <c r="E4168">
        <v>213</v>
      </c>
      <c r="F4168">
        <v>-321</v>
      </c>
      <c r="G4168">
        <v>0</v>
      </c>
      <c r="H4168">
        <v>0</v>
      </c>
      <c r="I4168">
        <v>0</v>
      </c>
    </row>
    <row r="4169" spans="1:19" x14ac:dyDescent="0.2">
      <c r="A4169">
        <v>4133</v>
      </c>
      <c r="B4169">
        <v>-100311</v>
      </c>
      <c r="C4169">
        <v>2</v>
      </c>
      <c r="D4169">
        <v>1.7063082E-2</v>
      </c>
      <c r="E4169">
        <v>-323</v>
      </c>
      <c r="F4169">
        <v>211</v>
      </c>
      <c r="G4169">
        <v>0</v>
      </c>
      <c r="H4169">
        <v>0</v>
      </c>
      <c r="I4169">
        <v>0</v>
      </c>
    </row>
    <row r="4170" spans="1:19" x14ac:dyDescent="0.2">
      <c r="A4170">
        <v>4134</v>
      </c>
      <c r="B4170">
        <v>-100311</v>
      </c>
      <c r="C4170">
        <v>2</v>
      </c>
      <c r="D4170">
        <v>1.7063082E-2</v>
      </c>
      <c r="E4170">
        <v>-313</v>
      </c>
      <c r="F4170">
        <v>111</v>
      </c>
      <c r="G4170">
        <v>0</v>
      </c>
      <c r="H4170">
        <v>0</v>
      </c>
      <c r="I4170">
        <v>0</v>
      </c>
    </row>
    <row r="4171" spans="1:19" s="2" customFormat="1" x14ac:dyDescent="0.2">
      <c r="A4171" s="2">
        <v>4135</v>
      </c>
      <c r="B4171" s="2">
        <v>-9000315</v>
      </c>
      <c r="C4171" s="2" t="s">
        <v>596</v>
      </c>
      <c r="D4171" s="2">
        <v>1.58</v>
      </c>
      <c r="E4171" s="2">
        <v>0.11</v>
      </c>
      <c r="F4171" s="2">
        <v>5</v>
      </c>
      <c r="G4171" s="2">
        <v>0</v>
      </c>
      <c r="H4171" s="2">
        <v>-1</v>
      </c>
      <c r="I4171" s="2">
        <v>0</v>
      </c>
      <c r="J4171" s="2">
        <v>0</v>
      </c>
      <c r="K4171" s="2">
        <v>0.5</v>
      </c>
      <c r="L4171" s="2">
        <v>0</v>
      </c>
      <c r="M4171" s="2">
        <v>5</v>
      </c>
      <c r="N4171" s="2">
        <v>1.58</v>
      </c>
      <c r="O4171" s="2">
        <v>1.58</v>
      </c>
      <c r="P4171" s="2">
        <v>0.11</v>
      </c>
      <c r="Q4171" s="2">
        <v>0.11</v>
      </c>
      <c r="R4171" s="9">
        <v>-1</v>
      </c>
      <c r="S4171" s="2" t="s">
        <v>784</v>
      </c>
    </row>
    <row r="4172" spans="1:19" x14ac:dyDescent="0.2">
      <c r="A4172">
        <v>4136</v>
      </c>
      <c r="B4172">
        <v>-9000315</v>
      </c>
      <c r="C4172">
        <v>2</v>
      </c>
      <c r="D4172">
        <v>0.92783505200000005</v>
      </c>
      <c r="E4172">
        <v>-315</v>
      </c>
      <c r="F4172">
        <v>22</v>
      </c>
      <c r="G4172">
        <v>0</v>
      </c>
      <c r="H4172">
        <v>0</v>
      </c>
      <c r="I4172">
        <v>0</v>
      </c>
    </row>
    <row r="4173" spans="1:19" x14ac:dyDescent="0.2">
      <c r="A4173">
        <v>4137</v>
      </c>
      <c r="B4173">
        <v>-9000315</v>
      </c>
      <c r="C4173">
        <v>2</v>
      </c>
      <c r="D4173">
        <v>3.6082474000000003E-2</v>
      </c>
      <c r="E4173">
        <v>-323</v>
      </c>
      <c r="F4173">
        <v>211</v>
      </c>
      <c r="G4173">
        <v>0</v>
      </c>
      <c r="H4173">
        <v>0</v>
      </c>
      <c r="I4173">
        <v>0</v>
      </c>
    </row>
    <row r="4174" spans="1:19" x14ac:dyDescent="0.2">
      <c r="A4174">
        <v>4138</v>
      </c>
      <c r="B4174">
        <v>-9000315</v>
      </c>
      <c r="C4174">
        <v>2</v>
      </c>
      <c r="D4174">
        <v>3.6082474000000003E-2</v>
      </c>
      <c r="E4174">
        <v>-313</v>
      </c>
      <c r="F4174">
        <v>111</v>
      </c>
      <c r="G4174">
        <v>0</v>
      </c>
      <c r="H4174">
        <v>0</v>
      </c>
      <c r="I4174">
        <v>0</v>
      </c>
    </row>
    <row r="4175" spans="1:19" s="2" customFormat="1" x14ac:dyDescent="0.2">
      <c r="A4175" s="2">
        <v>4139</v>
      </c>
      <c r="B4175" s="2">
        <v>-9000325</v>
      </c>
      <c r="C4175" s="2" t="s">
        <v>597</v>
      </c>
      <c r="D4175" s="2">
        <v>1.58</v>
      </c>
      <c r="E4175" s="2">
        <v>0.11</v>
      </c>
      <c r="F4175" s="2">
        <v>5</v>
      </c>
      <c r="G4175" s="2">
        <v>0</v>
      </c>
      <c r="H4175" s="2">
        <v>-1</v>
      </c>
      <c r="I4175" s="2">
        <v>0</v>
      </c>
      <c r="J4175" s="2">
        <v>0</v>
      </c>
      <c r="K4175" s="2">
        <v>0.5</v>
      </c>
      <c r="L4175" s="2">
        <v>-1</v>
      </c>
      <c r="M4175" s="2">
        <v>5</v>
      </c>
      <c r="N4175" s="2">
        <v>1.58</v>
      </c>
      <c r="O4175" s="2">
        <v>1.58</v>
      </c>
      <c r="P4175" s="2">
        <v>0.11</v>
      </c>
      <c r="Q4175" s="2">
        <v>0.11</v>
      </c>
      <c r="R4175" s="9">
        <v>-1</v>
      </c>
      <c r="S4175" s="2" t="s">
        <v>784</v>
      </c>
    </row>
    <row r="4176" spans="1:19" x14ac:dyDescent="0.2">
      <c r="A4176">
        <v>4140</v>
      </c>
      <c r="B4176">
        <v>-9000325</v>
      </c>
      <c r="C4176">
        <v>2</v>
      </c>
      <c r="D4176">
        <v>0.92783505200000005</v>
      </c>
      <c r="E4176">
        <v>-325</v>
      </c>
      <c r="F4176">
        <v>22</v>
      </c>
      <c r="G4176">
        <v>0</v>
      </c>
      <c r="H4176">
        <v>0</v>
      </c>
      <c r="I4176">
        <v>0</v>
      </c>
    </row>
    <row r="4177" spans="1:19" x14ac:dyDescent="0.2">
      <c r="A4177">
        <v>4141</v>
      </c>
      <c r="B4177">
        <v>-9000325</v>
      </c>
      <c r="C4177">
        <v>2</v>
      </c>
      <c r="D4177">
        <v>3.6082474000000003E-2</v>
      </c>
      <c r="E4177">
        <v>-323</v>
      </c>
      <c r="F4177">
        <v>111</v>
      </c>
      <c r="G4177">
        <v>0</v>
      </c>
      <c r="H4177">
        <v>0</v>
      </c>
      <c r="I4177">
        <v>0</v>
      </c>
    </row>
    <row r="4178" spans="1:19" x14ac:dyDescent="0.2">
      <c r="A4178">
        <v>4142</v>
      </c>
      <c r="B4178">
        <v>-9000325</v>
      </c>
      <c r="C4178">
        <v>2</v>
      </c>
      <c r="D4178">
        <v>3.6082474000000003E-2</v>
      </c>
      <c r="E4178">
        <v>-313</v>
      </c>
      <c r="F4178">
        <v>-211</v>
      </c>
      <c r="G4178">
        <v>0</v>
      </c>
      <c r="H4178">
        <v>0</v>
      </c>
      <c r="I4178">
        <v>0</v>
      </c>
    </row>
    <row r="4179" spans="1:19" s="2" customFormat="1" x14ac:dyDescent="0.2">
      <c r="A4179" s="2">
        <v>4143</v>
      </c>
      <c r="B4179" s="2">
        <v>315</v>
      </c>
      <c r="C4179" s="2" t="s">
        <v>598</v>
      </c>
      <c r="D4179" s="2">
        <v>1.4323999999999999</v>
      </c>
      <c r="E4179" s="2">
        <v>0.109</v>
      </c>
      <c r="F4179" s="2">
        <v>5</v>
      </c>
      <c r="G4179" s="2">
        <v>0</v>
      </c>
      <c r="H4179" s="2">
        <v>1</v>
      </c>
      <c r="I4179" s="2">
        <v>0</v>
      </c>
      <c r="J4179" s="2">
        <v>0</v>
      </c>
      <c r="K4179" s="2">
        <v>0.5</v>
      </c>
      <c r="L4179" s="2">
        <v>0</v>
      </c>
      <c r="M4179" s="2">
        <v>10</v>
      </c>
      <c r="N4179" s="2">
        <f>D4179+0.0013</f>
        <v>1.4337</v>
      </c>
      <c r="O4179" s="2">
        <f>D4179-0.0013</f>
        <v>1.4310999999999998</v>
      </c>
      <c r="P4179" s="2">
        <f>E4179+0.005</f>
        <v>0.114</v>
      </c>
      <c r="Q4179" s="2">
        <f>E4179-0.005</f>
        <v>0.104</v>
      </c>
      <c r="R4179" s="9">
        <v>-4</v>
      </c>
      <c r="S4179" s="2" t="s">
        <v>705</v>
      </c>
    </row>
    <row r="4180" spans="1:19" x14ac:dyDescent="0.2">
      <c r="A4180">
        <v>4144</v>
      </c>
      <c r="B4180">
        <v>315</v>
      </c>
      <c r="C4180">
        <v>2</v>
      </c>
      <c r="D4180">
        <v>0.33074775699999998</v>
      </c>
      <c r="E4180">
        <v>321</v>
      </c>
      <c r="F4180">
        <v>-211</v>
      </c>
      <c r="G4180">
        <v>0</v>
      </c>
      <c r="H4180">
        <v>0</v>
      </c>
      <c r="I4180">
        <v>0</v>
      </c>
    </row>
    <row r="4181" spans="1:19" x14ac:dyDescent="0.2">
      <c r="A4181">
        <v>4145</v>
      </c>
      <c r="B4181">
        <v>315</v>
      </c>
      <c r="C4181">
        <v>2</v>
      </c>
      <c r="D4181">
        <v>0.165373879</v>
      </c>
      <c r="E4181">
        <v>311</v>
      </c>
      <c r="F4181">
        <v>111</v>
      </c>
      <c r="G4181">
        <v>0</v>
      </c>
      <c r="H4181">
        <v>0</v>
      </c>
      <c r="I4181">
        <v>0</v>
      </c>
    </row>
    <row r="4182" spans="1:19" x14ac:dyDescent="0.2">
      <c r="A4182">
        <v>4146</v>
      </c>
      <c r="B4182">
        <v>315</v>
      </c>
      <c r="C4182">
        <v>2</v>
      </c>
      <c r="D4182">
        <v>0.16339335299999999</v>
      </c>
      <c r="E4182">
        <v>323</v>
      </c>
      <c r="F4182">
        <v>-211</v>
      </c>
      <c r="G4182">
        <v>0</v>
      </c>
      <c r="H4182">
        <v>0</v>
      </c>
      <c r="I4182">
        <v>0</v>
      </c>
    </row>
    <row r="4183" spans="1:19" x14ac:dyDescent="0.2">
      <c r="A4183">
        <v>4147</v>
      </c>
      <c r="B4183">
        <v>315</v>
      </c>
      <c r="C4183">
        <v>2</v>
      </c>
      <c r="D4183">
        <v>8.2191808000000005E-2</v>
      </c>
      <c r="E4183">
        <v>313</v>
      </c>
      <c r="F4183">
        <v>111</v>
      </c>
      <c r="G4183">
        <v>0</v>
      </c>
      <c r="H4183">
        <v>0</v>
      </c>
      <c r="I4183">
        <v>0</v>
      </c>
    </row>
    <row r="4184" spans="1:19" x14ac:dyDescent="0.2">
      <c r="A4184">
        <v>4148</v>
      </c>
      <c r="B4184">
        <v>315</v>
      </c>
      <c r="C4184">
        <v>3</v>
      </c>
      <c r="D4184">
        <v>5.9250390999999999E-2</v>
      </c>
      <c r="E4184">
        <v>313</v>
      </c>
      <c r="F4184">
        <v>-211</v>
      </c>
      <c r="G4184">
        <v>211</v>
      </c>
      <c r="H4184">
        <v>0</v>
      </c>
      <c r="I4184">
        <v>0</v>
      </c>
    </row>
    <row r="4185" spans="1:19" x14ac:dyDescent="0.2">
      <c r="A4185">
        <v>4149</v>
      </c>
      <c r="B4185">
        <v>315</v>
      </c>
      <c r="C4185">
        <v>2</v>
      </c>
      <c r="D4185">
        <v>5.7435238999999999E-2</v>
      </c>
      <c r="E4185">
        <v>-213</v>
      </c>
      <c r="F4185">
        <v>321</v>
      </c>
      <c r="G4185">
        <v>0</v>
      </c>
      <c r="H4185">
        <v>0</v>
      </c>
      <c r="I4185">
        <v>0</v>
      </c>
    </row>
    <row r="4186" spans="1:19" x14ac:dyDescent="0.2">
      <c r="A4186">
        <v>4150</v>
      </c>
      <c r="B4186">
        <v>315</v>
      </c>
      <c r="C4186">
        <v>3</v>
      </c>
      <c r="D4186">
        <v>4.4561824E-2</v>
      </c>
      <c r="E4186">
        <v>323</v>
      </c>
      <c r="F4186">
        <v>-211</v>
      </c>
      <c r="G4186">
        <v>111</v>
      </c>
      <c r="H4186">
        <v>0</v>
      </c>
      <c r="I4186">
        <v>0</v>
      </c>
    </row>
    <row r="4187" spans="1:19" x14ac:dyDescent="0.2">
      <c r="A4187">
        <v>4151</v>
      </c>
      <c r="B4187">
        <v>315</v>
      </c>
      <c r="C4187">
        <v>3</v>
      </c>
      <c r="D4187">
        <v>3.9610510000000002E-2</v>
      </c>
      <c r="E4187">
        <v>313</v>
      </c>
      <c r="F4187">
        <v>111</v>
      </c>
      <c r="G4187">
        <v>111</v>
      </c>
      <c r="H4187">
        <v>0</v>
      </c>
      <c r="I4187">
        <v>0</v>
      </c>
    </row>
    <row r="4188" spans="1:19" x14ac:dyDescent="0.2">
      <c r="A4188">
        <v>4152</v>
      </c>
      <c r="B4188">
        <v>315</v>
      </c>
      <c r="C4188">
        <v>2</v>
      </c>
      <c r="D4188">
        <v>2.8717619999999999E-2</v>
      </c>
      <c r="E4188">
        <v>113</v>
      </c>
      <c r="F4188">
        <v>311</v>
      </c>
      <c r="G4188">
        <v>0</v>
      </c>
      <c r="H4188">
        <v>0</v>
      </c>
      <c r="I4188">
        <v>0</v>
      </c>
    </row>
    <row r="4189" spans="1:19" x14ac:dyDescent="0.2">
      <c r="A4189">
        <v>4153</v>
      </c>
      <c r="B4189">
        <v>315</v>
      </c>
      <c r="C4189">
        <v>2</v>
      </c>
      <c r="D4189">
        <v>2.8717619999999999E-2</v>
      </c>
      <c r="E4189">
        <v>223</v>
      </c>
      <c r="F4189">
        <v>311</v>
      </c>
      <c r="G4189">
        <v>0</v>
      </c>
      <c r="H4189">
        <v>0</v>
      </c>
      <c r="I4189">
        <v>0</v>
      </c>
    </row>
    <row r="4190" spans="1:19" s="2" customFormat="1" x14ac:dyDescent="0.2">
      <c r="A4190" s="2">
        <v>4154</v>
      </c>
      <c r="B4190" s="2">
        <v>-315</v>
      </c>
      <c r="C4190" s="2" t="s">
        <v>599</v>
      </c>
      <c r="D4190" s="2">
        <v>1.4323999999999999</v>
      </c>
      <c r="E4190" s="2">
        <v>0.109</v>
      </c>
      <c r="F4190" s="2">
        <v>5</v>
      </c>
      <c r="G4190" s="2">
        <v>0</v>
      </c>
      <c r="H4190" s="2">
        <v>-1</v>
      </c>
      <c r="I4190" s="2">
        <v>0</v>
      </c>
      <c r="J4190" s="2">
        <v>0</v>
      </c>
      <c r="K4190" s="2">
        <v>0.5</v>
      </c>
      <c r="L4190" s="2">
        <v>0</v>
      </c>
      <c r="M4190" s="2">
        <v>10</v>
      </c>
      <c r="N4190" s="2">
        <f>D4190+0.0013</f>
        <v>1.4337</v>
      </c>
      <c r="O4190" s="2">
        <f>D4190-0.0013</f>
        <v>1.4310999999999998</v>
      </c>
      <c r="P4190" s="2">
        <f>E4190+0.005</f>
        <v>0.114</v>
      </c>
      <c r="Q4190" s="2">
        <f>E4190-0.005</f>
        <v>0.104</v>
      </c>
      <c r="R4190" s="9">
        <v>-4</v>
      </c>
      <c r="S4190" s="2" t="s">
        <v>705</v>
      </c>
    </row>
    <row r="4191" spans="1:19" x14ac:dyDescent="0.2">
      <c r="A4191">
        <v>4155</v>
      </c>
      <c r="B4191">
        <v>-315</v>
      </c>
      <c r="C4191">
        <v>2</v>
      </c>
      <c r="D4191">
        <v>0.33074775699999998</v>
      </c>
      <c r="E4191">
        <v>-321</v>
      </c>
      <c r="F4191">
        <v>211</v>
      </c>
      <c r="G4191">
        <v>0</v>
      </c>
      <c r="H4191">
        <v>0</v>
      </c>
      <c r="I4191">
        <v>0</v>
      </c>
    </row>
    <row r="4192" spans="1:19" x14ac:dyDescent="0.2">
      <c r="A4192">
        <v>4156</v>
      </c>
      <c r="B4192">
        <v>-315</v>
      </c>
      <c r="C4192">
        <v>2</v>
      </c>
      <c r="D4192">
        <v>0.165373879</v>
      </c>
      <c r="E4192">
        <v>-311</v>
      </c>
      <c r="F4192">
        <v>111</v>
      </c>
      <c r="G4192">
        <v>0</v>
      </c>
      <c r="H4192">
        <v>0</v>
      </c>
      <c r="I4192">
        <v>0</v>
      </c>
    </row>
    <row r="4193" spans="1:19" x14ac:dyDescent="0.2">
      <c r="A4193">
        <v>4157</v>
      </c>
      <c r="B4193">
        <v>-315</v>
      </c>
      <c r="C4193">
        <v>2</v>
      </c>
      <c r="D4193">
        <v>0.16339335299999999</v>
      </c>
      <c r="E4193">
        <v>-323</v>
      </c>
      <c r="F4193">
        <v>211</v>
      </c>
      <c r="G4193">
        <v>0</v>
      </c>
      <c r="H4193">
        <v>0</v>
      </c>
      <c r="I4193">
        <v>0</v>
      </c>
    </row>
    <row r="4194" spans="1:19" x14ac:dyDescent="0.2">
      <c r="A4194">
        <v>4158</v>
      </c>
      <c r="B4194">
        <v>-315</v>
      </c>
      <c r="C4194">
        <v>2</v>
      </c>
      <c r="D4194">
        <v>8.2191808000000005E-2</v>
      </c>
      <c r="E4194">
        <v>-313</v>
      </c>
      <c r="F4194">
        <v>111</v>
      </c>
      <c r="G4194">
        <v>0</v>
      </c>
      <c r="H4194">
        <v>0</v>
      </c>
      <c r="I4194">
        <v>0</v>
      </c>
    </row>
    <row r="4195" spans="1:19" x14ac:dyDescent="0.2">
      <c r="A4195">
        <v>4159</v>
      </c>
      <c r="B4195">
        <v>-315</v>
      </c>
      <c r="C4195">
        <v>3</v>
      </c>
      <c r="D4195">
        <v>5.9250390999999999E-2</v>
      </c>
      <c r="E4195">
        <v>-313</v>
      </c>
      <c r="F4195">
        <v>-211</v>
      </c>
      <c r="G4195">
        <v>211</v>
      </c>
      <c r="H4195">
        <v>0</v>
      </c>
      <c r="I4195">
        <v>0</v>
      </c>
    </row>
    <row r="4196" spans="1:19" x14ac:dyDescent="0.2">
      <c r="A4196">
        <v>4160</v>
      </c>
      <c r="B4196">
        <v>-315</v>
      </c>
      <c r="C4196">
        <v>2</v>
      </c>
      <c r="D4196">
        <v>5.7435238999999999E-2</v>
      </c>
      <c r="E4196">
        <v>213</v>
      </c>
      <c r="F4196">
        <v>-321</v>
      </c>
      <c r="G4196">
        <v>0</v>
      </c>
      <c r="H4196">
        <v>0</v>
      </c>
      <c r="I4196">
        <v>0</v>
      </c>
    </row>
    <row r="4197" spans="1:19" x14ac:dyDescent="0.2">
      <c r="A4197">
        <v>4161</v>
      </c>
      <c r="B4197">
        <v>-315</v>
      </c>
      <c r="C4197">
        <v>3</v>
      </c>
      <c r="D4197">
        <v>4.4561824E-2</v>
      </c>
      <c r="E4197">
        <v>-323</v>
      </c>
      <c r="F4197">
        <v>211</v>
      </c>
      <c r="G4197">
        <v>111</v>
      </c>
      <c r="H4197">
        <v>0</v>
      </c>
      <c r="I4197">
        <v>0</v>
      </c>
    </row>
    <row r="4198" spans="1:19" x14ac:dyDescent="0.2">
      <c r="A4198">
        <v>4162</v>
      </c>
      <c r="B4198">
        <v>-315</v>
      </c>
      <c r="C4198">
        <v>3</v>
      </c>
      <c r="D4198">
        <v>3.9610510000000002E-2</v>
      </c>
      <c r="E4198">
        <v>-313</v>
      </c>
      <c r="F4198">
        <v>111</v>
      </c>
      <c r="G4198">
        <v>111</v>
      </c>
      <c r="H4198">
        <v>0</v>
      </c>
      <c r="I4198">
        <v>0</v>
      </c>
    </row>
    <row r="4199" spans="1:19" x14ac:dyDescent="0.2">
      <c r="A4199">
        <v>4163</v>
      </c>
      <c r="B4199">
        <v>-315</v>
      </c>
      <c r="C4199">
        <v>2</v>
      </c>
      <c r="D4199">
        <v>2.8717619999999999E-2</v>
      </c>
      <c r="E4199">
        <v>113</v>
      </c>
      <c r="F4199">
        <v>-311</v>
      </c>
      <c r="G4199">
        <v>0</v>
      </c>
      <c r="H4199">
        <v>0</v>
      </c>
      <c r="I4199">
        <v>0</v>
      </c>
    </row>
    <row r="4200" spans="1:19" x14ac:dyDescent="0.2">
      <c r="A4200">
        <v>4164</v>
      </c>
      <c r="B4200">
        <v>-315</v>
      </c>
      <c r="C4200">
        <v>2</v>
      </c>
      <c r="D4200">
        <v>2.8717619999999999E-2</v>
      </c>
      <c r="E4200">
        <v>223</v>
      </c>
      <c r="F4200">
        <v>-311</v>
      </c>
      <c r="G4200">
        <v>0</v>
      </c>
      <c r="H4200">
        <v>0</v>
      </c>
      <c r="I4200">
        <v>0</v>
      </c>
    </row>
    <row r="4201" spans="1:19" s="2" customFormat="1" x14ac:dyDescent="0.2">
      <c r="A4201" s="2">
        <v>4165</v>
      </c>
      <c r="B4201" s="2">
        <v>9000225</v>
      </c>
      <c r="C4201" s="2" t="s">
        <v>600</v>
      </c>
      <c r="D4201" s="2">
        <v>1.43</v>
      </c>
      <c r="E4201" s="2">
        <v>1.2999999999999999E-2</v>
      </c>
      <c r="F4201" s="2">
        <v>5</v>
      </c>
      <c r="G4201" s="2">
        <v>0</v>
      </c>
      <c r="H4201" s="2">
        <v>0</v>
      </c>
      <c r="I4201" s="2">
        <v>0</v>
      </c>
      <c r="J4201" s="2">
        <v>0</v>
      </c>
      <c r="K4201" s="2">
        <v>0</v>
      </c>
      <c r="L4201" s="2">
        <v>0</v>
      </c>
      <c r="M4201" s="2">
        <v>5</v>
      </c>
      <c r="N4201" s="2">
        <v>1.53</v>
      </c>
      <c r="O4201" s="2">
        <v>1.41</v>
      </c>
      <c r="P4201" s="2">
        <v>0.15</v>
      </c>
      <c r="Q4201" s="2">
        <v>1.2999999999999999E-2</v>
      </c>
      <c r="R4201" s="9">
        <v>-1</v>
      </c>
      <c r="S4201" s="2" t="s">
        <v>784</v>
      </c>
    </row>
    <row r="4202" spans="1:19" x14ac:dyDescent="0.2">
      <c r="A4202">
        <v>4166</v>
      </c>
      <c r="B4202">
        <v>9000225</v>
      </c>
      <c r="C4202">
        <v>2</v>
      </c>
      <c r="D4202">
        <v>0.8</v>
      </c>
      <c r="E4202">
        <v>20333</v>
      </c>
      <c r="F4202">
        <v>22</v>
      </c>
      <c r="G4202">
        <v>0</v>
      </c>
      <c r="H4202">
        <v>0</v>
      </c>
      <c r="I4202">
        <v>0</v>
      </c>
    </row>
    <row r="4203" spans="1:19" x14ac:dyDescent="0.2">
      <c r="A4203">
        <v>4167</v>
      </c>
      <c r="B4203">
        <v>9000225</v>
      </c>
      <c r="C4203">
        <v>2</v>
      </c>
      <c r="D4203">
        <v>6.7000000000000004E-2</v>
      </c>
      <c r="E4203">
        <v>-211</v>
      </c>
      <c r="F4203">
        <v>211</v>
      </c>
      <c r="G4203">
        <v>0</v>
      </c>
      <c r="H4203">
        <v>0</v>
      </c>
      <c r="I4203">
        <v>0</v>
      </c>
    </row>
    <row r="4204" spans="1:19" x14ac:dyDescent="0.2">
      <c r="A4204">
        <v>4168</v>
      </c>
      <c r="B4204">
        <v>9000225</v>
      </c>
      <c r="C4204">
        <v>2</v>
      </c>
      <c r="D4204">
        <v>0.05</v>
      </c>
      <c r="E4204">
        <v>-321</v>
      </c>
      <c r="F4204">
        <v>321</v>
      </c>
      <c r="G4204">
        <v>0</v>
      </c>
      <c r="H4204">
        <v>0</v>
      </c>
      <c r="I4204">
        <v>0</v>
      </c>
    </row>
    <row r="4205" spans="1:19" x14ac:dyDescent="0.2">
      <c r="A4205">
        <v>4169</v>
      </c>
      <c r="B4205">
        <v>9000225</v>
      </c>
      <c r="C4205">
        <v>2</v>
      </c>
      <c r="D4205">
        <v>0.05</v>
      </c>
      <c r="E4205">
        <v>-311</v>
      </c>
      <c r="F4205">
        <v>311</v>
      </c>
      <c r="G4205">
        <v>0</v>
      </c>
      <c r="H4205">
        <v>0</v>
      </c>
      <c r="I4205">
        <v>0</v>
      </c>
    </row>
    <row r="4206" spans="1:19" x14ac:dyDescent="0.2">
      <c r="A4206">
        <v>4170</v>
      </c>
      <c r="B4206">
        <v>9000225</v>
      </c>
      <c r="C4206">
        <v>2</v>
      </c>
      <c r="D4206">
        <v>3.3000000000000002E-2</v>
      </c>
      <c r="E4206">
        <v>111</v>
      </c>
      <c r="F4206">
        <v>111</v>
      </c>
      <c r="G4206">
        <v>0</v>
      </c>
      <c r="H4206">
        <v>0</v>
      </c>
      <c r="I4206">
        <v>0</v>
      </c>
    </row>
    <row r="4207" spans="1:19" s="2" customFormat="1" x14ac:dyDescent="0.2">
      <c r="A4207" s="2">
        <v>4171</v>
      </c>
      <c r="B4207" s="2">
        <v>12212</v>
      </c>
      <c r="C4207" s="2" t="s">
        <v>601</v>
      </c>
      <c r="D4207" s="2">
        <v>1.44</v>
      </c>
      <c r="E4207" s="2">
        <v>0.35</v>
      </c>
      <c r="F4207" s="2">
        <v>2</v>
      </c>
      <c r="G4207" s="2">
        <v>1</v>
      </c>
      <c r="H4207" s="2">
        <v>0</v>
      </c>
      <c r="I4207" s="2">
        <v>0</v>
      </c>
      <c r="J4207" s="2">
        <v>0</v>
      </c>
      <c r="K4207" s="2">
        <v>0.5</v>
      </c>
      <c r="L4207" s="2">
        <v>1</v>
      </c>
      <c r="M4207" s="2">
        <v>8</v>
      </c>
      <c r="N4207" s="2">
        <v>1.47</v>
      </c>
      <c r="O4207" s="2">
        <v>1.41</v>
      </c>
      <c r="P4207" s="2">
        <v>0.45</v>
      </c>
      <c r="Q4207" s="2">
        <v>0.25</v>
      </c>
      <c r="R4207" s="9">
        <v>4</v>
      </c>
      <c r="S4207" s="2" t="s">
        <v>705</v>
      </c>
    </row>
    <row r="4208" spans="1:19" x14ac:dyDescent="0.2">
      <c r="A4208">
        <v>4172</v>
      </c>
      <c r="B4208">
        <v>12212</v>
      </c>
      <c r="C4208">
        <v>2</v>
      </c>
      <c r="D4208">
        <v>0.444409744</v>
      </c>
      <c r="E4208">
        <v>2112</v>
      </c>
      <c r="F4208">
        <v>211</v>
      </c>
      <c r="G4208">
        <v>0</v>
      </c>
      <c r="H4208">
        <v>0</v>
      </c>
      <c r="I4208">
        <v>0</v>
      </c>
    </row>
    <row r="4209" spans="1:19" x14ac:dyDescent="0.2">
      <c r="A4209">
        <v>4173</v>
      </c>
      <c r="B4209">
        <v>12212</v>
      </c>
      <c r="C4209">
        <v>2</v>
      </c>
      <c r="D4209">
        <v>0.222256923</v>
      </c>
      <c r="E4209">
        <v>2212</v>
      </c>
      <c r="F4209">
        <v>111</v>
      </c>
      <c r="G4209">
        <v>0</v>
      </c>
      <c r="H4209">
        <v>0</v>
      </c>
      <c r="I4209">
        <v>0</v>
      </c>
    </row>
    <row r="4210" spans="1:19" x14ac:dyDescent="0.2">
      <c r="A4210">
        <v>4174</v>
      </c>
      <c r="B4210">
        <v>12212</v>
      </c>
      <c r="C4210">
        <v>2</v>
      </c>
      <c r="D4210">
        <v>0.128253175</v>
      </c>
      <c r="E4210">
        <v>2224</v>
      </c>
      <c r="F4210">
        <v>-211</v>
      </c>
      <c r="G4210">
        <v>0</v>
      </c>
      <c r="H4210">
        <v>0</v>
      </c>
      <c r="I4210">
        <v>0</v>
      </c>
    </row>
    <row r="4211" spans="1:19" x14ac:dyDescent="0.2">
      <c r="A4211">
        <v>4175</v>
      </c>
      <c r="B4211">
        <v>12212</v>
      </c>
      <c r="C4211">
        <v>2</v>
      </c>
      <c r="D4211">
        <v>8.5467416000000004E-2</v>
      </c>
      <c r="E4211">
        <v>2214</v>
      </c>
      <c r="F4211">
        <v>111</v>
      </c>
      <c r="G4211">
        <v>0</v>
      </c>
      <c r="H4211">
        <v>0</v>
      </c>
      <c r="I4211">
        <v>0</v>
      </c>
    </row>
    <row r="4212" spans="1:19" x14ac:dyDescent="0.2">
      <c r="A4212">
        <v>4176</v>
      </c>
      <c r="B4212">
        <v>12212</v>
      </c>
      <c r="C4212">
        <v>2</v>
      </c>
      <c r="D4212">
        <v>4.2785759E-2</v>
      </c>
      <c r="E4212">
        <v>2114</v>
      </c>
      <c r="F4212">
        <v>211</v>
      </c>
      <c r="G4212">
        <v>0</v>
      </c>
      <c r="H4212">
        <v>0</v>
      </c>
      <c r="I4212">
        <v>0</v>
      </c>
    </row>
    <row r="4213" spans="1:19" x14ac:dyDescent="0.2">
      <c r="A4213">
        <v>4177</v>
      </c>
      <c r="B4213">
        <v>12212</v>
      </c>
      <c r="C4213">
        <v>3</v>
      </c>
      <c r="D4213">
        <v>2.5608994E-2</v>
      </c>
      <c r="E4213">
        <v>2112</v>
      </c>
      <c r="F4213">
        <v>211</v>
      </c>
      <c r="G4213">
        <v>111</v>
      </c>
      <c r="H4213">
        <v>0</v>
      </c>
      <c r="I4213">
        <v>0</v>
      </c>
    </row>
    <row r="4214" spans="1:19" x14ac:dyDescent="0.2">
      <c r="A4214">
        <v>4178</v>
      </c>
      <c r="B4214">
        <v>12212</v>
      </c>
      <c r="C4214">
        <v>3</v>
      </c>
      <c r="D4214">
        <v>2.5608994E-2</v>
      </c>
      <c r="E4214">
        <v>2212</v>
      </c>
      <c r="F4214">
        <v>-211</v>
      </c>
      <c r="G4214">
        <v>211</v>
      </c>
      <c r="H4214">
        <v>0</v>
      </c>
      <c r="I4214">
        <v>0</v>
      </c>
    </row>
    <row r="4215" spans="1:19" x14ac:dyDescent="0.2">
      <c r="A4215">
        <v>4179</v>
      </c>
      <c r="B4215">
        <v>12212</v>
      </c>
      <c r="C4215">
        <v>3</v>
      </c>
      <c r="D4215">
        <v>2.5608994E-2</v>
      </c>
      <c r="E4215">
        <v>2212</v>
      </c>
      <c r="F4215">
        <v>111</v>
      </c>
      <c r="G4215">
        <v>111</v>
      </c>
      <c r="H4215">
        <v>0</v>
      </c>
      <c r="I4215">
        <v>0</v>
      </c>
    </row>
    <row r="4216" spans="1:19" s="2" customFormat="1" x14ac:dyDescent="0.2">
      <c r="A4216" s="2">
        <v>4180</v>
      </c>
      <c r="B4216" s="2">
        <v>12112</v>
      </c>
      <c r="C4216" s="2" t="s">
        <v>602</v>
      </c>
      <c r="D4216" s="2">
        <v>1.44</v>
      </c>
      <c r="E4216" s="2">
        <v>0.35</v>
      </c>
      <c r="F4216" s="2">
        <v>2</v>
      </c>
      <c r="G4216" s="2">
        <v>1</v>
      </c>
      <c r="H4216" s="2">
        <v>0</v>
      </c>
      <c r="I4216" s="2">
        <v>0</v>
      </c>
      <c r="J4216" s="2">
        <v>0</v>
      </c>
      <c r="K4216" s="2">
        <v>0.5</v>
      </c>
      <c r="L4216" s="2">
        <v>0</v>
      </c>
      <c r="M4216" s="2">
        <v>8</v>
      </c>
      <c r="N4216" s="2">
        <v>1.47</v>
      </c>
      <c r="O4216" s="2">
        <v>1.41</v>
      </c>
      <c r="P4216" s="2">
        <v>0.45</v>
      </c>
      <c r="Q4216" s="2">
        <v>0.25</v>
      </c>
      <c r="R4216" s="9">
        <v>4</v>
      </c>
      <c r="S4216" s="2" t="s">
        <v>705</v>
      </c>
    </row>
    <row r="4217" spans="1:19" x14ac:dyDescent="0.2">
      <c r="A4217">
        <v>4181</v>
      </c>
      <c r="B4217">
        <v>12112</v>
      </c>
      <c r="C4217">
        <v>2</v>
      </c>
      <c r="D4217">
        <v>0.444409744</v>
      </c>
      <c r="E4217">
        <v>2212</v>
      </c>
      <c r="F4217">
        <v>-211</v>
      </c>
      <c r="G4217">
        <v>0</v>
      </c>
      <c r="H4217">
        <v>0</v>
      </c>
      <c r="I4217">
        <v>0</v>
      </c>
    </row>
    <row r="4218" spans="1:19" x14ac:dyDescent="0.2">
      <c r="A4218">
        <v>4182</v>
      </c>
      <c r="B4218">
        <v>12112</v>
      </c>
      <c r="C4218">
        <v>2</v>
      </c>
      <c r="D4218">
        <v>0.222256923</v>
      </c>
      <c r="E4218">
        <v>2112</v>
      </c>
      <c r="F4218">
        <v>111</v>
      </c>
      <c r="G4218">
        <v>0</v>
      </c>
      <c r="H4218">
        <v>0</v>
      </c>
      <c r="I4218">
        <v>0</v>
      </c>
    </row>
    <row r="4219" spans="1:19" x14ac:dyDescent="0.2">
      <c r="A4219">
        <v>4183</v>
      </c>
      <c r="B4219">
        <v>12112</v>
      </c>
      <c r="C4219">
        <v>2</v>
      </c>
      <c r="D4219">
        <v>0.128253175</v>
      </c>
      <c r="E4219">
        <v>1114</v>
      </c>
      <c r="F4219">
        <v>211</v>
      </c>
      <c r="G4219">
        <v>0</v>
      </c>
      <c r="H4219">
        <v>0</v>
      </c>
      <c r="I4219">
        <v>0</v>
      </c>
    </row>
    <row r="4220" spans="1:19" x14ac:dyDescent="0.2">
      <c r="A4220">
        <v>4184</v>
      </c>
      <c r="B4220">
        <v>12112</v>
      </c>
      <c r="C4220">
        <v>2</v>
      </c>
      <c r="D4220">
        <v>8.5467416000000004E-2</v>
      </c>
      <c r="E4220">
        <v>2114</v>
      </c>
      <c r="F4220">
        <v>111</v>
      </c>
      <c r="G4220">
        <v>0</v>
      </c>
      <c r="H4220">
        <v>0</v>
      </c>
      <c r="I4220">
        <v>0</v>
      </c>
    </row>
    <row r="4221" spans="1:19" x14ac:dyDescent="0.2">
      <c r="A4221">
        <v>4185</v>
      </c>
      <c r="B4221">
        <v>12112</v>
      </c>
      <c r="C4221">
        <v>2</v>
      </c>
      <c r="D4221">
        <v>4.2785759E-2</v>
      </c>
      <c r="E4221">
        <v>2214</v>
      </c>
      <c r="F4221">
        <v>-211</v>
      </c>
      <c r="G4221">
        <v>0</v>
      </c>
      <c r="H4221">
        <v>0</v>
      </c>
      <c r="I4221">
        <v>0</v>
      </c>
    </row>
    <row r="4222" spans="1:19" x14ac:dyDescent="0.2">
      <c r="A4222">
        <v>4186</v>
      </c>
      <c r="B4222">
        <v>12112</v>
      </c>
      <c r="C4222">
        <v>3</v>
      </c>
      <c r="D4222">
        <v>2.5608994E-2</v>
      </c>
      <c r="E4222">
        <v>2112</v>
      </c>
      <c r="F4222">
        <v>-211</v>
      </c>
      <c r="G4222">
        <v>211</v>
      </c>
      <c r="H4222">
        <v>0</v>
      </c>
      <c r="I4222">
        <v>0</v>
      </c>
    </row>
    <row r="4223" spans="1:19" x14ac:dyDescent="0.2">
      <c r="A4223">
        <v>4187</v>
      </c>
      <c r="B4223">
        <v>12112</v>
      </c>
      <c r="C4223">
        <v>3</v>
      </c>
      <c r="D4223">
        <v>2.5608994E-2</v>
      </c>
      <c r="E4223">
        <v>2112</v>
      </c>
      <c r="F4223">
        <v>111</v>
      </c>
      <c r="G4223">
        <v>111</v>
      </c>
      <c r="H4223">
        <v>0</v>
      </c>
      <c r="I4223">
        <v>0</v>
      </c>
    </row>
    <row r="4224" spans="1:19" x14ac:dyDescent="0.2">
      <c r="A4224">
        <v>4188</v>
      </c>
      <c r="B4224">
        <v>12112</v>
      </c>
      <c r="C4224">
        <v>3</v>
      </c>
      <c r="D4224">
        <v>2.5608994E-2</v>
      </c>
      <c r="E4224">
        <v>2212</v>
      </c>
      <c r="F4224">
        <v>-211</v>
      </c>
      <c r="G4224">
        <v>111</v>
      </c>
      <c r="H4224">
        <v>0</v>
      </c>
      <c r="I4224">
        <v>0</v>
      </c>
    </row>
    <row r="4225" spans="1:19" s="2" customFormat="1" x14ac:dyDescent="0.2">
      <c r="A4225" s="2">
        <v>4189</v>
      </c>
      <c r="B4225" s="2">
        <v>-12112</v>
      </c>
      <c r="C4225" s="2" t="s">
        <v>603</v>
      </c>
      <c r="D4225" s="2">
        <v>1.44</v>
      </c>
      <c r="E4225" s="2">
        <v>0.35</v>
      </c>
      <c r="F4225" s="2">
        <v>2</v>
      </c>
      <c r="G4225" s="2">
        <v>-1</v>
      </c>
      <c r="H4225" s="2">
        <v>0</v>
      </c>
      <c r="I4225" s="2">
        <v>0</v>
      </c>
      <c r="J4225" s="2">
        <v>0</v>
      </c>
      <c r="K4225" s="2">
        <v>0.5</v>
      </c>
      <c r="L4225" s="2">
        <v>0</v>
      </c>
      <c r="M4225" s="2">
        <v>8</v>
      </c>
      <c r="N4225" s="2">
        <v>1.47</v>
      </c>
      <c r="O4225" s="2">
        <v>1.41</v>
      </c>
      <c r="P4225" s="2">
        <v>0.45</v>
      </c>
      <c r="Q4225" s="2">
        <v>0.25</v>
      </c>
      <c r="R4225" s="9">
        <v>4</v>
      </c>
      <c r="S4225" s="2" t="s">
        <v>705</v>
      </c>
    </row>
    <row r="4226" spans="1:19" x14ac:dyDescent="0.2">
      <c r="A4226">
        <v>4190</v>
      </c>
      <c r="B4226">
        <v>-12112</v>
      </c>
      <c r="C4226">
        <v>2</v>
      </c>
      <c r="D4226">
        <v>0.444409744</v>
      </c>
      <c r="E4226">
        <v>-2212</v>
      </c>
      <c r="F4226">
        <v>211</v>
      </c>
      <c r="G4226">
        <v>0</v>
      </c>
      <c r="H4226">
        <v>0</v>
      </c>
      <c r="I4226">
        <v>0</v>
      </c>
    </row>
    <row r="4227" spans="1:19" x14ac:dyDescent="0.2">
      <c r="A4227">
        <v>4191</v>
      </c>
      <c r="B4227">
        <v>-12112</v>
      </c>
      <c r="C4227">
        <v>2</v>
      </c>
      <c r="D4227">
        <v>0.222256923</v>
      </c>
      <c r="E4227">
        <v>-2112</v>
      </c>
      <c r="F4227">
        <v>111</v>
      </c>
      <c r="G4227">
        <v>0</v>
      </c>
      <c r="H4227">
        <v>0</v>
      </c>
      <c r="I4227">
        <v>0</v>
      </c>
    </row>
    <row r="4228" spans="1:19" x14ac:dyDescent="0.2">
      <c r="A4228">
        <v>4192</v>
      </c>
      <c r="B4228">
        <v>-12112</v>
      </c>
      <c r="C4228">
        <v>2</v>
      </c>
      <c r="D4228">
        <v>0.128253175</v>
      </c>
      <c r="E4228">
        <v>-1114</v>
      </c>
      <c r="F4228">
        <v>-211</v>
      </c>
      <c r="G4228">
        <v>0</v>
      </c>
      <c r="H4228">
        <v>0</v>
      </c>
      <c r="I4228">
        <v>0</v>
      </c>
    </row>
    <row r="4229" spans="1:19" x14ac:dyDescent="0.2">
      <c r="A4229">
        <v>4193</v>
      </c>
      <c r="B4229">
        <v>-12112</v>
      </c>
      <c r="C4229">
        <v>2</v>
      </c>
      <c r="D4229">
        <v>8.5467416000000004E-2</v>
      </c>
      <c r="E4229">
        <v>-2114</v>
      </c>
      <c r="F4229">
        <v>111</v>
      </c>
      <c r="G4229">
        <v>0</v>
      </c>
      <c r="H4229">
        <v>0</v>
      </c>
      <c r="I4229">
        <v>0</v>
      </c>
    </row>
    <row r="4230" spans="1:19" x14ac:dyDescent="0.2">
      <c r="A4230">
        <v>4194</v>
      </c>
      <c r="B4230">
        <v>-12112</v>
      </c>
      <c r="C4230">
        <v>2</v>
      </c>
      <c r="D4230">
        <v>4.2785759E-2</v>
      </c>
      <c r="E4230">
        <v>-2214</v>
      </c>
      <c r="F4230">
        <v>211</v>
      </c>
      <c r="G4230">
        <v>0</v>
      </c>
      <c r="H4230">
        <v>0</v>
      </c>
      <c r="I4230">
        <v>0</v>
      </c>
    </row>
    <row r="4231" spans="1:19" x14ac:dyDescent="0.2">
      <c r="A4231">
        <v>4195</v>
      </c>
      <c r="B4231">
        <v>-12112</v>
      </c>
      <c r="C4231">
        <v>3</v>
      </c>
      <c r="D4231">
        <v>2.5608994E-2</v>
      </c>
      <c r="E4231">
        <v>-2212</v>
      </c>
      <c r="F4231">
        <v>211</v>
      </c>
      <c r="G4231">
        <v>111</v>
      </c>
      <c r="H4231">
        <v>0</v>
      </c>
      <c r="I4231">
        <v>0</v>
      </c>
    </row>
    <row r="4232" spans="1:19" x14ac:dyDescent="0.2">
      <c r="A4232">
        <v>4196</v>
      </c>
      <c r="B4232">
        <v>-12112</v>
      </c>
      <c r="C4232">
        <v>3</v>
      </c>
      <c r="D4232">
        <v>2.5608994E-2</v>
      </c>
      <c r="E4232">
        <v>-2112</v>
      </c>
      <c r="F4232">
        <v>-211</v>
      </c>
      <c r="G4232">
        <v>211</v>
      </c>
      <c r="H4232">
        <v>0</v>
      </c>
      <c r="I4232">
        <v>0</v>
      </c>
    </row>
    <row r="4233" spans="1:19" x14ac:dyDescent="0.2">
      <c r="A4233">
        <v>4197</v>
      </c>
      <c r="B4233">
        <v>-12112</v>
      </c>
      <c r="C4233">
        <v>3</v>
      </c>
      <c r="D4233">
        <v>2.5608994E-2</v>
      </c>
      <c r="E4233">
        <v>-2112</v>
      </c>
      <c r="F4233">
        <v>111</v>
      </c>
      <c r="G4233">
        <v>111</v>
      </c>
      <c r="H4233">
        <v>0</v>
      </c>
      <c r="I4233">
        <v>0</v>
      </c>
    </row>
    <row r="4234" spans="1:19" s="2" customFormat="1" x14ac:dyDescent="0.2">
      <c r="A4234" s="2">
        <v>4198</v>
      </c>
      <c r="B4234" s="2">
        <v>-12212</v>
      </c>
      <c r="C4234" s="2" t="s">
        <v>604</v>
      </c>
      <c r="D4234" s="2">
        <v>1.44</v>
      </c>
      <c r="E4234" s="2">
        <v>0.35</v>
      </c>
      <c r="F4234" s="2">
        <v>2</v>
      </c>
      <c r="G4234" s="2">
        <v>-1</v>
      </c>
      <c r="H4234" s="2">
        <v>0</v>
      </c>
      <c r="I4234" s="2">
        <v>0</v>
      </c>
      <c r="J4234" s="2">
        <v>0</v>
      </c>
      <c r="K4234" s="2">
        <v>0.5</v>
      </c>
      <c r="L4234" s="2">
        <v>-1</v>
      </c>
      <c r="M4234" s="2">
        <v>8</v>
      </c>
      <c r="N4234" s="2">
        <v>1.47</v>
      </c>
      <c r="O4234" s="2">
        <v>1.41</v>
      </c>
      <c r="P4234" s="2">
        <v>0.45</v>
      </c>
      <c r="Q4234" s="2">
        <v>0.25</v>
      </c>
      <c r="R4234" s="9">
        <v>4</v>
      </c>
      <c r="S4234" s="2" t="s">
        <v>705</v>
      </c>
    </row>
    <row r="4235" spans="1:19" x14ac:dyDescent="0.2">
      <c r="A4235">
        <v>4199</v>
      </c>
      <c r="B4235">
        <v>-12212</v>
      </c>
      <c r="C4235">
        <v>2</v>
      </c>
      <c r="D4235">
        <v>0.444409744</v>
      </c>
      <c r="E4235">
        <v>-2112</v>
      </c>
      <c r="F4235">
        <v>-211</v>
      </c>
      <c r="G4235">
        <v>0</v>
      </c>
      <c r="H4235">
        <v>0</v>
      </c>
      <c r="I4235">
        <v>0</v>
      </c>
    </row>
    <row r="4236" spans="1:19" x14ac:dyDescent="0.2">
      <c r="A4236">
        <v>4200</v>
      </c>
      <c r="B4236">
        <v>-12212</v>
      </c>
      <c r="C4236">
        <v>2</v>
      </c>
      <c r="D4236">
        <v>0.222256923</v>
      </c>
      <c r="E4236">
        <v>-2212</v>
      </c>
      <c r="F4236">
        <v>111</v>
      </c>
      <c r="G4236">
        <v>0</v>
      </c>
      <c r="H4236">
        <v>0</v>
      </c>
      <c r="I4236">
        <v>0</v>
      </c>
    </row>
    <row r="4237" spans="1:19" x14ac:dyDescent="0.2">
      <c r="A4237">
        <v>4201</v>
      </c>
      <c r="B4237">
        <v>-12212</v>
      </c>
      <c r="C4237">
        <v>2</v>
      </c>
      <c r="D4237">
        <v>0.128253175</v>
      </c>
      <c r="E4237">
        <v>-2224</v>
      </c>
      <c r="F4237">
        <v>211</v>
      </c>
      <c r="G4237">
        <v>0</v>
      </c>
      <c r="H4237">
        <v>0</v>
      </c>
      <c r="I4237">
        <v>0</v>
      </c>
    </row>
    <row r="4238" spans="1:19" x14ac:dyDescent="0.2">
      <c r="A4238">
        <v>4202</v>
      </c>
      <c r="B4238">
        <v>-12212</v>
      </c>
      <c r="C4238">
        <v>2</v>
      </c>
      <c r="D4238">
        <v>8.5467416000000004E-2</v>
      </c>
      <c r="E4238">
        <v>-2214</v>
      </c>
      <c r="F4238">
        <v>111</v>
      </c>
      <c r="G4238">
        <v>0</v>
      </c>
      <c r="H4238">
        <v>0</v>
      </c>
      <c r="I4238">
        <v>0</v>
      </c>
    </row>
    <row r="4239" spans="1:19" x14ac:dyDescent="0.2">
      <c r="A4239">
        <v>4203</v>
      </c>
      <c r="B4239">
        <v>-12212</v>
      </c>
      <c r="C4239">
        <v>2</v>
      </c>
      <c r="D4239">
        <v>4.2785759E-2</v>
      </c>
      <c r="E4239">
        <v>-2114</v>
      </c>
      <c r="F4239">
        <v>-211</v>
      </c>
      <c r="G4239">
        <v>0</v>
      </c>
      <c r="H4239">
        <v>0</v>
      </c>
      <c r="I4239">
        <v>0</v>
      </c>
    </row>
    <row r="4240" spans="1:19" x14ac:dyDescent="0.2">
      <c r="A4240">
        <v>4204</v>
      </c>
      <c r="B4240">
        <v>-12212</v>
      </c>
      <c r="C4240">
        <v>3</v>
      </c>
      <c r="D4240">
        <v>2.5608994E-2</v>
      </c>
      <c r="E4240">
        <v>-2212</v>
      </c>
      <c r="F4240">
        <v>-211</v>
      </c>
      <c r="G4240">
        <v>211</v>
      </c>
      <c r="H4240">
        <v>0</v>
      </c>
      <c r="I4240">
        <v>0</v>
      </c>
    </row>
    <row r="4241" spans="1:19" x14ac:dyDescent="0.2">
      <c r="A4241">
        <v>4205</v>
      </c>
      <c r="B4241">
        <v>-12212</v>
      </c>
      <c r="C4241">
        <v>3</v>
      </c>
      <c r="D4241">
        <v>2.5608994E-2</v>
      </c>
      <c r="E4241">
        <v>-2212</v>
      </c>
      <c r="F4241">
        <v>111</v>
      </c>
      <c r="G4241">
        <v>111</v>
      </c>
      <c r="H4241">
        <v>0</v>
      </c>
      <c r="I4241">
        <v>0</v>
      </c>
    </row>
    <row r="4242" spans="1:19" x14ac:dyDescent="0.2">
      <c r="A4242">
        <v>4206</v>
      </c>
      <c r="B4242">
        <v>-12212</v>
      </c>
      <c r="C4242">
        <v>3</v>
      </c>
      <c r="D4242">
        <v>2.5608994E-2</v>
      </c>
      <c r="E4242">
        <v>-2112</v>
      </c>
      <c r="F4242">
        <v>-211</v>
      </c>
      <c r="G4242">
        <v>111</v>
      </c>
      <c r="H4242">
        <v>0</v>
      </c>
      <c r="I4242">
        <v>0</v>
      </c>
    </row>
    <row r="4243" spans="1:19" s="2" customFormat="1" x14ac:dyDescent="0.2">
      <c r="A4243" s="2">
        <v>4207</v>
      </c>
      <c r="B4243" s="2">
        <v>20333</v>
      </c>
      <c r="C4243" s="2" t="s">
        <v>605</v>
      </c>
      <c r="D4243" s="2">
        <v>1.4262999999999999</v>
      </c>
      <c r="E4243" s="2">
        <v>5.45E-2</v>
      </c>
      <c r="F4243" s="2">
        <v>3</v>
      </c>
      <c r="G4243" s="2">
        <v>0</v>
      </c>
      <c r="H4243" s="2">
        <v>0</v>
      </c>
      <c r="I4243" s="2">
        <v>0</v>
      </c>
      <c r="J4243" s="2">
        <v>0</v>
      </c>
      <c r="K4243" s="2">
        <v>0</v>
      </c>
      <c r="L4243" s="2">
        <v>0</v>
      </c>
      <c r="M4243" s="2">
        <v>6</v>
      </c>
      <c r="N4243" s="2">
        <f>D4243+0.0009</f>
        <v>1.4271999999999998</v>
      </c>
      <c r="O4243" s="2">
        <f>D4243-0.0009</f>
        <v>1.4254</v>
      </c>
      <c r="P4243" s="2">
        <f>E4243+0.0026</f>
        <v>5.7099999999999998E-2</v>
      </c>
      <c r="Q4243" s="2">
        <f>E4243-0.0026</f>
        <v>5.1900000000000002E-2</v>
      </c>
      <c r="R4243" s="9">
        <v>-4</v>
      </c>
      <c r="S4243" s="2" t="s">
        <v>785</v>
      </c>
    </row>
    <row r="4244" spans="1:19" x14ac:dyDescent="0.2">
      <c r="A4244">
        <v>4208</v>
      </c>
      <c r="B4244">
        <v>20333</v>
      </c>
      <c r="C4244">
        <v>2</v>
      </c>
      <c r="D4244">
        <v>0.7</v>
      </c>
      <c r="E4244">
        <v>9020221</v>
      </c>
      <c r="F4244">
        <v>22</v>
      </c>
      <c r="G4244">
        <v>0</v>
      </c>
      <c r="H4244">
        <v>0</v>
      </c>
      <c r="I4244">
        <v>0</v>
      </c>
      <c r="S4244" t="s">
        <v>786</v>
      </c>
    </row>
    <row r="4245" spans="1:19" x14ac:dyDescent="0.2">
      <c r="A4245">
        <v>4209</v>
      </c>
      <c r="B4245">
        <v>20333</v>
      </c>
      <c r="C4245">
        <v>2</v>
      </c>
      <c r="D4245">
        <v>7.4999999999999997E-2</v>
      </c>
      <c r="E4245">
        <v>-323</v>
      </c>
      <c r="F4245">
        <v>321</v>
      </c>
      <c r="G4245">
        <v>0</v>
      </c>
      <c r="H4245">
        <v>0</v>
      </c>
      <c r="I4245">
        <v>0</v>
      </c>
    </row>
    <row r="4246" spans="1:19" x14ac:dyDescent="0.2">
      <c r="A4246">
        <v>4210</v>
      </c>
      <c r="B4246">
        <v>20333</v>
      </c>
      <c r="C4246">
        <v>2</v>
      </c>
      <c r="D4246">
        <v>7.4999999999999997E-2</v>
      </c>
      <c r="E4246">
        <v>-313</v>
      </c>
      <c r="F4246">
        <v>311</v>
      </c>
      <c r="G4246">
        <v>0</v>
      </c>
      <c r="H4246">
        <v>0</v>
      </c>
      <c r="I4246">
        <v>0</v>
      </c>
    </row>
    <row r="4247" spans="1:19" x14ac:dyDescent="0.2">
      <c r="A4247">
        <v>4211</v>
      </c>
      <c r="B4247">
        <v>20333</v>
      </c>
      <c r="C4247">
        <v>2</v>
      </c>
      <c r="D4247">
        <v>7.4999999999999997E-2</v>
      </c>
      <c r="E4247">
        <v>313</v>
      </c>
      <c r="F4247">
        <v>-311</v>
      </c>
      <c r="G4247">
        <v>0</v>
      </c>
      <c r="H4247">
        <v>0</v>
      </c>
      <c r="I4247">
        <v>0</v>
      </c>
    </row>
    <row r="4248" spans="1:19" x14ac:dyDescent="0.2">
      <c r="A4248">
        <v>4212</v>
      </c>
      <c r="B4248">
        <v>20333</v>
      </c>
      <c r="C4248">
        <v>2</v>
      </c>
      <c r="D4248">
        <v>7.4999999999999997E-2</v>
      </c>
      <c r="E4248">
        <v>323</v>
      </c>
      <c r="F4248">
        <v>-321</v>
      </c>
      <c r="G4248">
        <v>0</v>
      </c>
      <c r="H4248">
        <v>0</v>
      </c>
      <c r="I4248">
        <v>0</v>
      </c>
    </row>
    <row r="4249" spans="1:19" s="2" customFormat="1" x14ac:dyDescent="0.2">
      <c r="A4249" s="2">
        <v>4214</v>
      </c>
      <c r="B4249" s="2">
        <v>325</v>
      </c>
      <c r="C4249" s="2" t="s">
        <v>606</v>
      </c>
      <c r="D4249" s="2">
        <v>1.4273</v>
      </c>
      <c r="E4249" s="2">
        <v>0.1</v>
      </c>
      <c r="F4249" s="2">
        <v>5</v>
      </c>
      <c r="G4249" s="2">
        <v>0</v>
      </c>
      <c r="H4249" s="2">
        <v>1</v>
      </c>
      <c r="I4249" s="2">
        <v>0</v>
      </c>
      <c r="J4249" s="2">
        <v>0</v>
      </c>
      <c r="K4249" s="2">
        <v>0.5</v>
      </c>
      <c r="L4249" s="2">
        <v>1</v>
      </c>
      <c r="M4249" s="2">
        <v>10</v>
      </c>
      <c r="N4249" s="2">
        <f>D4249+0.0015</f>
        <v>1.4288000000000001</v>
      </c>
      <c r="O4249" s="2">
        <f>D4249-0.0015</f>
        <v>1.4258</v>
      </c>
      <c r="P4249" s="2">
        <f>E4249+0.0021</f>
        <v>0.10210000000000001</v>
      </c>
      <c r="Q4249" s="2">
        <f>E4249-0.0021</f>
        <v>9.7900000000000001E-2</v>
      </c>
      <c r="R4249" s="9">
        <v>-4</v>
      </c>
      <c r="S4249" s="2" t="s">
        <v>705</v>
      </c>
    </row>
    <row r="4250" spans="1:19" x14ac:dyDescent="0.2">
      <c r="A4250">
        <v>4215</v>
      </c>
      <c r="B4250">
        <v>325</v>
      </c>
      <c r="C4250">
        <v>2</v>
      </c>
      <c r="D4250">
        <v>0.33074775699999998</v>
      </c>
      <c r="E4250">
        <v>311</v>
      </c>
      <c r="F4250">
        <v>211</v>
      </c>
      <c r="G4250">
        <v>0</v>
      </c>
      <c r="H4250">
        <v>0</v>
      </c>
      <c r="I4250">
        <v>0</v>
      </c>
    </row>
    <row r="4251" spans="1:19" x14ac:dyDescent="0.2">
      <c r="A4251">
        <v>4216</v>
      </c>
      <c r="B4251">
        <v>325</v>
      </c>
      <c r="C4251">
        <v>2</v>
      </c>
      <c r="D4251">
        <v>0.165373879</v>
      </c>
      <c r="E4251">
        <v>321</v>
      </c>
      <c r="F4251">
        <v>111</v>
      </c>
      <c r="G4251">
        <v>0</v>
      </c>
      <c r="H4251">
        <v>0</v>
      </c>
      <c r="I4251">
        <v>0</v>
      </c>
    </row>
    <row r="4252" spans="1:19" x14ac:dyDescent="0.2">
      <c r="A4252">
        <v>4217</v>
      </c>
      <c r="B4252">
        <v>325</v>
      </c>
      <c r="C4252">
        <v>2</v>
      </c>
      <c r="D4252">
        <v>0.16339335299999999</v>
      </c>
      <c r="E4252">
        <v>313</v>
      </c>
      <c r="F4252">
        <v>211</v>
      </c>
      <c r="G4252">
        <v>0</v>
      </c>
      <c r="H4252">
        <v>0</v>
      </c>
      <c r="I4252">
        <v>0</v>
      </c>
    </row>
    <row r="4253" spans="1:19" x14ac:dyDescent="0.2">
      <c r="A4253">
        <v>4218</v>
      </c>
      <c r="B4253">
        <v>325</v>
      </c>
      <c r="C4253">
        <v>2</v>
      </c>
      <c r="D4253">
        <v>8.2191808000000005E-2</v>
      </c>
      <c r="E4253">
        <v>323</v>
      </c>
      <c r="F4253">
        <v>111</v>
      </c>
      <c r="G4253">
        <v>0</v>
      </c>
      <c r="H4253">
        <v>0</v>
      </c>
      <c r="I4253">
        <v>0</v>
      </c>
    </row>
    <row r="4254" spans="1:19" x14ac:dyDescent="0.2">
      <c r="A4254">
        <v>4219</v>
      </c>
      <c r="B4254">
        <v>325</v>
      </c>
      <c r="C4254">
        <v>3</v>
      </c>
      <c r="D4254">
        <v>5.9250390999999999E-2</v>
      </c>
      <c r="E4254">
        <v>323</v>
      </c>
      <c r="F4254">
        <v>-211</v>
      </c>
      <c r="G4254">
        <v>211</v>
      </c>
      <c r="H4254">
        <v>0</v>
      </c>
      <c r="I4254">
        <v>0</v>
      </c>
    </row>
    <row r="4255" spans="1:19" x14ac:dyDescent="0.2">
      <c r="A4255">
        <v>4220</v>
      </c>
      <c r="B4255">
        <v>325</v>
      </c>
      <c r="C4255">
        <v>2</v>
      </c>
      <c r="D4255">
        <v>5.7435238999999999E-2</v>
      </c>
      <c r="E4255">
        <v>213</v>
      </c>
      <c r="F4255">
        <v>311</v>
      </c>
      <c r="G4255">
        <v>0</v>
      </c>
      <c r="H4255">
        <v>0</v>
      </c>
      <c r="I4255">
        <v>0</v>
      </c>
    </row>
    <row r="4256" spans="1:19" x14ac:dyDescent="0.2">
      <c r="A4256">
        <v>4221</v>
      </c>
      <c r="B4256">
        <v>325</v>
      </c>
      <c r="C4256">
        <v>3</v>
      </c>
      <c r="D4256">
        <v>4.4561824E-2</v>
      </c>
      <c r="E4256">
        <v>313</v>
      </c>
      <c r="F4256">
        <v>211</v>
      </c>
      <c r="G4256">
        <v>111</v>
      </c>
      <c r="H4256">
        <v>0</v>
      </c>
      <c r="I4256">
        <v>0</v>
      </c>
    </row>
    <row r="4257" spans="1:19" x14ac:dyDescent="0.2">
      <c r="A4257">
        <v>4222</v>
      </c>
      <c r="B4257">
        <v>325</v>
      </c>
      <c r="C4257">
        <v>3</v>
      </c>
      <c r="D4257">
        <v>3.9610510000000002E-2</v>
      </c>
      <c r="E4257">
        <v>323</v>
      </c>
      <c r="F4257">
        <v>111</v>
      </c>
      <c r="G4257">
        <v>111</v>
      </c>
      <c r="H4257">
        <v>0</v>
      </c>
      <c r="I4257">
        <v>0</v>
      </c>
    </row>
    <row r="4258" spans="1:19" x14ac:dyDescent="0.2">
      <c r="A4258">
        <v>4223</v>
      </c>
      <c r="B4258">
        <v>325</v>
      </c>
      <c r="C4258">
        <v>2</v>
      </c>
      <c r="D4258">
        <v>2.8717619999999999E-2</v>
      </c>
      <c r="E4258">
        <v>113</v>
      </c>
      <c r="F4258">
        <v>321</v>
      </c>
      <c r="G4258">
        <v>0</v>
      </c>
      <c r="H4258">
        <v>0</v>
      </c>
      <c r="I4258">
        <v>0</v>
      </c>
    </row>
    <row r="4259" spans="1:19" x14ac:dyDescent="0.2">
      <c r="A4259">
        <v>4224</v>
      </c>
      <c r="B4259">
        <v>325</v>
      </c>
      <c r="C4259">
        <v>2</v>
      </c>
      <c r="D4259">
        <v>2.8717619999999999E-2</v>
      </c>
      <c r="E4259">
        <v>223</v>
      </c>
      <c r="F4259">
        <v>321</v>
      </c>
      <c r="G4259">
        <v>0</v>
      </c>
      <c r="H4259">
        <v>0</v>
      </c>
      <c r="I4259">
        <v>0</v>
      </c>
    </row>
    <row r="4260" spans="1:19" s="2" customFormat="1" x14ac:dyDescent="0.2">
      <c r="A4260" s="2">
        <v>4225</v>
      </c>
      <c r="B4260" s="2">
        <v>-325</v>
      </c>
      <c r="C4260" s="2" t="s">
        <v>607</v>
      </c>
      <c r="D4260" s="2">
        <v>1.4273</v>
      </c>
      <c r="E4260" s="2">
        <v>0.1</v>
      </c>
      <c r="F4260" s="2">
        <v>5</v>
      </c>
      <c r="G4260" s="2">
        <v>0</v>
      </c>
      <c r="H4260" s="2">
        <v>-1</v>
      </c>
      <c r="I4260" s="2">
        <v>0</v>
      </c>
      <c r="J4260" s="2">
        <v>0</v>
      </c>
      <c r="K4260" s="2">
        <v>0.5</v>
      </c>
      <c r="L4260" s="2">
        <v>-1</v>
      </c>
      <c r="M4260" s="2">
        <v>10</v>
      </c>
      <c r="N4260" s="2">
        <f>D4260+0.0015</f>
        <v>1.4288000000000001</v>
      </c>
      <c r="O4260" s="2">
        <f>D4260-0.0015</f>
        <v>1.4258</v>
      </c>
      <c r="P4260" s="2">
        <f>E4260+0.0021</f>
        <v>0.10210000000000001</v>
      </c>
      <c r="Q4260" s="2">
        <f>E4260-0.0021</f>
        <v>9.7900000000000001E-2</v>
      </c>
      <c r="R4260" s="9">
        <v>-4</v>
      </c>
      <c r="S4260" s="2" t="s">
        <v>705</v>
      </c>
    </row>
    <row r="4261" spans="1:19" x14ac:dyDescent="0.2">
      <c r="A4261">
        <v>4226</v>
      </c>
      <c r="B4261">
        <v>-325</v>
      </c>
      <c r="C4261">
        <v>2</v>
      </c>
      <c r="D4261">
        <v>0.33074775699999998</v>
      </c>
      <c r="E4261">
        <v>-311</v>
      </c>
      <c r="F4261">
        <v>-211</v>
      </c>
      <c r="G4261">
        <v>0</v>
      </c>
      <c r="H4261">
        <v>0</v>
      </c>
      <c r="I4261">
        <v>0</v>
      </c>
    </row>
    <row r="4262" spans="1:19" x14ac:dyDescent="0.2">
      <c r="A4262">
        <v>4227</v>
      </c>
      <c r="B4262">
        <v>-325</v>
      </c>
      <c r="C4262">
        <v>2</v>
      </c>
      <c r="D4262">
        <v>0.165373879</v>
      </c>
      <c r="E4262">
        <v>-321</v>
      </c>
      <c r="F4262">
        <v>111</v>
      </c>
      <c r="G4262">
        <v>0</v>
      </c>
      <c r="H4262">
        <v>0</v>
      </c>
      <c r="I4262">
        <v>0</v>
      </c>
    </row>
    <row r="4263" spans="1:19" x14ac:dyDescent="0.2">
      <c r="A4263">
        <v>4228</v>
      </c>
      <c r="B4263">
        <v>-325</v>
      </c>
      <c r="C4263">
        <v>2</v>
      </c>
      <c r="D4263">
        <v>0.16339335299999999</v>
      </c>
      <c r="E4263">
        <v>-313</v>
      </c>
      <c r="F4263">
        <v>-211</v>
      </c>
      <c r="G4263">
        <v>0</v>
      </c>
      <c r="H4263">
        <v>0</v>
      </c>
      <c r="I4263">
        <v>0</v>
      </c>
    </row>
    <row r="4264" spans="1:19" x14ac:dyDescent="0.2">
      <c r="A4264">
        <v>4229</v>
      </c>
      <c r="B4264">
        <v>-325</v>
      </c>
      <c r="C4264">
        <v>2</v>
      </c>
      <c r="D4264">
        <v>8.2191808000000005E-2</v>
      </c>
      <c r="E4264">
        <v>-323</v>
      </c>
      <c r="F4264">
        <v>111</v>
      </c>
      <c r="G4264">
        <v>0</v>
      </c>
      <c r="H4264">
        <v>0</v>
      </c>
      <c r="I4264">
        <v>0</v>
      </c>
    </row>
    <row r="4265" spans="1:19" x14ac:dyDescent="0.2">
      <c r="A4265">
        <v>4230</v>
      </c>
      <c r="B4265">
        <v>-325</v>
      </c>
      <c r="C4265">
        <v>3</v>
      </c>
      <c r="D4265">
        <v>5.9250390999999999E-2</v>
      </c>
      <c r="E4265">
        <v>-323</v>
      </c>
      <c r="F4265">
        <v>-211</v>
      </c>
      <c r="G4265">
        <v>211</v>
      </c>
      <c r="H4265">
        <v>0</v>
      </c>
      <c r="I4265">
        <v>0</v>
      </c>
    </row>
    <row r="4266" spans="1:19" x14ac:dyDescent="0.2">
      <c r="A4266">
        <v>4231</v>
      </c>
      <c r="B4266">
        <v>-325</v>
      </c>
      <c r="C4266">
        <v>2</v>
      </c>
      <c r="D4266">
        <v>5.7435238999999999E-2</v>
      </c>
      <c r="E4266">
        <v>-213</v>
      </c>
      <c r="F4266">
        <v>-311</v>
      </c>
      <c r="G4266">
        <v>0</v>
      </c>
      <c r="H4266">
        <v>0</v>
      </c>
      <c r="I4266">
        <v>0</v>
      </c>
    </row>
    <row r="4267" spans="1:19" x14ac:dyDescent="0.2">
      <c r="A4267">
        <v>4232</v>
      </c>
      <c r="B4267">
        <v>-325</v>
      </c>
      <c r="C4267">
        <v>3</v>
      </c>
      <c r="D4267">
        <v>4.4561824E-2</v>
      </c>
      <c r="E4267">
        <v>-313</v>
      </c>
      <c r="F4267">
        <v>-211</v>
      </c>
      <c r="G4267">
        <v>111</v>
      </c>
      <c r="H4267">
        <v>0</v>
      </c>
      <c r="I4267">
        <v>0</v>
      </c>
    </row>
    <row r="4268" spans="1:19" x14ac:dyDescent="0.2">
      <c r="A4268">
        <v>4233</v>
      </c>
      <c r="B4268">
        <v>-325</v>
      </c>
      <c r="C4268">
        <v>3</v>
      </c>
      <c r="D4268">
        <v>3.9610510000000002E-2</v>
      </c>
      <c r="E4268">
        <v>-323</v>
      </c>
      <c r="F4268">
        <v>111</v>
      </c>
      <c r="G4268">
        <v>111</v>
      </c>
      <c r="H4268">
        <v>0</v>
      </c>
      <c r="I4268">
        <v>0</v>
      </c>
    </row>
    <row r="4269" spans="1:19" x14ac:dyDescent="0.2">
      <c r="A4269">
        <v>4234</v>
      </c>
      <c r="B4269">
        <v>-325</v>
      </c>
      <c r="C4269">
        <v>2</v>
      </c>
      <c r="D4269">
        <v>2.8717619999999999E-2</v>
      </c>
      <c r="E4269">
        <v>113</v>
      </c>
      <c r="F4269">
        <v>-321</v>
      </c>
      <c r="G4269">
        <v>0</v>
      </c>
      <c r="H4269">
        <v>0</v>
      </c>
      <c r="I4269">
        <v>0</v>
      </c>
    </row>
    <row r="4270" spans="1:19" x14ac:dyDescent="0.2">
      <c r="A4270">
        <v>4235</v>
      </c>
      <c r="B4270">
        <v>-325</v>
      </c>
      <c r="C4270">
        <v>2</v>
      </c>
      <c r="D4270">
        <v>2.8717619999999999E-2</v>
      </c>
      <c r="E4270">
        <v>223</v>
      </c>
      <c r="F4270">
        <v>-321</v>
      </c>
      <c r="G4270">
        <v>0</v>
      </c>
      <c r="H4270">
        <v>0</v>
      </c>
      <c r="I4270">
        <v>0</v>
      </c>
    </row>
    <row r="4271" spans="1:19" s="2" customFormat="1" x14ac:dyDescent="0.2">
      <c r="A4271" s="2">
        <v>4236</v>
      </c>
      <c r="B4271" s="2">
        <v>100223</v>
      </c>
      <c r="C4271" s="2" t="s">
        <v>608</v>
      </c>
      <c r="D4271" s="2">
        <v>1.41</v>
      </c>
      <c r="E4271" s="2">
        <v>0.28999999999999998</v>
      </c>
      <c r="F4271" s="2">
        <v>3</v>
      </c>
      <c r="G4271" s="2">
        <v>0</v>
      </c>
      <c r="H4271" s="2">
        <v>0</v>
      </c>
      <c r="I4271" s="2">
        <v>0</v>
      </c>
      <c r="J4271" s="2">
        <v>0</v>
      </c>
      <c r="K4271" s="2">
        <v>0</v>
      </c>
      <c r="L4271" s="2">
        <v>0</v>
      </c>
      <c r="M4271" s="2">
        <v>5</v>
      </c>
      <c r="N4271" s="2">
        <f>D4271+0.06</f>
        <v>1.47</v>
      </c>
      <c r="O4271" s="2">
        <f>D4271-0.06</f>
        <v>1.3499999999999999</v>
      </c>
      <c r="P4271" s="2">
        <f>E4271+0.19</f>
        <v>0.48</v>
      </c>
      <c r="Q4271" s="2">
        <f>E4271-0.19</f>
        <v>9.9999999999999978E-2</v>
      </c>
      <c r="R4271" s="9">
        <v>-4</v>
      </c>
      <c r="S4271" s="2" t="s">
        <v>705</v>
      </c>
    </row>
    <row r="4272" spans="1:19" x14ac:dyDescent="0.2">
      <c r="A4272">
        <v>4237</v>
      </c>
      <c r="B4272">
        <v>100223</v>
      </c>
      <c r="C4272">
        <v>2</v>
      </c>
      <c r="D4272">
        <v>0.23400000000000001</v>
      </c>
      <c r="E4272">
        <v>113</v>
      </c>
      <c r="F4272">
        <v>111</v>
      </c>
      <c r="G4272">
        <v>0</v>
      </c>
      <c r="H4272">
        <v>0</v>
      </c>
      <c r="I4272">
        <v>0</v>
      </c>
    </row>
    <row r="4273" spans="1:19" x14ac:dyDescent="0.2">
      <c r="A4273">
        <v>4238</v>
      </c>
      <c r="B4273">
        <v>100223</v>
      </c>
      <c r="C4273">
        <v>2</v>
      </c>
      <c r="D4273">
        <v>0.23300000000000001</v>
      </c>
      <c r="E4273">
        <v>-213</v>
      </c>
      <c r="F4273">
        <v>211</v>
      </c>
      <c r="G4273">
        <v>0</v>
      </c>
      <c r="H4273">
        <v>0</v>
      </c>
      <c r="I4273">
        <v>0</v>
      </c>
    </row>
    <row r="4274" spans="1:19" x14ac:dyDescent="0.2">
      <c r="A4274">
        <v>4239</v>
      </c>
      <c r="B4274">
        <v>100223</v>
      </c>
      <c r="C4274">
        <v>2</v>
      </c>
      <c r="D4274">
        <v>0.23300000000000001</v>
      </c>
      <c r="E4274">
        <v>213</v>
      </c>
      <c r="F4274">
        <v>-211</v>
      </c>
      <c r="G4274">
        <v>0</v>
      </c>
      <c r="H4274">
        <v>0</v>
      </c>
      <c r="I4274">
        <v>0</v>
      </c>
    </row>
    <row r="4275" spans="1:19" x14ac:dyDescent="0.2">
      <c r="A4275">
        <v>4240</v>
      </c>
      <c r="B4275">
        <v>100223</v>
      </c>
      <c r="C4275">
        <v>3</v>
      </c>
      <c r="D4275">
        <v>0.2</v>
      </c>
      <c r="E4275">
        <v>223</v>
      </c>
      <c r="F4275">
        <v>-211</v>
      </c>
      <c r="G4275">
        <v>211</v>
      </c>
      <c r="H4275">
        <v>0</v>
      </c>
      <c r="I4275">
        <v>0</v>
      </c>
    </row>
    <row r="4276" spans="1:19" x14ac:dyDescent="0.2">
      <c r="A4276">
        <v>4241</v>
      </c>
      <c r="B4276">
        <v>100223</v>
      </c>
      <c r="C4276">
        <v>3</v>
      </c>
      <c r="D4276">
        <v>0.1</v>
      </c>
      <c r="E4276">
        <v>223</v>
      </c>
      <c r="F4276">
        <v>111</v>
      </c>
      <c r="G4276">
        <v>111</v>
      </c>
      <c r="H4276">
        <v>0</v>
      </c>
      <c r="I4276">
        <v>0</v>
      </c>
    </row>
    <row r="4277" spans="1:19" s="2" customFormat="1" x14ac:dyDescent="0.2">
      <c r="A4277" s="2">
        <v>4248</v>
      </c>
      <c r="B4277" s="2">
        <v>100323</v>
      </c>
      <c r="C4277" s="2" t="s">
        <v>609</v>
      </c>
      <c r="D4277" s="2">
        <v>1.4139999999999999</v>
      </c>
      <c r="E4277" s="2">
        <v>0.23200000000000001</v>
      </c>
      <c r="F4277" s="2">
        <v>3</v>
      </c>
      <c r="G4277" s="2">
        <v>0</v>
      </c>
      <c r="H4277" s="2">
        <v>1</v>
      </c>
      <c r="I4277" s="2">
        <v>0</v>
      </c>
      <c r="J4277" s="2">
        <v>0</v>
      </c>
      <c r="K4277" s="2">
        <v>0.5</v>
      </c>
      <c r="L4277" s="2">
        <v>1</v>
      </c>
      <c r="M4277" s="2">
        <v>7</v>
      </c>
      <c r="N4277" s="2">
        <f>D4277+0.015</f>
        <v>1.4289999999999998</v>
      </c>
      <c r="O4277" s="2">
        <f>D4277-0.015</f>
        <v>1.399</v>
      </c>
      <c r="P4277" s="2">
        <f>E4277+0.021</f>
        <v>0.253</v>
      </c>
      <c r="Q4277" s="2">
        <f>E4277-0.021</f>
        <v>0.21100000000000002</v>
      </c>
      <c r="R4277" s="9">
        <v>-4</v>
      </c>
      <c r="S4277" s="2" t="s">
        <v>784</v>
      </c>
    </row>
    <row r="4278" spans="1:19" x14ac:dyDescent="0.2">
      <c r="A4278">
        <v>4249</v>
      </c>
      <c r="B4278">
        <v>100323</v>
      </c>
      <c r="C4278">
        <v>2</v>
      </c>
      <c r="D4278">
        <v>0.46400000000000002</v>
      </c>
      <c r="E4278">
        <v>20323</v>
      </c>
      <c r="F4278">
        <v>22</v>
      </c>
      <c r="G4278">
        <v>0</v>
      </c>
      <c r="H4278">
        <v>0</v>
      </c>
      <c r="I4278">
        <v>0</v>
      </c>
    </row>
    <row r="4279" spans="1:19" x14ac:dyDescent="0.2">
      <c r="A4279">
        <v>4250</v>
      </c>
      <c r="B4279">
        <v>100323</v>
      </c>
      <c r="C4279">
        <v>2</v>
      </c>
      <c r="D4279">
        <v>0.2</v>
      </c>
      <c r="E4279">
        <v>313</v>
      </c>
      <c r="F4279">
        <v>211</v>
      </c>
      <c r="G4279">
        <v>0</v>
      </c>
      <c r="H4279">
        <v>0</v>
      </c>
      <c r="I4279">
        <v>0</v>
      </c>
    </row>
    <row r="4280" spans="1:19" x14ac:dyDescent="0.2">
      <c r="A4280">
        <v>4251</v>
      </c>
      <c r="B4280">
        <v>100323</v>
      </c>
      <c r="C4280">
        <v>2</v>
      </c>
      <c r="D4280">
        <v>0.2</v>
      </c>
      <c r="E4280">
        <v>323</v>
      </c>
      <c r="F4280">
        <v>111</v>
      </c>
      <c r="G4280">
        <v>0</v>
      </c>
      <c r="H4280">
        <v>0</v>
      </c>
      <c r="I4280">
        <v>0</v>
      </c>
    </row>
    <row r="4281" spans="1:19" x14ac:dyDescent="0.2">
      <c r="A4281">
        <v>4252</v>
      </c>
      <c r="B4281">
        <v>100323</v>
      </c>
      <c r="C4281">
        <v>2</v>
      </c>
      <c r="D4281">
        <v>3.5000000000000003E-2</v>
      </c>
      <c r="E4281">
        <v>113</v>
      </c>
      <c r="F4281">
        <v>321</v>
      </c>
      <c r="G4281">
        <v>0</v>
      </c>
      <c r="H4281">
        <v>0</v>
      </c>
      <c r="I4281">
        <v>0</v>
      </c>
    </row>
    <row r="4282" spans="1:19" x14ac:dyDescent="0.2">
      <c r="A4282">
        <v>4253</v>
      </c>
      <c r="B4282">
        <v>100323</v>
      </c>
      <c r="C4282">
        <v>2</v>
      </c>
      <c r="D4282">
        <v>3.5000000000000003E-2</v>
      </c>
      <c r="E4282">
        <v>213</v>
      </c>
      <c r="F4282">
        <v>311</v>
      </c>
      <c r="G4282">
        <v>0</v>
      </c>
      <c r="H4282">
        <v>0</v>
      </c>
      <c r="I4282">
        <v>0</v>
      </c>
    </row>
    <row r="4283" spans="1:19" x14ac:dyDescent="0.2">
      <c r="A4283">
        <v>4254</v>
      </c>
      <c r="B4283">
        <v>100323</v>
      </c>
      <c r="C4283">
        <v>2</v>
      </c>
      <c r="D4283">
        <v>3.3000000000000002E-2</v>
      </c>
      <c r="E4283">
        <v>311</v>
      </c>
      <c r="F4283">
        <v>211</v>
      </c>
      <c r="G4283">
        <v>0</v>
      </c>
      <c r="H4283">
        <v>0</v>
      </c>
      <c r="I4283">
        <v>0</v>
      </c>
    </row>
    <row r="4284" spans="1:19" x14ac:dyDescent="0.2">
      <c r="A4284">
        <v>4255</v>
      </c>
      <c r="B4284">
        <v>100323</v>
      </c>
      <c r="C4284">
        <v>2</v>
      </c>
      <c r="D4284">
        <v>3.3000000000000002E-2</v>
      </c>
      <c r="E4284">
        <v>321</v>
      </c>
      <c r="F4284">
        <v>111</v>
      </c>
      <c r="G4284">
        <v>0</v>
      </c>
      <c r="H4284">
        <v>0</v>
      </c>
      <c r="I4284">
        <v>0</v>
      </c>
    </row>
    <row r="4285" spans="1:19" s="2" customFormat="1" x14ac:dyDescent="0.2">
      <c r="A4285" s="2">
        <v>4256</v>
      </c>
      <c r="B4285" s="2">
        <v>100313</v>
      </c>
      <c r="C4285" s="2" t="s">
        <v>610</v>
      </c>
      <c r="D4285" s="2">
        <v>1.4139999999999999</v>
      </c>
      <c r="E4285" s="2">
        <v>0.23200000000000001</v>
      </c>
      <c r="F4285" s="2">
        <v>3</v>
      </c>
      <c r="G4285" s="2">
        <v>0</v>
      </c>
      <c r="H4285" s="2">
        <v>1</v>
      </c>
      <c r="I4285" s="2">
        <v>0</v>
      </c>
      <c r="J4285" s="2">
        <v>0</v>
      </c>
      <c r="K4285" s="2">
        <v>0.5</v>
      </c>
      <c r="L4285" s="2">
        <v>0</v>
      </c>
      <c r="M4285" s="2">
        <v>7</v>
      </c>
      <c r="N4285" s="2">
        <f>D4285+0.015</f>
        <v>1.4289999999999998</v>
      </c>
      <c r="O4285" s="2">
        <f>D4285-0.015</f>
        <v>1.399</v>
      </c>
      <c r="P4285" s="2">
        <f>E4285+0.021</f>
        <v>0.253</v>
      </c>
      <c r="Q4285" s="2">
        <f>E4285-0.021</f>
        <v>0.21100000000000002</v>
      </c>
      <c r="R4285" s="9">
        <v>-4</v>
      </c>
      <c r="S4285" s="2" t="s">
        <v>784</v>
      </c>
    </row>
    <row r="4286" spans="1:19" x14ac:dyDescent="0.2">
      <c r="A4286">
        <v>4257</v>
      </c>
      <c r="B4286">
        <v>100313</v>
      </c>
      <c r="C4286">
        <v>2</v>
      </c>
      <c r="D4286">
        <v>0.46400000000000002</v>
      </c>
      <c r="E4286">
        <v>20313</v>
      </c>
      <c r="F4286">
        <v>22</v>
      </c>
      <c r="G4286">
        <v>0</v>
      </c>
      <c r="H4286">
        <v>0</v>
      </c>
      <c r="I4286">
        <v>0</v>
      </c>
    </row>
    <row r="4287" spans="1:19" x14ac:dyDescent="0.2">
      <c r="A4287">
        <v>4258</v>
      </c>
      <c r="B4287">
        <v>100313</v>
      </c>
      <c r="C4287">
        <v>2</v>
      </c>
      <c r="D4287">
        <v>0.2</v>
      </c>
      <c r="E4287">
        <v>313</v>
      </c>
      <c r="F4287">
        <v>111</v>
      </c>
      <c r="G4287">
        <v>0</v>
      </c>
      <c r="H4287">
        <v>0</v>
      </c>
      <c r="I4287">
        <v>0</v>
      </c>
    </row>
    <row r="4288" spans="1:19" x14ac:dyDescent="0.2">
      <c r="A4288">
        <v>4259</v>
      </c>
      <c r="B4288">
        <v>100313</v>
      </c>
      <c r="C4288">
        <v>2</v>
      </c>
      <c r="D4288">
        <v>0.2</v>
      </c>
      <c r="E4288">
        <v>323</v>
      </c>
      <c r="F4288">
        <v>-211</v>
      </c>
      <c r="G4288">
        <v>0</v>
      </c>
      <c r="H4288">
        <v>0</v>
      </c>
      <c r="I4288">
        <v>0</v>
      </c>
    </row>
    <row r="4289" spans="1:19" x14ac:dyDescent="0.2">
      <c r="A4289">
        <v>4260</v>
      </c>
      <c r="B4289">
        <v>100313</v>
      </c>
      <c r="C4289">
        <v>2</v>
      </c>
      <c r="D4289">
        <v>3.5000000000000003E-2</v>
      </c>
      <c r="E4289">
        <v>-213</v>
      </c>
      <c r="F4289">
        <v>321</v>
      </c>
      <c r="G4289">
        <v>0</v>
      </c>
      <c r="H4289">
        <v>0</v>
      </c>
      <c r="I4289">
        <v>0</v>
      </c>
    </row>
    <row r="4290" spans="1:19" x14ac:dyDescent="0.2">
      <c r="A4290">
        <v>4261</v>
      </c>
      <c r="B4290">
        <v>100313</v>
      </c>
      <c r="C4290">
        <v>2</v>
      </c>
      <c r="D4290">
        <v>3.5000000000000003E-2</v>
      </c>
      <c r="E4290">
        <v>113</v>
      </c>
      <c r="F4290">
        <v>311</v>
      </c>
      <c r="G4290">
        <v>0</v>
      </c>
      <c r="H4290">
        <v>0</v>
      </c>
      <c r="I4290">
        <v>0</v>
      </c>
    </row>
    <row r="4291" spans="1:19" x14ac:dyDescent="0.2">
      <c r="A4291">
        <v>4262</v>
      </c>
      <c r="B4291">
        <v>100313</v>
      </c>
      <c r="C4291">
        <v>2</v>
      </c>
      <c r="D4291">
        <v>3.3000000000000002E-2</v>
      </c>
      <c r="E4291">
        <v>311</v>
      </c>
      <c r="F4291">
        <v>111</v>
      </c>
      <c r="G4291">
        <v>0</v>
      </c>
      <c r="H4291">
        <v>0</v>
      </c>
      <c r="I4291">
        <v>0</v>
      </c>
    </row>
    <row r="4292" spans="1:19" x14ac:dyDescent="0.2">
      <c r="A4292">
        <v>4263</v>
      </c>
      <c r="B4292">
        <v>100313</v>
      </c>
      <c r="C4292">
        <v>2</v>
      </c>
      <c r="D4292">
        <v>3.3000000000000002E-2</v>
      </c>
      <c r="E4292">
        <v>321</v>
      </c>
      <c r="F4292">
        <v>-211</v>
      </c>
      <c r="G4292">
        <v>0</v>
      </c>
      <c r="H4292">
        <v>0</v>
      </c>
      <c r="I4292">
        <v>0</v>
      </c>
    </row>
    <row r="4293" spans="1:19" s="2" customFormat="1" x14ac:dyDescent="0.2">
      <c r="A4293" s="2">
        <v>4264</v>
      </c>
      <c r="B4293" s="2">
        <v>-100313</v>
      </c>
      <c r="C4293" s="2" t="s">
        <v>611</v>
      </c>
      <c r="D4293" s="2">
        <v>1.4139999999999999</v>
      </c>
      <c r="E4293" s="2">
        <v>0.23200000000000001</v>
      </c>
      <c r="F4293" s="2">
        <v>3</v>
      </c>
      <c r="G4293" s="2">
        <v>0</v>
      </c>
      <c r="H4293" s="2">
        <v>-1</v>
      </c>
      <c r="I4293" s="2">
        <v>0</v>
      </c>
      <c r="J4293" s="2">
        <v>0</v>
      </c>
      <c r="K4293" s="2">
        <v>0.5</v>
      </c>
      <c r="L4293" s="2">
        <v>0</v>
      </c>
      <c r="M4293" s="2">
        <v>7</v>
      </c>
      <c r="N4293" s="2">
        <f>D4293+0.015</f>
        <v>1.4289999999999998</v>
      </c>
      <c r="O4293" s="2">
        <f>D4293-0.015</f>
        <v>1.399</v>
      </c>
      <c r="P4293" s="2">
        <f>E4293+0.021</f>
        <v>0.253</v>
      </c>
      <c r="Q4293" s="2">
        <f>E4293-0.021</f>
        <v>0.21100000000000002</v>
      </c>
      <c r="R4293" s="9">
        <v>-4</v>
      </c>
      <c r="S4293" s="2" t="s">
        <v>784</v>
      </c>
    </row>
    <row r="4294" spans="1:19" x14ac:dyDescent="0.2">
      <c r="A4294">
        <v>4265</v>
      </c>
      <c r="B4294">
        <v>-100313</v>
      </c>
      <c r="C4294">
        <v>2</v>
      </c>
      <c r="D4294">
        <v>0.46400000000000002</v>
      </c>
      <c r="E4294">
        <v>-20313</v>
      </c>
      <c r="F4294">
        <v>22</v>
      </c>
      <c r="G4294">
        <v>0</v>
      </c>
      <c r="H4294">
        <v>0</v>
      </c>
      <c r="I4294">
        <v>0</v>
      </c>
    </row>
    <row r="4295" spans="1:19" x14ac:dyDescent="0.2">
      <c r="A4295">
        <v>4266</v>
      </c>
      <c r="B4295">
        <v>-100313</v>
      </c>
      <c r="C4295">
        <v>2</v>
      </c>
      <c r="D4295">
        <v>0.2</v>
      </c>
      <c r="E4295">
        <v>-323</v>
      </c>
      <c r="F4295">
        <v>211</v>
      </c>
      <c r="G4295">
        <v>0</v>
      </c>
      <c r="H4295">
        <v>0</v>
      </c>
      <c r="I4295">
        <v>0</v>
      </c>
    </row>
    <row r="4296" spans="1:19" x14ac:dyDescent="0.2">
      <c r="A4296">
        <v>4267</v>
      </c>
      <c r="B4296">
        <v>-100313</v>
      </c>
      <c r="C4296">
        <v>2</v>
      </c>
      <c r="D4296">
        <v>0.2</v>
      </c>
      <c r="E4296">
        <v>-313</v>
      </c>
      <c r="F4296">
        <v>111</v>
      </c>
      <c r="G4296">
        <v>0</v>
      </c>
      <c r="H4296">
        <v>0</v>
      </c>
      <c r="I4296">
        <v>0</v>
      </c>
    </row>
    <row r="4297" spans="1:19" x14ac:dyDescent="0.2">
      <c r="A4297">
        <v>4268</v>
      </c>
      <c r="B4297">
        <v>-100313</v>
      </c>
      <c r="C4297">
        <v>2</v>
      </c>
      <c r="D4297">
        <v>3.5000000000000003E-2</v>
      </c>
      <c r="E4297">
        <v>113</v>
      </c>
      <c r="F4297">
        <v>-311</v>
      </c>
      <c r="G4297">
        <v>0</v>
      </c>
      <c r="H4297">
        <v>0</v>
      </c>
      <c r="I4297">
        <v>0</v>
      </c>
    </row>
    <row r="4298" spans="1:19" x14ac:dyDescent="0.2">
      <c r="A4298">
        <v>4269</v>
      </c>
      <c r="B4298">
        <v>-100313</v>
      </c>
      <c r="C4298">
        <v>2</v>
      </c>
      <c r="D4298">
        <v>3.5000000000000003E-2</v>
      </c>
      <c r="E4298">
        <v>213</v>
      </c>
      <c r="F4298">
        <v>-321</v>
      </c>
      <c r="G4298">
        <v>0</v>
      </c>
      <c r="H4298">
        <v>0</v>
      </c>
      <c r="I4298">
        <v>0</v>
      </c>
    </row>
    <row r="4299" spans="1:19" x14ac:dyDescent="0.2">
      <c r="A4299">
        <v>4270</v>
      </c>
      <c r="B4299">
        <v>-100313</v>
      </c>
      <c r="C4299">
        <v>2</v>
      </c>
      <c r="D4299">
        <v>3.3000000000000002E-2</v>
      </c>
      <c r="E4299">
        <v>-321</v>
      </c>
      <c r="F4299">
        <v>211</v>
      </c>
      <c r="G4299">
        <v>0</v>
      </c>
      <c r="H4299">
        <v>0</v>
      </c>
      <c r="I4299">
        <v>0</v>
      </c>
    </row>
    <row r="4300" spans="1:19" x14ac:dyDescent="0.2">
      <c r="A4300">
        <v>4271</v>
      </c>
      <c r="B4300">
        <v>-100313</v>
      </c>
      <c r="C4300">
        <v>2</v>
      </c>
      <c r="D4300">
        <v>3.3000000000000002E-2</v>
      </c>
      <c r="E4300">
        <v>-311</v>
      </c>
      <c r="F4300">
        <v>111</v>
      </c>
      <c r="G4300">
        <v>0</v>
      </c>
      <c r="H4300">
        <v>0</v>
      </c>
      <c r="I4300">
        <v>0</v>
      </c>
    </row>
    <row r="4301" spans="1:19" s="2" customFormat="1" x14ac:dyDescent="0.2">
      <c r="A4301" s="2">
        <v>4272</v>
      </c>
      <c r="B4301" s="2">
        <v>-100323</v>
      </c>
      <c r="C4301" s="2" t="s">
        <v>612</v>
      </c>
      <c r="D4301" s="2">
        <v>1.4139999999999999</v>
      </c>
      <c r="E4301" s="2">
        <v>0.23200000000000001</v>
      </c>
      <c r="F4301" s="2">
        <v>3</v>
      </c>
      <c r="G4301" s="2">
        <v>0</v>
      </c>
      <c r="H4301" s="2">
        <v>-1</v>
      </c>
      <c r="I4301" s="2">
        <v>0</v>
      </c>
      <c r="J4301" s="2">
        <v>0</v>
      </c>
      <c r="K4301" s="2">
        <v>0.5</v>
      </c>
      <c r="L4301" s="2">
        <v>-1</v>
      </c>
      <c r="M4301" s="2">
        <v>7</v>
      </c>
      <c r="N4301" s="2">
        <f>D4301+0.015</f>
        <v>1.4289999999999998</v>
      </c>
      <c r="O4301" s="2">
        <f>D4301-0.015</f>
        <v>1.399</v>
      </c>
      <c r="P4301" s="2">
        <f>E4301+0.021</f>
        <v>0.253</v>
      </c>
      <c r="Q4301" s="2">
        <f>E4301-0.021</f>
        <v>0.21100000000000002</v>
      </c>
      <c r="R4301" s="9">
        <v>-4</v>
      </c>
      <c r="S4301" s="2" t="s">
        <v>784</v>
      </c>
    </row>
    <row r="4302" spans="1:19" x14ac:dyDescent="0.2">
      <c r="A4302">
        <v>4273</v>
      </c>
      <c r="B4302">
        <v>-100323</v>
      </c>
      <c r="C4302">
        <v>2</v>
      </c>
      <c r="D4302">
        <v>0.46400000000000002</v>
      </c>
      <c r="E4302">
        <v>-20323</v>
      </c>
      <c r="F4302">
        <v>22</v>
      </c>
      <c r="G4302">
        <v>0</v>
      </c>
      <c r="H4302">
        <v>0</v>
      </c>
      <c r="I4302">
        <v>0</v>
      </c>
    </row>
    <row r="4303" spans="1:19" x14ac:dyDescent="0.2">
      <c r="A4303">
        <v>4274</v>
      </c>
      <c r="B4303">
        <v>-100323</v>
      </c>
      <c r="C4303">
        <v>2</v>
      </c>
      <c r="D4303">
        <v>0.2</v>
      </c>
      <c r="E4303">
        <v>-323</v>
      </c>
      <c r="F4303">
        <v>111</v>
      </c>
      <c r="G4303">
        <v>0</v>
      </c>
      <c r="H4303">
        <v>0</v>
      </c>
      <c r="I4303">
        <v>0</v>
      </c>
    </row>
    <row r="4304" spans="1:19" x14ac:dyDescent="0.2">
      <c r="A4304">
        <v>4275</v>
      </c>
      <c r="B4304">
        <v>-100323</v>
      </c>
      <c r="C4304">
        <v>2</v>
      </c>
      <c r="D4304">
        <v>0.2</v>
      </c>
      <c r="E4304">
        <v>-313</v>
      </c>
      <c r="F4304">
        <v>-211</v>
      </c>
      <c r="G4304">
        <v>0</v>
      </c>
      <c r="H4304">
        <v>0</v>
      </c>
      <c r="I4304">
        <v>0</v>
      </c>
    </row>
    <row r="4305" spans="1:19" x14ac:dyDescent="0.2">
      <c r="A4305">
        <v>4276</v>
      </c>
      <c r="B4305">
        <v>-100323</v>
      </c>
      <c r="C4305">
        <v>2</v>
      </c>
      <c r="D4305">
        <v>3.5000000000000003E-2</v>
      </c>
      <c r="E4305">
        <v>-213</v>
      </c>
      <c r="F4305">
        <v>-311</v>
      </c>
      <c r="G4305">
        <v>0</v>
      </c>
      <c r="H4305">
        <v>0</v>
      </c>
      <c r="I4305">
        <v>0</v>
      </c>
    </row>
    <row r="4306" spans="1:19" x14ac:dyDescent="0.2">
      <c r="A4306">
        <v>4277</v>
      </c>
      <c r="B4306">
        <v>-100323</v>
      </c>
      <c r="C4306">
        <v>2</v>
      </c>
      <c r="D4306">
        <v>3.5000000000000003E-2</v>
      </c>
      <c r="E4306">
        <v>113</v>
      </c>
      <c r="F4306">
        <v>-321</v>
      </c>
      <c r="G4306">
        <v>0</v>
      </c>
      <c r="H4306">
        <v>0</v>
      </c>
      <c r="I4306">
        <v>0</v>
      </c>
    </row>
    <row r="4307" spans="1:19" x14ac:dyDescent="0.2">
      <c r="A4307">
        <v>4278</v>
      </c>
      <c r="B4307">
        <v>-100323</v>
      </c>
      <c r="C4307">
        <v>2</v>
      </c>
      <c r="D4307">
        <v>3.3000000000000002E-2</v>
      </c>
      <c r="E4307">
        <v>-321</v>
      </c>
      <c r="F4307">
        <v>111</v>
      </c>
      <c r="G4307">
        <v>0</v>
      </c>
      <c r="H4307">
        <v>0</v>
      </c>
      <c r="I4307">
        <v>0</v>
      </c>
    </row>
    <row r="4308" spans="1:19" x14ac:dyDescent="0.2">
      <c r="A4308">
        <v>4279</v>
      </c>
      <c r="B4308">
        <v>-100323</v>
      </c>
      <c r="C4308">
        <v>2</v>
      </c>
      <c r="D4308">
        <v>3.3000000000000002E-2</v>
      </c>
      <c r="E4308">
        <v>-311</v>
      </c>
      <c r="F4308">
        <v>-211</v>
      </c>
      <c r="G4308">
        <v>0</v>
      </c>
      <c r="H4308">
        <v>0</v>
      </c>
      <c r="I4308">
        <v>0</v>
      </c>
    </row>
    <row r="4309" spans="1:19" s="2" customFormat="1" x14ac:dyDescent="0.2">
      <c r="A4309" s="2">
        <v>4283</v>
      </c>
      <c r="B4309" s="2">
        <v>10321</v>
      </c>
      <c r="C4309" s="2" t="s">
        <v>613</v>
      </c>
      <c r="D4309" s="2">
        <v>1.425</v>
      </c>
      <c r="E4309" s="2">
        <v>0.27</v>
      </c>
      <c r="F4309" s="2">
        <v>1</v>
      </c>
      <c r="G4309" s="2">
        <v>0</v>
      </c>
      <c r="H4309" s="2">
        <v>1</v>
      </c>
      <c r="I4309" s="2">
        <v>0</v>
      </c>
      <c r="J4309" s="2">
        <v>0</v>
      </c>
      <c r="K4309" s="2">
        <v>0.5</v>
      </c>
      <c r="L4309" s="2">
        <v>1</v>
      </c>
      <c r="M4309" s="2">
        <v>3</v>
      </c>
      <c r="N4309" s="2">
        <f>D4309+0.05</f>
        <v>1.4750000000000001</v>
      </c>
      <c r="O4309" s="2">
        <f>D4309-0.05</f>
        <v>1.375</v>
      </c>
      <c r="P4309" s="2">
        <f>E4309+0.08</f>
        <v>0.35000000000000003</v>
      </c>
      <c r="Q4309" s="2">
        <f>E4309-0.08</f>
        <v>0.19</v>
      </c>
      <c r="R4309" s="9">
        <v>-4</v>
      </c>
      <c r="S4309" s="2" t="s">
        <v>705</v>
      </c>
    </row>
    <row r="4310" spans="1:19" x14ac:dyDescent="0.2">
      <c r="A4310">
        <v>4284</v>
      </c>
      <c r="B4310">
        <v>10321</v>
      </c>
      <c r="C4310">
        <v>2</v>
      </c>
      <c r="D4310">
        <v>0.62</v>
      </c>
      <c r="E4310">
        <v>311</v>
      </c>
      <c r="F4310">
        <v>211</v>
      </c>
      <c r="G4310">
        <v>0</v>
      </c>
      <c r="H4310">
        <v>0</v>
      </c>
      <c r="I4310">
        <v>0</v>
      </c>
    </row>
    <row r="4311" spans="1:19" x14ac:dyDescent="0.2">
      <c r="A4311">
        <v>4285</v>
      </c>
      <c r="B4311">
        <v>10321</v>
      </c>
      <c r="C4311">
        <v>2</v>
      </c>
      <c r="D4311">
        <v>0.31</v>
      </c>
      <c r="E4311">
        <v>321</v>
      </c>
      <c r="F4311">
        <v>111</v>
      </c>
      <c r="G4311">
        <v>0</v>
      </c>
      <c r="H4311">
        <v>0</v>
      </c>
      <c r="I4311">
        <v>0</v>
      </c>
    </row>
    <row r="4312" spans="1:19" x14ac:dyDescent="0.2">
      <c r="A4312">
        <v>4286</v>
      </c>
      <c r="B4312">
        <v>10321</v>
      </c>
      <c r="C4312">
        <v>2</v>
      </c>
      <c r="D4312">
        <v>7.0000000000000007E-2</v>
      </c>
      <c r="E4312">
        <v>221</v>
      </c>
      <c r="F4312">
        <v>321</v>
      </c>
      <c r="G4312">
        <v>0</v>
      </c>
      <c r="H4312">
        <v>0</v>
      </c>
      <c r="I4312">
        <v>0</v>
      </c>
    </row>
    <row r="4313" spans="1:19" s="2" customFormat="1" x14ac:dyDescent="0.2">
      <c r="A4313" s="2">
        <v>4287</v>
      </c>
      <c r="B4313" s="2">
        <v>10311</v>
      </c>
      <c r="C4313" s="2" t="s">
        <v>614</v>
      </c>
      <c r="D4313" s="2">
        <v>1.425</v>
      </c>
      <c r="E4313" s="2">
        <v>0.27</v>
      </c>
      <c r="F4313" s="2">
        <v>1</v>
      </c>
      <c r="G4313" s="2">
        <v>0</v>
      </c>
      <c r="H4313" s="2">
        <v>1</v>
      </c>
      <c r="I4313" s="2">
        <v>0</v>
      </c>
      <c r="J4313" s="2">
        <v>0</v>
      </c>
      <c r="K4313" s="2">
        <v>0.5</v>
      </c>
      <c r="L4313" s="2">
        <v>0</v>
      </c>
      <c r="M4313" s="2">
        <v>3</v>
      </c>
      <c r="N4313" s="2">
        <f>D4313+0.05</f>
        <v>1.4750000000000001</v>
      </c>
      <c r="O4313" s="2">
        <f>D4313-0.05</f>
        <v>1.375</v>
      </c>
      <c r="P4313" s="2">
        <f>E4313+0.08</f>
        <v>0.35000000000000003</v>
      </c>
      <c r="Q4313" s="2">
        <f>E4313-0.08</f>
        <v>0.19</v>
      </c>
      <c r="R4313" s="9">
        <v>-4</v>
      </c>
      <c r="S4313" s="2" t="s">
        <v>705</v>
      </c>
    </row>
    <row r="4314" spans="1:19" x14ac:dyDescent="0.2">
      <c r="A4314">
        <v>4288</v>
      </c>
      <c r="B4314">
        <v>10311</v>
      </c>
      <c r="C4314">
        <v>2</v>
      </c>
      <c r="D4314">
        <v>0.62</v>
      </c>
      <c r="E4314">
        <v>321</v>
      </c>
      <c r="F4314">
        <v>-211</v>
      </c>
      <c r="G4314">
        <v>0</v>
      </c>
      <c r="H4314">
        <v>0</v>
      </c>
      <c r="I4314">
        <v>0</v>
      </c>
    </row>
    <row r="4315" spans="1:19" x14ac:dyDescent="0.2">
      <c r="A4315">
        <v>4289</v>
      </c>
      <c r="B4315">
        <v>10311</v>
      </c>
      <c r="C4315">
        <v>2</v>
      </c>
      <c r="D4315">
        <v>0.31</v>
      </c>
      <c r="E4315">
        <v>311</v>
      </c>
      <c r="F4315">
        <v>111</v>
      </c>
      <c r="G4315">
        <v>0</v>
      </c>
      <c r="H4315">
        <v>0</v>
      </c>
      <c r="I4315">
        <v>0</v>
      </c>
    </row>
    <row r="4316" spans="1:19" x14ac:dyDescent="0.2">
      <c r="A4316">
        <v>4290</v>
      </c>
      <c r="B4316">
        <v>10311</v>
      </c>
      <c r="C4316">
        <v>2</v>
      </c>
      <c r="D4316">
        <v>7.0000000000000007E-2</v>
      </c>
      <c r="E4316">
        <v>221</v>
      </c>
      <c r="F4316">
        <v>311</v>
      </c>
      <c r="G4316">
        <v>0</v>
      </c>
      <c r="H4316">
        <v>0</v>
      </c>
      <c r="I4316">
        <v>0</v>
      </c>
    </row>
    <row r="4317" spans="1:19" s="2" customFormat="1" x14ac:dyDescent="0.2">
      <c r="A4317" s="2">
        <v>4291</v>
      </c>
      <c r="B4317" s="2">
        <v>-10311</v>
      </c>
      <c r="C4317" s="2" t="s">
        <v>615</v>
      </c>
      <c r="D4317" s="2">
        <v>1.425</v>
      </c>
      <c r="E4317" s="2">
        <v>0.27</v>
      </c>
      <c r="F4317" s="2">
        <v>1</v>
      </c>
      <c r="G4317" s="2">
        <v>0</v>
      </c>
      <c r="H4317" s="2">
        <v>-1</v>
      </c>
      <c r="I4317" s="2">
        <v>0</v>
      </c>
      <c r="J4317" s="2">
        <v>0</v>
      </c>
      <c r="K4317" s="2">
        <v>0.5</v>
      </c>
      <c r="L4317" s="2">
        <v>0</v>
      </c>
      <c r="M4317" s="2">
        <v>3</v>
      </c>
      <c r="N4317" s="2">
        <f>D4317+0.05</f>
        <v>1.4750000000000001</v>
      </c>
      <c r="O4317" s="2">
        <f>D4317-0.05</f>
        <v>1.375</v>
      </c>
      <c r="P4317" s="2">
        <f>E4317+0.08</f>
        <v>0.35000000000000003</v>
      </c>
      <c r="Q4317" s="2">
        <f>E4317-0.08</f>
        <v>0.19</v>
      </c>
      <c r="R4317" s="9">
        <v>-4</v>
      </c>
      <c r="S4317" s="2" t="s">
        <v>705</v>
      </c>
    </row>
    <row r="4318" spans="1:19" x14ac:dyDescent="0.2">
      <c r="A4318">
        <v>4292</v>
      </c>
      <c r="B4318">
        <v>-10311</v>
      </c>
      <c r="C4318">
        <v>2</v>
      </c>
      <c r="D4318">
        <v>0.62</v>
      </c>
      <c r="E4318">
        <v>-321</v>
      </c>
      <c r="F4318">
        <v>211</v>
      </c>
      <c r="G4318">
        <v>0</v>
      </c>
      <c r="H4318">
        <v>0</v>
      </c>
      <c r="I4318">
        <v>0</v>
      </c>
    </row>
    <row r="4319" spans="1:19" x14ac:dyDescent="0.2">
      <c r="A4319">
        <v>4293</v>
      </c>
      <c r="B4319">
        <v>-10311</v>
      </c>
      <c r="C4319">
        <v>2</v>
      </c>
      <c r="D4319">
        <v>0.31</v>
      </c>
      <c r="E4319">
        <v>-311</v>
      </c>
      <c r="F4319">
        <v>111</v>
      </c>
      <c r="G4319">
        <v>0</v>
      </c>
      <c r="H4319">
        <v>0</v>
      </c>
      <c r="I4319">
        <v>0</v>
      </c>
    </row>
    <row r="4320" spans="1:19" x14ac:dyDescent="0.2">
      <c r="A4320">
        <v>4294</v>
      </c>
      <c r="B4320">
        <v>-10311</v>
      </c>
      <c r="C4320">
        <v>2</v>
      </c>
      <c r="D4320">
        <v>7.0000000000000007E-2</v>
      </c>
      <c r="E4320">
        <v>221</v>
      </c>
      <c r="F4320">
        <v>-311</v>
      </c>
      <c r="G4320">
        <v>0</v>
      </c>
      <c r="H4320">
        <v>0</v>
      </c>
      <c r="I4320">
        <v>0</v>
      </c>
    </row>
    <row r="4321" spans="1:19" s="2" customFormat="1" x14ac:dyDescent="0.2">
      <c r="A4321" s="2">
        <v>4295</v>
      </c>
      <c r="B4321" s="2">
        <v>-10321</v>
      </c>
      <c r="C4321" s="2" t="s">
        <v>616</v>
      </c>
      <c r="D4321" s="2">
        <v>1.425</v>
      </c>
      <c r="E4321" s="2">
        <v>0.27</v>
      </c>
      <c r="F4321" s="2">
        <v>1</v>
      </c>
      <c r="G4321" s="2">
        <v>0</v>
      </c>
      <c r="H4321" s="2">
        <v>-1</v>
      </c>
      <c r="I4321" s="2">
        <v>0</v>
      </c>
      <c r="J4321" s="2">
        <v>0</v>
      </c>
      <c r="K4321" s="2">
        <v>0.5</v>
      </c>
      <c r="L4321" s="2">
        <v>-1</v>
      </c>
      <c r="M4321" s="2">
        <v>3</v>
      </c>
      <c r="N4321" s="2">
        <f>D4321+0.05</f>
        <v>1.4750000000000001</v>
      </c>
      <c r="O4321" s="2">
        <f>D4321-0.05</f>
        <v>1.375</v>
      </c>
      <c r="P4321" s="2">
        <f>E4321+0.08</f>
        <v>0.35000000000000003</v>
      </c>
      <c r="Q4321" s="2">
        <f>E4321-0.08</f>
        <v>0.19</v>
      </c>
      <c r="R4321" s="9">
        <v>-4</v>
      </c>
      <c r="S4321" s="2" t="s">
        <v>705</v>
      </c>
    </row>
    <row r="4322" spans="1:19" x14ac:dyDescent="0.2">
      <c r="A4322">
        <v>4296</v>
      </c>
      <c r="B4322">
        <v>-10321</v>
      </c>
      <c r="C4322">
        <v>2</v>
      </c>
      <c r="D4322">
        <v>0.62</v>
      </c>
      <c r="E4322">
        <v>-311</v>
      </c>
      <c r="F4322">
        <v>-211</v>
      </c>
      <c r="G4322">
        <v>0</v>
      </c>
      <c r="H4322">
        <v>0</v>
      </c>
      <c r="I4322">
        <v>0</v>
      </c>
    </row>
    <row r="4323" spans="1:19" x14ac:dyDescent="0.2">
      <c r="A4323">
        <v>4297</v>
      </c>
      <c r="B4323">
        <v>-10321</v>
      </c>
      <c r="C4323">
        <v>2</v>
      </c>
      <c r="D4323">
        <v>0.31</v>
      </c>
      <c r="E4323">
        <v>-321</v>
      </c>
      <c r="F4323">
        <v>111</v>
      </c>
      <c r="G4323">
        <v>0</v>
      </c>
      <c r="H4323">
        <v>0</v>
      </c>
      <c r="I4323">
        <v>0</v>
      </c>
    </row>
    <row r="4324" spans="1:19" x14ac:dyDescent="0.2">
      <c r="A4324">
        <v>4298</v>
      </c>
      <c r="B4324">
        <v>-10321</v>
      </c>
      <c r="C4324">
        <v>2</v>
      </c>
      <c r="D4324">
        <v>7.0000000000000007E-2</v>
      </c>
      <c r="E4324">
        <v>221</v>
      </c>
      <c r="F4324">
        <v>-321</v>
      </c>
      <c r="G4324">
        <v>0</v>
      </c>
      <c r="H4324">
        <v>0</v>
      </c>
      <c r="I4324">
        <v>0</v>
      </c>
    </row>
    <row r="4325" spans="1:19" s="2" customFormat="1" x14ac:dyDescent="0.2">
      <c r="A4325" s="2">
        <v>4299</v>
      </c>
      <c r="B4325" s="2">
        <v>9020221</v>
      </c>
      <c r="C4325" s="2" t="s">
        <v>617</v>
      </c>
      <c r="D4325" s="2">
        <v>1.4088000000000001</v>
      </c>
      <c r="E4325" s="2">
        <v>5.0099999999999999E-2</v>
      </c>
      <c r="F4325" s="2">
        <v>1</v>
      </c>
      <c r="G4325" s="2">
        <v>0</v>
      </c>
      <c r="H4325" s="2">
        <v>0</v>
      </c>
      <c r="I4325" s="2">
        <v>0</v>
      </c>
      <c r="J4325" s="2">
        <v>0</v>
      </c>
      <c r="K4325" s="2">
        <v>0</v>
      </c>
      <c r="L4325" s="2">
        <v>0</v>
      </c>
      <c r="M4325" s="2">
        <v>7</v>
      </c>
      <c r="N4325" s="2">
        <f>D4325+0.002</f>
        <v>1.4108000000000001</v>
      </c>
      <c r="O4325" s="2">
        <f>D4325-0.002</f>
        <v>1.4068000000000001</v>
      </c>
      <c r="P4325" s="2">
        <f>E4325+0.0026</f>
        <v>5.2699999999999997E-2</v>
      </c>
      <c r="Q4325" s="2">
        <f>E4325-0.0026</f>
        <v>4.7500000000000001E-2</v>
      </c>
      <c r="R4325" s="9">
        <v>-4</v>
      </c>
      <c r="S4325" s="2" t="s">
        <v>729</v>
      </c>
    </row>
    <row r="4326" spans="1:19" x14ac:dyDescent="0.2">
      <c r="A4326">
        <v>0</v>
      </c>
      <c r="B4326">
        <v>9020221</v>
      </c>
      <c r="C4326">
        <v>3</v>
      </c>
      <c r="D4326">
        <v>8.1000000000000003E-2</v>
      </c>
      <c r="E4326">
        <v>321</v>
      </c>
      <c r="F4326">
        <v>-311</v>
      </c>
      <c r="G4326">
        <v>-211</v>
      </c>
      <c r="H4326">
        <v>0</v>
      </c>
      <c r="I4326">
        <v>0</v>
      </c>
      <c r="S4326" t="s">
        <v>730</v>
      </c>
    </row>
    <row r="4327" spans="1:19" x14ac:dyDescent="0.2">
      <c r="A4327">
        <v>0</v>
      </c>
      <c r="B4327">
        <v>9020221</v>
      </c>
      <c r="C4327">
        <v>3</v>
      </c>
      <c r="D4327">
        <v>8.1000000000000003E-2</v>
      </c>
      <c r="E4327">
        <v>321</v>
      </c>
      <c r="F4327">
        <v>-321</v>
      </c>
      <c r="G4327">
        <v>111</v>
      </c>
      <c r="H4327">
        <v>0</v>
      </c>
      <c r="I4327">
        <v>0</v>
      </c>
      <c r="S4327" t="s">
        <v>783</v>
      </c>
    </row>
    <row r="4328" spans="1:19" x14ac:dyDescent="0.2">
      <c r="A4328">
        <v>0</v>
      </c>
      <c r="B4328">
        <v>9020221</v>
      </c>
      <c r="C4328">
        <v>3</v>
      </c>
      <c r="D4328">
        <v>8.1000000000000003E-2</v>
      </c>
      <c r="E4328">
        <v>311</v>
      </c>
      <c r="F4328">
        <v>-311</v>
      </c>
      <c r="G4328">
        <v>111</v>
      </c>
      <c r="H4328">
        <v>0</v>
      </c>
      <c r="I4328">
        <v>0</v>
      </c>
    </row>
    <row r="4329" spans="1:19" x14ac:dyDescent="0.2">
      <c r="A4329">
        <v>0</v>
      </c>
      <c r="B4329">
        <v>9020221</v>
      </c>
      <c r="C4329">
        <v>3</v>
      </c>
      <c r="D4329">
        <v>8.1000000000000003E-2</v>
      </c>
      <c r="E4329">
        <v>311</v>
      </c>
      <c r="F4329">
        <v>-321</v>
      </c>
      <c r="G4329">
        <v>211</v>
      </c>
      <c r="H4329">
        <v>0</v>
      </c>
      <c r="I4329">
        <v>0</v>
      </c>
    </row>
    <row r="4330" spans="1:19" x14ac:dyDescent="0.2">
      <c r="A4330">
        <v>0</v>
      </c>
      <c r="B4330">
        <v>9020221</v>
      </c>
      <c r="C4330">
        <v>3</v>
      </c>
      <c r="D4330">
        <v>0.32300000000000001</v>
      </c>
      <c r="E4330">
        <v>221</v>
      </c>
      <c r="F4330">
        <v>211</v>
      </c>
      <c r="G4330">
        <v>-211</v>
      </c>
      <c r="H4330">
        <v>0</v>
      </c>
      <c r="I4330">
        <v>0</v>
      </c>
    </row>
    <row r="4331" spans="1:19" x14ac:dyDescent="0.2">
      <c r="A4331">
        <v>0</v>
      </c>
      <c r="B4331">
        <v>9020221</v>
      </c>
      <c r="C4331">
        <v>3</v>
      </c>
      <c r="D4331">
        <v>0.161</v>
      </c>
      <c r="E4331">
        <v>221</v>
      </c>
      <c r="F4331">
        <v>111</v>
      </c>
      <c r="G4331">
        <v>111</v>
      </c>
      <c r="H4331">
        <v>0</v>
      </c>
      <c r="I4331">
        <v>0</v>
      </c>
    </row>
    <row r="4332" spans="1:19" x14ac:dyDescent="0.2">
      <c r="A4332">
        <v>4301</v>
      </c>
      <c r="B4332">
        <v>9020221</v>
      </c>
      <c r="C4332">
        <v>2</v>
      </c>
      <c r="D4332">
        <v>6.4000000000000001E-2</v>
      </c>
      <c r="E4332">
        <v>9000111</v>
      </c>
      <c r="F4332">
        <v>111</v>
      </c>
      <c r="G4332">
        <v>0</v>
      </c>
      <c r="H4332">
        <v>0</v>
      </c>
      <c r="I4332">
        <v>0</v>
      </c>
    </row>
    <row r="4333" spans="1:19" x14ac:dyDescent="0.2">
      <c r="A4333">
        <v>4302</v>
      </c>
      <c r="B4333">
        <v>9020221</v>
      </c>
      <c r="C4333">
        <v>2</v>
      </c>
      <c r="D4333">
        <v>6.4000000000000001E-2</v>
      </c>
      <c r="E4333">
        <v>-9000211</v>
      </c>
      <c r="F4333">
        <v>211</v>
      </c>
      <c r="G4333">
        <v>0</v>
      </c>
      <c r="H4333">
        <v>0</v>
      </c>
      <c r="I4333">
        <v>0</v>
      </c>
    </row>
    <row r="4334" spans="1:19" x14ac:dyDescent="0.2">
      <c r="A4334">
        <v>4303</v>
      </c>
      <c r="B4334">
        <v>9020221</v>
      </c>
      <c r="C4334">
        <v>2</v>
      </c>
      <c r="D4334">
        <v>6.4000000000000001E-2</v>
      </c>
      <c r="E4334">
        <v>9000211</v>
      </c>
      <c r="F4334">
        <v>-211</v>
      </c>
      <c r="G4334">
        <v>0</v>
      </c>
      <c r="H4334">
        <v>0</v>
      </c>
      <c r="I4334">
        <v>0</v>
      </c>
    </row>
    <row r="4335" spans="1:19" s="2" customFormat="1" x14ac:dyDescent="0.2">
      <c r="A4335" s="2">
        <v>4305</v>
      </c>
      <c r="B4335" s="2">
        <v>13122</v>
      </c>
      <c r="C4335" s="2" t="s">
        <v>618</v>
      </c>
      <c r="D4335" s="2">
        <v>1.4051</v>
      </c>
      <c r="E4335" s="2">
        <v>5.0500000000000003E-2</v>
      </c>
      <c r="F4335" s="2">
        <v>2</v>
      </c>
      <c r="G4335" s="2">
        <v>1</v>
      </c>
      <c r="H4335" s="2">
        <v>-1</v>
      </c>
      <c r="I4335" s="2">
        <v>0</v>
      </c>
      <c r="J4335" s="2">
        <v>0</v>
      </c>
      <c r="K4335" s="2">
        <v>0</v>
      </c>
      <c r="L4335" s="2">
        <v>0</v>
      </c>
      <c r="M4335" s="2">
        <v>3</v>
      </c>
      <c r="N4335" s="2">
        <f>D4335+0.0013</f>
        <v>1.4064000000000001</v>
      </c>
      <c r="O4335" s="2">
        <f>D4335-0.001</f>
        <v>1.4041000000000001</v>
      </c>
      <c r="P4335" s="2">
        <f>E4335+0.002</f>
        <v>5.2500000000000005E-2</v>
      </c>
      <c r="Q4335" s="2">
        <f>E4335-0.002</f>
        <v>4.8500000000000001E-2</v>
      </c>
      <c r="R4335" s="9">
        <v>4</v>
      </c>
      <c r="S4335" s="2" t="s">
        <v>705</v>
      </c>
    </row>
    <row r="4336" spans="1:19" x14ac:dyDescent="0.2">
      <c r="A4336">
        <v>4306</v>
      </c>
      <c r="B4336">
        <v>13122</v>
      </c>
      <c r="C4336">
        <v>2</v>
      </c>
      <c r="D4336">
        <v>0.33400000000000002</v>
      </c>
      <c r="E4336">
        <v>3212</v>
      </c>
      <c r="F4336">
        <v>111</v>
      </c>
      <c r="G4336">
        <v>0</v>
      </c>
      <c r="H4336">
        <v>0</v>
      </c>
      <c r="I4336">
        <v>0</v>
      </c>
    </row>
    <row r="4337" spans="1:19" x14ac:dyDescent="0.2">
      <c r="A4337">
        <v>4307</v>
      </c>
      <c r="B4337">
        <v>13122</v>
      </c>
      <c r="C4337">
        <v>2</v>
      </c>
      <c r="D4337">
        <v>0.33300000000000002</v>
      </c>
      <c r="E4337">
        <v>3112</v>
      </c>
      <c r="F4337">
        <v>211</v>
      </c>
      <c r="G4337">
        <v>0</v>
      </c>
      <c r="H4337">
        <v>0</v>
      </c>
      <c r="I4337">
        <v>0</v>
      </c>
    </row>
    <row r="4338" spans="1:19" x14ac:dyDescent="0.2">
      <c r="A4338">
        <v>4308</v>
      </c>
      <c r="B4338">
        <v>13122</v>
      </c>
      <c r="C4338">
        <v>2</v>
      </c>
      <c r="D4338">
        <v>0.33300000000000002</v>
      </c>
      <c r="E4338">
        <v>3222</v>
      </c>
      <c r="F4338">
        <v>-211</v>
      </c>
      <c r="G4338">
        <v>0</v>
      </c>
      <c r="H4338">
        <v>0</v>
      </c>
      <c r="I4338">
        <v>0</v>
      </c>
    </row>
    <row r="4339" spans="1:19" s="2" customFormat="1" x14ac:dyDescent="0.2">
      <c r="A4339" s="2">
        <v>4309</v>
      </c>
      <c r="B4339" s="2">
        <v>-13122</v>
      </c>
      <c r="C4339" s="2" t="s">
        <v>619</v>
      </c>
      <c r="D4339" s="2">
        <v>1.4051</v>
      </c>
      <c r="E4339" s="2">
        <v>5.0500000000000003E-2</v>
      </c>
      <c r="F4339" s="2">
        <v>2</v>
      </c>
      <c r="G4339" s="2">
        <v>-1</v>
      </c>
      <c r="H4339" s="2">
        <v>1</v>
      </c>
      <c r="I4339" s="2">
        <v>0</v>
      </c>
      <c r="J4339" s="2">
        <v>0</v>
      </c>
      <c r="K4339" s="2">
        <v>0</v>
      </c>
      <c r="L4339" s="2">
        <v>0</v>
      </c>
      <c r="M4339" s="2">
        <v>3</v>
      </c>
      <c r="N4339" s="2">
        <f>D4339+0.0013</f>
        <v>1.4064000000000001</v>
      </c>
      <c r="O4339" s="2">
        <f>D4339-0.001</f>
        <v>1.4041000000000001</v>
      </c>
      <c r="P4339" s="2">
        <f>E4339+0.002</f>
        <v>5.2500000000000005E-2</v>
      </c>
      <c r="Q4339" s="2">
        <f>E4339-0.002</f>
        <v>4.8500000000000001E-2</v>
      </c>
      <c r="R4339" s="9">
        <v>4</v>
      </c>
      <c r="S4339" s="2" t="s">
        <v>705</v>
      </c>
    </row>
    <row r="4340" spans="1:19" x14ac:dyDescent="0.2">
      <c r="A4340">
        <v>4310</v>
      </c>
      <c r="B4340">
        <v>-13122</v>
      </c>
      <c r="C4340">
        <v>2</v>
      </c>
      <c r="D4340">
        <v>0.33400000000000002</v>
      </c>
      <c r="E4340">
        <v>-3212</v>
      </c>
      <c r="F4340">
        <v>111</v>
      </c>
      <c r="G4340">
        <v>0</v>
      </c>
      <c r="H4340">
        <v>0</v>
      </c>
      <c r="I4340">
        <v>0</v>
      </c>
    </row>
    <row r="4341" spans="1:19" x14ac:dyDescent="0.2">
      <c r="A4341">
        <v>4311</v>
      </c>
      <c r="B4341">
        <v>-13122</v>
      </c>
      <c r="C4341">
        <v>2</v>
      </c>
      <c r="D4341">
        <v>0.33300000000000002</v>
      </c>
      <c r="E4341">
        <v>-3222</v>
      </c>
      <c r="F4341">
        <v>211</v>
      </c>
      <c r="G4341">
        <v>0</v>
      </c>
      <c r="H4341">
        <v>0</v>
      </c>
      <c r="I4341">
        <v>0</v>
      </c>
    </row>
    <row r="4342" spans="1:19" x14ac:dyDescent="0.2">
      <c r="A4342">
        <v>4312</v>
      </c>
      <c r="B4342">
        <v>-13122</v>
      </c>
      <c r="C4342">
        <v>2</v>
      </c>
      <c r="D4342">
        <v>0.33300000000000002</v>
      </c>
      <c r="E4342">
        <v>-3112</v>
      </c>
      <c r="F4342">
        <v>-211</v>
      </c>
      <c r="G4342">
        <v>0</v>
      </c>
      <c r="H4342">
        <v>0</v>
      </c>
      <c r="I4342">
        <v>0</v>
      </c>
    </row>
    <row r="4343" spans="1:19" s="2" customFormat="1" x14ac:dyDescent="0.2">
      <c r="A4343" s="2">
        <v>4313</v>
      </c>
      <c r="B4343" s="2">
        <v>20323</v>
      </c>
      <c r="C4343" s="2" t="s">
        <v>620</v>
      </c>
      <c r="D4343" s="2">
        <v>1.4051</v>
      </c>
      <c r="E4343" s="2">
        <v>0.17399999999999999</v>
      </c>
      <c r="F4343" s="2">
        <v>3</v>
      </c>
      <c r="G4343" s="2">
        <v>0</v>
      </c>
      <c r="H4343" s="2">
        <v>1</v>
      </c>
      <c r="I4343" s="2">
        <v>0</v>
      </c>
      <c r="J4343" s="2">
        <v>0</v>
      </c>
      <c r="K4343" s="2">
        <v>0.5</v>
      </c>
      <c r="L4343" s="2">
        <v>1</v>
      </c>
      <c r="M4343" s="2">
        <v>5</v>
      </c>
      <c r="N4343" s="2">
        <f>D4343+0.007</f>
        <v>1.4120999999999999</v>
      </c>
      <c r="O4343" s="2">
        <f>D4343-0.007</f>
        <v>1.3981000000000001</v>
      </c>
      <c r="P4343" s="2">
        <f>E4343+0.013</f>
        <v>0.187</v>
      </c>
      <c r="Q4343" s="2">
        <f>E4343-0.013</f>
        <v>0.16099999999999998</v>
      </c>
      <c r="R4343" s="9">
        <v>-4</v>
      </c>
      <c r="S4343" s="2" t="s">
        <v>705</v>
      </c>
    </row>
    <row r="4344" spans="1:19" x14ac:dyDescent="0.2">
      <c r="A4344">
        <v>4314</v>
      </c>
      <c r="B4344">
        <v>20323</v>
      </c>
      <c r="C4344">
        <v>2</v>
      </c>
      <c r="D4344">
        <v>0.63979591800000002</v>
      </c>
      <c r="E4344">
        <v>313</v>
      </c>
      <c r="F4344">
        <v>211</v>
      </c>
      <c r="G4344">
        <v>0</v>
      </c>
      <c r="H4344">
        <v>0</v>
      </c>
      <c r="I4344">
        <v>0</v>
      </c>
    </row>
    <row r="4345" spans="1:19" x14ac:dyDescent="0.2">
      <c r="A4345">
        <v>4315</v>
      </c>
      <c r="B4345">
        <v>20323</v>
      </c>
      <c r="C4345">
        <v>2</v>
      </c>
      <c r="D4345">
        <v>0.319387755</v>
      </c>
      <c r="E4345">
        <v>323</v>
      </c>
      <c r="F4345">
        <v>111</v>
      </c>
      <c r="G4345">
        <v>0</v>
      </c>
      <c r="H4345">
        <v>0</v>
      </c>
      <c r="I4345">
        <v>0</v>
      </c>
    </row>
    <row r="4346" spans="1:19" x14ac:dyDescent="0.2">
      <c r="A4346">
        <v>4316</v>
      </c>
      <c r="B4346">
        <v>20323</v>
      </c>
      <c r="C4346">
        <v>2</v>
      </c>
      <c r="D4346">
        <v>2.0408163E-2</v>
      </c>
      <c r="E4346">
        <v>213</v>
      </c>
      <c r="F4346">
        <v>311</v>
      </c>
      <c r="G4346">
        <v>0</v>
      </c>
      <c r="H4346">
        <v>0</v>
      </c>
      <c r="I4346">
        <v>0</v>
      </c>
    </row>
    <row r="4347" spans="1:19" x14ac:dyDescent="0.2">
      <c r="A4347">
        <v>4317</v>
      </c>
      <c r="B4347">
        <v>20323</v>
      </c>
      <c r="C4347">
        <v>2</v>
      </c>
      <c r="D4347">
        <v>1.0204082E-2</v>
      </c>
      <c r="E4347">
        <v>113</v>
      </c>
      <c r="F4347">
        <v>321</v>
      </c>
      <c r="G4347">
        <v>0</v>
      </c>
      <c r="H4347">
        <v>0</v>
      </c>
      <c r="I4347">
        <v>0</v>
      </c>
    </row>
    <row r="4348" spans="1:19" x14ac:dyDescent="0.2">
      <c r="A4348">
        <v>4318</v>
      </c>
      <c r="B4348">
        <v>20323</v>
      </c>
      <c r="C4348">
        <v>2</v>
      </c>
      <c r="D4348">
        <v>1.0204082E-2</v>
      </c>
      <c r="E4348">
        <v>223</v>
      </c>
      <c r="F4348">
        <v>321</v>
      </c>
      <c r="G4348">
        <v>0</v>
      </c>
      <c r="H4348">
        <v>0</v>
      </c>
      <c r="I4348">
        <v>0</v>
      </c>
    </row>
    <row r="4349" spans="1:19" s="2" customFormat="1" x14ac:dyDescent="0.2">
      <c r="A4349" s="2">
        <v>4319</v>
      </c>
      <c r="B4349" s="2">
        <v>20313</v>
      </c>
      <c r="C4349" s="2" t="s">
        <v>621</v>
      </c>
      <c r="D4349" s="2">
        <v>1.403</v>
      </c>
      <c r="E4349" s="2">
        <v>0.17399999999999999</v>
      </c>
      <c r="F4349" s="2">
        <v>3</v>
      </c>
      <c r="G4349" s="2">
        <v>0</v>
      </c>
      <c r="H4349" s="2">
        <v>1</v>
      </c>
      <c r="I4349" s="2">
        <v>0</v>
      </c>
      <c r="J4349" s="2">
        <v>0</v>
      </c>
      <c r="K4349" s="2">
        <v>0.5</v>
      </c>
      <c r="L4349" s="2">
        <v>0</v>
      </c>
      <c r="M4349" s="2">
        <v>5</v>
      </c>
      <c r="N4349" s="2">
        <f>D4349+0.007</f>
        <v>1.41</v>
      </c>
      <c r="O4349" s="2">
        <f>D4349-0.007</f>
        <v>1.3960000000000001</v>
      </c>
      <c r="P4349" s="2">
        <f>E4349+0.013</f>
        <v>0.187</v>
      </c>
      <c r="Q4349" s="2">
        <f>E4349-0.013</f>
        <v>0.16099999999999998</v>
      </c>
      <c r="R4349" s="9">
        <v>-4</v>
      </c>
      <c r="S4349" s="2" t="s">
        <v>705</v>
      </c>
    </row>
    <row r="4350" spans="1:19" x14ac:dyDescent="0.2">
      <c r="A4350">
        <v>4320</v>
      </c>
      <c r="B4350">
        <v>20313</v>
      </c>
      <c r="C4350">
        <v>2</v>
      </c>
      <c r="D4350">
        <v>0.63979591800000002</v>
      </c>
      <c r="E4350">
        <v>323</v>
      </c>
      <c r="F4350">
        <v>-211</v>
      </c>
      <c r="G4350">
        <v>0</v>
      </c>
      <c r="H4350">
        <v>0</v>
      </c>
      <c r="I4350">
        <v>0</v>
      </c>
    </row>
    <row r="4351" spans="1:19" x14ac:dyDescent="0.2">
      <c r="A4351">
        <v>4321</v>
      </c>
      <c r="B4351">
        <v>20313</v>
      </c>
      <c r="C4351">
        <v>2</v>
      </c>
      <c r="D4351">
        <v>0.319387755</v>
      </c>
      <c r="E4351">
        <v>313</v>
      </c>
      <c r="F4351">
        <v>111</v>
      </c>
      <c r="G4351">
        <v>0</v>
      </c>
      <c r="H4351">
        <v>0</v>
      </c>
      <c r="I4351">
        <v>0</v>
      </c>
    </row>
    <row r="4352" spans="1:19" x14ac:dyDescent="0.2">
      <c r="A4352">
        <v>4322</v>
      </c>
      <c r="B4352">
        <v>20313</v>
      </c>
      <c r="C4352">
        <v>2</v>
      </c>
      <c r="D4352">
        <v>2.0408163E-2</v>
      </c>
      <c r="E4352">
        <v>-213</v>
      </c>
      <c r="F4352">
        <v>321</v>
      </c>
      <c r="G4352">
        <v>0</v>
      </c>
      <c r="H4352">
        <v>0</v>
      </c>
      <c r="I4352">
        <v>0</v>
      </c>
    </row>
    <row r="4353" spans="1:19" x14ac:dyDescent="0.2">
      <c r="A4353">
        <v>4323</v>
      </c>
      <c r="B4353">
        <v>20313</v>
      </c>
      <c r="C4353">
        <v>2</v>
      </c>
      <c r="D4353">
        <v>1.0204082E-2</v>
      </c>
      <c r="E4353">
        <v>113</v>
      </c>
      <c r="F4353">
        <v>311</v>
      </c>
      <c r="G4353">
        <v>0</v>
      </c>
      <c r="H4353">
        <v>0</v>
      </c>
      <c r="I4353">
        <v>0</v>
      </c>
    </row>
    <row r="4354" spans="1:19" x14ac:dyDescent="0.2">
      <c r="A4354">
        <v>4324</v>
      </c>
      <c r="B4354">
        <v>20313</v>
      </c>
      <c r="C4354">
        <v>2</v>
      </c>
      <c r="D4354">
        <v>1.0204082E-2</v>
      </c>
      <c r="E4354">
        <v>223</v>
      </c>
      <c r="F4354">
        <v>311</v>
      </c>
      <c r="G4354">
        <v>0</v>
      </c>
      <c r="H4354">
        <v>0</v>
      </c>
      <c r="I4354">
        <v>0</v>
      </c>
    </row>
    <row r="4355" spans="1:19" s="2" customFormat="1" x14ac:dyDescent="0.2">
      <c r="A4355" s="2">
        <v>4325</v>
      </c>
      <c r="B4355" s="2">
        <v>-20313</v>
      </c>
      <c r="C4355" s="2" t="s">
        <v>622</v>
      </c>
      <c r="D4355" s="2">
        <v>1.403</v>
      </c>
      <c r="E4355" s="2">
        <v>0.17399999999999999</v>
      </c>
      <c r="F4355" s="2">
        <v>3</v>
      </c>
      <c r="G4355" s="2">
        <v>0</v>
      </c>
      <c r="H4355" s="2">
        <v>-1</v>
      </c>
      <c r="I4355" s="2">
        <v>0</v>
      </c>
      <c r="J4355" s="2">
        <v>0</v>
      </c>
      <c r="K4355" s="2">
        <v>0.5</v>
      </c>
      <c r="L4355" s="2">
        <v>0</v>
      </c>
      <c r="M4355" s="2">
        <v>5</v>
      </c>
      <c r="N4355" s="2">
        <f>D4355+0.007</f>
        <v>1.41</v>
      </c>
      <c r="O4355" s="2">
        <f>D4355-0.007</f>
        <v>1.3960000000000001</v>
      </c>
      <c r="P4355" s="2">
        <f>E4355+0.013</f>
        <v>0.187</v>
      </c>
      <c r="Q4355" s="2">
        <f>E4355-0.013</f>
        <v>0.16099999999999998</v>
      </c>
      <c r="R4355" s="9">
        <v>-4</v>
      </c>
      <c r="S4355" s="2" t="s">
        <v>705</v>
      </c>
    </row>
    <row r="4356" spans="1:19" x14ac:dyDescent="0.2">
      <c r="A4356">
        <v>4326</v>
      </c>
      <c r="B4356">
        <v>-20313</v>
      </c>
      <c r="C4356">
        <v>2</v>
      </c>
      <c r="D4356">
        <v>0.63979591800000002</v>
      </c>
      <c r="E4356">
        <v>-323</v>
      </c>
      <c r="F4356">
        <v>211</v>
      </c>
      <c r="G4356">
        <v>0</v>
      </c>
      <c r="H4356">
        <v>0</v>
      </c>
      <c r="I4356">
        <v>0</v>
      </c>
    </row>
    <row r="4357" spans="1:19" x14ac:dyDescent="0.2">
      <c r="A4357">
        <v>4327</v>
      </c>
      <c r="B4357">
        <v>-20313</v>
      </c>
      <c r="C4357">
        <v>2</v>
      </c>
      <c r="D4357">
        <v>0.319387755</v>
      </c>
      <c r="E4357">
        <v>-313</v>
      </c>
      <c r="F4357">
        <v>111</v>
      </c>
      <c r="G4357">
        <v>0</v>
      </c>
      <c r="H4357">
        <v>0</v>
      </c>
      <c r="I4357">
        <v>0</v>
      </c>
    </row>
    <row r="4358" spans="1:19" x14ac:dyDescent="0.2">
      <c r="A4358">
        <v>4328</v>
      </c>
      <c r="B4358">
        <v>-20313</v>
      </c>
      <c r="C4358">
        <v>2</v>
      </c>
      <c r="D4358">
        <v>2.0408163E-2</v>
      </c>
      <c r="E4358">
        <v>213</v>
      </c>
      <c r="F4358">
        <v>-321</v>
      </c>
      <c r="G4358">
        <v>0</v>
      </c>
      <c r="H4358">
        <v>0</v>
      </c>
      <c r="I4358">
        <v>0</v>
      </c>
    </row>
    <row r="4359" spans="1:19" x14ac:dyDescent="0.2">
      <c r="A4359">
        <v>4329</v>
      </c>
      <c r="B4359">
        <v>-20313</v>
      </c>
      <c r="C4359">
        <v>2</v>
      </c>
      <c r="D4359">
        <v>1.0204082E-2</v>
      </c>
      <c r="E4359">
        <v>113</v>
      </c>
      <c r="F4359">
        <v>-311</v>
      </c>
      <c r="G4359">
        <v>0</v>
      </c>
      <c r="H4359">
        <v>0</v>
      </c>
      <c r="I4359">
        <v>0</v>
      </c>
    </row>
    <row r="4360" spans="1:19" x14ac:dyDescent="0.2">
      <c r="A4360">
        <v>4330</v>
      </c>
      <c r="B4360">
        <v>-20313</v>
      </c>
      <c r="C4360">
        <v>2</v>
      </c>
      <c r="D4360">
        <v>1.0204082E-2</v>
      </c>
      <c r="E4360">
        <v>223</v>
      </c>
      <c r="F4360">
        <v>-311</v>
      </c>
      <c r="G4360">
        <v>0</v>
      </c>
      <c r="H4360">
        <v>0</v>
      </c>
      <c r="I4360">
        <v>0</v>
      </c>
    </row>
    <row r="4361" spans="1:19" s="2" customFormat="1" x14ac:dyDescent="0.2">
      <c r="A4361" s="2">
        <v>4331</v>
      </c>
      <c r="B4361" s="2">
        <v>-20323</v>
      </c>
      <c r="C4361" s="2" t="s">
        <v>623</v>
      </c>
      <c r="D4361" s="2">
        <v>1.403</v>
      </c>
      <c r="E4361" s="2">
        <v>0.17399999999999999</v>
      </c>
      <c r="F4361" s="2">
        <v>3</v>
      </c>
      <c r="G4361" s="2">
        <v>0</v>
      </c>
      <c r="H4361" s="2">
        <v>-1</v>
      </c>
      <c r="I4361" s="2">
        <v>0</v>
      </c>
      <c r="J4361" s="2">
        <v>0</v>
      </c>
      <c r="K4361" s="2">
        <v>0.5</v>
      </c>
      <c r="L4361" s="2">
        <v>-1</v>
      </c>
      <c r="M4361" s="2">
        <v>5</v>
      </c>
      <c r="N4361" s="2">
        <f>D4361+0.007</f>
        <v>1.41</v>
      </c>
      <c r="O4361" s="2">
        <f>D4361-0.007</f>
        <v>1.3960000000000001</v>
      </c>
      <c r="P4361" s="2">
        <f>E4361+0.013</f>
        <v>0.187</v>
      </c>
      <c r="Q4361" s="2">
        <f>E4361-0.013</f>
        <v>0.16099999999999998</v>
      </c>
      <c r="R4361" s="9">
        <v>-4</v>
      </c>
      <c r="S4361" s="2" t="s">
        <v>705</v>
      </c>
    </row>
    <row r="4362" spans="1:19" x14ac:dyDescent="0.2">
      <c r="A4362">
        <v>4332</v>
      </c>
      <c r="B4362">
        <v>-20323</v>
      </c>
      <c r="C4362">
        <v>2</v>
      </c>
      <c r="D4362">
        <v>0.63979591800000002</v>
      </c>
      <c r="E4362">
        <v>-313</v>
      </c>
      <c r="F4362">
        <v>-211</v>
      </c>
      <c r="G4362">
        <v>0</v>
      </c>
      <c r="H4362">
        <v>0</v>
      </c>
      <c r="I4362">
        <v>0</v>
      </c>
    </row>
    <row r="4363" spans="1:19" x14ac:dyDescent="0.2">
      <c r="A4363">
        <v>4333</v>
      </c>
      <c r="B4363">
        <v>-20323</v>
      </c>
      <c r="C4363">
        <v>2</v>
      </c>
      <c r="D4363">
        <v>0.319387755</v>
      </c>
      <c r="E4363">
        <v>-323</v>
      </c>
      <c r="F4363">
        <v>111</v>
      </c>
      <c r="G4363">
        <v>0</v>
      </c>
      <c r="H4363">
        <v>0</v>
      </c>
      <c r="I4363">
        <v>0</v>
      </c>
    </row>
    <row r="4364" spans="1:19" x14ac:dyDescent="0.2">
      <c r="A4364">
        <v>4334</v>
      </c>
      <c r="B4364">
        <v>-20323</v>
      </c>
      <c r="C4364">
        <v>2</v>
      </c>
      <c r="D4364">
        <v>2.0408163E-2</v>
      </c>
      <c r="E4364">
        <v>-213</v>
      </c>
      <c r="F4364">
        <v>-311</v>
      </c>
      <c r="G4364">
        <v>0</v>
      </c>
      <c r="H4364">
        <v>0</v>
      </c>
      <c r="I4364">
        <v>0</v>
      </c>
    </row>
    <row r="4365" spans="1:19" x14ac:dyDescent="0.2">
      <c r="A4365">
        <v>4335</v>
      </c>
      <c r="B4365">
        <v>-20323</v>
      </c>
      <c r="C4365">
        <v>2</v>
      </c>
      <c r="D4365">
        <v>1.0204082E-2</v>
      </c>
      <c r="E4365">
        <v>113</v>
      </c>
      <c r="F4365">
        <v>-321</v>
      </c>
      <c r="G4365">
        <v>0</v>
      </c>
      <c r="H4365">
        <v>0</v>
      </c>
      <c r="I4365">
        <v>0</v>
      </c>
    </row>
    <row r="4366" spans="1:19" x14ac:dyDescent="0.2">
      <c r="A4366">
        <v>4336</v>
      </c>
      <c r="B4366">
        <v>-20323</v>
      </c>
      <c r="C4366">
        <v>2</v>
      </c>
      <c r="D4366">
        <v>1.0204082E-2</v>
      </c>
      <c r="E4366">
        <v>223</v>
      </c>
      <c r="F4366">
        <v>-321</v>
      </c>
      <c r="G4366">
        <v>0</v>
      </c>
      <c r="H4366">
        <v>0</v>
      </c>
      <c r="I4366">
        <v>0</v>
      </c>
    </row>
    <row r="4367" spans="1:19" s="2" customFormat="1" x14ac:dyDescent="0.2">
      <c r="A4367" s="2">
        <v>4337</v>
      </c>
      <c r="B4367" s="2">
        <v>3114</v>
      </c>
      <c r="C4367" s="2" t="s">
        <v>624</v>
      </c>
      <c r="D4367" s="2">
        <v>1.3872</v>
      </c>
      <c r="E4367" s="2">
        <v>3.9399999999999998E-2</v>
      </c>
      <c r="F4367" s="2">
        <v>4</v>
      </c>
      <c r="G4367" s="2">
        <v>1</v>
      </c>
      <c r="H4367" s="2">
        <v>-1</v>
      </c>
      <c r="I4367" s="2">
        <v>0</v>
      </c>
      <c r="J4367" s="2">
        <v>0</v>
      </c>
      <c r="K4367" s="2">
        <v>1</v>
      </c>
      <c r="L4367" s="2">
        <v>-1</v>
      </c>
      <c r="M4367" s="2">
        <v>3</v>
      </c>
      <c r="N4367" s="2">
        <f>D4367+0.0005</f>
        <v>1.3876999999999999</v>
      </c>
      <c r="O4367" s="2">
        <f>D4367-0.0005</f>
        <v>1.3867</v>
      </c>
      <c r="P4367" s="2">
        <f>E4367+0.0021</f>
        <v>4.1499999999999995E-2</v>
      </c>
      <c r="Q4367" s="2">
        <f>E4367-0.0021</f>
        <v>3.73E-2</v>
      </c>
      <c r="R4367" s="9">
        <v>4</v>
      </c>
      <c r="S4367" s="2" t="s">
        <v>705</v>
      </c>
    </row>
    <row r="4368" spans="1:19" x14ac:dyDescent="0.2">
      <c r="A4368">
        <v>4338</v>
      </c>
      <c r="B4368">
        <v>3114</v>
      </c>
      <c r="C4368">
        <v>2</v>
      </c>
      <c r="D4368">
        <v>0.88</v>
      </c>
      <c r="E4368">
        <v>3122</v>
      </c>
      <c r="F4368">
        <v>-211</v>
      </c>
      <c r="G4368">
        <v>0</v>
      </c>
      <c r="H4368">
        <v>0</v>
      </c>
      <c r="I4368">
        <v>0</v>
      </c>
    </row>
    <row r="4369" spans="1:19" x14ac:dyDescent="0.2">
      <c r="A4369">
        <v>4339</v>
      </c>
      <c r="B4369">
        <v>3114</v>
      </c>
      <c r="C4369">
        <v>2</v>
      </c>
      <c r="D4369">
        <v>0.06</v>
      </c>
      <c r="E4369">
        <v>3112</v>
      </c>
      <c r="F4369">
        <v>111</v>
      </c>
      <c r="G4369">
        <v>0</v>
      </c>
      <c r="H4369">
        <v>0</v>
      </c>
      <c r="I4369">
        <v>0</v>
      </c>
    </row>
    <row r="4370" spans="1:19" x14ac:dyDescent="0.2">
      <c r="A4370">
        <v>4340</v>
      </c>
      <c r="B4370">
        <v>3114</v>
      </c>
      <c r="C4370">
        <v>2</v>
      </c>
      <c r="D4370">
        <v>0.06</v>
      </c>
      <c r="E4370">
        <v>3212</v>
      </c>
      <c r="F4370">
        <v>-211</v>
      </c>
      <c r="G4370">
        <v>0</v>
      </c>
      <c r="H4370">
        <v>0</v>
      </c>
      <c r="I4370">
        <v>0</v>
      </c>
    </row>
    <row r="4371" spans="1:19" s="2" customFormat="1" x14ac:dyDescent="0.2">
      <c r="A4371" s="2">
        <v>4341</v>
      </c>
      <c r="B4371" s="2">
        <v>-3114</v>
      </c>
      <c r="C4371" s="2" t="s">
        <v>625</v>
      </c>
      <c r="D4371" s="2">
        <v>1.3872</v>
      </c>
      <c r="E4371" s="2">
        <v>3.9399999999999998E-2</v>
      </c>
      <c r="F4371" s="2">
        <v>4</v>
      </c>
      <c r="G4371" s="2">
        <v>-1</v>
      </c>
      <c r="H4371" s="2">
        <v>1</v>
      </c>
      <c r="I4371" s="2">
        <v>0</v>
      </c>
      <c r="J4371" s="2">
        <v>0</v>
      </c>
      <c r="K4371" s="2">
        <v>1</v>
      </c>
      <c r="L4371" s="2">
        <v>1</v>
      </c>
      <c r="M4371" s="2">
        <v>3</v>
      </c>
      <c r="N4371" s="2">
        <f>D4371+0.0005</f>
        <v>1.3876999999999999</v>
      </c>
      <c r="O4371" s="2">
        <f>D4371-0.0005</f>
        <v>1.3867</v>
      </c>
      <c r="P4371" s="2">
        <f>E4371+0.0021</f>
        <v>4.1499999999999995E-2</v>
      </c>
      <c r="Q4371" s="2">
        <f>E4371-0.0021</f>
        <v>3.73E-2</v>
      </c>
      <c r="R4371" s="9">
        <v>4</v>
      </c>
      <c r="S4371" s="2" t="s">
        <v>705</v>
      </c>
    </row>
    <row r="4372" spans="1:19" x14ac:dyDescent="0.2">
      <c r="A4372">
        <v>4342</v>
      </c>
      <c r="B4372">
        <v>-3114</v>
      </c>
      <c r="C4372">
        <v>2</v>
      </c>
      <c r="D4372">
        <v>0.88</v>
      </c>
      <c r="E4372">
        <v>-3122</v>
      </c>
      <c r="F4372">
        <v>211</v>
      </c>
      <c r="G4372">
        <v>0</v>
      </c>
      <c r="H4372">
        <v>0</v>
      </c>
      <c r="I4372">
        <v>0</v>
      </c>
    </row>
    <row r="4373" spans="1:19" x14ac:dyDescent="0.2">
      <c r="A4373">
        <v>4343</v>
      </c>
      <c r="B4373">
        <v>-3114</v>
      </c>
      <c r="C4373">
        <v>2</v>
      </c>
      <c r="D4373">
        <v>0.06</v>
      </c>
      <c r="E4373">
        <v>-3212</v>
      </c>
      <c r="F4373">
        <v>211</v>
      </c>
      <c r="G4373">
        <v>0</v>
      </c>
      <c r="H4373">
        <v>0</v>
      </c>
      <c r="I4373">
        <v>0</v>
      </c>
    </row>
    <row r="4374" spans="1:19" x14ac:dyDescent="0.2">
      <c r="A4374">
        <v>4344</v>
      </c>
      <c r="B4374">
        <v>-3114</v>
      </c>
      <c r="C4374">
        <v>2</v>
      </c>
      <c r="D4374">
        <v>0.06</v>
      </c>
      <c r="E4374">
        <v>-3112</v>
      </c>
      <c r="F4374">
        <v>111</v>
      </c>
      <c r="G4374">
        <v>0</v>
      </c>
      <c r="H4374">
        <v>0</v>
      </c>
      <c r="I4374">
        <v>0</v>
      </c>
    </row>
    <row r="4375" spans="1:19" s="2" customFormat="1" x14ac:dyDescent="0.2">
      <c r="A4375" s="2">
        <v>4345</v>
      </c>
      <c r="B4375" s="2">
        <v>10333</v>
      </c>
      <c r="C4375" s="2" t="s">
        <v>734</v>
      </c>
      <c r="D4375" s="2">
        <v>1.4159999999999999</v>
      </c>
      <c r="E4375" s="2">
        <v>0.09</v>
      </c>
      <c r="F4375" s="2">
        <v>3</v>
      </c>
      <c r="G4375" s="2">
        <v>0</v>
      </c>
      <c r="H4375" s="2">
        <v>0</v>
      </c>
      <c r="I4375" s="2">
        <v>0</v>
      </c>
      <c r="J4375" s="2">
        <v>0</v>
      </c>
      <c r="K4375" s="2">
        <v>0</v>
      </c>
      <c r="L4375" s="2">
        <v>0</v>
      </c>
      <c r="M4375" s="2">
        <v>5</v>
      </c>
      <c r="N4375" s="2">
        <f>D4375+0.008</f>
        <v>1.4239999999999999</v>
      </c>
      <c r="O4375" s="2">
        <f>D4375-0.008</f>
        <v>1.4079999999999999</v>
      </c>
      <c r="P4375" s="2">
        <f>E4375+0.015</f>
        <v>0.105</v>
      </c>
      <c r="Q4375" s="2">
        <f>E4375-0.015</f>
        <v>7.4999999999999997E-2</v>
      </c>
      <c r="R4375" s="9">
        <v>-4</v>
      </c>
      <c r="S4375" s="2" t="s">
        <v>708</v>
      </c>
    </row>
    <row r="4376" spans="1:19" x14ac:dyDescent="0.2">
      <c r="A4376">
        <v>4346</v>
      </c>
      <c r="B4376">
        <v>10333</v>
      </c>
      <c r="C4376">
        <v>2</v>
      </c>
      <c r="D4376">
        <v>0.82352941199999996</v>
      </c>
      <c r="E4376">
        <v>10221</v>
      </c>
      <c r="F4376">
        <v>22</v>
      </c>
      <c r="G4376">
        <v>0</v>
      </c>
      <c r="H4376">
        <v>0</v>
      </c>
      <c r="I4376">
        <v>0</v>
      </c>
      <c r="S4376" t="s">
        <v>733</v>
      </c>
    </row>
    <row r="4377" spans="1:19" x14ac:dyDescent="0.2">
      <c r="A4377">
        <v>4347</v>
      </c>
      <c r="B4377">
        <v>10333</v>
      </c>
      <c r="C4377">
        <v>2</v>
      </c>
      <c r="D4377">
        <v>8.8235294000000006E-2</v>
      </c>
      <c r="E4377">
        <v>-323</v>
      </c>
      <c r="F4377">
        <v>321</v>
      </c>
      <c r="G4377">
        <v>0</v>
      </c>
      <c r="H4377">
        <v>0</v>
      </c>
      <c r="I4377">
        <v>0</v>
      </c>
    </row>
    <row r="4378" spans="1:19" x14ac:dyDescent="0.2">
      <c r="A4378">
        <v>4348</v>
      </c>
      <c r="B4378">
        <v>10333</v>
      </c>
      <c r="C4378">
        <v>2</v>
      </c>
      <c r="D4378">
        <v>8.8235294000000006E-2</v>
      </c>
      <c r="E4378">
        <v>323</v>
      </c>
      <c r="F4378">
        <v>-321</v>
      </c>
      <c r="G4378">
        <v>0</v>
      </c>
      <c r="H4378">
        <v>0</v>
      </c>
      <c r="I4378">
        <v>0</v>
      </c>
    </row>
    <row r="4379" spans="1:19" s="2" customFormat="1" x14ac:dyDescent="0.2">
      <c r="A4379" s="2">
        <v>4349</v>
      </c>
      <c r="B4379" s="2">
        <v>3214</v>
      </c>
      <c r="C4379" s="2" t="s">
        <v>626</v>
      </c>
      <c r="D4379" s="2">
        <v>1.3836999999999999</v>
      </c>
      <c r="E4379" s="2">
        <v>3.5999999999999997E-2</v>
      </c>
      <c r="F4379" s="2">
        <v>4</v>
      </c>
      <c r="G4379" s="2">
        <v>1</v>
      </c>
      <c r="H4379" s="2">
        <v>-1</v>
      </c>
      <c r="I4379" s="2">
        <v>0</v>
      </c>
      <c r="J4379" s="2">
        <v>0</v>
      </c>
      <c r="K4379" s="2">
        <v>1</v>
      </c>
      <c r="L4379" s="2">
        <v>0</v>
      </c>
      <c r="M4379" s="2">
        <v>4</v>
      </c>
      <c r="N4379" s="2">
        <f>D4379+0.001</f>
        <v>1.3846999999999998</v>
      </c>
      <c r="O4379" s="2">
        <f>D4379-0.001</f>
        <v>1.3827</v>
      </c>
      <c r="P4379" s="2">
        <f>E4379+0.005</f>
        <v>4.0999999999999995E-2</v>
      </c>
      <c r="Q4379" s="2">
        <f>E4379-0.005</f>
        <v>3.0999999999999996E-2</v>
      </c>
      <c r="R4379" s="9">
        <v>4</v>
      </c>
      <c r="S4379" s="2" t="s">
        <v>705</v>
      </c>
    </row>
    <row r="4380" spans="1:19" x14ac:dyDescent="0.2">
      <c r="A4380">
        <v>4350</v>
      </c>
      <c r="B4380">
        <v>3214</v>
      </c>
      <c r="C4380">
        <v>2</v>
      </c>
      <c r="D4380">
        <v>0.88</v>
      </c>
      <c r="E4380">
        <v>3122</v>
      </c>
      <c r="F4380">
        <v>111</v>
      </c>
      <c r="G4380">
        <v>0</v>
      </c>
      <c r="H4380">
        <v>0</v>
      </c>
      <c r="I4380">
        <v>0</v>
      </c>
    </row>
    <row r="4381" spans="1:19" x14ac:dyDescent="0.2">
      <c r="A4381">
        <v>4351</v>
      </c>
      <c r="B4381">
        <v>3214</v>
      </c>
      <c r="C4381">
        <v>2</v>
      </c>
      <c r="D4381">
        <v>0.04</v>
      </c>
      <c r="E4381">
        <v>3112</v>
      </c>
      <c r="F4381">
        <v>211</v>
      </c>
      <c r="G4381">
        <v>0</v>
      </c>
      <c r="H4381">
        <v>0</v>
      </c>
      <c r="I4381">
        <v>0</v>
      </c>
    </row>
    <row r="4382" spans="1:19" x14ac:dyDescent="0.2">
      <c r="A4382">
        <v>4352</v>
      </c>
      <c r="B4382">
        <v>3214</v>
      </c>
      <c r="C4382">
        <v>2</v>
      </c>
      <c r="D4382">
        <v>0.04</v>
      </c>
      <c r="E4382">
        <v>3212</v>
      </c>
      <c r="F4382">
        <v>111</v>
      </c>
      <c r="G4382">
        <v>0</v>
      </c>
      <c r="H4382">
        <v>0</v>
      </c>
      <c r="I4382">
        <v>0</v>
      </c>
    </row>
    <row r="4383" spans="1:19" x14ac:dyDescent="0.2">
      <c r="A4383">
        <v>4353</v>
      </c>
      <c r="B4383">
        <v>3214</v>
      </c>
      <c r="C4383">
        <v>2</v>
      </c>
      <c r="D4383">
        <v>0.04</v>
      </c>
      <c r="E4383">
        <v>3222</v>
      </c>
      <c r="F4383">
        <v>-211</v>
      </c>
      <c r="G4383">
        <v>0</v>
      </c>
      <c r="H4383">
        <v>0</v>
      </c>
      <c r="I4383">
        <v>0</v>
      </c>
    </row>
    <row r="4384" spans="1:19" s="2" customFormat="1" x14ac:dyDescent="0.2">
      <c r="A4384" s="2">
        <v>4354</v>
      </c>
      <c r="B4384" s="2">
        <v>-3214</v>
      </c>
      <c r="C4384" s="2" t="s">
        <v>627</v>
      </c>
      <c r="D4384" s="2">
        <v>1.3836999999999999</v>
      </c>
      <c r="E4384" s="2">
        <v>3.5999999999999997E-2</v>
      </c>
      <c r="F4384" s="2">
        <v>4</v>
      </c>
      <c r="G4384" s="2">
        <v>-1</v>
      </c>
      <c r="H4384" s="2">
        <v>1</v>
      </c>
      <c r="I4384" s="2">
        <v>0</v>
      </c>
      <c r="J4384" s="2">
        <v>0</v>
      </c>
      <c r="K4384" s="2">
        <v>1</v>
      </c>
      <c r="L4384" s="2">
        <v>0</v>
      </c>
      <c r="M4384" s="2">
        <v>4</v>
      </c>
      <c r="N4384" s="2">
        <f>D4384+0.001</f>
        <v>1.3846999999999998</v>
      </c>
      <c r="O4384" s="2">
        <f>D4384-0.001</f>
        <v>1.3827</v>
      </c>
      <c r="P4384" s="2">
        <f>E4384+0.005</f>
        <v>4.0999999999999995E-2</v>
      </c>
      <c r="Q4384" s="2">
        <f>E4384-0.005</f>
        <v>3.0999999999999996E-2</v>
      </c>
      <c r="R4384" s="9">
        <v>4</v>
      </c>
      <c r="S4384" s="2" t="s">
        <v>705</v>
      </c>
    </row>
    <row r="4385" spans="1:19" x14ac:dyDescent="0.2">
      <c r="A4385">
        <v>4355</v>
      </c>
      <c r="B4385">
        <v>-3214</v>
      </c>
      <c r="C4385">
        <v>2</v>
      </c>
      <c r="D4385">
        <v>0.88</v>
      </c>
      <c r="E4385">
        <v>-3122</v>
      </c>
      <c r="F4385">
        <v>111</v>
      </c>
      <c r="G4385">
        <v>0</v>
      </c>
      <c r="H4385">
        <v>0</v>
      </c>
      <c r="I4385">
        <v>0</v>
      </c>
    </row>
    <row r="4386" spans="1:19" x14ac:dyDescent="0.2">
      <c r="A4386">
        <v>4356</v>
      </c>
      <c r="B4386">
        <v>-3214</v>
      </c>
      <c r="C4386">
        <v>2</v>
      </c>
      <c r="D4386">
        <v>0.04</v>
      </c>
      <c r="E4386">
        <v>-3222</v>
      </c>
      <c r="F4386">
        <v>211</v>
      </c>
      <c r="G4386">
        <v>0</v>
      </c>
      <c r="H4386">
        <v>0</v>
      </c>
      <c r="I4386">
        <v>0</v>
      </c>
    </row>
    <row r="4387" spans="1:19" x14ac:dyDescent="0.2">
      <c r="A4387">
        <v>4357</v>
      </c>
      <c r="B4387">
        <v>-3214</v>
      </c>
      <c r="C4387">
        <v>2</v>
      </c>
      <c r="D4387">
        <v>0.04</v>
      </c>
      <c r="E4387">
        <v>-3212</v>
      </c>
      <c r="F4387">
        <v>111</v>
      </c>
      <c r="G4387">
        <v>0</v>
      </c>
      <c r="H4387">
        <v>0</v>
      </c>
      <c r="I4387">
        <v>0</v>
      </c>
    </row>
    <row r="4388" spans="1:19" x14ac:dyDescent="0.2">
      <c r="A4388">
        <v>4358</v>
      </c>
      <c r="B4388">
        <v>-3214</v>
      </c>
      <c r="C4388">
        <v>2</v>
      </c>
      <c r="D4388">
        <v>0.04</v>
      </c>
      <c r="E4388">
        <v>-3112</v>
      </c>
      <c r="F4388">
        <v>-211</v>
      </c>
      <c r="G4388">
        <v>0</v>
      </c>
      <c r="H4388">
        <v>0</v>
      </c>
      <c r="I4388">
        <v>0</v>
      </c>
    </row>
    <row r="4389" spans="1:19" s="2" customFormat="1" x14ac:dyDescent="0.2">
      <c r="A4389" s="2">
        <v>4359</v>
      </c>
      <c r="B4389" s="2">
        <v>3224</v>
      </c>
      <c r="C4389" s="2" t="s">
        <v>628</v>
      </c>
      <c r="D4389" s="2">
        <v>1.3828</v>
      </c>
      <c r="E4389" s="2">
        <v>3.5999999999999997E-2</v>
      </c>
      <c r="F4389" s="2">
        <v>4</v>
      </c>
      <c r="G4389" s="2">
        <v>1</v>
      </c>
      <c r="H4389" s="2">
        <v>-1</v>
      </c>
      <c r="I4389" s="2">
        <v>0</v>
      </c>
      <c r="J4389" s="2">
        <v>0</v>
      </c>
      <c r="K4389" s="2">
        <v>1</v>
      </c>
      <c r="L4389" s="2">
        <v>1</v>
      </c>
      <c r="M4389" s="2">
        <v>3</v>
      </c>
      <c r="N4389" s="2">
        <f>D4389+0.00035</f>
        <v>1.3831500000000001</v>
      </c>
      <c r="O4389" s="2">
        <f>D4389-0.00035</f>
        <v>1.38245</v>
      </c>
      <c r="P4389" s="2">
        <f>E4389+0.0007</f>
        <v>3.6699999999999997E-2</v>
      </c>
      <c r="Q4389" s="2">
        <f>E4389-0.0007</f>
        <v>3.5299999999999998E-2</v>
      </c>
      <c r="R4389" s="9">
        <v>4</v>
      </c>
      <c r="S4389" s="2" t="s">
        <v>705</v>
      </c>
    </row>
    <row r="4390" spans="1:19" x14ac:dyDescent="0.2">
      <c r="A4390">
        <v>4360</v>
      </c>
      <c r="B4390">
        <v>3224</v>
      </c>
      <c r="C4390">
        <v>2</v>
      </c>
      <c r="D4390">
        <v>0.88</v>
      </c>
      <c r="E4390">
        <v>3122</v>
      </c>
      <c r="F4390">
        <v>211</v>
      </c>
      <c r="G4390">
        <v>0</v>
      </c>
      <c r="H4390">
        <v>0</v>
      </c>
      <c r="I4390">
        <v>0</v>
      </c>
    </row>
    <row r="4391" spans="1:19" x14ac:dyDescent="0.2">
      <c r="A4391">
        <v>4361</v>
      </c>
      <c r="B4391">
        <v>3224</v>
      </c>
      <c r="C4391">
        <v>2</v>
      </c>
      <c r="D4391">
        <v>0.06</v>
      </c>
      <c r="E4391">
        <v>3212</v>
      </c>
      <c r="F4391">
        <v>211</v>
      </c>
      <c r="G4391">
        <v>0</v>
      </c>
      <c r="H4391">
        <v>0</v>
      </c>
      <c r="I4391">
        <v>0</v>
      </c>
    </row>
    <row r="4392" spans="1:19" x14ac:dyDescent="0.2">
      <c r="A4392">
        <v>4362</v>
      </c>
      <c r="B4392">
        <v>3224</v>
      </c>
      <c r="C4392">
        <v>2</v>
      </c>
      <c r="D4392">
        <v>0.06</v>
      </c>
      <c r="E4392">
        <v>3222</v>
      </c>
      <c r="F4392">
        <v>111</v>
      </c>
      <c r="G4392">
        <v>0</v>
      </c>
      <c r="H4392">
        <v>0</v>
      </c>
      <c r="I4392">
        <v>0</v>
      </c>
    </row>
    <row r="4393" spans="1:19" s="2" customFormat="1" x14ac:dyDescent="0.2">
      <c r="A4393" s="2">
        <v>4363</v>
      </c>
      <c r="B4393" s="2">
        <v>-3224</v>
      </c>
      <c r="C4393" s="2" t="s">
        <v>629</v>
      </c>
      <c r="D4393" s="2">
        <v>1.3828</v>
      </c>
      <c r="E4393" s="2">
        <v>3.5999999999999997E-2</v>
      </c>
      <c r="F4393" s="2">
        <v>4</v>
      </c>
      <c r="G4393" s="2">
        <v>-1</v>
      </c>
      <c r="H4393" s="2">
        <v>1</v>
      </c>
      <c r="I4393" s="2">
        <v>0</v>
      </c>
      <c r="J4393" s="2">
        <v>0</v>
      </c>
      <c r="K4393" s="2">
        <v>1</v>
      </c>
      <c r="L4393" s="2">
        <v>-1</v>
      </c>
      <c r="M4393" s="2">
        <v>3</v>
      </c>
      <c r="N4393" s="2">
        <f>D4393+0.00035</f>
        <v>1.3831500000000001</v>
      </c>
      <c r="O4393" s="2">
        <f>D4393-0.00035</f>
        <v>1.38245</v>
      </c>
      <c r="P4393" s="2">
        <f>E4393+0.0007</f>
        <v>3.6699999999999997E-2</v>
      </c>
      <c r="Q4393" s="2">
        <f>E4393-0.0007</f>
        <v>3.5299999999999998E-2</v>
      </c>
      <c r="R4393" s="9">
        <v>4</v>
      </c>
      <c r="S4393" s="2" t="s">
        <v>705</v>
      </c>
    </row>
    <row r="4394" spans="1:19" x14ac:dyDescent="0.2">
      <c r="A4394">
        <v>4364</v>
      </c>
      <c r="B4394">
        <v>-3224</v>
      </c>
      <c r="C4394">
        <v>2</v>
      </c>
      <c r="D4394">
        <v>0.88</v>
      </c>
      <c r="E4394">
        <v>-3122</v>
      </c>
      <c r="F4394">
        <v>-211</v>
      </c>
      <c r="G4394">
        <v>0</v>
      </c>
      <c r="H4394">
        <v>0</v>
      </c>
      <c r="I4394">
        <v>0</v>
      </c>
    </row>
    <row r="4395" spans="1:19" x14ac:dyDescent="0.2">
      <c r="A4395">
        <v>4365</v>
      </c>
      <c r="B4395">
        <v>-3224</v>
      </c>
      <c r="C4395">
        <v>2</v>
      </c>
      <c r="D4395">
        <v>0.06</v>
      </c>
      <c r="E4395">
        <v>-3222</v>
      </c>
      <c r="F4395">
        <v>111</v>
      </c>
      <c r="G4395">
        <v>0</v>
      </c>
      <c r="H4395">
        <v>0</v>
      </c>
      <c r="I4395">
        <v>0</v>
      </c>
    </row>
    <row r="4396" spans="1:19" x14ac:dyDescent="0.2">
      <c r="A4396">
        <v>4366</v>
      </c>
      <c r="B4396">
        <v>-3224</v>
      </c>
      <c r="C4396">
        <v>2</v>
      </c>
      <c r="D4396">
        <v>0.06</v>
      </c>
      <c r="E4396">
        <v>-3212</v>
      </c>
      <c r="F4396">
        <v>-211</v>
      </c>
      <c r="G4396">
        <v>0</v>
      </c>
      <c r="H4396">
        <v>0</v>
      </c>
      <c r="I4396">
        <v>0</v>
      </c>
    </row>
    <row r="4397" spans="1:19" s="2" customFormat="1" x14ac:dyDescent="0.2">
      <c r="A4397" s="2">
        <v>4367</v>
      </c>
      <c r="B4397" s="2">
        <v>9000213</v>
      </c>
      <c r="C4397" s="2" t="s">
        <v>630</v>
      </c>
      <c r="D4397" s="2">
        <v>1.3540000000000001</v>
      </c>
      <c r="E4397" s="2">
        <v>0.33</v>
      </c>
      <c r="F4397" s="2">
        <v>3</v>
      </c>
      <c r="G4397" s="2">
        <v>0</v>
      </c>
      <c r="H4397" s="2">
        <v>0</v>
      </c>
      <c r="I4397" s="2">
        <v>0</v>
      </c>
      <c r="J4397" s="2">
        <v>0</v>
      </c>
      <c r="K4397" s="2">
        <v>1</v>
      </c>
      <c r="L4397" s="2">
        <v>1</v>
      </c>
      <c r="M4397" s="2">
        <v>1</v>
      </c>
      <c r="N4397" s="2">
        <f>D4397+0.025</f>
        <v>1.379</v>
      </c>
      <c r="O4397" s="2">
        <f>D4397-0.025</f>
        <v>1.3290000000000002</v>
      </c>
      <c r="P4397" s="2">
        <f>E4397+0.035</f>
        <v>0.36499999999999999</v>
      </c>
      <c r="Q4397" s="2">
        <f>E4397-0.035</f>
        <v>0.29500000000000004</v>
      </c>
      <c r="R4397" s="9">
        <v>-4</v>
      </c>
      <c r="S4397" s="2" t="s">
        <v>847</v>
      </c>
    </row>
    <row r="4398" spans="1:19" x14ac:dyDescent="0.2">
      <c r="A4398">
        <v>4368</v>
      </c>
      <c r="B4398">
        <v>9000213</v>
      </c>
      <c r="C4398">
        <v>2</v>
      </c>
      <c r="D4398">
        <v>1</v>
      </c>
      <c r="E4398">
        <v>100211</v>
      </c>
      <c r="F4398">
        <v>22</v>
      </c>
      <c r="G4398">
        <v>0</v>
      </c>
      <c r="H4398">
        <v>0</v>
      </c>
      <c r="I4398">
        <v>0</v>
      </c>
    </row>
    <row r="4399" spans="1:19" s="2" customFormat="1" x14ac:dyDescent="0.2">
      <c r="A4399" s="2">
        <v>4369</v>
      </c>
      <c r="B4399" s="2">
        <v>9000113</v>
      </c>
      <c r="C4399" s="2" t="s">
        <v>631</v>
      </c>
      <c r="D4399" s="2">
        <v>1.351</v>
      </c>
      <c r="E4399" s="2">
        <v>0.31</v>
      </c>
      <c r="F4399" s="2">
        <v>3</v>
      </c>
      <c r="G4399" s="2">
        <v>0</v>
      </c>
      <c r="H4399" s="2">
        <v>0</v>
      </c>
      <c r="I4399" s="2">
        <v>0</v>
      </c>
      <c r="J4399" s="2">
        <v>0</v>
      </c>
      <c r="K4399" s="2">
        <v>1</v>
      </c>
      <c r="L4399" s="2">
        <v>0</v>
      </c>
      <c r="M4399" s="2">
        <v>1</v>
      </c>
      <c r="N4399" s="2">
        <f>D4399+0.025</f>
        <v>1.3759999999999999</v>
      </c>
      <c r="O4399" s="2">
        <f>D4399-0.025</f>
        <v>1.3260000000000001</v>
      </c>
      <c r="P4399" s="2">
        <f>E4399+0.035</f>
        <v>0.34499999999999997</v>
      </c>
      <c r="Q4399" s="2">
        <f>E4399-0.035</f>
        <v>0.27500000000000002</v>
      </c>
      <c r="R4399" s="9">
        <v>-4</v>
      </c>
      <c r="S4399" s="2" t="s">
        <v>847</v>
      </c>
    </row>
    <row r="4400" spans="1:19" x14ac:dyDescent="0.2">
      <c r="A4400">
        <v>4370</v>
      </c>
      <c r="B4400">
        <v>9000113</v>
      </c>
      <c r="C4400">
        <v>2</v>
      </c>
      <c r="D4400">
        <v>1</v>
      </c>
      <c r="E4400">
        <v>100111</v>
      </c>
      <c r="F4400">
        <v>22</v>
      </c>
      <c r="G4400">
        <v>0</v>
      </c>
      <c r="H4400">
        <v>0</v>
      </c>
      <c r="I4400">
        <v>0</v>
      </c>
    </row>
    <row r="4401" spans="1:19" s="2" customFormat="1" x14ac:dyDescent="0.2">
      <c r="A4401" s="2">
        <v>4371</v>
      </c>
      <c r="B4401" s="2">
        <v>-9000213</v>
      </c>
      <c r="C4401" s="2" t="s">
        <v>632</v>
      </c>
      <c r="D4401" s="2">
        <v>1.351</v>
      </c>
      <c r="E4401" s="2">
        <v>0.31</v>
      </c>
      <c r="F4401" s="2">
        <v>3</v>
      </c>
      <c r="G4401" s="2">
        <v>0</v>
      </c>
      <c r="H4401" s="2">
        <v>0</v>
      </c>
      <c r="I4401" s="2">
        <v>0</v>
      </c>
      <c r="J4401" s="2">
        <v>0</v>
      </c>
      <c r="K4401" s="2">
        <v>1</v>
      </c>
      <c r="L4401" s="2">
        <v>-1</v>
      </c>
      <c r="M4401" s="2">
        <v>1</v>
      </c>
      <c r="N4401" s="2">
        <f>D4401+0.025</f>
        <v>1.3759999999999999</v>
      </c>
      <c r="O4401" s="2">
        <f>D4401-0.025</f>
        <v>1.3260000000000001</v>
      </c>
      <c r="P4401" s="2">
        <f>E4401+0.035</f>
        <v>0.34499999999999997</v>
      </c>
      <c r="Q4401" s="2">
        <f>E4401-0.035</f>
        <v>0.27500000000000002</v>
      </c>
      <c r="R4401" s="9">
        <v>-4</v>
      </c>
      <c r="S4401" s="2" t="s">
        <v>847</v>
      </c>
    </row>
    <row r="4402" spans="1:19" x14ac:dyDescent="0.2">
      <c r="A4402">
        <v>4372</v>
      </c>
      <c r="B4402">
        <v>-9000213</v>
      </c>
      <c r="C4402">
        <v>2</v>
      </c>
      <c r="D4402">
        <v>1</v>
      </c>
      <c r="E4402">
        <v>-100211</v>
      </c>
      <c r="F4402">
        <v>22</v>
      </c>
      <c r="G4402">
        <v>0</v>
      </c>
      <c r="H4402">
        <v>0</v>
      </c>
      <c r="I4402">
        <v>0</v>
      </c>
    </row>
    <row r="4403" spans="1:19" s="2" customFormat="1" x14ac:dyDescent="0.2">
      <c r="A4403" s="2">
        <v>4373</v>
      </c>
      <c r="B4403" s="2">
        <v>10221</v>
      </c>
      <c r="C4403" s="2" t="s">
        <v>633</v>
      </c>
      <c r="D4403" s="2">
        <v>1.35</v>
      </c>
      <c r="E4403" s="2">
        <v>0.35</v>
      </c>
      <c r="F4403" s="2">
        <v>1</v>
      </c>
      <c r="G4403" s="2">
        <v>0</v>
      </c>
      <c r="H4403" s="2">
        <v>0</v>
      </c>
      <c r="I4403" s="2">
        <v>0</v>
      </c>
      <c r="J4403" s="2">
        <v>0</v>
      </c>
      <c r="K4403" s="2">
        <v>0</v>
      </c>
      <c r="L4403" s="2">
        <v>0</v>
      </c>
      <c r="M4403" s="2">
        <v>6</v>
      </c>
      <c r="N4403" s="2">
        <v>1500</v>
      </c>
      <c r="O4403" s="2">
        <v>1200</v>
      </c>
      <c r="P4403" s="2">
        <v>500</v>
      </c>
      <c r="Q4403" s="2">
        <v>200</v>
      </c>
      <c r="R4403" s="9">
        <v>-4</v>
      </c>
      <c r="S4403" s="2" t="s">
        <v>722</v>
      </c>
    </row>
    <row r="4404" spans="1:19" x14ac:dyDescent="0.2">
      <c r="A4404">
        <v>4374</v>
      </c>
      <c r="B4404">
        <v>10221</v>
      </c>
      <c r="C4404">
        <v>2</v>
      </c>
      <c r="D4404">
        <v>0.04</v>
      </c>
      <c r="E4404">
        <v>-211</v>
      </c>
      <c r="F4404">
        <v>211</v>
      </c>
      <c r="G4404">
        <v>0</v>
      </c>
      <c r="H4404">
        <v>0</v>
      </c>
      <c r="I4404">
        <v>0</v>
      </c>
      <c r="S4404" t="s">
        <v>714</v>
      </c>
    </row>
    <row r="4405" spans="1:19" x14ac:dyDescent="0.2">
      <c r="A4405">
        <v>4377</v>
      </c>
      <c r="B4405">
        <v>10221</v>
      </c>
      <c r="C4405">
        <v>2</v>
      </c>
      <c r="D4405">
        <v>0.02</v>
      </c>
      <c r="E4405">
        <v>111</v>
      </c>
      <c r="F4405">
        <v>111</v>
      </c>
      <c r="G4405">
        <v>0</v>
      </c>
      <c r="H4405">
        <v>0</v>
      </c>
      <c r="I4405">
        <v>0</v>
      </c>
    </row>
    <row r="4406" spans="1:19" x14ac:dyDescent="0.2">
      <c r="A4406">
        <v>0</v>
      </c>
      <c r="B4406">
        <v>10221</v>
      </c>
      <c r="C4406">
        <v>4</v>
      </c>
      <c r="D4406">
        <v>4.9000000000000002E-2</v>
      </c>
      <c r="E4406">
        <v>111</v>
      </c>
      <c r="F4406">
        <v>111</v>
      </c>
      <c r="G4406">
        <v>111</v>
      </c>
      <c r="H4406">
        <v>111</v>
      </c>
      <c r="I4406">
        <v>0</v>
      </c>
    </row>
    <row r="4407" spans="1:19" x14ac:dyDescent="0.2">
      <c r="A4407">
        <v>0</v>
      </c>
      <c r="B4407">
        <v>10221</v>
      </c>
      <c r="C4407">
        <v>4</v>
      </c>
      <c r="D4407">
        <v>0.29399999999999998</v>
      </c>
      <c r="E4407">
        <v>211</v>
      </c>
      <c r="F4407">
        <v>-211</v>
      </c>
      <c r="G4407">
        <v>211</v>
      </c>
      <c r="H4407">
        <v>-211</v>
      </c>
      <c r="I4407">
        <v>0</v>
      </c>
    </row>
    <row r="4408" spans="1:19" x14ac:dyDescent="0.2">
      <c r="A4408">
        <v>0</v>
      </c>
      <c r="B4408">
        <v>10221</v>
      </c>
      <c r="C4408">
        <v>4</v>
      </c>
      <c r="D4408">
        <v>0.35699999999999998</v>
      </c>
      <c r="E4408">
        <v>211</v>
      </c>
      <c r="F4408">
        <v>-211</v>
      </c>
      <c r="G4408">
        <v>111</v>
      </c>
      <c r="H4408">
        <v>111</v>
      </c>
      <c r="I4408">
        <v>0</v>
      </c>
    </row>
    <row r="4409" spans="1:19" x14ac:dyDescent="0.2">
      <c r="A4409">
        <v>4375</v>
      </c>
      <c r="B4409">
        <v>10221</v>
      </c>
      <c r="C4409">
        <v>2</v>
      </c>
      <c r="D4409">
        <v>0.12</v>
      </c>
      <c r="E4409">
        <v>-321</v>
      </c>
      <c r="F4409">
        <v>321</v>
      </c>
      <c r="G4409">
        <v>0</v>
      </c>
      <c r="H4409">
        <v>0</v>
      </c>
      <c r="I4409">
        <v>0</v>
      </c>
    </row>
    <row r="4410" spans="1:19" x14ac:dyDescent="0.2">
      <c r="A4410">
        <v>4376</v>
      </c>
      <c r="B4410">
        <v>10221</v>
      </c>
      <c r="C4410">
        <v>2</v>
      </c>
      <c r="D4410">
        <v>0.12</v>
      </c>
      <c r="E4410">
        <v>-311</v>
      </c>
      <c r="F4410">
        <v>311</v>
      </c>
      <c r="G4410">
        <v>0</v>
      </c>
      <c r="H4410">
        <v>0</v>
      </c>
      <c r="I4410">
        <v>0</v>
      </c>
    </row>
    <row r="4411" spans="1:19" s="2" customFormat="1" x14ac:dyDescent="0.2">
      <c r="A4411" s="2">
        <v>4378</v>
      </c>
      <c r="B4411" s="2">
        <v>3312</v>
      </c>
      <c r="C4411" s="2" t="s">
        <v>634</v>
      </c>
      <c r="D4411" s="2">
        <v>1.3217099999999999</v>
      </c>
      <c r="E4411" s="2">
        <v>0</v>
      </c>
      <c r="F4411" s="2">
        <v>2</v>
      </c>
      <c r="G4411" s="2">
        <v>1</v>
      </c>
      <c r="H4411" s="2">
        <v>-2</v>
      </c>
      <c r="I4411" s="2">
        <v>0</v>
      </c>
      <c r="J4411" s="2">
        <v>0</v>
      </c>
      <c r="K4411" s="2">
        <v>0.5</v>
      </c>
      <c r="L4411" s="2">
        <v>-1</v>
      </c>
      <c r="M4411" s="2">
        <v>1</v>
      </c>
      <c r="N4411" s="2">
        <f>D4411+0.00007</f>
        <v>1.32178</v>
      </c>
      <c r="O4411" s="2">
        <f>D4411-0.00007</f>
        <v>1.3216399999999999</v>
      </c>
      <c r="P4411" s="2">
        <v>0</v>
      </c>
      <c r="Q4411" s="2">
        <v>0</v>
      </c>
      <c r="R4411" s="9">
        <v>4</v>
      </c>
      <c r="S4411" s="2" t="s">
        <v>705</v>
      </c>
    </row>
    <row r="4412" spans="1:19" x14ac:dyDescent="0.2">
      <c r="A4412">
        <v>4379</v>
      </c>
      <c r="B4412">
        <v>3312</v>
      </c>
      <c r="C4412">
        <v>1</v>
      </c>
      <c r="D4412">
        <v>1</v>
      </c>
      <c r="E4412">
        <v>3312</v>
      </c>
      <c r="F4412">
        <v>0</v>
      </c>
      <c r="G4412">
        <v>0</v>
      </c>
      <c r="H4412">
        <v>0</v>
      </c>
      <c r="I4412">
        <v>0</v>
      </c>
    </row>
    <row r="4413" spans="1:19" s="2" customFormat="1" x14ac:dyDescent="0.2">
      <c r="A4413" s="2">
        <v>4380</v>
      </c>
      <c r="B4413" s="2">
        <v>-3312</v>
      </c>
      <c r="C4413" s="2" t="s">
        <v>635</v>
      </c>
      <c r="D4413" s="2">
        <v>1.3217099999999999</v>
      </c>
      <c r="E4413" s="2">
        <v>0</v>
      </c>
      <c r="F4413" s="2">
        <v>2</v>
      </c>
      <c r="G4413" s="2">
        <v>-1</v>
      </c>
      <c r="H4413" s="2">
        <v>2</v>
      </c>
      <c r="I4413" s="2">
        <v>0</v>
      </c>
      <c r="J4413" s="2">
        <v>0</v>
      </c>
      <c r="K4413" s="2">
        <v>0.5</v>
      </c>
      <c r="L4413" s="2">
        <v>1</v>
      </c>
      <c r="M4413" s="2">
        <v>1</v>
      </c>
      <c r="N4413" s="2">
        <f>D4413+0.00007</f>
        <v>1.32178</v>
      </c>
      <c r="O4413" s="2">
        <f>D4413-0.00007</f>
        <v>1.3216399999999999</v>
      </c>
      <c r="P4413" s="2">
        <v>0</v>
      </c>
      <c r="Q4413" s="2">
        <v>0</v>
      </c>
      <c r="R4413" s="9">
        <v>4</v>
      </c>
      <c r="S4413" s="2" t="s">
        <v>705</v>
      </c>
    </row>
    <row r="4414" spans="1:19" x14ac:dyDescent="0.2">
      <c r="A4414">
        <v>4381</v>
      </c>
      <c r="B4414">
        <v>-3312</v>
      </c>
      <c r="C4414">
        <v>1</v>
      </c>
      <c r="D4414">
        <v>1</v>
      </c>
      <c r="E4414">
        <v>-3312</v>
      </c>
      <c r="F4414">
        <v>0</v>
      </c>
      <c r="G4414">
        <v>0</v>
      </c>
      <c r="H4414">
        <v>0</v>
      </c>
      <c r="I4414">
        <v>0</v>
      </c>
    </row>
    <row r="4415" spans="1:19" s="2" customFormat="1" x14ac:dyDescent="0.2">
      <c r="A4415" s="2">
        <v>4382</v>
      </c>
      <c r="B4415" s="2">
        <v>215</v>
      </c>
      <c r="C4415" s="2" t="s">
        <v>636</v>
      </c>
      <c r="D4415" s="2">
        <v>1.37</v>
      </c>
      <c r="E4415" s="2">
        <v>0.105</v>
      </c>
      <c r="F4415" s="2">
        <v>5</v>
      </c>
      <c r="G4415" s="2">
        <v>0</v>
      </c>
      <c r="H4415" s="2">
        <v>0</v>
      </c>
      <c r="I4415" s="2">
        <v>0</v>
      </c>
      <c r="J4415" s="2">
        <v>0</v>
      </c>
      <c r="K4415" s="2">
        <v>1</v>
      </c>
      <c r="L4415" s="2">
        <v>1</v>
      </c>
      <c r="M4415" s="2">
        <v>5</v>
      </c>
      <c r="N4415" s="2">
        <f>D4415+0.0006</f>
        <v>1.3706</v>
      </c>
      <c r="O4415" s="2">
        <f>D4415-0.0006</f>
        <v>1.3694000000000002</v>
      </c>
      <c r="P4415" s="2">
        <f>E4415+0.0017</f>
        <v>0.10669999999999999</v>
      </c>
      <c r="Q4415" s="2">
        <f>E4415-0.0017</f>
        <v>0.1033</v>
      </c>
      <c r="R4415" s="9">
        <v>-4</v>
      </c>
      <c r="S4415" s="2" t="s">
        <v>705</v>
      </c>
    </row>
    <row r="4416" spans="1:19" x14ac:dyDescent="0.2">
      <c r="A4416">
        <v>4383</v>
      </c>
      <c r="B4416">
        <v>215</v>
      </c>
      <c r="C4416">
        <v>2</v>
      </c>
      <c r="D4416">
        <v>0.35</v>
      </c>
      <c r="E4416">
        <v>113</v>
      </c>
      <c r="F4416">
        <v>211</v>
      </c>
      <c r="G4416">
        <v>0</v>
      </c>
      <c r="H4416">
        <v>0</v>
      </c>
      <c r="I4416">
        <v>0</v>
      </c>
      <c r="S4416" t="s">
        <v>726</v>
      </c>
    </row>
    <row r="4417" spans="1:19" x14ac:dyDescent="0.2">
      <c r="A4417">
        <v>4384</v>
      </c>
      <c r="B4417">
        <v>215</v>
      </c>
      <c r="C4417">
        <v>2</v>
      </c>
      <c r="D4417">
        <v>0.35</v>
      </c>
      <c r="E4417">
        <v>213</v>
      </c>
      <c r="F4417">
        <v>111</v>
      </c>
      <c r="G4417">
        <v>0</v>
      </c>
      <c r="H4417">
        <v>0</v>
      </c>
      <c r="I4417">
        <v>0</v>
      </c>
      <c r="S4417" s="2" t="s">
        <v>846</v>
      </c>
    </row>
    <row r="4418" spans="1:19" x14ac:dyDescent="0.2">
      <c r="A4418">
        <v>4385</v>
      </c>
      <c r="B4418">
        <v>215</v>
      </c>
      <c r="C4418">
        <v>2</v>
      </c>
      <c r="D4418">
        <v>0.14499999999999999</v>
      </c>
      <c r="E4418">
        <v>221</v>
      </c>
      <c r="F4418">
        <v>211</v>
      </c>
      <c r="G4418">
        <v>0</v>
      </c>
      <c r="H4418">
        <v>0</v>
      </c>
      <c r="I4418">
        <v>0</v>
      </c>
    </row>
    <row r="4419" spans="1:19" x14ac:dyDescent="0.2">
      <c r="A4419">
        <v>4386</v>
      </c>
      <c r="B4419">
        <v>215</v>
      </c>
      <c r="C4419">
        <v>3</v>
      </c>
      <c r="D4419">
        <v>0.105</v>
      </c>
      <c r="E4419">
        <v>223</v>
      </c>
      <c r="F4419">
        <v>211</v>
      </c>
      <c r="G4419">
        <v>111</v>
      </c>
      <c r="H4419">
        <v>0</v>
      </c>
      <c r="I4419">
        <v>0</v>
      </c>
    </row>
    <row r="4420" spans="1:19" x14ac:dyDescent="0.2">
      <c r="A4420">
        <v>4387</v>
      </c>
      <c r="B4420">
        <v>215</v>
      </c>
      <c r="C4420">
        <v>2</v>
      </c>
      <c r="D4420">
        <v>0.05</v>
      </c>
      <c r="E4420">
        <v>-311</v>
      </c>
      <c r="F4420">
        <v>321</v>
      </c>
      <c r="G4420">
        <v>0</v>
      </c>
      <c r="H4420">
        <v>0</v>
      </c>
      <c r="I4420">
        <v>0</v>
      </c>
    </row>
    <row r="4421" spans="1:19" s="2" customFormat="1" x14ac:dyDescent="0.2">
      <c r="A4421" s="2">
        <v>4388</v>
      </c>
      <c r="B4421" s="2">
        <v>115</v>
      </c>
      <c r="C4421" s="2" t="s">
        <v>637</v>
      </c>
      <c r="D4421" s="2">
        <v>1.37</v>
      </c>
      <c r="E4421" s="2">
        <v>0.105</v>
      </c>
      <c r="F4421" s="2">
        <v>5</v>
      </c>
      <c r="G4421" s="2">
        <v>0</v>
      </c>
      <c r="H4421" s="2">
        <v>0</v>
      </c>
      <c r="I4421" s="2">
        <v>0</v>
      </c>
      <c r="J4421" s="2">
        <v>0</v>
      </c>
      <c r="K4421" s="2">
        <v>1</v>
      </c>
      <c r="L4421" s="2">
        <v>0</v>
      </c>
      <c r="M4421" s="2">
        <v>7</v>
      </c>
      <c r="N4421" s="2">
        <f>D4421+0.0006</f>
        <v>1.3706</v>
      </c>
      <c r="O4421" s="2">
        <f>D4421-0.0006</f>
        <v>1.3694000000000002</v>
      </c>
      <c r="P4421" s="2">
        <f>E4421+0.0017</f>
        <v>0.10669999999999999</v>
      </c>
      <c r="Q4421" s="2">
        <f>E4421-0.0017</f>
        <v>0.1033</v>
      </c>
      <c r="R4421" s="9">
        <v>-4</v>
      </c>
      <c r="S4421" s="2" t="s">
        <v>705</v>
      </c>
    </row>
    <row r="4422" spans="1:19" x14ac:dyDescent="0.2">
      <c r="A4422">
        <v>4389</v>
      </c>
      <c r="B4422">
        <v>115</v>
      </c>
      <c r="C4422">
        <v>2</v>
      </c>
      <c r="D4422">
        <v>0.23400000000000001</v>
      </c>
      <c r="E4422">
        <v>113</v>
      </c>
      <c r="F4422">
        <v>111</v>
      </c>
      <c r="G4422">
        <v>0</v>
      </c>
      <c r="H4422">
        <v>0</v>
      </c>
      <c r="I4422">
        <v>0</v>
      </c>
      <c r="S4422" s="2" t="s">
        <v>846</v>
      </c>
    </row>
    <row r="4423" spans="1:19" x14ac:dyDescent="0.2">
      <c r="A4423">
        <v>4390</v>
      </c>
      <c r="B4423">
        <v>115</v>
      </c>
      <c r="C4423">
        <v>2</v>
      </c>
      <c r="D4423">
        <v>0.23300000000000001</v>
      </c>
      <c r="E4423">
        <v>-213</v>
      </c>
      <c r="F4423">
        <v>211</v>
      </c>
      <c r="G4423">
        <v>0</v>
      </c>
      <c r="H4423">
        <v>0</v>
      </c>
      <c r="I4423">
        <v>0</v>
      </c>
    </row>
    <row r="4424" spans="1:19" x14ac:dyDescent="0.2">
      <c r="A4424">
        <v>4391</v>
      </c>
      <c r="B4424">
        <v>115</v>
      </c>
      <c r="C4424">
        <v>2</v>
      </c>
      <c r="D4424">
        <v>0.23300000000000001</v>
      </c>
      <c r="E4424">
        <v>213</v>
      </c>
      <c r="F4424">
        <v>-211</v>
      </c>
      <c r="G4424">
        <v>0</v>
      </c>
      <c r="H4424">
        <v>0</v>
      </c>
      <c r="I4424">
        <v>0</v>
      </c>
    </row>
    <row r="4425" spans="1:19" x14ac:dyDescent="0.2">
      <c r="A4425">
        <v>4392</v>
      </c>
      <c r="B4425">
        <v>115</v>
      </c>
      <c r="C4425">
        <v>2</v>
      </c>
      <c r="D4425">
        <v>0.14499999999999999</v>
      </c>
      <c r="E4425">
        <v>221</v>
      </c>
      <c r="F4425">
        <v>111</v>
      </c>
      <c r="G4425">
        <v>0</v>
      </c>
      <c r="H4425">
        <v>0</v>
      </c>
      <c r="I4425">
        <v>0</v>
      </c>
    </row>
    <row r="4426" spans="1:19" x14ac:dyDescent="0.2">
      <c r="A4426">
        <v>4393</v>
      </c>
      <c r="B4426">
        <v>115</v>
      </c>
      <c r="C4426">
        <v>3</v>
      </c>
      <c r="D4426">
        <v>0.105</v>
      </c>
      <c r="E4426">
        <v>223</v>
      </c>
      <c r="F4426">
        <v>111</v>
      </c>
      <c r="G4426">
        <v>111</v>
      </c>
      <c r="H4426">
        <v>0</v>
      </c>
      <c r="I4426">
        <v>0</v>
      </c>
    </row>
    <row r="4427" spans="1:19" x14ac:dyDescent="0.2">
      <c r="A4427">
        <v>4394</v>
      </c>
      <c r="B4427">
        <v>115</v>
      </c>
      <c r="C4427">
        <v>2</v>
      </c>
      <c r="D4427">
        <v>2.5000000000000001E-2</v>
      </c>
      <c r="E4427">
        <v>-321</v>
      </c>
      <c r="F4427">
        <v>321</v>
      </c>
      <c r="G4427">
        <v>0</v>
      </c>
      <c r="H4427">
        <v>0</v>
      </c>
      <c r="I4427">
        <v>0</v>
      </c>
    </row>
    <row r="4428" spans="1:19" x14ac:dyDescent="0.2">
      <c r="A4428">
        <v>4395</v>
      </c>
      <c r="B4428">
        <v>115</v>
      </c>
      <c r="C4428">
        <v>2</v>
      </c>
      <c r="D4428">
        <v>2.5000000000000001E-2</v>
      </c>
      <c r="E4428">
        <v>-311</v>
      </c>
      <c r="F4428">
        <v>311</v>
      </c>
      <c r="G4428">
        <v>0</v>
      </c>
      <c r="H4428">
        <v>0</v>
      </c>
      <c r="I4428">
        <v>0</v>
      </c>
    </row>
    <row r="4429" spans="1:19" s="2" customFormat="1" x14ac:dyDescent="0.2">
      <c r="A4429" s="2">
        <v>4396</v>
      </c>
      <c r="B4429" s="2">
        <v>-215</v>
      </c>
      <c r="C4429" s="2" t="s">
        <v>638</v>
      </c>
      <c r="D4429" s="2">
        <v>1.37</v>
      </c>
      <c r="E4429" s="2">
        <v>0.105</v>
      </c>
      <c r="F4429" s="2">
        <v>5</v>
      </c>
      <c r="G4429" s="2">
        <v>0</v>
      </c>
      <c r="H4429" s="2">
        <v>0</v>
      </c>
      <c r="I4429" s="2">
        <v>0</v>
      </c>
      <c r="J4429" s="2">
        <v>0</v>
      </c>
      <c r="K4429" s="2">
        <v>1</v>
      </c>
      <c r="L4429" s="2">
        <v>-1</v>
      </c>
      <c r="M4429" s="2">
        <v>5</v>
      </c>
      <c r="N4429" s="2">
        <f>D4429+0.0006</f>
        <v>1.3706</v>
      </c>
      <c r="O4429" s="2">
        <f>D4429-0.0006</f>
        <v>1.3694000000000002</v>
      </c>
      <c r="P4429" s="2">
        <f>E4429+0.0017</f>
        <v>0.10669999999999999</v>
      </c>
      <c r="Q4429" s="2">
        <f>E4429-0.0017</f>
        <v>0.1033</v>
      </c>
      <c r="R4429" s="9">
        <v>-4</v>
      </c>
      <c r="S4429" s="2" t="s">
        <v>705</v>
      </c>
    </row>
    <row r="4430" spans="1:19" x14ac:dyDescent="0.2">
      <c r="A4430">
        <v>4397</v>
      </c>
      <c r="B4430">
        <v>-215</v>
      </c>
      <c r="C4430">
        <v>2</v>
      </c>
      <c r="D4430">
        <v>0.35</v>
      </c>
      <c r="E4430">
        <v>113</v>
      </c>
      <c r="F4430">
        <v>-211</v>
      </c>
      <c r="G4430">
        <v>0</v>
      </c>
      <c r="H4430">
        <v>0</v>
      </c>
      <c r="I4430">
        <v>0</v>
      </c>
      <c r="S4430" t="s">
        <v>726</v>
      </c>
    </row>
    <row r="4431" spans="1:19" x14ac:dyDescent="0.2">
      <c r="A4431">
        <v>4398</v>
      </c>
      <c r="B4431">
        <v>-215</v>
      </c>
      <c r="C4431">
        <v>2</v>
      </c>
      <c r="D4431">
        <v>0.35</v>
      </c>
      <c r="E4431">
        <v>-213</v>
      </c>
      <c r="F4431">
        <v>111</v>
      </c>
      <c r="G4431">
        <v>0</v>
      </c>
      <c r="H4431">
        <v>0</v>
      </c>
      <c r="I4431">
        <v>0</v>
      </c>
      <c r="S4431" s="2" t="s">
        <v>846</v>
      </c>
    </row>
    <row r="4432" spans="1:19" x14ac:dyDescent="0.2">
      <c r="A4432">
        <v>4399</v>
      </c>
      <c r="B4432">
        <v>-215</v>
      </c>
      <c r="C4432">
        <v>2</v>
      </c>
      <c r="D4432">
        <v>0.14499999999999999</v>
      </c>
      <c r="E4432">
        <v>221</v>
      </c>
      <c r="F4432">
        <v>-211</v>
      </c>
      <c r="G4432">
        <v>0</v>
      </c>
      <c r="H4432">
        <v>0</v>
      </c>
      <c r="I4432">
        <v>0</v>
      </c>
    </row>
    <row r="4433" spans="1:19" x14ac:dyDescent="0.2">
      <c r="A4433">
        <v>4400</v>
      </c>
      <c r="B4433">
        <v>-215</v>
      </c>
      <c r="C4433">
        <v>3</v>
      </c>
      <c r="D4433">
        <v>0.105</v>
      </c>
      <c r="E4433">
        <v>223</v>
      </c>
      <c r="F4433">
        <v>-211</v>
      </c>
      <c r="G4433">
        <v>111</v>
      </c>
      <c r="H4433">
        <v>0</v>
      </c>
      <c r="I4433">
        <v>0</v>
      </c>
    </row>
    <row r="4434" spans="1:19" x14ac:dyDescent="0.2">
      <c r="A4434">
        <v>4401</v>
      </c>
      <c r="B4434">
        <v>-215</v>
      </c>
      <c r="C4434">
        <v>2</v>
      </c>
      <c r="D4434">
        <v>0.05</v>
      </c>
      <c r="E4434">
        <v>311</v>
      </c>
      <c r="F4434">
        <v>-321</v>
      </c>
      <c r="G4434">
        <v>0</v>
      </c>
      <c r="H4434">
        <v>0</v>
      </c>
      <c r="I4434">
        <v>0</v>
      </c>
    </row>
    <row r="4435" spans="1:19" s="2" customFormat="1" x14ac:dyDescent="0.2">
      <c r="A4435" s="2">
        <v>4402</v>
      </c>
      <c r="B4435" s="2">
        <v>3322</v>
      </c>
      <c r="C4435" s="2" t="s">
        <v>639</v>
      </c>
      <c r="D4435" s="2">
        <v>1.3148599999999999</v>
      </c>
      <c r="E4435" s="2">
        <v>0</v>
      </c>
      <c r="F4435" s="2">
        <v>2</v>
      </c>
      <c r="G4435" s="2">
        <v>1</v>
      </c>
      <c r="H4435" s="2">
        <v>-2</v>
      </c>
      <c r="I4435" s="2">
        <v>0</v>
      </c>
      <c r="J4435" s="2">
        <v>0</v>
      </c>
      <c r="K4435" s="2">
        <v>0.5</v>
      </c>
      <c r="L4435" s="2">
        <v>0</v>
      </c>
      <c r="M4435" s="2">
        <v>1</v>
      </c>
      <c r="N4435" s="2">
        <f>D4435+0.0002</f>
        <v>1.3150599999999999</v>
      </c>
      <c r="O4435" s="2">
        <f>D4435-0.0002</f>
        <v>1.3146599999999999</v>
      </c>
      <c r="P4435" s="2">
        <v>0</v>
      </c>
      <c r="Q4435" s="2">
        <v>0</v>
      </c>
      <c r="R4435" s="9">
        <v>4</v>
      </c>
      <c r="S4435" s="2" t="s">
        <v>705</v>
      </c>
    </row>
    <row r="4436" spans="1:19" x14ac:dyDescent="0.2">
      <c r="A4436">
        <v>4403</v>
      </c>
      <c r="B4436">
        <v>3322</v>
      </c>
      <c r="C4436">
        <v>1</v>
      </c>
      <c r="D4436">
        <v>1</v>
      </c>
      <c r="E4436">
        <v>3322</v>
      </c>
      <c r="F4436">
        <v>0</v>
      </c>
      <c r="G4436">
        <v>0</v>
      </c>
      <c r="H4436">
        <v>0</v>
      </c>
      <c r="I4436">
        <v>0</v>
      </c>
    </row>
    <row r="4437" spans="1:19" s="2" customFormat="1" x14ac:dyDescent="0.2">
      <c r="A4437" s="2">
        <v>4404</v>
      </c>
      <c r="B4437" s="2">
        <v>-3322</v>
      </c>
      <c r="C4437" s="2" t="s">
        <v>640</v>
      </c>
      <c r="D4437" s="2">
        <v>1.3148599999999999</v>
      </c>
      <c r="E4437" s="2">
        <v>0</v>
      </c>
      <c r="F4437" s="2">
        <v>2</v>
      </c>
      <c r="G4437" s="2">
        <v>-1</v>
      </c>
      <c r="H4437" s="2">
        <v>2</v>
      </c>
      <c r="I4437" s="2">
        <v>0</v>
      </c>
      <c r="J4437" s="2">
        <v>0</v>
      </c>
      <c r="K4437" s="2">
        <v>0.5</v>
      </c>
      <c r="L4437" s="2">
        <v>0</v>
      </c>
      <c r="M4437" s="2">
        <v>1</v>
      </c>
      <c r="N4437" s="2">
        <f>D4437+0.0002</f>
        <v>1.3150599999999999</v>
      </c>
      <c r="O4437" s="2">
        <f>D4437-0.0002</f>
        <v>1.3146599999999999</v>
      </c>
      <c r="P4437" s="2">
        <v>0</v>
      </c>
      <c r="Q4437" s="2">
        <v>0</v>
      </c>
      <c r="R4437" s="9">
        <v>4</v>
      </c>
      <c r="S4437" s="2" t="s">
        <v>705</v>
      </c>
    </row>
    <row r="4438" spans="1:19" x14ac:dyDescent="0.2">
      <c r="A4438">
        <v>4405</v>
      </c>
      <c r="B4438">
        <v>-3322</v>
      </c>
      <c r="C4438">
        <v>1</v>
      </c>
      <c r="D4438">
        <v>1</v>
      </c>
      <c r="E4438">
        <v>-3322</v>
      </c>
      <c r="F4438">
        <v>0</v>
      </c>
      <c r="G4438">
        <v>0</v>
      </c>
      <c r="H4438">
        <v>0</v>
      </c>
      <c r="I4438">
        <v>0</v>
      </c>
    </row>
    <row r="4439" spans="1:19" s="2" customFormat="1" x14ac:dyDescent="0.2">
      <c r="A4439" s="2">
        <v>4406</v>
      </c>
      <c r="B4439" s="2">
        <v>100211</v>
      </c>
      <c r="C4439" s="2" t="s">
        <v>641</v>
      </c>
      <c r="D4439" s="2">
        <v>1.3</v>
      </c>
      <c r="E4439" s="2">
        <v>0.4</v>
      </c>
      <c r="F4439" s="2">
        <v>1</v>
      </c>
      <c r="G4439" s="2">
        <v>0</v>
      </c>
      <c r="H4439" s="2">
        <v>0</v>
      </c>
      <c r="I4439" s="2">
        <v>0</v>
      </c>
      <c r="J4439" s="2">
        <v>0</v>
      </c>
      <c r="K4439" s="2">
        <v>1</v>
      </c>
      <c r="L4439" s="2">
        <v>1</v>
      </c>
      <c r="M4439" s="2">
        <v>5</v>
      </c>
      <c r="N4439" s="2">
        <f>D4439+0.1</f>
        <v>1.4000000000000001</v>
      </c>
      <c r="O4439" s="2">
        <f>D4439-0.1</f>
        <v>1.2</v>
      </c>
      <c r="P4439" s="2">
        <v>600</v>
      </c>
      <c r="Q4439" s="2">
        <v>200</v>
      </c>
      <c r="R4439" s="9">
        <v>-4</v>
      </c>
      <c r="S4439" s="2" t="s">
        <v>721</v>
      </c>
    </row>
    <row r="4440" spans="1:19" x14ac:dyDescent="0.2">
      <c r="A4440">
        <v>4408</v>
      </c>
      <c r="B4440">
        <v>100211</v>
      </c>
      <c r="C4440">
        <v>3</v>
      </c>
      <c r="D4440">
        <v>0.44400000000000001</v>
      </c>
      <c r="E4440">
        <v>-211</v>
      </c>
      <c r="F4440">
        <v>211</v>
      </c>
      <c r="G4440">
        <v>211</v>
      </c>
      <c r="H4440">
        <v>0</v>
      </c>
      <c r="I4440">
        <v>0</v>
      </c>
      <c r="S4440" t="s">
        <v>714</v>
      </c>
    </row>
    <row r="4441" spans="1:19" x14ac:dyDescent="0.2">
      <c r="A4441">
        <v>4411</v>
      </c>
      <c r="B4441">
        <v>100211</v>
      </c>
      <c r="C4441">
        <v>3</v>
      </c>
      <c r="D4441">
        <v>0.222</v>
      </c>
      <c r="E4441">
        <v>211</v>
      </c>
      <c r="F4441">
        <v>111</v>
      </c>
      <c r="G4441">
        <v>111</v>
      </c>
      <c r="H4441">
        <v>0</v>
      </c>
      <c r="I4441">
        <v>0</v>
      </c>
    </row>
    <row r="4442" spans="1:19" x14ac:dyDescent="0.2">
      <c r="A4442">
        <v>4409</v>
      </c>
      <c r="B4442">
        <v>100211</v>
      </c>
      <c r="C4442">
        <v>2</v>
      </c>
      <c r="D4442">
        <v>0.16700000000000001</v>
      </c>
      <c r="E4442">
        <v>113</v>
      </c>
      <c r="F4442">
        <v>211</v>
      </c>
      <c r="G4442">
        <v>0</v>
      </c>
      <c r="H4442">
        <v>0</v>
      </c>
      <c r="I4442">
        <v>0</v>
      </c>
    </row>
    <row r="4443" spans="1:19" x14ac:dyDescent="0.2">
      <c r="A4443">
        <v>4410</v>
      </c>
      <c r="B4443">
        <v>100211</v>
      </c>
      <c r="C4443">
        <v>2</v>
      </c>
      <c r="D4443">
        <v>0.16700000000000001</v>
      </c>
      <c r="E4443">
        <v>213</v>
      </c>
      <c r="F4443">
        <v>111</v>
      </c>
      <c r="G4443">
        <v>0</v>
      </c>
      <c r="H4443">
        <v>0</v>
      </c>
      <c r="I4443">
        <v>0</v>
      </c>
    </row>
    <row r="4444" spans="1:19" s="2" customFormat="1" x14ac:dyDescent="0.2">
      <c r="A4444" s="2">
        <v>4412</v>
      </c>
      <c r="B4444" s="2">
        <v>100111</v>
      </c>
      <c r="C4444" s="2" t="s">
        <v>642</v>
      </c>
      <c r="D4444" s="2">
        <v>1.3</v>
      </c>
      <c r="E4444" s="2">
        <v>0.4</v>
      </c>
      <c r="F4444" s="2">
        <v>1</v>
      </c>
      <c r="G4444" s="2">
        <v>0</v>
      </c>
      <c r="H4444" s="2">
        <v>0</v>
      </c>
      <c r="I4444" s="2">
        <v>0</v>
      </c>
      <c r="J4444" s="2">
        <v>0</v>
      </c>
      <c r="K4444" s="2">
        <v>1</v>
      </c>
      <c r="L4444" s="2">
        <v>0</v>
      </c>
      <c r="M4444" s="2">
        <v>6</v>
      </c>
      <c r="N4444" s="2">
        <f>D4444+0.1</f>
        <v>1.4000000000000001</v>
      </c>
      <c r="O4444" s="2">
        <f>D4444-0.1</f>
        <v>1.2</v>
      </c>
      <c r="P4444" s="2">
        <v>600</v>
      </c>
      <c r="Q4444" s="2">
        <v>200</v>
      </c>
      <c r="R4444" s="9">
        <v>-4</v>
      </c>
      <c r="S4444" s="2" t="s">
        <v>721</v>
      </c>
    </row>
    <row r="4445" spans="1:19" x14ac:dyDescent="0.2">
      <c r="A4445">
        <v>4414</v>
      </c>
      <c r="B4445">
        <v>100111</v>
      </c>
      <c r="C4445">
        <v>3</v>
      </c>
      <c r="D4445">
        <v>0.44450000000000001</v>
      </c>
      <c r="E4445">
        <v>-211</v>
      </c>
      <c r="F4445">
        <v>211</v>
      </c>
      <c r="G4445">
        <v>111</v>
      </c>
      <c r="H4445">
        <v>0</v>
      </c>
      <c r="I4445">
        <v>0</v>
      </c>
      <c r="S4445" t="s">
        <v>714</v>
      </c>
    </row>
    <row r="4446" spans="1:19" x14ac:dyDescent="0.2">
      <c r="A4446">
        <v>4418</v>
      </c>
      <c r="B4446">
        <v>100111</v>
      </c>
      <c r="C4446">
        <v>3</v>
      </c>
      <c r="D4446">
        <v>0.2225</v>
      </c>
      <c r="E4446">
        <v>111</v>
      </c>
      <c r="F4446">
        <v>111</v>
      </c>
      <c r="G4446">
        <v>111</v>
      </c>
      <c r="H4446">
        <v>0</v>
      </c>
      <c r="I4446">
        <v>0</v>
      </c>
    </row>
    <row r="4447" spans="1:19" x14ac:dyDescent="0.2">
      <c r="A4447">
        <v>4415</v>
      </c>
      <c r="B4447">
        <v>100111</v>
      </c>
      <c r="C4447">
        <v>2</v>
      </c>
      <c r="D4447">
        <v>0.111</v>
      </c>
      <c r="E4447">
        <v>-213</v>
      </c>
      <c r="F4447">
        <v>211</v>
      </c>
      <c r="G4447">
        <v>0</v>
      </c>
      <c r="H4447">
        <v>0</v>
      </c>
      <c r="I4447">
        <v>0</v>
      </c>
    </row>
    <row r="4448" spans="1:19" x14ac:dyDescent="0.2">
      <c r="A4448">
        <v>4416</v>
      </c>
      <c r="B4448">
        <v>100111</v>
      </c>
      <c r="C4448">
        <v>2</v>
      </c>
      <c r="D4448">
        <v>0.111</v>
      </c>
      <c r="E4448">
        <v>113</v>
      </c>
      <c r="F4448">
        <v>111</v>
      </c>
      <c r="G4448">
        <v>0</v>
      </c>
      <c r="H4448">
        <v>0</v>
      </c>
      <c r="I4448">
        <v>0</v>
      </c>
    </row>
    <row r="4449" spans="1:19" x14ac:dyDescent="0.2">
      <c r="A4449">
        <v>4417</v>
      </c>
      <c r="B4449">
        <v>100111</v>
      </c>
      <c r="C4449">
        <v>2</v>
      </c>
      <c r="D4449">
        <v>0.111</v>
      </c>
      <c r="E4449">
        <v>213</v>
      </c>
      <c r="F4449">
        <v>-211</v>
      </c>
      <c r="G4449">
        <v>0</v>
      </c>
      <c r="H4449">
        <v>0</v>
      </c>
      <c r="I4449">
        <v>0</v>
      </c>
    </row>
    <row r="4450" spans="1:19" s="2" customFormat="1" x14ac:dyDescent="0.2">
      <c r="A4450" s="2">
        <v>4419</v>
      </c>
      <c r="B4450" s="2">
        <v>-100211</v>
      </c>
      <c r="C4450" s="2" t="s">
        <v>643</v>
      </c>
      <c r="D4450" s="2">
        <v>1.3</v>
      </c>
      <c r="E4450" s="2">
        <v>0.4</v>
      </c>
      <c r="F4450" s="2">
        <v>1</v>
      </c>
      <c r="G4450" s="2">
        <v>0</v>
      </c>
      <c r="H4450" s="2">
        <v>0</v>
      </c>
      <c r="I4450" s="2">
        <v>0</v>
      </c>
      <c r="J4450" s="2">
        <v>0</v>
      </c>
      <c r="K4450" s="2">
        <v>1</v>
      </c>
      <c r="L4450" s="2">
        <v>-1</v>
      </c>
      <c r="M4450" s="2">
        <v>5</v>
      </c>
      <c r="N4450" s="2">
        <f>D4450+0.1</f>
        <v>1.4000000000000001</v>
      </c>
      <c r="O4450" s="2">
        <f>D4450-0.1</f>
        <v>1.2</v>
      </c>
      <c r="P4450" s="2">
        <v>600</v>
      </c>
      <c r="Q4450" s="2">
        <v>200</v>
      </c>
      <c r="R4450" s="9">
        <v>-4</v>
      </c>
      <c r="S4450" s="2" t="s">
        <v>721</v>
      </c>
    </row>
    <row r="4451" spans="1:19" x14ac:dyDescent="0.2">
      <c r="A4451">
        <v>4421</v>
      </c>
      <c r="B4451">
        <v>-100211</v>
      </c>
      <c r="C4451">
        <v>3</v>
      </c>
      <c r="D4451">
        <v>0.44400000000000001</v>
      </c>
      <c r="E4451">
        <v>-211</v>
      </c>
      <c r="F4451">
        <v>-211</v>
      </c>
      <c r="G4451">
        <v>211</v>
      </c>
      <c r="H4451">
        <v>0</v>
      </c>
      <c r="I4451">
        <v>0</v>
      </c>
      <c r="S4451" t="s">
        <v>714</v>
      </c>
    </row>
    <row r="4452" spans="1:19" x14ac:dyDescent="0.2">
      <c r="A4452">
        <v>4424</v>
      </c>
      <c r="B4452">
        <v>-100211</v>
      </c>
      <c r="C4452">
        <v>3</v>
      </c>
      <c r="D4452">
        <v>0.222</v>
      </c>
      <c r="E4452">
        <v>-211</v>
      </c>
      <c r="F4452">
        <v>111</v>
      </c>
      <c r="G4452">
        <v>111</v>
      </c>
      <c r="H4452">
        <v>0</v>
      </c>
      <c r="I4452">
        <v>0</v>
      </c>
    </row>
    <row r="4453" spans="1:19" x14ac:dyDescent="0.2">
      <c r="A4453">
        <v>4422</v>
      </c>
      <c r="B4453">
        <v>-100211</v>
      </c>
      <c r="C4453">
        <v>2</v>
      </c>
      <c r="D4453">
        <v>0.16700000000000001</v>
      </c>
      <c r="E4453">
        <v>-213</v>
      </c>
      <c r="F4453">
        <v>111</v>
      </c>
      <c r="G4453">
        <v>0</v>
      </c>
      <c r="H4453">
        <v>0</v>
      </c>
      <c r="I4453">
        <v>0</v>
      </c>
    </row>
    <row r="4454" spans="1:19" x14ac:dyDescent="0.2">
      <c r="A4454">
        <v>4423</v>
      </c>
      <c r="B4454">
        <v>-100211</v>
      </c>
      <c r="C4454">
        <v>2</v>
      </c>
      <c r="D4454">
        <v>0.16700000000000001</v>
      </c>
      <c r="E4454">
        <v>113</v>
      </c>
      <c r="F4454">
        <v>-211</v>
      </c>
      <c r="G4454">
        <v>0</v>
      </c>
      <c r="H4454">
        <v>0</v>
      </c>
      <c r="I4454">
        <v>0</v>
      </c>
    </row>
    <row r="4455" spans="1:19" s="2" customFormat="1" x14ac:dyDescent="0.2">
      <c r="A4455" s="2">
        <v>4425</v>
      </c>
      <c r="B4455" s="2">
        <v>100221</v>
      </c>
      <c r="C4455" s="2" t="s">
        <v>644</v>
      </c>
      <c r="D4455" s="2">
        <v>1.294</v>
      </c>
      <c r="E4455" s="2">
        <v>5.5E-2</v>
      </c>
      <c r="F4455" s="2">
        <v>1</v>
      </c>
      <c r="G4455" s="2">
        <v>0</v>
      </c>
      <c r="H4455" s="2">
        <v>0</v>
      </c>
      <c r="I4455" s="2">
        <v>0</v>
      </c>
      <c r="J4455" s="2">
        <v>0</v>
      </c>
      <c r="K4455" s="2">
        <v>0</v>
      </c>
      <c r="L4455" s="2">
        <v>0</v>
      </c>
      <c r="M4455" s="2">
        <v>6</v>
      </c>
      <c r="N4455" s="2">
        <f>D4455+0.004</f>
        <v>1.298</v>
      </c>
      <c r="O4455" s="2">
        <f>D4455-0.004</f>
        <v>1.29</v>
      </c>
      <c r="P4455" s="2">
        <f>E4455+0.005</f>
        <v>0.06</v>
      </c>
      <c r="Q4455" s="2">
        <f>E4455-0.005</f>
        <v>0.05</v>
      </c>
      <c r="R4455" s="9">
        <v>-4</v>
      </c>
      <c r="S4455" s="2" t="s">
        <v>720</v>
      </c>
    </row>
    <row r="4456" spans="1:19" x14ac:dyDescent="0.2">
      <c r="A4456">
        <v>4428</v>
      </c>
      <c r="B4456">
        <v>100221</v>
      </c>
      <c r="C4456">
        <v>2</v>
      </c>
      <c r="D4456">
        <v>0.217</v>
      </c>
      <c r="E4456">
        <v>-9000211</v>
      </c>
      <c r="F4456">
        <v>211</v>
      </c>
      <c r="G4456">
        <v>0</v>
      </c>
      <c r="H4456">
        <v>0</v>
      </c>
      <c r="I4456">
        <v>0</v>
      </c>
    </row>
    <row r="4457" spans="1:19" x14ac:dyDescent="0.2">
      <c r="A4457">
        <v>4429</v>
      </c>
      <c r="B4457">
        <v>100221</v>
      </c>
      <c r="C4457">
        <v>2</v>
      </c>
      <c r="D4457">
        <v>0.217</v>
      </c>
      <c r="E4457">
        <v>9000111</v>
      </c>
      <c r="F4457">
        <v>111</v>
      </c>
      <c r="G4457">
        <v>0</v>
      </c>
      <c r="H4457">
        <v>0</v>
      </c>
      <c r="I4457">
        <v>0</v>
      </c>
    </row>
    <row r="4458" spans="1:19" x14ac:dyDescent="0.2">
      <c r="A4458">
        <v>4430</v>
      </c>
      <c r="B4458">
        <v>100221</v>
      </c>
      <c r="C4458">
        <v>2</v>
      </c>
      <c r="D4458">
        <v>0.217</v>
      </c>
      <c r="E4458">
        <v>9000211</v>
      </c>
      <c r="F4458">
        <v>-211</v>
      </c>
      <c r="G4458">
        <v>0</v>
      </c>
      <c r="H4458">
        <v>0</v>
      </c>
      <c r="I4458">
        <v>0</v>
      </c>
    </row>
    <row r="4459" spans="1:19" x14ac:dyDescent="0.2">
      <c r="A4459">
        <v>4427</v>
      </c>
      <c r="B4459">
        <v>100221</v>
      </c>
      <c r="C4459">
        <v>3</v>
      </c>
      <c r="D4459">
        <v>0.23300000000000001</v>
      </c>
      <c r="E4459">
        <v>221</v>
      </c>
      <c r="F4459">
        <v>-211</v>
      </c>
      <c r="G4459">
        <v>211</v>
      </c>
      <c r="H4459">
        <v>0</v>
      </c>
      <c r="I4459">
        <v>0</v>
      </c>
    </row>
    <row r="4460" spans="1:19" x14ac:dyDescent="0.2">
      <c r="A4460">
        <v>4431</v>
      </c>
      <c r="B4460">
        <v>100221</v>
      </c>
      <c r="C4460">
        <v>3</v>
      </c>
      <c r="D4460">
        <v>0.11600000000000001</v>
      </c>
      <c r="E4460">
        <v>221</v>
      </c>
      <c r="F4460">
        <v>111</v>
      </c>
      <c r="G4460">
        <v>111</v>
      </c>
      <c r="H4460">
        <v>0</v>
      </c>
      <c r="I4460">
        <v>0</v>
      </c>
    </row>
    <row r="4461" spans="1:19" s="2" customFormat="1" x14ac:dyDescent="0.2">
      <c r="A4461" s="2">
        <v>4432</v>
      </c>
      <c r="B4461" s="2">
        <v>20223</v>
      </c>
      <c r="C4461" s="2" t="s">
        <v>645</v>
      </c>
      <c r="D4461" s="2">
        <v>1.37</v>
      </c>
      <c r="E4461" s="2">
        <v>2.2700000000000001E-2</v>
      </c>
      <c r="F4461" s="2">
        <v>3</v>
      </c>
      <c r="G4461" s="2">
        <v>0</v>
      </c>
      <c r="H4461" s="2">
        <v>0</v>
      </c>
      <c r="I4461" s="2">
        <v>0</v>
      </c>
      <c r="J4461" s="2">
        <v>0</v>
      </c>
      <c r="K4461" s="2">
        <v>0</v>
      </c>
      <c r="L4461" s="2">
        <v>0</v>
      </c>
      <c r="M4461" s="2">
        <v>11</v>
      </c>
      <c r="N4461" s="2">
        <f>D4461+0.0005</f>
        <v>1.3705000000000001</v>
      </c>
      <c r="O4461" s="2">
        <f>D4461-0.0005</f>
        <v>1.3695000000000002</v>
      </c>
      <c r="P4461" s="2">
        <f>E4461+0.0011</f>
        <v>2.3800000000000002E-2</v>
      </c>
      <c r="Q4461" s="2">
        <f>E4461-0.0011</f>
        <v>2.1600000000000001E-2</v>
      </c>
      <c r="R4461" s="9">
        <v>-4</v>
      </c>
      <c r="S4461" s="2" t="s">
        <v>718</v>
      </c>
    </row>
    <row r="4462" spans="1:19" x14ac:dyDescent="0.2">
      <c r="A4462">
        <v>4434</v>
      </c>
      <c r="B4462">
        <v>20223</v>
      </c>
      <c r="C4462">
        <v>4</v>
      </c>
      <c r="D4462">
        <v>0.219</v>
      </c>
      <c r="E4462">
        <v>-211</v>
      </c>
      <c r="F4462">
        <v>211</v>
      </c>
      <c r="G4462">
        <v>111</v>
      </c>
      <c r="H4462">
        <v>111</v>
      </c>
      <c r="I4462">
        <v>0</v>
      </c>
      <c r="S4462" t="s">
        <v>714</v>
      </c>
    </row>
    <row r="4463" spans="1:19" x14ac:dyDescent="0.2">
      <c r="A4463">
        <v>4435</v>
      </c>
      <c r="B4463">
        <v>20223</v>
      </c>
      <c r="C4463">
        <v>3</v>
      </c>
      <c r="D4463">
        <v>0.109</v>
      </c>
      <c r="E4463">
        <v>113</v>
      </c>
      <c r="F4463">
        <v>-211</v>
      </c>
      <c r="G4463">
        <v>211</v>
      </c>
      <c r="H4463">
        <v>0</v>
      </c>
      <c r="I4463">
        <v>0</v>
      </c>
      <c r="S4463" t="s">
        <v>719</v>
      </c>
    </row>
    <row r="4464" spans="1:19" x14ac:dyDescent="0.2">
      <c r="A4464">
        <v>4436</v>
      </c>
      <c r="B4464">
        <v>20223</v>
      </c>
      <c r="C4464">
        <v>2</v>
      </c>
      <c r="D4464">
        <v>0.127</v>
      </c>
      <c r="E4464">
        <v>-9000211</v>
      </c>
      <c r="F4464">
        <v>211</v>
      </c>
      <c r="G4464">
        <v>0</v>
      </c>
      <c r="H4464">
        <v>0</v>
      </c>
      <c r="I4464">
        <v>0</v>
      </c>
      <c r="S4464" t="s">
        <v>846</v>
      </c>
    </row>
    <row r="4465" spans="1:19" x14ac:dyDescent="0.2">
      <c r="A4465">
        <v>4437</v>
      </c>
      <c r="B4465">
        <v>20223</v>
      </c>
      <c r="C4465">
        <v>2</v>
      </c>
      <c r="D4465">
        <v>0.127</v>
      </c>
      <c r="E4465">
        <v>9000111</v>
      </c>
      <c r="F4465">
        <v>111</v>
      </c>
      <c r="G4465">
        <v>0</v>
      </c>
      <c r="H4465">
        <v>0</v>
      </c>
      <c r="I4465">
        <v>0</v>
      </c>
    </row>
    <row r="4466" spans="1:19" x14ac:dyDescent="0.2">
      <c r="A4466">
        <v>4438</v>
      </c>
      <c r="B4466">
        <v>20223</v>
      </c>
      <c r="C4466">
        <v>2</v>
      </c>
      <c r="D4466">
        <v>0.127</v>
      </c>
      <c r="E4466">
        <v>9000211</v>
      </c>
      <c r="F4466">
        <v>-211</v>
      </c>
      <c r="G4466">
        <v>0</v>
      </c>
      <c r="H4466">
        <v>0</v>
      </c>
      <c r="I4466">
        <v>0</v>
      </c>
    </row>
    <row r="4467" spans="1:19" x14ac:dyDescent="0.2">
      <c r="A4467">
        <v>4433</v>
      </c>
      <c r="B4467">
        <v>20223</v>
      </c>
      <c r="C4467">
        <v>3</v>
      </c>
      <c r="D4467">
        <v>9.4E-2</v>
      </c>
      <c r="E4467">
        <v>221</v>
      </c>
      <c r="F4467">
        <v>-211</v>
      </c>
      <c r="G4467">
        <v>211</v>
      </c>
      <c r="H4467">
        <v>0</v>
      </c>
      <c r="I4467">
        <v>0</v>
      </c>
    </row>
    <row r="4468" spans="1:19" x14ac:dyDescent="0.2">
      <c r="A4468">
        <v>0</v>
      </c>
      <c r="B4468">
        <v>20223</v>
      </c>
      <c r="C4468">
        <v>3</v>
      </c>
      <c r="D4468">
        <v>4.7E-2</v>
      </c>
      <c r="E4468">
        <v>221</v>
      </c>
      <c r="F4468">
        <v>111</v>
      </c>
      <c r="G4468">
        <v>111</v>
      </c>
      <c r="H4468">
        <v>0</v>
      </c>
      <c r="I4468">
        <v>0</v>
      </c>
    </row>
    <row r="4469" spans="1:19" x14ac:dyDescent="0.2">
      <c r="A4469">
        <v>4440</v>
      </c>
      <c r="B4469">
        <v>20223</v>
      </c>
      <c r="C4469">
        <v>3</v>
      </c>
      <c r="D4469">
        <v>2.3E-2</v>
      </c>
      <c r="E4469">
        <v>-321</v>
      </c>
      <c r="F4469">
        <v>321</v>
      </c>
      <c r="G4469">
        <v>111</v>
      </c>
      <c r="H4469">
        <v>0</v>
      </c>
      <c r="I4469">
        <v>0</v>
      </c>
    </row>
    <row r="4470" spans="1:19" x14ac:dyDescent="0.2">
      <c r="A4470">
        <v>4441</v>
      </c>
      <c r="B4470">
        <v>20223</v>
      </c>
      <c r="C4470">
        <v>3</v>
      </c>
      <c r="D4470">
        <v>2.3E-2</v>
      </c>
      <c r="E4470">
        <v>-311</v>
      </c>
      <c r="F4470">
        <v>311</v>
      </c>
      <c r="G4470">
        <v>111</v>
      </c>
      <c r="H4470">
        <v>0</v>
      </c>
      <c r="I4470">
        <v>0</v>
      </c>
    </row>
    <row r="4471" spans="1:19" x14ac:dyDescent="0.2">
      <c r="A4471">
        <v>4442</v>
      </c>
      <c r="B4471">
        <v>20223</v>
      </c>
      <c r="C4471">
        <v>3</v>
      </c>
      <c r="D4471">
        <v>2.3E-2</v>
      </c>
      <c r="E4471">
        <v>-311</v>
      </c>
      <c r="F4471">
        <v>321</v>
      </c>
      <c r="G4471">
        <v>-211</v>
      </c>
      <c r="H4471">
        <v>0</v>
      </c>
      <c r="I4471">
        <v>0</v>
      </c>
    </row>
    <row r="4472" spans="1:19" x14ac:dyDescent="0.2">
      <c r="A4472">
        <v>4443</v>
      </c>
      <c r="B4472">
        <v>20223</v>
      </c>
      <c r="C4472">
        <v>3</v>
      </c>
      <c r="D4472">
        <v>2.3E-2</v>
      </c>
      <c r="E4472">
        <v>311</v>
      </c>
      <c r="F4472">
        <v>-321</v>
      </c>
      <c r="G4472">
        <v>211</v>
      </c>
      <c r="H4472">
        <v>0</v>
      </c>
      <c r="I4472">
        <v>0</v>
      </c>
    </row>
    <row r="4473" spans="1:19" x14ac:dyDescent="0.2">
      <c r="A4473">
        <v>4439</v>
      </c>
      <c r="B4473">
        <v>20223</v>
      </c>
      <c r="C4473">
        <v>2</v>
      </c>
      <c r="D4473">
        <v>5.8000000000000003E-2</v>
      </c>
      <c r="E4473">
        <v>113</v>
      </c>
      <c r="F4473">
        <v>22</v>
      </c>
      <c r="G4473">
        <v>0</v>
      </c>
      <c r="H4473">
        <v>0</v>
      </c>
      <c r="I4473">
        <v>0</v>
      </c>
    </row>
    <row r="4474" spans="1:19" s="2" customFormat="1" x14ac:dyDescent="0.2">
      <c r="A4474" s="2">
        <v>4444</v>
      </c>
      <c r="B4474" s="2">
        <v>225</v>
      </c>
      <c r="C4474" s="2" t="s">
        <v>646</v>
      </c>
      <c r="D4474" s="2">
        <v>1.2755000000000001</v>
      </c>
      <c r="E4474" s="2">
        <v>0.1867</v>
      </c>
      <c r="F4474" s="2">
        <v>5</v>
      </c>
      <c r="G4474" s="2">
        <v>0</v>
      </c>
      <c r="H4474" s="2">
        <v>0</v>
      </c>
      <c r="I4474" s="2">
        <v>0</v>
      </c>
      <c r="J4474" s="2">
        <v>0</v>
      </c>
      <c r="K4474" s="2">
        <v>0</v>
      </c>
      <c r="L4474" s="2">
        <v>0</v>
      </c>
      <c r="M4474" s="2">
        <v>6</v>
      </c>
      <c r="N4474" s="2">
        <f>D4474+0.0008</f>
        <v>1.2763</v>
      </c>
      <c r="O4474" s="2">
        <f>D4474-0.0008</f>
        <v>1.2747000000000002</v>
      </c>
      <c r="P4474" s="2">
        <f>E4474+0.0022</f>
        <v>0.18890000000000001</v>
      </c>
      <c r="Q4474" s="2">
        <f>E4474-0.0025</f>
        <v>0.1842</v>
      </c>
      <c r="R4474" s="9">
        <v>-4</v>
      </c>
      <c r="S4474" s="2" t="s">
        <v>705</v>
      </c>
    </row>
    <row r="4475" spans="1:19" x14ac:dyDescent="0.2">
      <c r="A4475">
        <v>4445</v>
      </c>
      <c r="B4475">
        <v>225</v>
      </c>
      <c r="C4475">
        <v>2</v>
      </c>
      <c r="D4475">
        <v>0.56499999999999995</v>
      </c>
      <c r="E4475">
        <v>-211</v>
      </c>
      <c r="F4475">
        <v>211</v>
      </c>
      <c r="G4475">
        <v>0</v>
      </c>
      <c r="H4475">
        <v>0</v>
      </c>
      <c r="I4475">
        <v>0</v>
      </c>
    </row>
    <row r="4476" spans="1:19" x14ac:dyDescent="0.2">
      <c r="A4476">
        <v>4446</v>
      </c>
      <c r="B4476">
        <v>225</v>
      </c>
      <c r="C4476">
        <v>2</v>
      </c>
      <c r="D4476">
        <v>0.28299999999999997</v>
      </c>
      <c r="E4476">
        <v>111</v>
      </c>
      <c r="F4476">
        <v>111</v>
      </c>
      <c r="G4476">
        <v>0</v>
      </c>
      <c r="H4476">
        <v>0</v>
      </c>
      <c r="I4476">
        <v>0</v>
      </c>
    </row>
    <row r="4477" spans="1:19" x14ac:dyDescent="0.2">
      <c r="A4477">
        <v>4447</v>
      </c>
      <c r="B4477">
        <v>225</v>
      </c>
      <c r="C4477">
        <v>4</v>
      </c>
      <c r="D4477">
        <v>7.8E-2</v>
      </c>
      <c r="E4477">
        <v>-211</v>
      </c>
      <c r="F4477">
        <v>211</v>
      </c>
      <c r="G4477">
        <v>111</v>
      </c>
      <c r="H4477">
        <v>111</v>
      </c>
      <c r="I4477">
        <v>0</v>
      </c>
    </row>
    <row r="4478" spans="1:19" x14ac:dyDescent="0.2">
      <c r="A4478">
        <v>4448</v>
      </c>
      <c r="B4478">
        <v>225</v>
      </c>
      <c r="C4478">
        <v>4</v>
      </c>
      <c r="D4478">
        <v>2.8000000000000001E-2</v>
      </c>
      <c r="E4478">
        <v>-211</v>
      </c>
      <c r="F4478">
        <v>-211</v>
      </c>
      <c r="G4478">
        <v>211</v>
      </c>
      <c r="H4478">
        <v>211</v>
      </c>
      <c r="I4478">
        <v>0</v>
      </c>
    </row>
    <row r="4479" spans="1:19" x14ac:dyDescent="0.2">
      <c r="A4479">
        <v>4449</v>
      </c>
      <c r="B4479">
        <v>225</v>
      </c>
      <c r="C4479">
        <v>2</v>
      </c>
      <c r="D4479">
        <v>2.3E-2</v>
      </c>
      <c r="E4479">
        <v>-321</v>
      </c>
      <c r="F4479">
        <v>321</v>
      </c>
      <c r="G4479">
        <v>0</v>
      </c>
      <c r="H4479">
        <v>0</v>
      </c>
      <c r="I4479">
        <v>0</v>
      </c>
    </row>
    <row r="4480" spans="1:19" x14ac:dyDescent="0.2">
      <c r="A4480">
        <v>4450</v>
      </c>
      <c r="B4480">
        <v>225</v>
      </c>
      <c r="C4480">
        <v>2</v>
      </c>
      <c r="D4480">
        <v>2.3E-2</v>
      </c>
      <c r="E4480">
        <v>-311</v>
      </c>
      <c r="F4480">
        <v>311</v>
      </c>
      <c r="G4480">
        <v>0</v>
      </c>
      <c r="H4480">
        <v>0</v>
      </c>
      <c r="I4480">
        <v>0</v>
      </c>
    </row>
    <row r="4481" spans="1:19" s="2" customFormat="1" x14ac:dyDescent="0.2">
      <c r="A4481" s="2">
        <v>4451</v>
      </c>
      <c r="B4481" s="2">
        <v>10323</v>
      </c>
      <c r="C4481" s="2" t="s">
        <v>647</v>
      </c>
      <c r="D4481" s="2">
        <v>1.2529999999999999</v>
      </c>
      <c r="E4481" s="2">
        <v>0.09</v>
      </c>
      <c r="F4481" s="2">
        <v>3</v>
      </c>
      <c r="G4481" s="2">
        <v>0</v>
      </c>
      <c r="H4481" s="2">
        <v>1</v>
      </c>
      <c r="I4481" s="2">
        <v>0</v>
      </c>
      <c r="J4481" s="2">
        <v>0</v>
      </c>
      <c r="K4481" s="2">
        <v>0.5</v>
      </c>
      <c r="L4481" s="2">
        <v>1</v>
      </c>
      <c r="M4481" s="2">
        <v>8</v>
      </c>
      <c r="N4481" s="2">
        <f>D4481+0.007</f>
        <v>1.2599999999999998</v>
      </c>
      <c r="O4481" s="2">
        <f>D4481-0.007</f>
        <v>1.246</v>
      </c>
      <c r="P4481" s="2">
        <f>E4481+0.02</f>
        <v>0.11</v>
      </c>
      <c r="Q4481" s="2">
        <f>E4481-0.02</f>
        <v>6.9999999999999993E-2</v>
      </c>
      <c r="R4481" s="9">
        <v>-4</v>
      </c>
      <c r="S4481" s="2" t="s">
        <v>705</v>
      </c>
    </row>
    <row r="4482" spans="1:19" x14ac:dyDescent="0.2">
      <c r="A4482">
        <v>4452</v>
      </c>
      <c r="B4482">
        <v>10323</v>
      </c>
      <c r="C4482">
        <v>2</v>
      </c>
      <c r="D4482">
        <v>0.36199999999999999</v>
      </c>
      <c r="E4482">
        <v>113</v>
      </c>
      <c r="F4482">
        <v>321</v>
      </c>
      <c r="G4482">
        <v>0</v>
      </c>
      <c r="H4482">
        <v>0</v>
      </c>
      <c r="I4482">
        <v>0</v>
      </c>
    </row>
    <row r="4483" spans="1:19" x14ac:dyDescent="0.2">
      <c r="A4483">
        <v>4453</v>
      </c>
      <c r="B4483">
        <v>10323</v>
      </c>
      <c r="C4483">
        <v>2</v>
      </c>
      <c r="D4483">
        <v>0.36199999999999999</v>
      </c>
      <c r="E4483">
        <v>213</v>
      </c>
      <c r="F4483">
        <v>311</v>
      </c>
      <c r="G4483">
        <v>0</v>
      </c>
      <c r="H4483">
        <v>0</v>
      </c>
      <c r="I4483">
        <v>0</v>
      </c>
    </row>
    <row r="4484" spans="1:19" x14ac:dyDescent="0.2">
      <c r="A4484">
        <v>4454</v>
      </c>
      <c r="B4484">
        <v>10323</v>
      </c>
      <c r="C4484">
        <v>2</v>
      </c>
      <c r="D4484">
        <v>0.13800000000000001</v>
      </c>
      <c r="E4484">
        <v>313</v>
      </c>
      <c r="F4484">
        <v>211</v>
      </c>
      <c r="G4484">
        <v>0</v>
      </c>
      <c r="H4484">
        <v>0</v>
      </c>
      <c r="I4484">
        <v>0</v>
      </c>
    </row>
    <row r="4485" spans="1:19" x14ac:dyDescent="0.2">
      <c r="A4485">
        <v>4455</v>
      </c>
      <c r="B4485">
        <v>10323</v>
      </c>
      <c r="C4485">
        <v>2</v>
      </c>
      <c r="D4485">
        <v>0.13800000000000001</v>
      </c>
      <c r="E4485">
        <v>323</v>
      </c>
      <c r="F4485">
        <v>111</v>
      </c>
      <c r="G4485">
        <v>0</v>
      </c>
      <c r="H4485">
        <v>0</v>
      </c>
      <c r="I4485">
        <v>0</v>
      </c>
    </row>
    <row r="4486" spans="1:19" s="2" customFormat="1" x14ac:dyDescent="0.2">
      <c r="A4486" s="2">
        <v>4456</v>
      </c>
      <c r="B4486" s="2">
        <v>10313</v>
      </c>
      <c r="C4486" s="2" t="s">
        <v>648</v>
      </c>
      <c r="D4486" s="2">
        <v>1.2529999999999999</v>
      </c>
      <c r="E4486" s="2">
        <v>0.09</v>
      </c>
      <c r="F4486" s="2">
        <v>3</v>
      </c>
      <c r="G4486" s="2">
        <v>0</v>
      </c>
      <c r="H4486" s="2">
        <v>1</v>
      </c>
      <c r="I4486" s="2">
        <v>0</v>
      </c>
      <c r="J4486" s="2">
        <v>0</v>
      </c>
      <c r="K4486" s="2">
        <v>0.5</v>
      </c>
      <c r="L4486" s="2">
        <v>0</v>
      </c>
      <c r="M4486" s="2">
        <v>8</v>
      </c>
      <c r="N4486" s="2">
        <f>D4486+0.007</f>
        <v>1.2599999999999998</v>
      </c>
      <c r="O4486" s="2">
        <f>D4486-0.007</f>
        <v>1.246</v>
      </c>
      <c r="P4486" s="2">
        <f>E4486+0.02</f>
        <v>0.11</v>
      </c>
      <c r="Q4486" s="2">
        <f>E4486-0.02</f>
        <v>6.9999999999999993E-2</v>
      </c>
      <c r="R4486" s="9">
        <v>-4</v>
      </c>
      <c r="S4486" s="2" t="s">
        <v>705</v>
      </c>
    </row>
    <row r="4487" spans="1:19" x14ac:dyDescent="0.2">
      <c r="A4487">
        <v>4457</v>
      </c>
      <c r="B4487">
        <v>10313</v>
      </c>
      <c r="C4487">
        <v>2</v>
      </c>
      <c r="D4487">
        <v>0.36199999999999999</v>
      </c>
      <c r="E4487">
        <v>-213</v>
      </c>
      <c r="F4487">
        <v>321</v>
      </c>
      <c r="G4487">
        <v>0</v>
      </c>
      <c r="H4487">
        <v>0</v>
      </c>
      <c r="I4487">
        <v>0</v>
      </c>
    </row>
    <row r="4488" spans="1:19" x14ac:dyDescent="0.2">
      <c r="A4488">
        <v>4458</v>
      </c>
      <c r="B4488">
        <v>10313</v>
      </c>
      <c r="C4488">
        <v>2</v>
      </c>
      <c r="D4488">
        <v>0.36199999999999999</v>
      </c>
      <c r="E4488">
        <v>113</v>
      </c>
      <c r="F4488">
        <v>311</v>
      </c>
      <c r="G4488">
        <v>0</v>
      </c>
      <c r="H4488">
        <v>0</v>
      </c>
      <c r="I4488">
        <v>0</v>
      </c>
    </row>
    <row r="4489" spans="1:19" x14ac:dyDescent="0.2">
      <c r="A4489">
        <v>4459</v>
      </c>
      <c r="B4489">
        <v>10313</v>
      </c>
      <c r="C4489">
        <v>2</v>
      </c>
      <c r="D4489">
        <v>0.13800000000000001</v>
      </c>
      <c r="E4489">
        <v>313</v>
      </c>
      <c r="F4489">
        <v>111</v>
      </c>
      <c r="G4489">
        <v>0</v>
      </c>
      <c r="H4489">
        <v>0</v>
      </c>
      <c r="I4489">
        <v>0</v>
      </c>
    </row>
    <row r="4490" spans="1:19" x14ac:dyDescent="0.2">
      <c r="A4490">
        <v>4460</v>
      </c>
      <c r="B4490">
        <v>10313</v>
      </c>
      <c r="C4490">
        <v>2</v>
      </c>
      <c r="D4490">
        <v>0.13800000000000001</v>
      </c>
      <c r="E4490">
        <v>323</v>
      </c>
      <c r="F4490">
        <v>-211</v>
      </c>
      <c r="G4490">
        <v>0</v>
      </c>
      <c r="H4490">
        <v>0</v>
      </c>
      <c r="I4490">
        <v>0</v>
      </c>
    </row>
    <row r="4491" spans="1:19" s="2" customFormat="1" x14ac:dyDescent="0.2">
      <c r="A4491" s="2">
        <v>4461</v>
      </c>
      <c r="B4491" s="2">
        <v>-10313</v>
      </c>
      <c r="C4491" s="2" t="s">
        <v>649</v>
      </c>
      <c r="D4491" s="2">
        <v>1.2529999999999999</v>
      </c>
      <c r="E4491" s="2">
        <v>0.09</v>
      </c>
      <c r="F4491" s="2">
        <v>3</v>
      </c>
      <c r="G4491" s="2">
        <v>0</v>
      </c>
      <c r="H4491" s="2">
        <v>-1</v>
      </c>
      <c r="I4491" s="2">
        <v>0</v>
      </c>
      <c r="J4491" s="2">
        <v>0</v>
      </c>
      <c r="K4491" s="2">
        <v>0.5</v>
      </c>
      <c r="L4491" s="2">
        <v>0</v>
      </c>
      <c r="M4491" s="2">
        <v>8</v>
      </c>
      <c r="N4491" s="2">
        <f>D4491+0.007</f>
        <v>1.2599999999999998</v>
      </c>
      <c r="O4491" s="2">
        <f>D4491-0.007</f>
        <v>1.246</v>
      </c>
      <c r="P4491" s="2">
        <f>E4491+0.02</f>
        <v>0.11</v>
      </c>
      <c r="Q4491" s="2">
        <f>E4491-0.02</f>
        <v>6.9999999999999993E-2</v>
      </c>
      <c r="R4491" s="9">
        <v>-4</v>
      </c>
      <c r="S4491" s="2" t="s">
        <v>705</v>
      </c>
    </row>
    <row r="4492" spans="1:19" x14ac:dyDescent="0.2">
      <c r="A4492">
        <v>4462</v>
      </c>
      <c r="B4492">
        <v>-10313</v>
      </c>
      <c r="C4492">
        <v>2</v>
      </c>
      <c r="D4492">
        <v>0.36199999999999999</v>
      </c>
      <c r="E4492">
        <v>113</v>
      </c>
      <c r="F4492">
        <v>-311</v>
      </c>
      <c r="G4492">
        <v>0</v>
      </c>
      <c r="H4492">
        <v>0</v>
      </c>
      <c r="I4492">
        <v>0</v>
      </c>
    </row>
    <row r="4493" spans="1:19" x14ac:dyDescent="0.2">
      <c r="A4493">
        <v>4463</v>
      </c>
      <c r="B4493">
        <v>-10313</v>
      </c>
      <c r="C4493">
        <v>2</v>
      </c>
      <c r="D4493">
        <v>0.36199999999999999</v>
      </c>
      <c r="E4493">
        <v>213</v>
      </c>
      <c r="F4493">
        <v>-321</v>
      </c>
      <c r="G4493">
        <v>0</v>
      </c>
      <c r="H4493">
        <v>0</v>
      </c>
      <c r="I4493">
        <v>0</v>
      </c>
    </row>
    <row r="4494" spans="1:19" x14ac:dyDescent="0.2">
      <c r="A4494">
        <v>4464</v>
      </c>
      <c r="B4494">
        <v>-10313</v>
      </c>
      <c r="C4494">
        <v>2</v>
      </c>
      <c r="D4494">
        <v>0.13800000000000001</v>
      </c>
      <c r="E4494">
        <v>-323</v>
      </c>
      <c r="F4494">
        <v>211</v>
      </c>
      <c r="G4494">
        <v>0</v>
      </c>
      <c r="H4494">
        <v>0</v>
      </c>
      <c r="I4494">
        <v>0</v>
      </c>
    </row>
    <row r="4495" spans="1:19" x14ac:dyDescent="0.2">
      <c r="A4495">
        <v>4465</v>
      </c>
      <c r="B4495">
        <v>-10313</v>
      </c>
      <c r="C4495">
        <v>2</v>
      </c>
      <c r="D4495">
        <v>0.13800000000000001</v>
      </c>
      <c r="E4495">
        <v>-313</v>
      </c>
      <c r="F4495">
        <v>111</v>
      </c>
      <c r="G4495">
        <v>0</v>
      </c>
      <c r="H4495">
        <v>0</v>
      </c>
      <c r="I4495">
        <v>0</v>
      </c>
    </row>
    <row r="4496" spans="1:19" s="2" customFormat="1" x14ac:dyDescent="0.2">
      <c r="A4496" s="2">
        <v>4466</v>
      </c>
      <c r="B4496" s="2">
        <v>-10323</v>
      </c>
      <c r="C4496" s="2" t="s">
        <v>650</v>
      </c>
      <c r="D4496" s="2">
        <v>1.2529999999999999</v>
      </c>
      <c r="E4496" s="2">
        <v>0.09</v>
      </c>
      <c r="F4496" s="2">
        <v>3</v>
      </c>
      <c r="G4496" s="2">
        <v>0</v>
      </c>
      <c r="H4496" s="2">
        <v>-1</v>
      </c>
      <c r="I4496" s="2">
        <v>0</v>
      </c>
      <c r="J4496" s="2">
        <v>0</v>
      </c>
      <c r="K4496" s="2">
        <v>0.5</v>
      </c>
      <c r="L4496" s="2">
        <v>-1</v>
      </c>
      <c r="M4496" s="2">
        <v>8</v>
      </c>
      <c r="N4496" s="2">
        <f>D4496+0.007</f>
        <v>1.2599999999999998</v>
      </c>
      <c r="O4496" s="2">
        <f>D4496-0.007</f>
        <v>1.246</v>
      </c>
      <c r="P4496" s="2">
        <f>E4496+0.02</f>
        <v>0.11</v>
      </c>
      <c r="Q4496" s="2">
        <f>E4496-0.02</f>
        <v>6.9999999999999993E-2</v>
      </c>
      <c r="R4496" s="9">
        <v>-4</v>
      </c>
      <c r="S4496" s="2" t="s">
        <v>705</v>
      </c>
    </row>
    <row r="4497" spans="1:19" x14ac:dyDescent="0.2">
      <c r="A4497">
        <v>4467</v>
      </c>
      <c r="B4497">
        <v>-10323</v>
      </c>
      <c r="C4497">
        <v>2</v>
      </c>
      <c r="D4497">
        <v>0.36199999999999999</v>
      </c>
      <c r="E4497">
        <v>-213</v>
      </c>
      <c r="F4497">
        <v>-311</v>
      </c>
      <c r="G4497">
        <v>0</v>
      </c>
      <c r="H4497">
        <v>0</v>
      </c>
      <c r="I4497">
        <v>0</v>
      </c>
    </row>
    <row r="4498" spans="1:19" x14ac:dyDescent="0.2">
      <c r="A4498">
        <v>4468</v>
      </c>
      <c r="B4498">
        <v>-10323</v>
      </c>
      <c r="C4498">
        <v>2</v>
      </c>
      <c r="D4498">
        <v>0.36199999999999999</v>
      </c>
      <c r="E4498">
        <v>113</v>
      </c>
      <c r="F4498">
        <v>-321</v>
      </c>
      <c r="G4498">
        <v>0</v>
      </c>
      <c r="H4498">
        <v>0</v>
      </c>
      <c r="I4498">
        <v>0</v>
      </c>
    </row>
    <row r="4499" spans="1:19" x14ac:dyDescent="0.2">
      <c r="A4499">
        <v>4469</v>
      </c>
      <c r="B4499">
        <v>-10323</v>
      </c>
      <c r="C4499">
        <v>2</v>
      </c>
      <c r="D4499">
        <v>0.13800000000000001</v>
      </c>
      <c r="E4499">
        <v>-323</v>
      </c>
      <c r="F4499">
        <v>111</v>
      </c>
      <c r="G4499">
        <v>0</v>
      </c>
      <c r="H4499">
        <v>0</v>
      </c>
      <c r="I4499">
        <v>0</v>
      </c>
    </row>
    <row r="4500" spans="1:19" x14ac:dyDescent="0.2">
      <c r="A4500">
        <v>4470</v>
      </c>
      <c r="B4500">
        <v>-10323</v>
      </c>
      <c r="C4500">
        <v>2</v>
      </c>
      <c r="D4500">
        <v>0.13800000000000001</v>
      </c>
      <c r="E4500">
        <v>-313</v>
      </c>
      <c r="F4500">
        <v>-211</v>
      </c>
      <c r="G4500">
        <v>0</v>
      </c>
      <c r="H4500">
        <v>0</v>
      </c>
      <c r="I4500">
        <v>0</v>
      </c>
    </row>
    <row r="4501" spans="1:19" s="2" customFormat="1" x14ac:dyDescent="0.2">
      <c r="A4501" s="2">
        <v>4471</v>
      </c>
      <c r="B4501" s="2">
        <v>2224</v>
      </c>
      <c r="C4501" s="2" t="s">
        <v>651</v>
      </c>
      <c r="D4501" s="2">
        <v>1.232</v>
      </c>
      <c r="E4501" s="2">
        <v>0.11700000000000001</v>
      </c>
      <c r="F4501" s="2">
        <v>4</v>
      </c>
      <c r="G4501" s="2">
        <v>1</v>
      </c>
      <c r="H4501" s="2">
        <v>0</v>
      </c>
      <c r="I4501" s="2">
        <v>0</v>
      </c>
      <c r="J4501" s="2">
        <v>0</v>
      </c>
      <c r="K4501" s="2">
        <v>1.5</v>
      </c>
      <c r="L4501" s="2">
        <v>2</v>
      </c>
      <c r="M4501" s="2">
        <v>1</v>
      </c>
      <c r="N4501" s="2">
        <v>1.234</v>
      </c>
      <c r="O4501" s="2">
        <v>1.23</v>
      </c>
      <c r="P4501" s="2">
        <v>0.12</v>
      </c>
      <c r="Q4501" s="2">
        <v>0.114</v>
      </c>
      <c r="R4501" s="9">
        <v>4</v>
      </c>
      <c r="S4501" s="2" t="s">
        <v>705</v>
      </c>
    </row>
    <row r="4502" spans="1:19" x14ac:dyDescent="0.2">
      <c r="A4502">
        <v>4472</v>
      </c>
      <c r="B4502">
        <v>2224</v>
      </c>
      <c r="C4502">
        <v>2</v>
      </c>
      <c r="D4502">
        <v>1</v>
      </c>
      <c r="E4502">
        <v>2212</v>
      </c>
      <c r="F4502">
        <v>211</v>
      </c>
      <c r="G4502">
        <v>0</v>
      </c>
      <c r="H4502">
        <v>0</v>
      </c>
      <c r="I4502">
        <v>0</v>
      </c>
    </row>
    <row r="4503" spans="1:19" s="2" customFormat="1" x14ac:dyDescent="0.2">
      <c r="A4503" s="2">
        <v>4473</v>
      </c>
      <c r="B4503" s="2">
        <v>2214</v>
      </c>
      <c r="C4503" s="2" t="s">
        <v>652</v>
      </c>
      <c r="D4503" s="2">
        <v>1.232</v>
      </c>
      <c r="E4503" s="2">
        <v>0.11700000000000001</v>
      </c>
      <c r="F4503" s="2">
        <v>4</v>
      </c>
      <c r="G4503" s="2">
        <v>1</v>
      </c>
      <c r="H4503" s="2">
        <v>0</v>
      </c>
      <c r="I4503" s="2">
        <v>0</v>
      </c>
      <c r="J4503" s="2">
        <v>0</v>
      </c>
      <c r="K4503" s="2">
        <v>1.5</v>
      </c>
      <c r="L4503" s="2">
        <v>1</v>
      </c>
      <c r="M4503" s="2">
        <v>2</v>
      </c>
      <c r="N4503" s="2">
        <v>1.234</v>
      </c>
      <c r="O4503" s="2">
        <v>1.23</v>
      </c>
      <c r="P4503" s="2">
        <v>0.12</v>
      </c>
      <c r="Q4503" s="2">
        <v>0.114</v>
      </c>
      <c r="R4503" s="9">
        <v>4</v>
      </c>
      <c r="S4503" s="2" t="s">
        <v>705</v>
      </c>
    </row>
    <row r="4504" spans="1:19" x14ac:dyDescent="0.2">
      <c r="A4504">
        <v>4474</v>
      </c>
      <c r="B4504">
        <v>2214</v>
      </c>
      <c r="C4504">
        <v>2</v>
      </c>
      <c r="D4504">
        <v>0.66669999999999996</v>
      </c>
      <c r="E4504">
        <v>2212</v>
      </c>
      <c r="F4504">
        <v>111</v>
      </c>
      <c r="G4504">
        <v>0</v>
      </c>
      <c r="H4504">
        <v>0</v>
      </c>
      <c r="I4504">
        <v>0</v>
      </c>
    </row>
    <row r="4505" spans="1:19" x14ac:dyDescent="0.2">
      <c r="A4505">
        <v>4475</v>
      </c>
      <c r="B4505">
        <v>2214</v>
      </c>
      <c r="C4505">
        <v>2</v>
      </c>
      <c r="D4505">
        <v>0.33329999999999999</v>
      </c>
      <c r="E4505">
        <v>2112</v>
      </c>
      <c r="F4505">
        <v>211</v>
      </c>
      <c r="G4505">
        <v>0</v>
      </c>
      <c r="H4505">
        <v>0</v>
      </c>
      <c r="I4505">
        <v>0</v>
      </c>
    </row>
    <row r="4506" spans="1:19" s="2" customFormat="1" x14ac:dyDescent="0.2">
      <c r="A4506" s="2">
        <v>4476</v>
      </c>
      <c r="B4506" s="2">
        <v>2114</v>
      </c>
      <c r="C4506" s="2" t="s">
        <v>653</v>
      </c>
      <c r="D4506" s="2">
        <v>1.232</v>
      </c>
      <c r="E4506" s="2">
        <v>0.11700000000000001</v>
      </c>
      <c r="F4506" s="2">
        <v>4</v>
      </c>
      <c r="G4506" s="2">
        <v>1</v>
      </c>
      <c r="H4506" s="2">
        <v>0</v>
      </c>
      <c r="I4506" s="2">
        <v>0</v>
      </c>
      <c r="J4506" s="2">
        <v>0</v>
      </c>
      <c r="K4506" s="2">
        <v>1.5</v>
      </c>
      <c r="L4506" s="2">
        <v>0</v>
      </c>
      <c r="M4506" s="2">
        <v>2</v>
      </c>
      <c r="N4506" s="2">
        <v>1.234</v>
      </c>
      <c r="O4506" s="2">
        <v>1.23</v>
      </c>
      <c r="P4506" s="2">
        <v>0.12</v>
      </c>
      <c r="Q4506" s="2">
        <v>0.114</v>
      </c>
      <c r="R4506" s="9">
        <v>4</v>
      </c>
      <c r="S4506" s="2" t="s">
        <v>705</v>
      </c>
    </row>
    <row r="4507" spans="1:19" x14ac:dyDescent="0.2">
      <c r="A4507">
        <v>4477</v>
      </c>
      <c r="B4507">
        <v>2114</v>
      </c>
      <c r="C4507">
        <v>2</v>
      </c>
      <c r="D4507">
        <v>0.66669999999999996</v>
      </c>
      <c r="E4507">
        <v>2112</v>
      </c>
      <c r="F4507">
        <v>111</v>
      </c>
      <c r="G4507">
        <v>0</v>
      </c>
      <c r="H4507">
        <v>0</v>
      </c>
      <c r="I4507">
        <v>0</v>
      </c>
    </row>
    <row r="4508" spans="1:19" x14ac:dyDescent="0.2">
      <c r="A4508">
        <v>4478</v>
      </c>
      <c r="B4508">
        <v>2114</v>
      </c>
      <c r="C4508">
        <v>2</v>
      </c>
      <c r="D4508">
        <v>0.33329999999999999</v>
      </c>
      <c r="E4508">
        <v>2212</v>
      </c>
      <c r="F4508">
        <v>-211</v>
      </c>
      <c r="G4508">
        <v>0</v>
      </c>
      <c r="H4508">
        <v>0</v>
      </c>
      <c r="I4508">
        <v>0</v>
      </c>
    </row>
    <row r="4509" spans="1:19" s="2" customFormat="1" x14ac:dyDescent="0.2">
      <c r="A4509" s="2">
        <v>4479</v>
      </c>
      <c r="B4509" s="2">
        <v>1114</v>
      </c>
      <c r="C4509" s="2" t="s">
        <v>654</v>
      </c>
      <c r="D4509" s="2">
        <v>1.232</v>
      </c>
      <c r="E4509" s="2">
        <v>0.11700000000000001</v>
      </c>
      <c r="F4509" s="2">
        <v>4</v>
      </c>
      <c r="G4509" s="2">
        <v>1</v>
      </c>
      <c r="H4509" s="2">
        <v>0</v>
      </c>
      <c r="I4509" s="2">
        <v>0</v>
      </c>
      <c r="J4509" s="2">
        <v>0</v>
      </c>
      <c r="K4509" s="2">
        <v>1.5</v>
      </c>
      <c r="L4509" s="2">
        <v>-1</v>
      </c>
      <c r="M4509" s="2">
        <v>1</v>
      </c>
      <c r="N4509" s="2">
        <v>1.234</v>
      </c>
      <c r="O4509" s="2">
        <v>1.23</v>
      </c>
      <c r="P4509" s="2">
        <v>0.12</v>
      </c>
      <c r="Q4509" s="2">
        <v>0.114</v>
      </c>
      <c r="R4509" s="9">
        <v>4</v>
      </c>
      <c r="S4509" s="2" t="s">
        <v>705</v>
      </c>
    </row>
    <row r="4510" spans="1:19" x14ac:dyDescent="0.2">
      <c r="A4510">
        <v>4480</v>
      </c>
      <c r="B4510">
        <v>1114</v>
      </c>
      <c r="C4510">
        <v>2</v>
      </c>
      <c r="D4510">
        <v>1</v>
      </c>
      <c r="E4510">
        <v>2112</v>
      </c>
      <c r="F4510">
        <v>-211</v>
      </c>
      <c r="G4510">
        <v>0</v>
      </c>
      <c r="H4510">
        <v>0</v>
      </c>
      <c r="I4510">
        <v>0</v>
      </c>
    </row>
    <row r="4511" spans="1:19" s="2" customFormat="1" x14ac:dyDescent="0.2">
      <c r="A4511" s="2">
        <v>4481</v>
      </c>
      <c r="B4511" s="2">
        <v>-1114</v>
      </c>
      <c r="C4511" s="2" t="s">
        <v>655</v>
      </c>
      <c r="D4511" s="2">
        <v>1.232</v>
      </c>
      <c r="E4511" s="2">
        <v>0.11700000000000001</v>
      </c>
      <c r="F4511" s="2">
        <v>4</v>
      </c>
      <c r="G4511" s="2">
        <v>-1</v>
      </c>
      <c r="H4511" s="2">
        <v>0</v>
      </c>
      <c r="I4511" s="2">
        <v>0</v>
      </c>
      <c r="J4511" s="2">
        <v>0</v>
      </c>
      <c r="K4511" s="2">
        <v>1.5</v>
      </c>
      <c r="L4511" s="2">
        <v>1</v>
      </c>
      <c r="M4511" s="2">
        <v>1</v>
      </c>
      <c r="N4511" s="2">
        <v>1.234</v>
      </c>
      <c r="O4511" s="2">
        <v>1.23</v>
      </c>
      <c r="P4511" s="2">
        <v>0.12</v>
      </c>
      <c r="Q4511" s="2">
        <v>0.114</v>
      </c>
      <c r="R4511" s="9">
        <v>4</v>
      </c>
      <c r="S4511" s="2" t="s">
        <v>705</v>
      </c>
    </row>
    <row r="4512" spans="1:19" x14ac:dyDescent="0.2">
      <c r="A4512">
        <v>4482</v>
      </c>
      <c r="B4512">
        <v>-1114</v>
      </c>
      <c r="C4512">
        <v>2</v>
      </c>
      <c r="D4512">
        <v>1</v>
      </c>
      <c r="E4512">
        <v>-2112</v>
      </c>
      <c r="F4512">
        <v>211</v>
      </c>
      <c r="G4512">
        <v>0</v>
      </c>
      <c r="H4512">
        <v>0</v>
      </c>
      <c r="I4512">
        <v>0</v>
      </c>
    </row>
    <row r="4513" spans="1:19" s="2" customFormat="1" x14ac:dyDescent="0.2">
      <c r="A4513" s="2">
        <v>4483</v>
      </c>
      <c r="B4513" s="2">
        <v>-2114</v>
      </c>
      <c r="C4513" s="2" t="s">
        <v>656</v>
      </c>
      <c r="D4513" s="2">
        <v>1.232</v>
      </c>
      <c r="E4513" s="2">
        <v>0.11700000000000001</v>
      </c>
      <c r="F4513" s="2">
        <v>4</v>
      </c>
      <c r="G4513" s="2">
        <v>-1</v>
      </c>
      <c r="H4513" s="2">
        <v>0</v>
      </c>
      <c r="I4513" s="2">
        <v>0</v>
      </c>
      <c r="J4513" s="2">
        <v>0</v>
      </c>
      <c r="K4513" s="2">
        <v>1.5</v>
      </c>
      <c r="L4513" s="2">
        <v>0</v>
      </c>
      <c r="M4513" s="2">
        <v>2</v>
      </c>
      <c r="N4513" s="2">
        <v>1.234</v>
      </c>
      <c r="O4513" s="2">
        <v>1.23</v>
      </c>
      <c r="P4513" s="2">
        <v>0.12</v>
      </c>
      <c r="Q4513" s="2">
        <v>0.114</v>
      </c>
      <c r="R4513" s="9">
        <v>4</v>
      </c>
      <c r="S4513" s="2" t="s">
        <v>705</v>
      </c>
    </row>
    <row r="4514" spans="1:19" x14ac:dyDescent="0.2">
      <c r="A4514">
        <v>4484</v>
      </c>
      <c r="B4514">
        <v>-2114</v>
      </c>
      <c r="C4514">
        <v>2</v>
      </c>
      <c r="D4514">
        <v>0.66669999999999996</v>
      </c>
      <c r="E4514">
        <v>-2112</v>
      </c>
      <c r="F4514">
        <v>111</v>
      </c>
      <c r="G4514">
        <v>0</v>
      </c>
      <c r="H4514">
        <v>0</v>
      </c>
      <c r="I4514">
        <v>0</v>
      </c>
    </row>
    <row r="4515" spans="1:19" x14ac:dyDescent="0.2">
      <c r="A4515">
        <v>4485</v>
      </c>
      <c r="B4515">
        <v>-2114</v>
      </c>
      <c r="C4515">
        <v>2</v>
      </c>
      <c r="D4515">
        <v>0.33329999999999999</v>
      </c>
      <c r="E4515">
        <v>-2212</v>
      </c>
      <c r="F4515">
        <v>211</v>
      </c>
      <c r="G4515">
        <v>0</v>
      </c>
      <c r="H4515">
        <v>0</v>
      </c>
      <c r="I4515">
        <v>0</v>
      </c>
    </row>
    <row r="4516" spans="1:19" s="2" customFormat="1" x14ac:dyDescent="0.2">
      <c r="A4516" s="2">
        <v>4486</v>
      </c>
      <c r="B4516" s="2">
        <v>-2214</v>
      </c>
      <c r="C4516" s="2" t="s">
        <v>657</v>
      </c>
      <c r="D4516" s="2">
        <v>1.232</v>
      </c>
      <c r="E4516" s="2">
        <v>0.11700000000000001</v>
      </c>
      <c r="F4516" s="2">
        <v>4</v>
      </c>
      <c r="G4516" s="2">
        <v>-1</v>
      </c>
      <c r="H4516" s="2">
        <v>0</v>
      </c>
      <c r="I4516" s="2">
        <v>0</v>
      </c>
      <c r="J4516" s="2">
        <v>0</v>
      </c>
      <c r="K4516" s="2">
        <v>1.5</v>
      </c>
      <c r="L4516" s="2">
        <v>-1</v>
      </c>
      <c r="M4516" s="2">
        <v>2</v>
      </c>
      <c r="N4516" s="2">
        <v>1.234</v>
      </c>
      <c r="O4516" s="2">
        <v>1.23</v>
      </c>
      <c r="P4516" s="2">
        <v>0.12</v>
      </c>
      <c r="Q4516" s="2">
        <v>0.114</v>
      </c>
      <c r="R4516" s="9">
        <v>4</v>
      </c>
      <c r="S4516" s="2" t="s">
        <v>705</v>
      </c>
    </row>
    <row r="4517" spans="1:19" x14ac:dyDescent="0.2">
      <c r="A4517">
        <v>4487</v>
      </c>
      <c r="B4517">
        <v>-2214</v>
      </c>
      <c r="C4517">
        <v>2</v>
      </c>
      <c r="D4517">
        <v>0.66669999999999996</v>
      </c>
      <c r="E4517">
        <v>-2212</v>
      </c>
      <c r="F4517">
        <v>111</v>
      </c>
      <c r="G4517">
        <v>0</v>
      </c>
      <c r="H4517">
        <v>0</v>
      </c>
      <c r="I4517">
        <v>0</v>
      </c>
    </row>
    <row r="4518" spans="1:19" x14ac:dyDescent="0.2">
      <c r="A4518">
        <v>4488</v>
      </c>
      <c r="B4518">
        <v>-2214</v>
      </c>
      <c r="C4518">
        <v>2</v>
      </c>
      <c r="D4518">
        <v>0.33329999999999999</v>
      </c>
      <c r="E4518">
        <v>-2112</v>
      </c>
      <c r="F4518">
        <v>-211</v>
      </c>
      <c r="G4518">
        <v>0</v>
      </c>
      <c r="H4518">
        <v>0</v>
      </c>
      <c r="I4518">
        <v>0</v>
      </c>
    </row>
    <row r="4519" spans="1:19" s="2" customFormat="1" x14ac:dyDescent="0.2">
      <c r="A4519" s="2">
        <v>4489</v>
      </c>
      <c r="B4519" s="2">
        <v>-2224</v>
      </c>
      <c r="C4519" s="2" t="s">
        <v>658</v>
      </c>
      <c r="D4519" s="2">
        <v>1.232</v>
      </c>
      <c r="E4519" s="2">
        <v>0.11700000000000001</v>
      </c>
      <c r="F4519" s="2">
        <v>4</v>
      </c>
      <c r="G4519" s="2">
        <v>-1</v>
      </c>
      <c r="H4519" s="2">
        <v>0</v>
      </c>
      <c r="I4519" s="2">
        <v>0</v>
      </c>
      <c r="J4519" s="2">
        <v>0</v>
      </c>
      <c r="K4519" s="2">
        <v>1.5</v>
      </c>
      <c r="L4519" s="2">
        <v>-2</v>
      </c>
      <c r="M4519" s="2">
        <v>1</v>
      </c>
      <c r="N4519" s="2">
        <v>1.234</v>
      </c>
      <c r="O4519" s="2">
        <v>1.23</v>
      </c>
      <c r="P4519" s="2">
        <v>0.12</v>
      </c>
      <c r="Q4519" s="2">
        <v>0.114</v>
      </c>
      <c r="R4519" s="9">
        <v>4</v>
      </c>
      <c r="S4519" s="2" t="s">
        <v>705</v>
      </c>
    </row>
    <row r="4520" spans="1:19" x14ac:dyDescent="0.2">
      <c r="A4520">
        <v>4490</v>
      </c>
      <c r="B4520">
        <v>-2224</v>
      </c>
      <c r="C4520">
        <v>2</v>
      </c>
      <c r="D4520">
        <v>1</v>
      </c>
      <c r="E4520">
        <v>-2212</v>
      </c>
      <c r="F4520">
        <v>-211</v>
      </c>
      <c r="G4520">
        <v>0</v>
      </c>
      <c r="H4520">
        <v>0</v>
      </c>
      <c r="I4520">
        <v>0</v>
      </c>
    </row>
    <row r="4521" spans="1:19" s="2" customFormat="1" x14ac:dyDescent="0.2">
      <c r="A4521" s="2">
        <v>4491</v>
      </c>
      <c r="B4521" s="2">
        <v>20213</v>
      </c>
      <c r="C4521" s="2" t="s">
        <v>659</v>
      </c>
      <c r="D4521" s="2">
        <v>1.23</v>
      </c>
      <c r="E4521" s="2">
        <v>0.42499999999999999</v>
      </c>
      <c r="F4521" s="2">
        <v>3</v>
      </c>
      <c r="G4521" s="2">
        <v>0</v>
      </c>
      <c r="H4521" s="2">
        <v>0</v>
      </c>
      <c r="I4521" s="2">
        <v>0</v>
      </c>
      <c r="J4521" s="2">
        <v>0</v>
      </c>
      <c r="K4521" s="2">
        <v>1</v>
      </c>
      <c r="L4521" s="2">
        <v>1</v>
      </c>
      <c r="M4521" s="2">
        <v>2</v>
      </c>
      <c r="N4521" s="2">
        <f>D4521+0.04</f>
        <v>1.27</v>
      </c>
      <c r="O4521" s="2">
        <f>D4521-0.04</f>
        <v>1.19</v>
      </c>
      <c r="P4521" s="2">
        <v>600</v>
      </c>
      <c r="Q4521" s="2">
        <v>250</v>
      </c>
      <c r="R4521" s="9">
        <v>-4</v>
      </c>
      <c r="S4521" s="2" t="s">
        <v>716</v>
      </c>
    </row>
    <row r="4522" spans="1:19" x14ac:dyDescent="0.2">
      <c r="A4522">
        <v>4492</v>
      </c>
      <c r="B4522">
        <v>20213</v>
      </c>
      <c r="C4522">
        <v>2</v>
      </c>
      <c r="D4522">
        <v>0.3075</v>
      </c>
      <c r="E4522">
        <v>213</v>
      </c>
      <c r="F4522">
        <v>111</v>
      </c>
      <c r="G4522">
        <v>0</v>
      </c>
      <c r="H4522">
        <v>0</v>
      </c>
      <c r="I4522">
        <v>0</v>
      </c>
      <c r="S4522" t="s">
        <v>717</v>
      </c>
    </row>
    <row r="4523" spans="1:19" x14ac:dyDescent="0.2">
      <c r="A4523">
        <v>0</v>
      </c>
      <c r="B4523">
        <v>20213</v>
      </c>
      <c r="C4523">
        <v>2</v>
      </c>
      <c r="D4523">
        <v>0.3075</v>
      </c>
      <c r="E4523">
        <v>113</v>
      </c>
      <c r="F4523">
        <v>211</v>
      </c>
      <c r="G4523">
        <v>0</v>
      </c>
      <c r="H4523">
        <v>0</v>
      </c>
      <c r="I4523">
        <v>0</v>
      </c>
      <c r="S4523" t="s">
        <v>714</v>
      </c>
    </row>
    <row r="4524" spans="1:19" x14ac:dyDescent="0.2">
      <c r="A4524">
        <v>4493</v>
      </c>
      <c r="B4524">
        <v>20213</v>
      </c>
      <c r="C4524">
        <v>3</v>
      </c>
      <c r="D4524">
        <v>0.38350000000000001</v>
      </c>
      <c r="E4524">
        <v>211</v>
      </c>
      <c r="F4524">
        <v>111</v>
      </c>
      <c r="G4524">
        <v>111</v>
      </c>
      <c r="H4524">
        <v>0</v>
      </c>
      <c r="I4524">
        <v>0</v>
      </c>
    </row>
    <row r="4525" spans="1:19" x14ac:dyDescent="0.2">
      <c r="A4525">
        <v>0</v>
      </c>
      <c r="B4525">
        <v>20213</v>
      </c>
      <c r="C4525">
        <v>2</v>
      </c>
      <c r="D4525">
        <v>1.5E-3</v>
      </c>
      <c r="E4525">
        <v>211</v>
      </c>
      <c r="F4525">
        <v>22</v>
      </c>
      <c r="G4525">
        <v>0</v>
      </c>
      <c r="H4525">
        <v>0</v>
      </c>
      <c r="I4525">
        <v>0</v>
      </c>
    </row>
    <row r="4526" spans="1:19" s="2" customFormat="1" x14ac:dyDescent="0.2">
      <c r="A4526" s="2">
        <v>4494</v>
      </c>
      <c r="B4526" s="2">
        <v>20113</v>
      </c>
      <c r="C4526" s="2" t="s">
        <v>660</v>
      </c>
      <c r="D4526" s="2">
        <v>1.23</v>
      </c>
      <c r="E4526" s="2">
        <v>0.42499999999999999</v>
      </c>
      <c r="F4526" s="2">
        <v>3</v>
      </c>
      <c r="G4526" s="2">
        <v>0</v>
      </c>
      <c r="H4526" s="2">
        <v>0</v>
      </c>
      <c r="I4526" s="2">
        <v>0</v>
      </c>
      <c r="J4526" s="2">
        <v>0</v>
      </c>
      <c r="K4526" s="2">
        <v>1</v>
      </c>
      <c r="L4526" s="2">
        <v>0</v>
      </c>
      <c r="M4526" s="2">
        <v>2</v>
      </c>
      <c r="N4526" s="2">
        <f>D4526+0.04</f>
        <v>1.27</v>
      </c>
      <c r="O4526" s="2">
        <f>D4526-0.04</f>
        <v>1.19</v>
      </c>
      <c r="P4526" s="2">
        <v>600</v>
      </c>
      <c r="Q4526" s="2">
        <v>250</v>
      </c>
      <c r="R4526" s="9">
        <v>-4</v>
      </c>
      <c r="S4526" s="2" t="s">
        <v>716</v>
      </c>
    </row>
    <row r="4527" spans="1:19" x14ac:dyDescent="0.2">
      <c r="A4527">
        <v>4495</v>
      </c>
      <c r="B4527">
        <v>20113</v>
      </c>
      <c r="C4527">
        <v>2</v>
      </c>
      <c r="D4527">
        <v>0.20499999999999999</v>
      </c>
      <c r="E4527">
        <v>113</v>
      </c>
      <c r="F4527">
        <v>111</v>
      </c>
      <c r="G4527">
        <v>0</v>
      </c>
      <c r="H4527">
        <v>0</v>
      </c>
      <c r="I4527">
        <v>0</v>
      </c>
      <c r="S4527" t="s">
        <v>717</v>
      </c>
    </row>
    <row r="4528" spans="1:19" x14ac:dyDescent="0.2">
      <c r="A4528">
        <v>0</v>
      </c>
      <c r="B4528">
        <v>20113</v>
      </c>
      <c r="C4528">
        <v>2</v>
      </c>
      <c r="D4528">
        <v>0.20499999999999999</v>
      </c>
      <c r="E4528">
        <v>213</v>
      </c>
      <c r="F4528">
        <v>-211</v>
      </c>
      <c r="G4528">
        <v>0</v>
      </c>
      <c r="H4528">
        <v>0</v>
      </c>
      <c r="I4528">
        <v>0</v>
      </c>
      <c r="S4528" t="s">
        <v>714</v>
      </c>
    </row>
    <row r="4529" spans="1:19" x14ac:dyDescent="0.2">
      <c r="A4529">
        <v>0</v>
      </c>
      <c r="B4529">
        <v>20113</v>
      </c>
      <c r="C4529">
        <v>2</v>
      </c>
      <c r="D4529">
        <v>0.20499999999999999</v>
      </c>
      <c r="E4529">
        <v>-213</v>
      </c>
      <c r="F4529">
        <v>211</v>
      </c>
      <c r="G4529">
        <v>0</v>
      </c>
      <c r="H4529">
        <v>0</v>
      </c>
      <c r="I4529">
        <v>0</v>
      </c>
    </row>
    <row r="4530" spans="1:19" x14ac:dyDescent="0.2">
      <c r="A4530">
        <v>4496</v>
      </c>
      <c r="B4530">
        <v>20113</v>
      </c>
      <c r="C4530">
        <v>3</v>
      </c>
      <c r="D4530">
        <v>0.38350000000000001</v>
      </c>
      <c r="E4530">
        <v>211</v>
      </c>
      <c r="F4530">
        <v>-211</v>
      </c>
      <c r="G4530">
        <v>111</v>
      </c>
      <c r="H4530">
        <v>0</v>
      </c>
      <c r="I4530">
        <v>0</v>
      </c>
    </row>
    <row r="4531" spans="1:19" x14ac:dyDescent="0.2">
      <c r="A4531">
        <v>0</v>
      </c>
      <c r="B4531">
        <v>20113</v>
      </c>
      <c r="C4531">
        <v>2</v>
      </c>
      <c r="D4531">
        <v>1.5E-3</v>
      </c>
      <c r="E4531">
        <v>111</v>
      </c>
      <c r="F4531">
        <v>22</v>
      </c>
      <c r="G4531">
        <v>0</v>
      </c>
      <c r="H4531">
        <v>0</v>
      </c>
      <c r="I4531">
        <v>0</v>
      </c>
    </row>
    <row r="4532" spans="1:19" s="2" customFormat="1" x14ac:dyDescent="0.2">
      <c r="A4532" s="2">
        <v>4497</v>
      </c>
      <c r="B4532" s="2">
        <v>10213</v>
      </c>
      <c r="C4532" s="2" t="s">
        <v>661</v>
      </c>
      <c r="D4532" s="2">
        <v>1.2295</v>
      </c>
      <c r="E4532" s="2">
        <v>0.14199999999999999</v>
      </c>
      <c r="F4532" s="2">
        <v>3</v>
      </c>
      <c r="G4532" s="2">
        <v>0</v>
      </c>
      <c r="H4532" s="2">
        <v>0</v>
      </c>
      <c r="I4532" s="2">
        <v>0</v>
      </c>
      <c r="J4532" s="2">
        <v>0</v>
      </c>
      <c r="K4532" s="2">
        <v>1</v>
      </c>
      <c r="L4532" s="2">
        <v>1</v>
      </c>
      <c r="M4532" s="2">
        <v>3</v>
      </c>
      <c r="N4532" s="2">
        <f>D4532+0.0032</f>
        <v>1.2327000000000001</v>
      </c>
      <c r="O4532" s="2">
        <f>D4532-0.0032</f>
        <v>1.2262999999999999</v>
      </c>
      <c r="P4532" s="2">
        <f>E4532+0.009</f>
        <v>0.151</v>
      </c>
      <c r="Q4532" s="2">
        <f>E4532-0.009</f>
        <v>0.13299999999999998</v>
      </c>
      <c r="R4532" s="9">
        <v>-4</v>
      </c>
      <c r="S4532" s="2" t="s">
        <v>705</v>
      </c>
    </row>
    <row r="4533" spans="1:19" x14ac:dyDescent="0.2">
      <c r="A4533">
        <v>4498</v>
      </c>
      <c r="B4533">
        <v>10213</v>
      </c>
      <c r="C4533">
        <v>2</v>
      </c>
      <c r="D4533">
        <v>0.78947368399999995</v>
      </c>
      <c r="E4533">
        <v>223</v>
      </c>
      <c r="F4533">
        <v>211</v>
      </c>
      <c r="G4533">
        <v>0</v>
      </c>
      <c r="H4533">
        <v>0</v>
      </c>
      <c r="I4533">
        <v>0</v>
      </c>
    </row>
    <row r="4534" spans="1:19" x14ac:dyDescent="0.2">
      <c r="A4534">
        <v>4499</v>
      </c>
      <c r="B4534">
        <v>10213</v>
      </c>
      <c r="C4534">
        <v>4</v>
      </c>
      <c r="D4534">
        <v>0.21052631599999999</v>
      </c>
      <c r="E4534">
        <v>-211</v>
      </c>
      <c r="F4534">
        <v>211</v>
      </c>
      <c r="G4534">
        <v>211</v>
      </c>
      <c r="H4534">
        <v>111</v>
      </c>
      <c r="I4534">
        <v>0</v>
      </c>
    </row>
    <row r="4535" spans="1:19" s="2" customFormat="1" x14ac:dyDescent="0.2">
      <c r="A4535" s="2">
        <v>4500</v>
      </c>
      <c r="B4535" s="2">
        <v>10113</v>
      </c>
      <c r="C4535" s="2" t="s">
        <v>662</v>
      </c>
      <c r="D4535" s="2">
        <v>1.2295</v>
      </c>
      <c r="E4535" s="2">
        <v>0.14199999999999999</v>
      </c>
      <c r="F4535" s="2">
        <v>3</v>
      </c>
      <c r="G4535" s="2">
        <v>0</v>
      </c>
      <c r="H4535" s="2">
        <v>0</v>
      </c>
      <c r="I4535" s="2">
        <v>0</v>
      </c>
      <c r="J4535" s="2">
        <v>0</v>
      </c>
      <c r="K4535" s="2">
        <v>1</v>
      </c>
      <c r="L4535" s="2">
        <v>0</v>
      </c>
      <c r="M4535" s="2">
        <v>3</v>
      </c>
      <c r="N4535" s="2">
        <f>D4535+0.0032</f>
        <v>1.2327000000000001</v>
      </c>
      <c r="O4535" s="2">
        <f>D4535-0.0032</f>
        <v>1.2262999999999999</v>
      </c>
      <c r="P4535" s="2">
        <f>E4535+0.009</f>
        <v>0.151</v>
      </c>
      <c r="Q4535" s="2">
        <f>E4535-0.009</f>
        <v>0.13299999999999998</v>
      </c>
      <c r="R4535" s="9">
        <v>-4</v>
      </c>
      <c r="S4535" s="2" t="s">
        <v>705</v>
      </c>
    </row>
    <row r="4536" spans="1:19" x14ac:dyDescent="0.2">
      <c r="A4536">
        <v>4501</v>
      </c>
      <c r="B4536">
        <v>10113</v>
      </c>
      <c r="C4536">
        <v>2</v>
      </c>
      <c r="D4536">
        <v>0.78947368399999995</v>
      </c>
      <c r="E4536">
        <v>223</v>
      </c>
      <c r="F4536">
        <v>111</v>
      </c>
      <c r="G4536">
        <v>0</v>
      </c>
      <c r="H4536">
        <v>0</v>
      </c>
      <c r="I4536">
        <v>0</v>
      </c>
    </row>
    <row r="4537" spans="1:19" x14ac:dyDescent="0.2">
      <c r="A4537">
        <v>4502</v>
      </c>
      <c r="B4537">
        <v>10113</v>
      </c>
      <c r="C4537">
        <v>4</v>
      </c>
      <c r="D4537">
        <v>0.21052631599999999</v>
      </c>
      <c r="E4537">
        <v>-211</v>
      </c>
      <c r="F4537">
        <v>-211</v>
      </c>
      <c r="G4537">
        <v>211</v>
      </c>
      <c r="H4537">
        <v>211</v>
      </c>
      <c r="I4537">
        <v>0</v>
      </c>
    </row>
    <row r="4538" spans="1:19" s="2" customFormat="1" x14ac:dyDescent="0.2">
      <c r="A4538" s="2">
        <v>4503</v>
      </c>
      <c r="B4538" s="2">
        <v>-10213</v>
      </c>
      <c r="C4538" s="2" t="s">
        <v>663</v>
      </c>
      <c r="D4538" s="2">
        <v>1.2295</v>
      </c>
      <c r="E4538" s="2">
        <v>0.14199999999999999</v>
      </c>
      <c r="F4538" s="2">
        <v>3</v>
      </c>
      <c r="G4538" s="2">
        <v>0</v>
      </c>
      <c r="H4538" s="2">
        <v>0</v>
      </c>
      <c r="I4538" s="2">
        <v>0</v>
      </c>
      <c r="J4538" s="2">
        <v>0</v>
      </c>
      <c r="K4538" s="2">
        <v>1</v>
      </c>
      <c r="L4538" s="2">
        <v>-1</v>
      </c>
      <c r="M4538" s="2">
        <v>3</v>
      </c>
      <c r="N4538" s="2">
        <f>D4538+0.0032</f>
        <v>1.2327000000000001</v>
      </c>
      <c r="O4538" s="2">
        <f>D4538-0.0032</f>
        <v>1.2262999999999999</v>
      </c>
      <c r="P4538" s="2">
        <f>E4538+0.009</f>
        <v>0.151</v>
      </c>
      <c r="Q4538" s="2">
        <f>E4538-0.009</f>
        <v>0.13299999999999998</v>
      </c>
      <c r="R4538" s="9">
        <v>-4</v>
      </c>
      <c r="S4538" s="2" t="s">
        <v>705</v>
      </c>
    </row>
    <row r="4539" spans="1:19" x14ac:dyDescent="0.2">
      <c r="A4539">
        <v>4504</v>
      </c>
      <c r="B4539">
        <v>-10213</v>
      </c>
      <c r="C4539">
        <v>2</v>
      </c>
      <c r="D4539">
        <v>0.78947368399999995</v>
      </c>
      <c r="E4539">
        <v>223</v>
      </c>
      <c r="F4539">
        <v>-211</v>
      </c>
      <c r="G4539">
        <v>0</v>
      </c>
      <c r="H4539">
        <v>0</v>
      </c>
      <c r="I4539">
        <v>0</v>
      </c>
    </row>
    <row r="4540" spans="1:19" x14ac:dyDescent="0.2">
      <c r="A4540">
        <v>4505</v>
      </c>
      <c r="B4540">
        <v>-10213</v>
      </c>
      <c r="C4540">
        <v>4</v>
      </c>
      <c r="D4540">
        <v>0.21052631599999999</v>
      </c>
      <c r="E4540">
        <v>-211</v>
      </c>
      <c r="F4540">
        <v>-211</v>
      </c>
      <c r="G4540">
        <v>211</v>
      </c>
      <c r="H4540">
        <v>111</v>
      </c>
      <c r="I4540">
        <v>0</v>
      </c>
    </row>
    <row r="4541" spans="1:19" s="2" customFormat="1" x14ac:dyDescent="0.2">
      <c r="A4541" s="2">
        <v>4506</v>
      </c>
      <c r="B4541" s="2">
        <v>-20213</v>
      </c>
      <c r="C4541" s="2" t="s">
        <v>664</v>
      </c>
      <c r="D4541" s="2">
        <v>1.23</v>
      </c>
      <c r="E4541" s="2">
        <v>0.42499999999999999</v>
      </c>
      <c r="F4541" s="2">
        <v>3</v>
      </c>
      <c r="G4541" s="2">
        <v>0</v>
      </c>
      <c r="H4541" s="2">
        <v>0</v>
      </c>
      <c r="I4541" s="2">
        <v>0</v>
      </c>
      <c r="J4541" s="2">
        <v>0</v>
      </c>
      <c r="K4541" s="2">
        <v>1</v>
      </c>
      <c r="L4541" s="2">
        <v>-1</v>
      </c>
      <c r="M4541" s="2">
        <v>2</v>
      </c>
      <c r="N4541" s="2">
        <f>D4541+0.04</f>
        <v>1.27</v>
      </c>
      <c r="O4541" s="2">
        <f>D4541-0.04</f>
        <v>1.19</v>
      </c>
      <c r="P4541" s="2">
        <v>600</v>
      </c>
      <c r="Q4541" s="2">
        <v>250</v>
      </c>
      <c r="R4541" s="9">
        <v>-4</v>
      </c>
      <c r="S4541" s="2" t="s">
        <v>716</v>
      </c>
    </row>
    <row r="4542" spans="1:19" x14ac:dyDescent="0.2">
      <c r="A4542">
        <v>4507</v>
      </c>
      <c r="B4542">
        <v>-20213</v>
      </c>
      <c r="C4542">
        <v>2</v>
      </c>
      <c r="D4542">
        <v>0.3075</v>
      </c>
      <c r="E4542">
        <v>-213</v>
      </c>
      <c r="F4542">
        <v>111</v>
      </c>
      <c r="G4542">
        <v>0</v>
      </c>
      <c r="H4542">
        <v>0</v>
      </c>
      <c r="I4542">
        <v>0</v>
      </c>
      <c r="S4542" t="s">
        <v>717</v>
      </c>
    </row>
    <row r="4543" spans="1:19" x14ac:dyDescent="0.2">
      <c r="A4543">
        <v>0</v>
      </c>
      <c r="B4543">
        <v>-20213</v>
      </c>
      <c r="C4543">
        <v>2</v>
      </c>
      <c r="D4543">
        <v>0.3075</v>
      </c>
      <c r="E4543">
        <v>113</v>
      </c>
      <c r="F4543">
        <v>-211</v>
      </c>
      <c r="G4543">
        <v>0</v>
      </c>
      <c r="H4543">
        <v>0</v>
      </c>
      <c r="I4543">
        <v>0</v>
      </c>
      <c r="S4543" t="s">
        <v>714</v>
      </c>
    </row>
    <row r="4544" spans="1:19" x14ac:dyDescent="0.2">
      <c r="A4544">
        <v>4508</v>
      </c>
      <c r="B4544">
        <v>-20213</v>
      </c>
      <c r="C4544">
        <v>3</v>
      </c>
      <c r="D4544">
        <v>0.38350000000000001</v>
      </c>
      <c r="E4544">
        <v>-211</v>
      </c>
      <c r="F4544">
        <v>111</v>
      </c>
      <c r="G4544">
        <v>111</v>
      </c>
      <c r="H4544">
        <v>0</v>
      </c>
      <c r="I4544">
        <v>0</v>
      </c>
    </row>
    <row r="4545" spans="1:19" x14ac:dyDescent="0.2">
      <c r="A4545">
        <v>0</v>
      </c>
      <c r="B4545">
        <v>-20213</v>
      </c>
      <c r="C4545">
        <v>2</v>
      </c>
      <c r="D4545">
        <v>1.5E-3</v>
      </c>
      <c r="E4545">
        <v>-211</v>
      </c>
      <c r="F4545">
        <v>22</v>
      </c>
      <c r="G4545">
        <v>0</v>
      </c>
      <c r="H4545">
        <v>0</v>
      </c>
      <c r="I4545">
        <v>0</v>
      </c>
    </row>
    <row r="4546" spans="1:19" s="2" customFormat="1" x14ac:dyDescent="0.2">
      <c r="A4546" s="2">
        <v>4509</v>
      </c>
      <c r="B4546" s="2">
        <v>3112</v>
      </c>
      <c r="C4546" s="2" t="s">
        <v>665</v>
      </c>
      <c r="D4546" s="2">
        <v>1.197449</v>
      </c>
      <c r="E4546" s="2">
        <v>0</v>
      </c>
      <c r="F4546" s="2">
        <v>2</v>
      </c>
      <c r="G4546" s="2">
        <v>1</v>
      </c>
      <c r="H4546" s="2">
        <v>-1</v>
      </c>
      <c r="I4546" s="2">
        <v>0</v>
      </c>
      <c r="J4546" s="2">
        <v>0</v>
      </c>
      <c r="K4546" s="2">
        <v>1</v>
      </c>
      <c r="L4546" s="2">
        <v>-1</v>
      </c>
      <c r="M4546" s="2">
        <v>1</v>
      </c>
      <c r="N4546" s="2">
        <f>D4546+0.00003</f>
        <v>1.197479</v>
      </c>
      <c r="O4546" s="2">
        <f>D4546-0.00003</f>
        <v>1.197419</v>
      </c>
      <c r="P4546" s="2">
        <v>0</v>
      </c>
      <c r="Q4546" s="2">
        <v>0</v>
      </c>
      <c r="R4546" s="9">
        <v>4</v>
      </c>
      <c r="S4546" s="2" t="s">
        <v>705</v>
      </c>
    </row>
    <row r="4547" spans="1:19" x14ac:dyDescent="0.2">
      <c r="A4547">
        <v>4510</v>
      </c>
      <c r="B4547">
        <v>3112</v>
      </c>
      <c r="C4547">
        <v>1</v>
      </c>
      <c r="D4547">
        <v>1</v>
      </c>
      <c r="E4547">
        <v>3112</v>
      </c>
      <c r="F4547">
        <v>0</v>
      </c>
      <c r="G4547">
        <v>0</v>
      </c>
      <c r="H4547">
        <v>0</v>
      </c>
      <c r="I4547">
        <v>0</v>
      </c>
    </row>
    <row r="4548" spans="1:19" s="2" customFormat="1" x14ac:dyDescent="0.2">
      <c r="A4548" s="2">
        <v>4511</v>
      </c>
      <c r="B4548" s="2">
        <v>-3112</v>
      </c>
      <c r="C4548" s="2" t="s">
        <v>666</v>
      </c>
      <c r="D4548" s="2">
        <v>1.197449</v>
      </c>
      <c r="E4548" s="2">
        <v>0</v>
      </c>
      <c r="F4548" s="2">
        <v>2</v>
      </c>
      <c r="G4548" s="2">
        <v>-1</v>
      </c>
      <c r="H4548" s="2">
        <v>1</v>
      </c>
      <c r="I4548" s="2">
        <v>0</v>
      </c>
      <c r="J4548" s="2">
        <v>0</v>
      </c>
      <c r="K4548" s="2">
        <v>1</v>
      </c>
      <c r="L4548" s="2">
        <v>1</v>
      </c>
      <c r="M4548" s="2">
        <v>1</v>
      </c>
      <c r="N4548" s="2">
        <f>D4548+0.00003</f>
        <v>1.197479</v>
      </c>
      <c r="O4548" s="2">
        <f>D4548-0.00003</f>
        <v>1.197419</v>
      </c>
      <c r="P4548" s="2">
        <v>0</v>
      </c>
      <c r="Q4548" s="2">
        <v>0</v>
      </c>
      <c r="R4548" s="9">
        <v>4</v>
      </c>
      <c r="S4548" s="2" t="s">
        <v>705</v>
      </c>
    </row>
    <row r="4549" spans="1:19" x14ac:dyDescent="0.2">
      <c r="A4549">
        <v>4512</v>
      </c>
      <c r="B4549">
        <v>-3112</v>
      </c>
      <c r="C4549">
        <v>1</v>
      </c>
      <c r="D4549">
        <v>1</v>
      </c>
      <c r="E4549">
        <v>-3112</v>
      </c>
      <c r="F4549">
        <v>0</v>
      </c>
      <c r="G4549">
        <v>0</v>
      </c>
      <c r="H4549">
        <v>0</v>
      </c>
      <c r="I4549">
        <v>0</v>
      </c>
    </row>
    <row r="4550" spans="1:19" s="2" customFormat="1" x14ac:dyDescent="0.2">
      <c r="A4550" s="2">
        <v>4513</v>
      </c>
      <c r="B4550" s="2">
        <v>3212</v>
      </c>
      <c r="C4550" s="2" t="s">
        <v>667</v>
      </c>
      <c r="D4550" s="2">
        <v>1.192642</v>
      </c>
      <c r="E4550" s="2">
        <v>0</v>
      </c>
      <c r="F4550" s="2">
        <v>2</v>
      </c>
      <c r="G4550" s="2">
        <v>1</v>
      </c>
      <c r="H4550" s="2">
        <v>-1</v>
      </c>
      <c r="I4550" s="2">
        <v>0</v>
      </c>
      <c r="J4550" s="2">
        <v>0</v>
      </c>
      <c r="K4550" s="2">
        <v>1</v>
      </c>
      <c r="L4550" s="2">
        <v>0</v>
      </c>
      <c r="M4550" s="2">
        <v>1</v>
      </c>
      <c r="N4550" s="2">
        <f>D4550+0.000024</f>
        <v>1.192666</v>
      </c>
      <c r="O4550" s="2">
        <f>D4550-0.000024</f>
        <v>1.192618</v>
      </c>
      <c r="P4550" s="2">
        <v>0</v>
      </c>
      <c r="Q4550" s="2">
        <v>0</v>
      </c>
      <c r="R4550" s="9">
        <v>4</v>
      </c>
      <c r="S4550" s="2" t="s">
        <v>705</v>
      </c>
    </row>
    <row r="4551" spans="1:19" x14ac:dyDescent="0.2">
      <c r="A4551">
        <v>4514</v>
      </c>
      <c r="B4551">
        <v>3212</v>
      </c>
      <c r="C4551">
        <v>2</v>
      </c>
      <c r="D4551">
        <v>1</v>
      </c>
      <c r="E4551">
        <v>3122</v>
      </c>
      <c r="F4551">
        <v>22</v>
      </c>
      <c r="G4551">
        <v>0</v>
      </c>
      <c r="H4551">
        <v>0</v>
      </c>
      <c r="I4551">
        <v>0</v>
      </c>
    </row>
    <row r="4552" spans="1:19" s="2" customFormat="1" x14ac:dyDescent="0.2">
      <c r="A4552" s="2">
        <v>4515</v>
      </c>
      <c r="B4552" s="2">
        <v>-3212</v>
      </c>
      <c r="C4552" s="2" t="s">
        <v>668</v>
      </c>
      <c r="D4552" s="2">
        <v>1.192642</v>
      </c>
      <c r="E4552" s="2">
        <v>0</v>
      </c>
      <c r="F4552" s="2">
        <v>2</v>
      </c>
      <c r="G4552" s="2">
        <v>-1</v>
      </c>
      <c r="H4552" s="2">
        <v>1</v>
      </c>
      <c r="I4552" s="2">
        <v>0</v>
      </c>
      <c r="J4552" s="2">
        <v>0</v>
      </c>
      <c r="K4552" s="2">
        <v>1</v>
      </c>
      <c r="L4552" s="2">
        <v>0</v>
      </c>
      <c r="M4552" s="2">
        <v>1</v>
      </c>
      <c r="N4552" s="2">
        <f>D4552+0.000024</f>
        <v>1.192666</v>
      </c>
      <c r="O4552" s="2">
        <f>D4552-0.000024</f>
        <v>1.192618</v>
      </c>
      <c r="P4552" s="2">
        <v>0</v>
      </c>
      <c r="Q4552" s="2">
        <v>0</v>
      </c>
      <c r="R4552" s="9">
        <v>4</v>
      </c>
      <c r="S4552" s="2" t="s">
        <v>705</v>
      </c>
    </row>
    <row r="4553" spans="1:19" x14ac:dyDescent="0.2">
      <c r="A4553">
        <v>4516</v>
      </c>
      <c r="B4553">
        <v>-3212</v>
      </c>
      <c r="C4553">
        <v>2</v>
      </c>
      <c r="D4553">
        <v>1</v>
      </c>
      <c r="E4553">
        <v>-3122</v>
      </c>
      <c r="F4553">
        <v>22</v>
      </c>
      <c r="G4553">
        <v>0</v>
      </c>
      <c r="H4553">
        <v>0</v>
      </c>
      <c r="I4553">
        <v>0</v>
      </c>
    </row>
    <row r="4554" spans="1:19" s="2" customFormat="1" x14ac:dyDescent="0.2">
      <c r="A4554" s="2">
        <v>4517</v>
      </c>
      <c r="B4554" s="2">
        <v>3222</v>
      </c>
      <c r="C4554" s="2" t="s">
        <v>669</v>
      </c>
      <c r="D4554" s="2">
        <v>1.18937</v>
      </c>
      <c r="E4554" s="2">
        <v>0</v>
      </c>
      <c r="F4554" s="2">
        <v>2</v>
      </c>
      <c r="G4554" s="2">
        <v>1</v>
      </c>
      <c r="H4554" s="2">
        <v>-1</v>
      </c>
      <c r="I4554" s="2">
        <v>0</v>
      </c>
      <c r="J4554" s="2">
        <v>0</v>
      </c>
      <c r="K4554" s="2">
        <v>1</v>
      </c>
      <c r="L4554" s="2">
        <v>1</v>
      </c>
      <c r="M4554" s="2">
        <v>1</v>
      </c>
      <c r="N4554" s="2">
        <f>D4554+0.00007</f>
        <v>1.1894400000000001</v>
      </c>
      <c r="O4554" s="2">
        <f>D4554-0.00007</f>
        <v>1.1893</v>
      </c>
      <c r="P4554" s="2">
        <v>0</v>
      </c>
      <c r="Q4554" s="2">
        <v>0</v>
      </c>
      <c r="R4554" s="9">
        <v>4</v>
      </c>
      <c r="S4554" s="2" t="s">
        <v>705</v>
      </c>
    </row>
    <row r="4555" spans="1:19" x14ac:dyDescent="0.2">
      <c r="A4555">
        <v>4518</v>
      </c>
      <c r="B4555">
        <v>3222</v>
      </c>
      <c r="C4555">
        <v>1</v>
      </c>
      <c r="D4555">
        <v>1</v>
      </c>
      <c r="E4555">
        <v>3222</v>
      </c>
      <c r="F4555">
        <v>0</v>
      </c>
      <c r="G4555">
        <v>0</v>
      </c>
      <c r="H4555">
        <v>0</v>
      </c>
      <c r="I4555">
        <v>0</v>
      </c>
    </row>
    <row r="4556" spans="1:19" s="2" customFormat="1" x14ac:dyDescent="0.2">
      <c r="A4556" s="2">
        <v>4519</v>
      </c>
      <c r="B4556" s="2">
        <v>-3222</v>
      </c>
      <c r="C4556" s="2" t="s">
        <v>670</v>
      </c>
      <c r="D4556" s="2">
        <v>1.18937</v>
      </c>
      <c r="E4556" s="2">
        <v>0</v>
      </c>
      <c r="F4556" s="2">
        <v>2</v>
      </c>
      <c r="G4556" s="2">
        <v>-1</v>
      </c>
      <c r="H4556" s="2">
        <v>1</v>
      </c>
      <c r="I4556" s="2">
        <v>0</v>
      </c>
      <c r="J4556" s="2">
        <v>0</v>
      </c>
      <c r="K4556" s="2">
        <v>1</v>
      </c>
      <c r="L4556" s="2">
        <v>-1</v>
      </c>
      <c r="M4556" s="2">
        <v>1</v>
      </c>
      <c r="N4556" s="2">
        <f>D4556+0.00007</f>
        <v>1.1894400000000001</v>
      </c>
      <c r="O4556" s="2">
        <f>D4556-0.00007</f>
        <v>1.1893</v>
      </c>
      <c r="P4556" s="2">
        <v>0</v>
      </c>
      <c r="Q4556" s="2">
        <v>0</v>
      </c>
      <c r="R4556" s="9">
        <v>4</v>
      </c>
      <c r="S4556" s="2" t="s">
        <v>705</v>
      </c>
    </row>
    <row r="4557" spans="1:19" x14ac:dyDescent="0.2">
      <c r="A4557">
        <v>4520</v>
      </c>
      <c r="B4557">
        <v>-3222</v>
      </c>
      <c r="C4557">
        <v>1</v>
      </c>
      <c r="D4557">
        <v>1</v>
      </c>
      <c r="E4557">
        <v>-3222</v>
      </c>
      <c r="F4557">
        <v>0</v>
      </c>
      <c r="G4557">
        <v>0</v>
      </c>
      <c r="H4557">
        <v>0</v>
      </c>
      <c r="I4557">
        <v>0</v>
      </c>
    </row>
    <row r="4558" spans="1:19" s="2" customFormat="1" x14ac:dyDescent="0.2">
      <c r="A4558" s="2">
        <v>4521</v>
      </c>
      <c r="B4558" s="2">
        <v>10223</v>
      </c>
      <c r="C4558" s="2" t="s">
        <v>671</v>
      </c>
      <c r="D4558" s="2">
        <v>1.1659999999999999</v>
      </c>
      <c r="E4558" s="2">
        <v>0.375</v>
      </c>
      <c r="F4558" s="2">
        <v>3</v>
      </c>
      <c r="G4558" s="2">
        <v>0</v>
      </c>
      <c r="H4558" s="2">
        <v>0</v>
      </c>
      <c r="I4558" s="2">
        <v>0</v>
      </c>
      <c r="J4558" s="2">
        <v>0</v>
      </c>
      <c r="K4558" s="2">
        <v>0</v>
      </c>
      <c r="L4558" s="2">
        <v>0</v>
      </c>
      <c r="M4558" s="2">
        <v>4</v>
      </c>
      <c r="N4558" s="2">
        <f>D4558+0.008</f>
        <v>1.1739999999999999</v>
      </c>
      <c r="O4558" s="2">
        <f>D4558-0.008</f>
        <v>1.1579999999999999</v>
      </c>
      <c r="P4558" s="2">
        <f>E4558+0.04</f>
        <v>0.41499999999999998</v>
      </c>
      <c r="Q4558" s="2">
        <f>E4558-0.04</f>
        <v>0.33500000000000002</v>
      </c>
      <c r="R4558" s="9">
        <v>-4</v>
      </c>
      <c r="S4558" s="2" t="s">
        <v>705</v>
      </c>
    </row>
    <row r="4559" spans="1:19" x14ac:dyDescent="0.2">
      <c r="A4559">
        <v>4523</v>
      </c>
      <c r="B4559">
        <v>10223</v>
      </c>
      <c r="C4559">
        <v>2</v>
      </c>
      <c r="D4559">
        <v>0.3333333</v>
      </c>
      <c r="E4559">
        <v>-213</v>
      </c>
      <c r="F4559">
        <v>211</v>
      </c>
      <c r="G4559">
        <v>0</v>
      </c>
      <c r="H4559">
        <v>0</v>
      </c>
      <c r="I4559">
        <v>0</v>
      </c>
    </row>
    <row r="4560" spans="1:19" x14ac:dyDescent="0.2">
      <c r="A4560">
        <v>4524</v>
      </c>
      <c r="B4560">
        <v>10223</v>
      </c>
      <c r="C4560">
        <v>2</v>
      </c>
      <c r="D4560">
        <v>0.3333333</v>
      </c>
      <c r="E4560">
        <v>113</v>
      </c>
      <c r="F4560">
        <v>111</v>
      </c>
      <c r="G4560">
        <v>0</v>
      </c>
      <c r="H4560">
        <v>0</v>
      </c>
      <c r="I4560">
        <v>0</v>
      </c>
    </row>
    <row r="4561" spans="1:19" x14ac:dyDescent="0.2">
      <c r="A4561">
        <v>4525</v>
      </c>
      <c r="B4561">
        <v>10223</v>
      </c>
      <c r="C4561">
        <v>2</v>
      </c>
      <c r="D4561">
        <v>0.3333333</v>
      </c>
      <c r="E4561">
        <v>213</v>
      </c>
      <c r="F4561">
        <v>-211</v>
      </c>
      <c r="G4561">
        <v>0</v>
      </c>
      <c r="H4561">
        <v>0</v>
      </c>
      <c r="I4561">
        <v>0</v>
      </c>
    </row>
    <row r="4562" spans="1:19" s="2" customFormat="1" x14ac:dyDescent="0.2">
      <c r="A4562" s="2">
        <v>4526</v>
      </c>
      <c r="B4562" s="2">
        <v>3122</v>
      </c>
      <c r="C4562" s="2" t="s">
        <v>672</v>
      </c>
      <c r="D4562" s="2">
        <v>1.115683</v>
      </c>
      <c r="E4562" s="2">
        <v>0</v>
      </c>
      <c r="F4562" s="2">
        <v>2</v>
      </c>
      <c r="G4562" s="2">
        <v>1</v>
      </c>
      <c r="H4562" s="2">
        <v>-1</v>
      </c>
      <c r="I4562" s="2">
        <v>0</v>
      </c>
      <c r="J4562" s="2">
        <v>0</v>
      </c>
      <c r="K4562" s="2">
        <v>0</v>
      </c>
      <c r="L4562" s="2">
        <v>0</v>
      </c>
      <c r="M4562" s="2">
        <v>1</v>
      </c>
      <c r="N4562" s="2">
        <f>D4562+0.000006</f>
        <v>1.1156889999999999</v>
      </c>
      <c r="O4562" s="2">
        <f>D4562-0.000006</f>
        <v>1.115677</v>
      </c>
      <c r="P4562" s="2">
        <v>0</v>
      </c>
      <c r="Q4562" s="2">
        <v>0</v>
      </c>
      <c r="R4562" s="9">
        <v>4</v>
      </c>
      <c r="S4562" s="2" t="s">
        <v>705</v>
      </c>
    </row>
    <row r="4563" spans="1:19" x14ac:dyDescent="0.2">
      <c r="A4563">
        <v>4527</v>
      </c>
      <c r="B4563">
        <v>3122</v>
      </c>
      <c r="C4563">
        <v>1</v>
      </c>
      <c r="D4563">
        <v>1</v>
      </c>
      <c r="E4563">
        <v>3122</v>
      </c>
      <c r="F4563">
        <v>0</v>
      </c>
      <c r="G4563">
        <v>0</v>
      </c>
      <c r="H4563">
        <v>0</v>
      </c>
      <c r="I4563">
        <v>0</v>
      </c>
    </row>
    <row r="4564" spans="1:19" s="2" customFormat="1" x14ac:dyDescent="0.2">
      <c r="A4564" s="2">
        <v>4528</v>
      </c>
      <c r="B4564" s="2">
        <v>-3122</v>
      </c>
      <c r="C4564" s="2" t="s">
        <v>673</v>
      </c>
      <c r="D4564" s="2">
        <v>1.115683</v>
      </c>
      <c r="E4564" s="2">
        <v>0</v>
      </c>
      <c r="F4564" s="2">
        <v>2</v>
      </c>
      <c r="G4564" s="2">
        <v>-1</v>
      </c>
      <c r="H4564" s="2">
        <v>1</v>
      </c>
      <c r="I4564" s="2">
        <v>0</v>
      </c>
      <c r="J4564" s="2">
        <v>0</v>
      </c>
      <c r="K4564" s="2">
        <v>0</v>
      </c>
      <c r="L4564" s="2">
        <v>0</v>
      </c>
      <c r="M4564" s="2">
        <v>1</v>
      </c>
      <c r="N4564" s="2">
        <f>D4564+0.000006</f>
        <v>1.1156889999999999</v>
      </c>
      <c r="O4564" s="2">
        <f>D4564-0.000006</f>
        <v>1.115677</v>
      </c>
      <c r="P4564" s="2">
        <v>0</v>
      </c>
      <c r="Q4564" s="2">
        <v>0</v>
      </c>
      <c r="R4564" s="9">
        <v>4</v>
      </c>
      <c r="S4564" s="2" t="s">
        <v>705</v>
      </c>
    </row>
    <row r="4565" spans="1:19" x14ac:dyDescent="0.2">
      <c r="A4565">
        <v>4529</v>
      </c>
      <c r="B4565">
        <v>-3122</v>
      </c>
      <c r="C4565">
        <v>1</v>
      </c>
      <c r="D4565">
        <v>1</v>
      </c>
      <c r="E4565">
        <v>-3122</v>
      </c>
      <c r="F4565">
        <v>0</v>
      </c>
      <c r="G4565">
        <v>0</v>
      </c>
      <c r="H4565">
        <v>0</v>
      </c>
      <c r="I4565">
        <v>0</v>
      </c>
    </row>
    <row r="4566" spans="1:19" s="2" customFormat="1" x14ac:dyDescent="0.2">
      <c r="A4566" s="2">
        <v>4530</v>
      </c>
      <c r="B4566" s="2">
        <v>333</v>
      </c>
      <c r="C4566" s="2" t="s">
        <v>674</v>
      </c>
      <c r="D4566" s="2">
        <v>1.019461</v>
      </c>
      <c r="E4566" s="2">
        <v>4.2490000000000002E-3</v>
      </c>
      <c r="F4566" s="2">
        <v>3</v>
      </c>
      <c r="G4566" s="2">
        <v>0</v>
      </c>
      <c r="H4566" s="2">
        <v>0</v>
      </c>
      <c r="I4566" s="2">
        <v>0</v>
      </c>
      <c r="J4566" s="2">
        <v>0</v>
      </c>
      <c r="K4566" s="2">
        <v>0</v>
      </c>
      <c r="L4566" s="2">
        <v>0</v>
      </c>
      <c r="M4566" s="2">
        <v>8</v>
      </c>
      <c r="N4566" s="2">
        <f>D4566+0.000016</f>
        <v>1.019477</v>
      </c>
      <c r="O4566" s="2">
        <f>D4566-0.000016</f>
        <v>1.0194449999999999</v>
      </c>
      <c r="P4566" s="2">
        <f>E4566+0.000013</f>
        <v>4.2620000000000002E-3</v>
      </c>
      <c r="Q4566" s="2">
        <f>E4566-0.000013</f>
        <v>4.2360000000000002E-3</v>
      </c>
      <c r="R4566" s="9">
        <v>-4</v>
      </c>
      <c r="S4566" s="2" t="s">
        <v>714</v>
      </c>
    </row>
    <row r="4567" spans="1:19" x14ac:dyDescent="0.2">
      <c r="A4567">
        <v>4531</v>
      </c>
      <c r="B4567">
        <v>333</v>
      </c>
      <c r="C4567">
        <v>2</v>
      </c>
      <c r="D4567">
        <v>0.49199999999999999</v>
      </c>
      <c r="E4567">
        <v>-321</v>
      </c>
      <c r="F4567">
        <v>321</v>
      </c>
      <c r="G4567">
        <v>0</v>
      </c>
      <c r="H4567">
        <v>0</v>
      </c>
      <c r="I4567">
        <v>0</v>
      </c>
    </row>
    <row r="4568" spans="1:19" x14ac:dyDescent="0.2">
      <c r="A4568">
        <v>4532</v>
      </c>
      <c r="B4568">
        <v>333</v>
      </c>
      <c r="C4568">
        <v>2</v>
      </c>
      <c r="D4568">
        <v>0.34</v>
      </c>
      <c r="E4568">
        <v>-311</v>
      </c>
      <c r="F4568">
        <v>311</v>
      </c>
      <c r="G4568">
        <v>0</v>
      </c>
      <c r="H4568">
        <v>0</v>
      </c>
      <c r="I4568">
        <v>0</v>
      </c>
    </row>
    <row r="4569" spans="1:19" x14ac:dyDescent="0.2">
      <c r="A4569">
        <v>4533</v>
      </c>
      <c r="B4569">
        <v>333</v>
      </c>
      <c r="C4569">
        <v>3</v>
      </c>
      <c r="D4569">
        <v>8.6999999999999994E-3</v>
      </c>
      <c r="E4569">
        <v>-211</v>
      </c>
      <c r="F4569">
        <v>211</v>
      </c>
      <c r="G4569">
        <v>111</v>
      </c>
      <c r="H4569">
        <v>0</v>
      </c>
      <c r="I4569">
        <v>0</v>
      </c>
    </row>
    <row r="4570" spans="1:19" x14ac:dyDescent="0.2">
      <c r="A4570">
        <v>4534</v>
      </c>
      <c r="B4570">
        <v>333</v>
      </c>
      <c r="C4570">
        <v>2</v>
      </c>
      <c r="D4570">
        <v>4.7899999999999998E-2</v>
      </c>
      <c r="E4570">
        <v>-213</v>
      </c>
      <c r="F4570">
        <v>211</v>
      </c>
      <c r="G4570">
        <v>0</v>
      </c>
      <c r="H4570">
        <v>0</v>
      </c>
      <c r="I4570">
        <v>0</v>
      </c>
    </row>
    <row r="4571" spans="1:19" x14ac:dyDescent="0.2">
      <c r="A4571">
        <v>4535</v>
      </c>
      <c r="B4571">
        <v>333</v>
      </c>
      <c r="C4571">
        <v>2</v>
      </c>
      <c r="D4571">
        <v>4.7899999999999998E-2</v>
      </c>
      <c r="E4571">
        <v>113</v>
      </c>
      <c r="F4571">
        <v>111</v>
      </c>
      <c r="G4571">
        <v>0</v>
      </c>
      <c r="H4571">
        <v>0</v>
      </c>
      <c r="I4571">
        <v>0</v>
      </c>
    </row>
    <row r="4572" spans="1:19" x14ac:dyDescent="0.2">
      <c r="A4572">
        <v>4536</v>
      </c>
      <c r="B4572">
        <v>333</v>
      </c>
      <c r="C4572">
        <v>2</v>
      </c>
      <c r="D4572">
        <v>4.7899999999999998E-2</v>
      </c>
      <c r="E4572">
        <v>213</v>
      </c>
      <c r="F4572">
        <v>-211</v>
      </c>
      <c r="G4572">
        <v>0</v>
      </c>
      <c r="H4572">
        <v>0</v>
      </c>
      <c r="I4572">
        <v>0</v>
      </c>
    </row>
    <row r="4573" spans="1:19" x14ac:dyDescent="0.2">
      <c r="A4573">
        <v>4537</v>
      </c>
      <c r="B4573">
        <v>333</v>
      </c>
      <c r="C4573">
        <v>2</v>
      </c>
      <c r="D4573">
        <v>1.303E-2</v>
      </c>
      <c r="E4573">
        <v>221</v>
      </c>
      <c r="F4573">
        <v>22</v>
      </c>
      <c r="G4573">
        <v>0</v>
      </c>
      <c r="H4573">
        <v>0</v>
      </c>
      <c r="I4573">
        <v>0</v>
      </c>
    </row>
    <row r="4574" spans="1:19" x14ac:dyDescent="0.2">
      <c r="A4574">
        <v>4538</v>
      </c>
      <c r="B4574">
        <v>333</v>
      </c>
      <c r="C4574">
        <v>2</v>
      </c>
      <c r="D4574">
        <v>2.5699999999999998E-3</v>
      </c>
      <c r="E4574">
        <v>223</v>
      </c>
      <c r="F4574">
        <v>22</v>
      </c>
      <c r="G4574">
        <v>0</v>
      </c>
      <c r="H4574">
        <v>0</v>
      </c>
      <c r="I4574">
        <v>0</v>
      </c>
    </row>
    <row r="4575" spans="1:19" s="2" customFormat="1" x14ac:dyDescent="0.2">
      <c r="A4575" s="2">
        <v>4539</v>
      </c>
      <c r="B4575" s="2">
        <v>9010221</v>
      </c>
      <c r="C4575" s="2" t="s">
        <v>675</v>
      </c>
      <c r="D4575" s="2">
        <v>0.99</v>
      </c>
      <c r="E4575" s="2">
        <v>5.5E-2</v>
      </c>
      <c r="F4575" s="2">
        <v>1</v>
      </c>
      <c r="G4575" s="2">
        <v>0</v>
      </c>
      <c r="H4575" s="2">
        <v>0</v>
      </c>
      <c r="I4575" s="2">
        <v>0</v>
      </c>
      <c r="J4575" s="2">
        <v>0</v>
      </c>
      <c r="K4575" s="2">
        <v>0</v>
      </c>
      <c r="L4575" s="2">
        <v>0</v>
      </c>
      <c r="M4575" s="2">
        <v>4</v>
      </c>
      <c r="N4575" s="2">
        <f>D4575+0.02</f>
        <v>1.01</v>
      </c>
      <c r="O4575" s="2">
        <f>D4575-0.02</f>
        <v>0.97</v>
      </c>
      <c r="P4575" s="2">
        <v>0.1</v>
      </c>
      <c r="Q4575" s="2">
        <v>0.01</v>
      </c>
      <c r="R4575" s="9">
        <v>-4</v>
      </c>
      <c r="S4575" s="2" t="s">
        <v>713</v>
      </c>
    </row>
    <row r="4576" spans="1:19" x14ac:dyDescent="0.2">
      <c r="A4576">
        <v>4540</v>
      </c>
      <c r="B4576">
        <v>9010221</v>
      </c>
      <c r="C4576">
        <v>2</v>
      </c>
      <c r="D4576">
        <v>0.48</v>
      </c>
      <c r="E4576">
        <v>-211</v>
      </c>
      <c r="F4576">
        <v>211</v>
      </c>
      <c r="G4576">
        <v>0</v>
      </c>
      <c r="H4576">
        <v>0</v>
      </c>
      <c r="I4576">
        <v>0</v>
      </c>
      <c r="S4576" t="s">
        <v>714</v>
      </c>
    </row>
    <row r="4577" spans="1:19" x14ac:dyDescent="0.2">
      <c r="A4577">
        <v>4541</v>
      </c>
      <c r="B4577">
        <v>9010221</v>
      </c>
      <c r="C4577">
        <v>2</v>
      </c>
      <c r="D4577">
        <v>0.24</v>
      </c>
      <c r="E4577">
        <v>111</v>
      </c>
      <c r="F4577">
        <v>111</v>
      </c>
      <c r="G4577">
        <v>0</v>
      </c>
      <c r="H4577">
        <v>0</v>
      </c>
      <c r="I4577">
        <v>0</v>
      </c>
    </row>
    <row r="4578" spans="1:19" x14ac:dyDescent="0.2">
      <c r="A4578">
        <v>4542</v>
      </c>
      <c r="B4578">
        <v>9010221</v>
      </c>
      <c r="C4578">
        <v>2</v>
      </c>
      <c r="D4578">
        <v>0.14000000000000001</v>
      </c>
      <c r="E4578">
        <v>-321</v>
      </c>
      <c r="F4578">
        <v>321</v>
      </c>
      <c r="G4578">
        <v>0</v>
      </c>
      <c r="H4578">
        <v>0</v>
      </c>
      <c r="I4578">
        <v>0</v>
      </c>
    </row>
    <row r="4579" spans="1:19" x14ac:dyDescent="0.2">
      <c r="A4579">
        <v>0</v>
      </c>
      <c r="B4579">
        <v>9010221</v>
      </c>
      <c r="C4579">
        <v>2</v>
      </c>
      <c r="D4579">
        <v>0.14000000000000001</v>
      </c>
      <c r="E4579">
        <v>311</v>
      </c>
      <c r="F4579">
        <v>-311</v>
      </c>
      <c r="G4579">
        <v>0</v>
      </c>
      <c r="H4579">
        <v>0</v>
      </c>
      <c r="I4579">
        <v>0</v>
      </c>
    </row>
    <row r="4580" spans="1:19" s="2" customFormat="1" x14ac:dyDescent="0.2">
      <c r="A4580" s="2">
        <v>4543</v>
      </c>
      <c r="B4580" s="2">
        <v>9000211</v>
      </c>
      <c r="C4580" s="2" t="s">
        <v>676</v>
      </c>
      <c r="D4580" s="2">
        <v>0.98</v>
      </c>
      <c r="E4580" s="2">
        <v>7.4999999999999997E-2</v>
      </c>
      <c r="F4580" s="2">
        <v>1</v>
      </c>
      <c r="G4580" s="2">
        <v>0</v>
      </c>
      <c r="H4580" s="2">
        <v>0</v>
      </c>
      <c r="I4580" s="2">
        <v>0</v>
      </c>
      <c r="J4580" s="2">
        <v>0</v>
      </c>
      <c r="K4580" s="2">
        <v>1</v>
      </c>
      <c r="L4580" s="2">
        <v>1</v>
      </c>
      <c r="M4580" s="2">
        <v>2</v>
      </c>
      <c r="N4580" s="2">
        <v>1</v>
      </c>
      <c r="O4580" s="2">
        <v>0.96</v>
      </c>
      <c r="P4580" s="2">
        <v>0.1</v>
      </c>
      <c r="Q4580" s="2">
        <v>0.05</v>
      </c>
      <c r="R4580" s="9">
        <v>-4</v>
      </c>
      <c r="S4580" s="2" t="s">
        <v>712</v>
      </c>
    </row>
    <row r="4581" spans="1:19" x14ac:dyDescent="0.2">
      <c r="A4581">
        <v>4544</v>
      </c>
      <c r="B4581">
        <v>9000211</v>
      </c>
      <c r="C4581">
        <v>2</v>
      </c>
      <c r="D4581">
        <v>0.7</v>
      </c>
      <c r="E4581">
        <v>221</v>
      </c>
      <c r="F4581">
        <v>211</v>
      </c>
      <c r="G4581">
        <v>0</v>
      </c>
      <c r="H4581">
        <v>0</v>
      </c>
      <c r="I4581">
        <v>0</v>
      </c>
      <c r="S4581" t="s">
        <v>714</v>
      </c>
    </row>
    <row r="4582" spans="1:19" x14ac:dyDescent="0.2">
      <c r="A4582">
        <v>0</v>
      </c>
      <c r="B4582">
        <v>9000211</v>
      </c>
      <c r="C4582">
        <v>2</v>
      </c>
      <c r="D4582">
        <v>0.124</v>
      </c>
      <c r="E4582">
        <v>321</v>
      </c>
      <c r="F4582">
        <v>-311</v>
      </c>
      <c r="G4582">
        <v>0</v>
      </c>
      <c r="H4582">
        <v>0</v>
      </c>
      <c r="I4582">
        <v>0</v>
      </c>
    </row>
    <row r="4583" spans="1:19" x14ac:dyDescent="0.2">
      <c r="A4583">
        <v>0</v>
      </c>
      <c r="B4583">
        <v>9000211</v>
      </c>
      <c r="C4583">
        <v>2</v>
      </c>
      <c r="D4583">
        <v>0.17599999999999999</v>
      </c>
      <c r="E4583">
        <v>331</v>
      </c>
      <c r="F4583">
        <v>211</v>
      </c>
      <c r="G4583">
        <v>0</v>
      </c>
      <c r="H4583">
        <v>0</v>
      </c>
      <c r="I4583">
        <v>0</v>
      </c>
    </row>
    <row r="4584" spans="1:19" s="2" customFormat="1" x14ac:dyDescent="0.2">
      <c r="A4584" s="2">
        <v>4545</v>
      </c>
      <c r="B4584" s="2">
        <v>9000111</v>
      </c>
      <c r="C4584" s="2" t="s">
        <v>677</v>
      </c>
      <c r="D4584" s="2">
        <v>0.98</v>
      </c>
      <c r="E4584" s="2">
        <v>7.4999999999999997E-2</v>
      </c>
      <c r="F4584" s="2">
        <v>1</v>
      </c>
      <c r="G4584" s="2">
        <v>0</v>
      </c>
      <c r="H4584" s="2">
        <v>0</v>
      </c>
      <c r="I4584" s="2">
        <v>0</v>
      </c>
      <c r="J4584" s="2">
        <v>0</v>
      </c>
      <c r="K4584" s="2">
        <v>1</v>
      </c>
      <c r="L4584" s="2">
        <v>0</v>
      </c>
      <c r="M4584" s="2">
        <v>2</v>
      </c>
      <c r="N4584" s="2">
        <v>1</v>
      </c>
      <c r="O4584" s="2">
        <v>0.96</v>
      </c>
      <c r="P4584" s="2">
        <v>0.1</v>
      </c>
      <c r="Q4584" s="2">
        <v>0.05</v>
      </c>
      <c r="R4584" s="9">
        <v>-4</v>
      </c>
      <c r="S4584" s="2" t="s">
        <v>715</v>
      </c>
    </row>
    <row r="4585" spans="1:19" x14ac:dyDescent="0.2">
      <c r="A4585">
        <v>4546</v>
      </c>
      <c r="B4585">
        <v>9000111</v>
      </c>
      <c r="C4585">
        <v>2</v>
      </c>
      <c r="D4585">
        <v>0.7</v>
      </c>
      <c r="E4585">
        <v>221</v>
      </c>
      <c r="F4585">
        <v>111</v>
      </c>
      <c r="G4585">
        <v>0</v>
      </c>
      <c r="H4585">
        <v>0</v>
      </c>
      <c r="I4585">
        <v>0</v>
      </c>
      <c r="S4585" t="s">
        <v>714</v>
      </c>
    </row>
    <row r="4586" spans="1:19" x14ac:dyDescent="0.2">
      <c r="A4586">
        <v>0</v>
      </c>
      <c r="B4586">
        <v>9000111</v>
      </c>
      <c r="C4586">
        <v>2</v>
      </c>
      <c r="D4586">
        <v>6.2E-2</v>
      </c>
      <c r="E4586">
        <v>311</v>
      </c>
      <c r="F4586">
        <v>-311</v>
      </c>
      <c r="G4586">
        <v>0</v>
      </c>
      <c r="H4586">
        <v>0</v>
      </c>
      <c r="I4586">
        <v>0</v>
      </c>
    </row>
    <row r="4587" spans="1:19" x14ac:dyDescent="0.2">
      <c r="A4587">
        <v>0</v>
      </c>
      <c r="B4587">
        <v>9000111</v>
      </c>
      <c r="C4587">
        <v>2</v>
      </c>
      <c r="D4587">
        <v>6.2E-2</v>
      </c>
      <c r="E4587">
        <v>321</v>
      </c>
      <c r="F4587">
        <v>-321</v>
      </c>
      <c r="G4587">
        <v>0</v>
      </c>
      <c r="H4587">
        <v>0</v>
      </c>
      <c r="I4587">
        <v>0</v>
      </c>
    </row>
    <row r="4588" spans="1:19" x14ac:dyDescent="0.2">
      <c r="A4588">
        <v>0</v>
      </c>
      <c r="B4588">
        <v>9000111</v>
      </c>
      <c r="C4588">
        <v>2</v>
      </c>
      <c r="D4588">
        <v>0.17599999999999999</v>
      </c>
      <c r="E4588">
        <v>331</v>
      </c>
      <c r="F4588">
        <v>111</v>
      </c>
      <c r="G4588">
        <v>0</v>
      </c>
      <c r="H4588">
        <v>0</v>
      </c>
      <c r="I4588">
        <v>0</v>
      </c>
    </row>
    <row r="4589" spans="1:19" s="2" customFormat="1" x14ac:dyDescent="0.2">
      <c r="A4589" s="2">
        <v>4547</v>
      </c>
      <c r="B4589" s="2">
        <v>-9000211</v>
      </c>
      <c r="C4589" s="2" t="s">
        <v>678</v>
      </c>
      <c r="D4589" s="2">
        <v>0.98</v>
      </c>
      <c r="E4589" s="2">
        <v>7.4999999999999997E-2</v>
      </c>
      <c r="F4589" s="2">
        <v>1</v>
      </c>
      <c r="G4589" s="2">
        <v>0</v>
      </c>
      <c r="H4589" s="2">
        <v>0</v>
      </c>
      <c r="I4589" s="2">
        <v>0</v>
      </c>
      <c r="J4589" s="2">
        <v>0</v>
      </c>
      <c r="K4589" s="2">
        <v>1</v>
      </c>
      <c r="L4589" s="2">
        <v>-1</v>
      </c>
      <c r="M4589" s="2">
        <v>2</v>
      </c>
      <c r="N4589" s="2">
        <v>1</v>
      </c>
      <c r="O4589" s="2">
        <v>0.96</v>
      </c>
      <c r="P4589" s="2">
        <v>0.1</v>
      </c>
      <c r="Q4589" s="2">
        <v>0.05</v>
      </c>
      <c r="R4589" s="9">
        <v>-4</v>
      </c>
      <c r="S4589" s="2" t="s">
        <v>712</v>
      </c>
    </row>
    <row r="4590" spans="1:19" x14ac:dyDescent="0.2">
      <c r="A4590">
        <v>4548</v>
      </c>
      <c r="B4590">
        <v>-9000211</v>
      </c>
      <c r="C4590">
        <v>2</v>
      </c>
      <c r="D4590">
        <v>0.7</v>
      </c>
      <c r="E4590">
        <v>221</v>
      </c>
      <c r="F4590">
        <v>-211</v>
      </c>
      <c r="G4590">
        <v>0</v>
      </c>
      <c r="H4590">
        <v>0</v>
      </c>
      <c r="I4590">
        <v>0</v>
      </c>
      <c r="S4590" t="s">
        <v>714</v>
      </c>
    </row>
    <row r="4591" spans="1:19" x14ac:dyDescent="0.2">
      <c r="A4591">
        <v>0</v>
      </c>
      <c r="B4591">
        <v>-9000211</v>
      </c>
      <c r="C4591">
        <v>2</v>
      </c>
      <c r="D4591">
        <v>0.124</v>
      </c>
      <c r="E4591">
        <v>311</v>
      </c>
      <c r="F4591">
        <v>-321</v>
      </c>
      <c r="G4591">
        <v>0</v>
      </c>
      <c r="H4591">
        <v>0</v>
      </c>
      <c r="I4591">
        <v>0</v>
      </c>
    </row>
    <row r="4592" spans="1:19" x14ac:dyDescent="0.2">
      <c r="A4592">
        <v>0</v>
      </c>
      <c r="B4592">
        <v>-9000211</v>
      </c>
      <c r="C4592">
        <v>2</v>
      </c>
      <c r="D4592">
        <v>0.17599999999999999</v>
      </c>
      <c r="E4592">
        <v>331</v>
      </c>
      <c r="F4592">
        <v>-211</v>
      </c>
      <c r="G4592">
        <v>0</v>
      </c>
      <c r="H4592">
        <v>0</v>
      </c>
      <c r="I4592">
        <v>0</v>
      </c>
    </row>
    <row r="4593" spans="1:19" s="2" customFormat="1" x14ac:dyDescent="0.2">
      <c r="A4593" s="2">
        <v>4549</v>
      </c>
      <c r="B4593" s="2">
        <v>331</v>
      </c>
      <c r="C4593" s="2" t="s">
        <v>679</v>
      </c>
      <c r="D4593" s="2">
        <v>0.95777999999999996</v>
      </c>
      <c r="E4593" s="2">
        <v>1.8799999999999999E-4</v>
      </c>
      <c r="F4593" s="2">
        <v>1</v>
      </c>
      <c r="G4593" s="2">
        <v>0</v>
      </c>
      <c r="H4593" s="2">
        <v>0</v>
      </c>
      <c r="I4593" s="2">
        <v>0</v>
      </c>
      <c r="J4593" s="2">
        <v>0</v>
      </c>
      <c r="K4593" s="2">
        <v>0</v>
      </c>
      <c r="L4593" s="2">
        <v>0</v>
      </c>
      <c r="M4593" s="2">
        <v>4</v>
      </c>
      <c r="N4593" s="2">
        <f>D4593+0.00006</f>
        <v>0.95783999999999991</v>
      </c>
      <c r="O4593" s="2">
        <f>D4593-0.00006</f>
        <v>0.95772000000000002</v>
      </c>
      <c r="P4593" s="2">
        <f>E4593+0.000006</f>
        <v>1.94E-4</v>
      </c>
      <c r="Q4593" s="2">
        <f>E4593-0.000006</f>
        <v>1.8199999999999998E-4</v>
      </c>
      <c r="R4593" s="9">
        <v>-4</v>
      </c>
      <c r="S4593" s="2" t="s">
        <v>705</v>
      </c>
    </row>
    <row r="4594" spans="1:19" x14ac:dyDescent="0.2">
      <c r="A4594">
        <v>4550</v>
      </c>
      <c r="B4594">
        <v>331</v>
      </c>
      <c r="C4594">
        <v>3</v>
      </c>
      <c r="D4594">
        <v>0.439</v>
      </c>
      <c r="E4594">
        <v>221</v>
      </c>
      <c r="F4594">
        <v>-211</v>
      </c>
      <c r="G4594">
        <v>211</v>
      </c>
      <c r="H4594">
        <v>0</v>
      </c>
      <c r="I4594">
        <v>0</v>
      </c>
    </row>
    <row r="4595" spans="1:19" x14ac:dyDescent="0.2">
      <c r="A4595">
        <v>4551</v>
      </c>
      <c r="B4595">
        <v>331</v>
      </c>
      <c r="C4595">
        <v>2</v>
      </c>
      <c r="D4595">
        <v>0.30399999999999999</v>
      </c>
      <c r="E4595">
        <v>113</v>
      </c>
      <c r="F4595">
        <v>22</v>
      </c>
      <c r="G4595">
        <v>0</v>
      </c>
      <c r="H4595">
        <v>0</v>
      </c>
      <c r="I4595">
        <v>0</v>
      </c>
    </row>
    <row r="4596" spans="1:19" x14ac:dyDescent="0.2">
      <c r="A4596">
        <v>4552</v>
      </c>
      <c r="B4596">
        <v>331</v>
      </c>
      <c r="C4596">
        <v>3</v>
      </c>
      <c r="D4596">
        <v>0.23100000000000001</v>
      </c>
      <c r="E4596">
        <v>221</v>
      </c>
      <c r="F4596">
        <v>111</v>
      </c>
      <c r="G4596">
        <v>111</v>
      </c>
      <c r="H4596">
        <v>0</v>
      </c>
      <c r="I4596">
        <v>0</v>
      </c>
    </row>
    <row r="4597" spans="1:19" x14ac:dyDescent="0.2">
      <c r="A4597">
        <v>4553</v>
      </c>
      <c r="B4597">
        <v>331</v>
      </c>
      <c r="C4597">
        <v>2</v>
      </c>
      <c r="D4597">
        <v>2.5999999999999999E-2</v>
      </c>
      <c r="E4597">
        <v>223</v>
      </c>
      <c r="F4597">
        <v>22</v>
      </c>
      <c r="G4597">
        <v>0</v>
      </c>
      <c r="H4597">
        <v>0</v>
      </c>
      <c r="I4597">
        <v>0</v>
      </c>
    </row>
    <row r="4598" spans="1:19" s="2" customFormat="1" x14ac:dyDescent="0.2">
      <c r="A4598" s="2">
        <v>4554</v>
      </c>
      <c r="B4598" s="2">
        <v>2112</v>
      </c>
      <c r="C4598" s="2" t="s">
        <v>680</v>
      </c>
      <c r="D4598" s="2">
        <v>0.93956541329999999</v>
      </c>
      <c r="E4598" s="2">
        <v>0</v>
      </c>
      <c r="F4598" s="2">
        <v>2</v>
      </c>
      <c r="G4598" s="2">
        <v>1</v>
      </c>
      <c r="H4598" s="2">
        <v>0</v>
      </c>
      <c r="I4598" s="2">
        <v>0</v>
      </c>
      <c r="J4598" s="2">
        <v>0</v>
      </c>
      <c r="K4598" s="2">
        <v>0.5</v>
      </c>
      <c r="L4598" s="2">
        <v>0</v>
      </c>
      <c r="M4598" s="2">
        <v>1</v>
      </c>
      <c r="N4598" s="4">
        <f>D4598+0.0000000058</f>
        <v>0.93956541910000002</v>
      </c>
      <c r="O4598" s="4">
        <f>D4598-0.0000000058</f>
        <v>0.93956540749999995</v>
      </c>
      <c r="P4598" s="2">
        <v>0</v>
      </c>
      <c r="Q4598" s="2">
        <v>0</v>
      </c>
      <c r="R4598" s="9">
        <v>4</v>
      </c>
      <c r="S4598" s="2" t="s">
        <v>705</v>
      </c>
    </row>
    <row r="4599" spans="1:19" x14ac:dyDescent="0.2">
      <c r="A4599">
        <v>4555</v>
      </c>
      <c r="B4599">
        <v>2112</v>
      </c>
      <c r="C4599">
        <v>1</v>
      </c>
      <c r="D4599">
        <v>1</v>
      </c>
      <c r="E4599">
        <v>2112</v>
      </c>
      <c r="F4599">
        <v>0</v>
      </c>
      <c r="G4599">
        <v>0</v>
      </c>
      <c r="H4599">
        <v>0</v>
      </c>
      <c r="I4599">
        <v>0</v>
      </c>
    </row>
    <row r="4600" spans="1:19" s="2" customFormat="1" x14ac:dyDescent="0.2">
      <c r="A4600" s="2">
        <v>4556</v>
      </c>
      <c r="B4600" s="2">
        <v>-2112</v>
      </c>
      <c r="C4600" s="2" t="s">
        <v>681</v>
      </c>
      <c r="D4600" s="2">
        <v>0.93959999999999999</v>
      </c>
      <c r="E4600" s="2">
        <v>0</v>
      </c>
      <c r="F4600" s="2">
        <v>2</v>
      </c>
      <c r="G4600" s="2">
        <v>-1</v>
      </c>
      <c r="H4600" s="2">
        <v>0</v>
      </c>
      <c r="I4600" s="2">
        <v>0</v>
      </c>
      <c r="J4600" s="2">
        <v>0</v>
      </c>
      <c r="K4600" s="2">
        <v>0.5</v>
      </c>
      <c r="L4600" s="2">
        <v>0</v>
      </c>
      <c r="M4600" s="2">
        <v>1</v>
      </c>
      <c r="N4600" s="4">
        <f>D4600+0.0000000058</f>
        <v>0.93960000580000003</v>
      </c>
      <c r="O4600" s="4">
        <f>D4600-0.0000000058</f>
        <v>0.93959999419999995</v>
      </c>
      <c r="P4600" s="2">
        <v>0</v>
      </c>
      <c r="Q4600" s="2">
        <v>0</v>
      </c>
      <c r="R4600" s="9">
        <v>4</v>
      </c>
      <c r="S4600" s="2" t="s">
        <v>705</v>
      </c>
    </row>
    <row r="4601" spans="1:19" x14ac:dyDescent="0.2">
      <c r="A4601">
        <v>4557</v>
      </c>
      <c r="B4601">
        <v>-2112</v>
      </c>
      <c r="C4601">
        <v>1</v>
      </c>
      <c r="D4601">
        <v>1</v>
      </c>
      <c r="E4601">
        <v>-2112</v>
      </c>
      <c r="F4601">
        <v>0</v>
      </c>
      <c r="G4601">
        <v>0</v>
      </c>
      <c r="H4601">
        <v>0</v>
      </c>
      <c r="I4601">
        <v>0</v>
      </c>
    </row>
    <row r="4602" spans="1:19" s="2" customFormat="1" x14ac:dyDescent="0.2">
      <c r="A4602" s="2">
        <v>4558</v>
      </c>
      <c r="B4602" s="2">
        <v>2212</v>
      </c>
      <c r="C4602" s="2" t="s">
        <v>682</v>
      </c>
      <c r="D4602" s="2">
        <v>0.93827208129999995</v>
      </c>
      <c r="E4602" s="2">
        <v>0</v>
      </c>
      <c r="F4602" s="2">
        <v>2</v>
      </c>
      <c r="G4602" s="2">
        <v>1</v>
      </c>
      <c r="H4602" s="2">
        <v>0</v>
      </c>
      <c r="I4602" s="2">
        <v>0</v>
      </c>
      <c r="J4602" s="2">
        <v>0</v>
      </c>
      <c r="K4602" s="2">
        <v>0.5</v>
      </c>
      <c r="L4602" s="2">
        <v>1</v>
      </c>
      <c r="M4602" s="2">
        <v>1</v>
      </c>
      <c r="N4602" s="4">
        <f>D4602+0.0000000058</f>
        <v>0.93827208709999999</v>
      </c>
      <c r="O4602" s="4">
        <f>D4602-0.0000000058</f>
        <v>0.93827207549999991</v>
      </c>
      <c r="P4602" s="2">
        <v>0</v>
      </c>
      <c r="Q4602" s="2">
        <v>0</v>
      </c>
      <c r="R4602" s="9">
        <v>4</v>
      </c>
      <c r="S4602" s="2" t="s">
        <v>705</v>
      </c>
    </row>
    <row r="4603" spans="1:19" x14ac:dyDescent="0.2">
      <c r="A4603">
        <v>4559</v>
      </c>
      <c r="B4603">
        <v>2212</v>
      </c>
      <c r="C4603">
        <v>1</v>
      </c>
      <c r="D4603">
        <v>1</v>
      </c>
      <c r="E4603">
        <v>2212</v>
      </c>
      <c r="F4603">
        <v>0</v>
      </c>
      <c r="G4603">
        <v>0</v>
      </c>
      <c r="H4603">
        <v>0</v>
      </c>
      <c r="I4603">
        <v>0</v>
      </c>
    </row>
    <row r="4604" spans="1:19" s="2" customFormat="1" x14ac:dyDescent="0.2">
      <c r="A4604" s="2">
        <v>4560</v>
      </c>
      <c r="B4604" s="2">
        <v>-2212</v>
      </c>
      <c r="C4604" s="2" t="s">
        <v>683</v>
      </c>
      <c r="D4604" s="2">
        <v>0.93827208129999995</v>
      </c>
      <c r="E4604" s="2">
        <v>0</v>
      </c>
      <c r="F4604" s="2">
        <v>2</v>
      </c>
      <c r="G4604" s="2">
        <v>-1</v>
      </c>
      <c r="H4604" s="2">
        <v>0</v>
      </c>
      <c r="I4604" s="2">
        <v>0</v>
      </c>
      <c r="J4604" s="2">
        <v>0</v>
      </c>
      <c r="K4604" s="2">
        <v>0.5</v>
      </c>
      <c r="L4604" s="2">
        <v>-1</v>
      </c>
      <c r="M4604" s="2">
        <v>1</v>
      </c>
      <c r="N4604" s="4">
        <f>D4604+0.0000000058</f>
        <v>0.93827208709999999</v>
      </c>
      <c r="O4604" s="4">
        <f>D4604-0.0000000058</f>
        <v>0.93827207549999991</v>
      </c>
      <c r="P4604" s="2">
        <v>0</v>
      </c>
      <c r="Q4604" s="2">
        <v>0</v>
      </c>
      <c r="R4604" s="9">
        <v>4</v>
      </c>
      <c r="S4604" s="2" t="s">
        <v>705</v>
      </c>
    </row>
    <row r="4605" spans="1:19" x14ac:dyDescent="0.2">
      <c r="A4605">
        <v>4561</v>
      </c>
      <c r="B4605">
        <v>-2212</v>
      </c>
      <c r="C4605">
        <v>1</v>
      </c>
      <c r="D4605">
        <v>1</v>
      </c>
      <c r="E4605">
        <v>-2212</v>
      </c>
      <c r="F4605">
        <v>0</v>
      </c>
      <c r="G4605">
        <v>0</v>
      </c>
      <c r="H4605">
        <v>0</v>
      </c>
      <c r="I4605">
        <v>0</v>
      </c>
    </row>
    <row r="4606" spans="1:19" s="2" customFormat="1" x14ac:dyDescent="0.2">
      <c r="A4606" s="2">
        <v>4562</v>
      </c>
      <c r="B4606" s="2">
        <v>313</v>
      </c>
      <c r="C4606" s="2" t="s">
        <v>684</v>
      </c>
      <c r="D4606" s="2">
        <v>0.89554999999999996</v>
      </c>
      <c r="E4606" s="2">
        <v>4.7300000000000002E-2</v>
      </c>
      <c r="F4606" s="2">
        <v>3</v>
      </c>
      <c r="G4606" s="2">
        <v>0</v>
      </c>
      <c r="H4606" s="2">
        <v>1</v>
      </c>
      <c r="I4606" s="2">
        <v>0</v>
      </c>
      <c r="J4606" s="2">
        <v>0</v>
      </c>
      <c r="K4606" s="2">
        <v>0.5</v>
      </c>
      <c r="L4606" s="2">
        <v>0</v>
      </c>
      <c r="M4606" s="2">
        <v>2</v>
      </c>
      <c r="N4606" s="2">
        <f>D4606+0.0002</f>
        <v>0.89574999999999994</v>
      </c>
      <c r="O4606" s="2">
        <f>D4606-0.0002</f>
        <v>0.89534999999999998</v>
      </c>
      <c r="P4606" s="2">
        <f>E4606+0.0005</f>
        <v>4.7800000000000002E-2</v>
      </c>
      <c r="Q4606" s="2">
        <f>E4606-0.0005</f>
        <v>4.6800000000000001E-2</v>
      </c>
      <c r="R4606" s="9">
        <v>-4</v>
      </c>
      <c r="S4606" s="2" t="s">
        <v>705</v>
      </c>
    </row>
    <row r="4607" spans="1:19" x14ac:dyDescent="0.2">
      <c r="A4607">
        <v>4563</v>
      </c>
      <c r="B4607">
        <v>313</v>
      </c>
      <c r="C4607">
        <v>2</v>
      </c>
      <c r="D4607">
        <v>0.66700000000000004</v>
      </c>
      <c r="E4607">
        <v>321</v>
      </c>
      <c r="F4607">
        <v>-211</v>
      </c>
      <c r="G4607">
        <v>0</v>
      </c>
      <c r="H4607">
        <v>0</v>
      </c>
      <c r="I4607">
        <v>0</v>
      </c>
    </row>
    <row r="4608" spans="1:19" x14ac:dyDescent="0.2">
      <c r="A4608">
        <v>4564</v>
      </c>
      <c r="B4608">
        <v>313</v>
      </c>
      <c r="C4608">
        <v>2</v>
      </c>
      <c r="D4608">
        <v>0.33300000000000002</v>
      </c>
      <c r="E4608">
        <v>311</v>
      </c>
      <c r="F4608">
        <v>111</v>
      </c>
      <c r="G4608">
        <v>0</v>
      </c>
      <c r="H4608">
        <v>0</v>
      </c>
      <c r="I4608">
        <v>0</v>
      </c>
    </row>
    <row r="4609" spans="1:19" s="2" customFormat="1" x14ac:dyDescent="0.2">
      <c r="A4609" s="2">
        <v>4565</v>
      </c>
      <c r="B4609" s="2">
        <v>-313</v>
      </c>
      <c r="C4609" s="2" t="s">
        <v>685</v>
      </c>
      <c r="D4609" s="2">
        <v>0.89554999999999996</v>
      </c>
      <c r="E4609" s="2">
        <v>4.7300000000000002E-2</v>
      </c>
      <c r="F4609" s="2">
        <v>3</v>
      </c>
      <c r="G4609" s="2">
        <v>0</v>
      </c>
      <c r="H4609" s="2">
        <v>-1</v>
      </c>
      <c r="I4609" s="2">
        <v>0</v>
      </c>
      <c r="J4609" s="2">
        <v>0</v>
      </c>
      <c r="K4609" s="2">
        <v>0.5</v>
      </c>
      <c r="L4609" s="2">
        <v>0</v>
      </c>
      <c r="M4609" s="2">
        <v>1</v>
      </c>
      <c r="N4609" s="2">
        <f>D4609+0.0002</f>
        <v>0.89574999999999994</v>
      </c>
      <c r="O4609" s="2">
        <f>D4609-0.0002</f>
        <v>0.89534999999999998</v>
      </c>
      <c r="P4609" s="2">
        <f>E4609+0.0005</f>
        <v>4.7800000000000002E-2</v>
      </c>
      <c r="Q4609" s="2">
        <f>E4609-0.0005</f>
        <v>4.6800000000000001E-2</v>
      </c>
      <c r="R4609" s="9">
        <v>-4</v>
      </c>
      <c r="S4609" s="2" t="s">
        <v>705</v>
      </c>
    </row>
    <row r="4610" spans="1:19" x14ac:dyDescent="0.2">
      <c r="A4610">
        <v>4566</v>
      </c>
      <c r="B4610">
        <v>-313</v>
      </c>
      <c r="C4610">
        <v>2</v>
      </c>
      <c r="D4610">
        <v>0.66700000000000004</v>
      </c>
      <c r="E4610">
        <v>-321</v>
      </c>
      <c r="F4610">
        <v>211</v>
      </c>
      <c r="G4610">
        <v>0</v>
      </c>
      <c r="H4610">
        <v>0</v>
      </c>
      <c r="I4610">
        <v>0</v>
      </c>
    </row>
    <row r="4611" spans="1:19" x14ac:dyDescent="0.2">
      <c r="A4611">
        <v>4567</v>
      </c>
      <c r="B4611">
        <v>-313</v>
      </c>
      <c r="C4611">
        <v>2</v>
      </c>
      <c r="D4611">
        <v>0.33300000000000002</v>
      </c>
      <c r="E4611">
        <v>-311</v>
      </c>
      <c r="F4611">
        <v>111</v>
      </c>
      <c r="G4611">
        <v>0</v>
      </c>
      <c r="H4611">
        <v>0</v>
      </c>
      <c r="I4611">
        <v>0</v>
      </c>
    </row>
    <row r="4612" spans="1:19" s="2" customFormat="1" x14ac:dyDescent="0.2">
      <c r="A4612" s="2">
        <v>4568</v>
      </c>
      <c r="B4612" s="2">
        <v>323</v>
      </c>
      <c r="C4612" s="2" t="s">
        <v>686</v>
      </c>
      <c r="D4612" s="2">
        <v>0.89166999999999996</v>
      </c>
      <c r="E4612" s="2">
        <v>5.1400000000000001E-2</v>
      </c>
      <c r="F4612" s="2">
        <v>3</v>
      </c>
      <c r="G4612" s="2">
        <v>0</v>
      </c>
      <c r="H4612" s="2">
        <v>1</v>
      </c>
      <c r="I4612" s="2">
        <v>0</v>
      </c>
      <c r="J4612" s="2">
        <v>0</v>
      </c>
      <c r="K4612" s="2">
        <v>0.5</v>
      </c>
      <c r="L4612" s="2">
        <v>1</v>
      </c>
      <c r="M4612" s="2">
        <v>2</v>
      </c>
      <c r="N4612" s="2">
        <f>D4612+0.00026</f>
        <v>0.89193</v>
      </c>
      <c r="O4612" s="2">
        <f>D4612-0.00026</f>
        <v>0.89140999999999992</v>
      </c>
      <c r="P4612" s="2">
        <f>E4612+0.0008</f>
        <v>5.2200000000000003E-2</v>
      </c>
      <c r="Q4612" s="2">
        <f>E4612-0.0008</f>
        <v>5.0599999999999999E-2</v>
      </c>
      <c r="R4612" s="9">
        <v>-4</v>
      </c>
      <c r="S4612" s="2" t="s">
        <v>705</v>
      </c>
    </row>
    <row r="4613" spans="1:19" x14ac:dyDescent="0.2">
      <c r="A4613">
        <v>4569</v>
      </c>
      <c r="B4613">
        <v>323</v>
      </c>
      <c r="C4613">
        <v>2</v>
      </c>
      <c r="D4613">
        <v>0.66700000000000004</v>
      </c>
      <c r="E4613">
        <v>311</v>
      </c>
      <c r="F4613">
        <v>211</v>
      </c>
      <c r="G4613">
        <v>0</v>
      </c>
      <c r="H4613">
        <v>0</v>
      </c>
      <c r="I4613">
        <v>0</v>
      </c>
    </row>
    <row r="4614" spans="1:19" x14ac:dyDescent="0.2">
      <c r="A4614">
        <v>4570</v>
      </c>
      <c r="B4614">
        <v>323</v>
      </c>
      <c r="C4614">
        <v>2</v>
      </c>
      <c r="D4614">
        <v>0.33300000000000002</v>
      </c>
      <c r="E4614">
        <v>321</v>
      </c>
      <c r="F4614">
        <v>111</v>
      </c>
      <c r="G4614">
        <v>0</v>
      </c>
      <c r="H4614">
        <v>0</v>
      </c>
      <c r="I4614">
        <v>0</v>
      </c>
    </row>
    <row r="4615" spans="1:19" s="2" customFormat="1" x14ac:dyDescent="0.2">
      <c r="A4615" s="2">
        <v>4571</v>
      </c>
      <c r="B4615" s="2">
        <v>-323</v>
      </c>
      <c r="C4615" s="2" t="s">
        <v>687</v>
      </c>
      <c r="D4615" s="2">
        <v>0.89166999999999996</v>
      </c>
      <c r="E4615" s="2">
        <v>5.1400000000000001E-2</v>
      </c>
      <c r="F4615" s="2">
        <v>3</v>
      </c>
      <c r="G4615" s="2">
        <v>0</v>
      </c>
      <c r="H4615" s="2">
        <v>-1</v>
      </c>
      <c r="I4615" s="2">
        <v>0</v>
      </c>
      <c r="J4615" s="2">
        <v>0</v>
      </c>
      <c r="K4615" s="2">
        <v>0.5</v>
      </c>
      <c r="L4615" s="2">
        <v>-1</v>
      </c>
      <c r="M4615" s="2">
        <v>2</v>
      </c>
      <c r="N4615" s="2">
        <f>D4615+0.00026</f>
        <v>0.89193</v>
      </c>
      <c r="O4615" s="2">
        <f>D4615-0.00026</f>
        <v>0.89140999999999992</v>
      </c>
      <c r="P4615" s="2">
        <f>E4615+0.0008</f>
        <v>5.2200000000000003E-2</v>
      </c>
      <c r="Q4615" s="2">
        <f>E4615-0.0008</f>
        <v>5.0599999999999999E-2</v>
      </c>
      <c r="R4615" s="9">
        <v>-4</v>
      </c>
      <c r="S4615" s="2" t="s">
        <v>705</v>
      </c>
    </row>
    <row r="4616" spans="1:19" x14ac:dyDescent="0.2">
      <c r="A4616">
        <v>4572</v>
      </c>
      <c r="B4616">
        <v>-323</v>
      </c>
      <c r="C4616">
        <v>2</v>
      </c>
      <c r="D4616">
        <v>0.66700000000000004</v>
      </c>
      <c r="E4616">
        <v>-311</v>
      </c>
      <c r="F4616">
        <v>-211</v>
      </c>
      <c r="G4616">
        <v>0</v>
      </c>
      <c r="H4616">
        <v>0</v>
      </c>
      <c r="I4616">
        <v>0</v>
      </c>
    </row>
    <row r="4617" spans="1:19" x14ac:dyDescent="0.2">
      <c r="A4617">
        <v>4573</v>
      </c>
      <c r="B4617">
        <v>-323</v>
      </c>
      <c r="C4617">
        <v>2</v>
      </c>
      <c r="D4617">
        <v>0.33300000000000002</v>
      </c>
      <c r="E4617">
        <v>-321</v>
      </c>
      <c r="F4617">
        <v>111</v>
      </c>
      <c r="G4617">
        <v>0</v>
      </c>
      <c r="H4617">
        <v>0</v>
      </c>
      <c r="I4617">
        <v>0</v>
      </c>
    </row>
    <row r="4618" spans="1:19" s="2" customFormat="1" x14ac:dyDescent="0.2">
      <c r="A4618" s="2">
        <v>4574</v>
      </c>
      <c r="B4618" s="2">
        <v>223</v>
      </c>
      <c r="C4618" s="2" t="s">
        <v>688</v>
      </c>
      <c r="D4618" s="2">
        <v>0.78266000000000002</v>
      </c>
      <c r="E4618" s="2">
        <v>8.6800000000000002E-3</v>
      </c>
      <c r="F4618" s="2">
        <v>3</v>
      </c>
      <c r="G4618" s="2">
        <v>0</v>
      </c>
      <c r="H4618" s="2">
        <v>0</v>
      </c>
      <c r="I4618" s="2">
        <v>0</v>
      </c>
      <c r="J4618" s="2">
        <v>0</v>
      </c>
      <c r="K4618" s="2">
        <v>0</v>
      </c>
      <c r="L4618" s="2">
        <v>0</v>
      </c>
      <c r="M4618" s="2">
        <v>3</v>
      </c>
      <c r="N4618" s="2">
        <f>D4618+0.00013</f>
        <v>0.78278999999999999</v>
      </c>
      <c r="O4618" s="2">
        <f>D4618-0.00013</f>
        <v>0.78253000000000006</v>
      </c>
      <c r="P4618" s="2">
        <f>E4618+0.00013</f>
        <v>8.8100000000000001E-3</v>
      </c>
      <c r="Q4618" s="2">
        <f>E4618-0.00013</f>
        <v>8.5500000000000003E-3</v>
      </c>
      <c r="R4618" s="9">
        <v>-4</v>
      </c>
      <c r="S4618" s="2" t="s">
        <v>705</v>
      </c>
    </row>
    <row r="4619" spans="1:19" x14ac:dyDescent="0.2">
      <c r="A4619">
        <v>4575</v>
      </c>
      <c r="B4619">
        <v>223</v>
      </c>
      <c r="C4619">
        <v>3</v>
      </c>
      <c r="D4619">
        <v>0.9</v>
      </c>
      <c r="E4619">
        <v>-211</v>
      </c>
      <c r="F4619">
        <v>211</v>
      </c>
      <c r="G4619">
        <v>111</v>
      </c>
      <c r="H4619">
        <v>0</v>
      </c>
      <c r="I4619">
        <v>0</v>
      </c>
    </row>
    <row r="4620" spans="1:19" x14ac:dyDescent="0.2">
      <c r="A4620">
        <v>4576</v>
      </c>
      <c r="B4620">
        <v>223</v>
      </c>
      <c r="C4620">
        <v>2</v>
      </c>
      <c r="D4620">
        <v>8.4000000000000005E-2</v>
      </c>
      <c r="E4620">
        <v>111</v>
      </c>
      <c r="F4620">
        <v>22</v>
      </c>
      <c r="G4620">
        <v>0</v>
      </c>
      <c r="H4620">
        <v>0</v>
      </c>
      <c r="I4620">
        <v>0</v>
      </c>
    </row>
    <row r="4621" spans="1:19" x14ac:dyDescent="0.2">
      <c r="A4621">
        <v>4577</v>
      </c>
      <c r="B4621">
        <v>223</v>
      </c>
      <c r="C4621">
        <v>2</v>
      </c>
      <c r="D4621">
        <v>1.6E-2</v>
      </c>
      <c r="E4621">
        <v>-211</v>
      </c>
      <c r="F4621">
        <v>211</v>
      </c>
      <c r="G4621">
        <v>0</v>
      </c>
      <c r="H4621">
        <v>0</v>
      </c>
      <c r="I4621">
        <v>0</v>
      </c>
    </row>
    <row r="4622" spans="1:19" s="2" customFormat="1" x14ac:dyDescent="0.2">
      <c r="A4622" s="2">
        <v>4578</v>
      </c>
      <c r="B4622" s="2">
        <v>213</v>
      </c>
      <c r="C4622" s="2" t="s">
        <v>689</v>
      </c>
      <c r="D4622" s="2">
        <v>0.77518500000000001</v>
      </c>
      <c r="E4622" s="2">
        <v>0.14824999999999999</v>
      </c>
      <c r="F4622" s="2">
        <v>3</v>
      </c>
      <c r="G4622" s="2">
        <v>0</v>
      </c>
      <c r="H4622" s="2">
        <v>0</v>
      </c>
      <c r="I4622" s="2">
        <v>0</v>
      </c>
      <c r="J4622" s="2">
        <v>0</v>
      </c>
      <c r="K4622" s="2">
        <v>1</v>
      </c>
      <c r="L4622" s="2">
        <v>1</v>
      </c>
      <c r="M4622" s="2">
        <v>1</v>
      </c>
      <c r="N4622" s="2">
        <v>0.77549000000000001</v>
      </c>
      <c r="O4622" s="2">
        <f>0.77511-0.00034</f>
        <v>0.77476999999999996</v>
      </c>
      <c r="P4622" s="2">
        <v>0.14990000000000001</v>
      </c>
      <c r="Q4622" s="2">
        <f>0.1468</f>
        <v>0.14680000000000001</v>
      </c>
      <c r="R4622" s="9">
        <v>-4</v>
      </c>
      <c r="S4622" s="2" t="s">
        <v>705</v>
      </c>
    </row>
    <row r="4623" spans="1:19" x14ac:dyDescent="0.2">
      <c r="A4623">
        <v>4579</v>
      </c>
      <c r="B4623">
        <v>213</v>
      </c>
      <c r="C4623">
        <v>2</v>
      </c>
      <c r="D4623">
        <v>1</v>
      </c>
      <c r="E4623">
        <v>211</v>
      </c>
      <c r="F4623">
        <v>111</v>
      </c>
      <c r="G4623">
        <v>0</v>
      </c>
      <c r="H4623">
        <v>0</v>
      </c>
      <c r="I4623">
        <v>0</v>
      </c>
    </row>
    <row r="4624" spans="1:19" s="2" customFormat="1" x14ac:dyDescent="0.2">
      <c r="A4624" s="2">
        <v>4580</v>
      </c>
      <c r="B4624" s="2">
        <v>113</v>
      </c>
      <c r="C4624" s="2" t="s">
        <v>690</v>
      </c>
      <c r="D4624" s="2">
        <v>0.77518500000000001</v>
      </c>
      <c r="E4624" s="2">
        <v>0.14824999999999999</v>
      </c>
      <c r="F4624" s="2">
        <v>3</v>
      </c>
      <c r="G4624" s="2">
        <v>0</v>
      </c>
      <c r="H4624" s="2">
        <v>0</v>
      </c>
      <c r="I4624" s="2">
        <v>0</v>
      </c>
      <c r="J4624" s="2">
        <v>0</v>
      </c>
      <c r="K4624" s="2">
        <v>1</v>
      </c>
      <c r="L4624" s="2">
        <v>0</v>
      </c>
      <c r="M4624" s="2">
        <v>1</v>
      </c>
      <c r="N4624" s="2">
        <v>0.77549000000000001</v>
      </c>
      <c r="O4624" s="2">
        <f>0.77511-0.00034</f>
        <v>0.77476999999999996</v>
      </c>
      <c r="P4624" s="2">
        <v>0.14990000000000001</v>
      </c>
      <c r="Q4624" s="2">
        <f>0.1468</f>
        <v>0.14680000000000001</v>
      </c>
      <c r="R4624" s="9">
        <v>-4</v>
      </c>
      <c r="S4624" s="2" t="s">
        <v>705</v>
      </c>
    </row>
    <row r="4625" spans="1:19" x14ac:dyDescent="0.2">
      <c r="A4625">
        <v>4581</v>
      </c>
      <c r="B4625">
        <v>113</v>
      </c>
      <c r="C4625">
        <v>2</v>
      </c>
      <c r="D4625">
        <v>1</v>
      </c>
      <c r="E4625">
        <v>-211</v>
      </c>
      <c r="F4625">
        <v>211</v>
      </c>
      <c r="G4625">
        <v>0</v>
      </c>
      <c r="H4625">
        <v>0</v>
      </c>
      <c r="I4625">
        <v>0</v>
      </c>
    </row>
    <row r="4626" spans="1:19" s="2" customFormat="1" x14ac:dyDescent="0.2">
      <c r="A4626" s="2">
        <v>4582</v>
      </c>
      <c r="B4626" s="2">
        <v>-213</v>
      </c>
      <c r="C4626" s="2" t="s">
        <v>691</v>
      </c>
      <c r="D4626" s="2">
        <v>0.77518500000000001</v>
      </c>
      <c r="E4626" s="2">
        <v>0.14824999999999999</v>
      </c>
      <c r="F4626" s="2">
        <v>3</v>
      </c>
      <c r="G4626" s="2">
        <v>0</v>
      </c>
      <c r="H4626" s="2">
        <v>0</v>
      </c>
      <c r="I4626" s="2">
        <v>0</v>
      </c>
      <c r="J4626" s="2">
        <v>0</v>
      </c>
      <c r="K4626" s="2">
        <v>1</v>
      </c>
      <c r="L4626" s="2">
        <v>-1</v>
      </c>
      <c r="M4626" s="2">
        <v>1</v>
      </c>
      <c r="N4626" s="2">
        <v>0.77549000000000001</v>
      </c>
      <c r="O4626" s="2">
        <f>0.77511-0.00034</f>
        <v>0.77476999999999996</v>
      </c>
      <c r="P4626" s="2">
        <v>0.14990000000000001</v>
      </c>
      <c r="Q4626" s="2">
        <f>0.1468</f>
        <v>0.14680000000000001</v>
      </c>
      <c r="R4626" s="9">
        <v>-4</v>
      </c>
      <c r="S4626" s="2" t="s">
        <v>705</v>
      </c>
    </row>
    <row r="4627" spans="1:19" x14ac:dyDescent="0.2">
      <c r="A4627">
        <v>4583</v>
      </c>
      <c r="B4627">
        <v>-213</v>
      </c>
      <c r="C4627">
        <v>2</v>
      </c>
      <c r="D4627">
        <v>1</v>
      </c>
      <c r="E4627">
        <v>-211</v>
      </c>
      <c r="F4627">
        <v>111</v>
      </c>
      <c r="G4627">
        <v>0</v>
      </c>
      <c r="H4627">
        <v>0</v>
      </c>
      <c r="I4627">
        <v>0</v>
      </c>
    </row>
    <row r="4628" spans="1:19" s="2" customFormat="1" x14ac:dyDescent="0.2">
      <c r="A4628" s="2">
        <v>4584</v>
      </c>
      <c r="B4628" s="2">
        <v>221</v>
      </c>
      <c r="C4628" s="2" t="s">
        <v>692</v>
      </c>
      <c r="D4628" s="2">
        <v>0.54786199999999996</v>
      </c>
      <c r="E4628" s="2">
        <v>1.31E-6</v>
      </c>
      <c r="F4628" s="2">
        <v>1</v>
      </c>
      <c r="G4628" s="2">
        <v>0</v>
      </c>
      <c r="H4628" s="2">
        <v>0</v>
      </c>
      <c r="I4628" s="2">
        <v>0</v>
      </c>
      <c r="J4628" s="2">
        <v>0</v>
      </c>
      <c r="K4628" s="2">
        <v>0</v>
      </c>
      <c r="L4628" s="2">
        <v>0</v>
      </c>
      <c r="M4628" s="2">
        <v>3</v>
      </c>
      <c r="N4628" s="2">
        <f>D4628+0.000017</f>
        <v>0.547879</v>
      </c>
      <c r="O4628" s="2">
        <f>D4628-0.000017</f>
        <v>0.54784499999999992</v>
      </c>
      <c r="P4628" s="2">
        <f>E4628+0.00005</f>
        <v>5.1310000000000002E-5</v>
      </c>
      <c r="Q4628" s="2">
        <f>E4628-0.00005</f>
        <v>-4.8690000000000003E-5</v>
      </c>
      <c r="R4628" s="9">
        <v>-4</v>
      </c>
      <c r="S4628" s="2" t="s">
        <v>707</v>
      </c>
    </row>
    <row r="4629" spans="1:19" x14ac:dyDescent="0.2">
      <c r="A4629">
        <v>4585</v>
      </c>
      <c r="B4629">
        <v>221</v>
      </c>
      <c r="C4629">
        <v>3</v>
      </c>
      <c r="D4629">
        <v>0.54700000000000004</v>
      </c>
      <c r="E4629">
        <v>111</v>
      </c>
      <c r="F4629">
        <v>111</v>
      </c>
      <c r="G4629">
        <v>111</v>
      </c>
      <c r="H4629">
        <v>0</v>
      </c>
      <c r="I4629">
        <v>0</v>
      </c>
    </row>
    <row r="4630" spans="1:19" x14ac:dyDescent="0.2">
      <c r="A4630">
        <v>4586</v>
      </c>
      <c r="B4630">
        <v>221</v>
      </c>
      <c r="C4630">
        <v>3</v>
      </c>
      <c r="D4630">
        <v>0.38300000000000001</v>
      </c>
      <c r="E4630">
        <v>-211</v>
      </c>
      <c r="F4630">
        <v>211</v>
      </c>
      <c r="G4630">
        <v>111</v>
      </c>
      <c r="H4630">
        <v>0</v>
      </c>
      <c r="I4630">
        <v>0</v>
      </c>
    </row>
    <row r="4631" spans="1:19" x14ac:dyDescent="0.2">
      <c r="A4631">
        <v>4587</v>
      </c>
      <c r="B4631">
        <v>221</v>
      </c>
      <c r="C4631">
        <v>3</v>
      </c>
      <c r="D4631">
        <v>7.0000000000000007E-2</v>
      </c>
      <c r="E4631">
        <v>-211</v>
      </c>
      <c r="F4631">
        <v>211</v>
      </c>
      <c r="G4631">
        <v>22</v>
      </c>
      <c r="H4631">
        <v>0</v>
      </c>
      <c r="I4631">
        <v>0</v>
      </c>
    </row>
    <row r="4632" spans="1:19" s="2" customFormat="1" x14ac:dyDescent="0.2">
      <c r="A4632" s="2">
        <v>4588</v>
      </c>
      <c r="B4632" s="2">
        <v>311</v>
      </c>
      <c r="C4632" s="2" t="s">
        <v>693</v>
      </c>
      <c r="D4632" s="2">
        <v>0.49761100000000003</v>
      </c>
      <c r="E4632" s="2">
        <v>0</v>
      </c>
      <c r="F4632" s="2">
        <v>1</v>
      </c>
      <c r="G4632" s="2">
        <v>0</v>
      </c>
      <c r="H4632" s="2">
        <v>1</v>
      </c>
      <c r="I4632" s="2">
        <v>0</v>
      </c>
      <c r="J4632" s="2">
        <v>0</v>
      </c>
      <c r="K4632" s="2">
        <v>0.5</v>
      </c>
      <c r="L4632" s="2">
        <v>0</v>
      </c>
      <c r="M4632" s="2">
        <v>1</v>
      </c>
      <c r="N4632" s="2">
        <f>D4632+0.000013</f>
        <v>0.49762400000000001</v>
      </c>
      <c r="O4632" s="2">
        <f>D4632-0.000013</f>
        <v>0.49759800000000004</v>
      </c>
      <c r="P4632" s="2">
        <v>0</v>
      </c>
      <c r="Q4632" s="2">
        <v>0</v>
      </c>
      <c r="R4632" s="9">
        <v>-4</v>
      </c>
      <c r="S4632" s="2" t="s">
        <v>705</v>
      </c>
    </row>
    <row r="4633" spans="1:19" x14ac:dyDescent="0.2">
      <c r="A4633">
        <v>4589</v>
      </c>
      <c r="B4633">
        <v>311</v>
      </c>
      <c r="C4633">
        <v>1</v>
      </c>
      <c r="D4633">
        <v>1</v>
      </c>
      <c r="E4633">
        <v>311</v>
      </c>
      <c r="F4633">
        <v>0</v>
      </c>
      <c r="G4633">
        <v>0</v>
      </c>
      <c r="H4633">
        <v>0</v>
      </c>
      <c r="I4633">
        <v>0</v>
      </c>
    </row>
    <row r="4634" spans="1:19" s="2" customFormat="1" x14ac:dyDescent="0.2">
      <c r="A4634" s="2">
        <v>4590</v>
      </c>
      <c r="B4634" s="2">
        <v>-311</v>
      </c>
      <c r="C4634" s="2" t="s">
        <v>694</v>
      </c>
      <c r="D4634" s="2">
        <v>0.49761100000000003</v>
      </c>
      <c r="E4634" s="2">
        <v>0</v>
      </c>
      <c r="F4634" s="2">
        <v>1</v>
      </c>
      <c r="G4634" s="2">
        <v>0</v>
      </c>
      <c r="H4634" s="2">
        <v>-1</v>
      </c>
      <c r="I4634" s="2">
        <v>0</v>
      </c>
      <c r="J4634" s="2">
        <v>0</v>
      </c>
      <c r="K4634" s="2">
        <v>0.5</v>
      </c>
      <c r="L4634" s="2">
        <v>0</v>
      </c>
      <c r="M4634" s="2">
        <v>1</v>
      </c>
      <c r="N4634" s="2">
        <f>D4634+0.000013</f>
        <v>0.49762400000000001</v>
      </c>
      <c r="O4634" s="2">
        <f>D4634-0.000013</f>
        <v>0.49759800000000004</v>
      </c>
      <c r="P4634" s="2">
        <v>0</v>
      </c>
      <c r="Q4634" s="2">
        <v>0</v>
      </c>
      <c r="R4634" s="9">
        <v>-4</v>
      </c>
      <c r="S4634" s="2" t="s">
        <v>705</v>
      </c>
    </row>
    <row r="4635" spans="1:19" x14ac:dyDescent="0.2">
      <c r="A4635">
        <v>4591</v>
      </c>
      <c r="B4635">
        <v>-311</v>
      </c>
      <c r="C4635">
        <v>1</v>
      </c>
      <c r="D4635">
        <v>1</v>
      </c>
      <c r="E4635">
        <v>-311</v>
      </c>
      <c r="F4635">
        <v>0</v>
      </c>
      <c r="G4635">
        <v>0</v>
      </c>
      <c r="H4635">
        <v>0</v>
      </c>
      <c r="I4635">
        <v>0</v>
      </c>
    </row>
    <row r="4636" spans="1:19" s="2" customFormat="1" x14ac:dyDescent="0.2">
      <c r="A4636" s="2">
        <v>4592</v>
      </c>
      <c r="B4636" s="2">
        <v>321</v>
      </c>
      <c r="C4636" s="2" t="s">
        <v>695</v>
      </c>
      <c r="D4636" s="2">
        <v>0.49367699999999998</v>
      </c>
      <c r="E4636" s="2">
        <v>0</v>
      </c>
      <c r="F4636" s="2">
        <v>1</v>
      </c>
      <c r="G4636" s="2">
        <v>0</v>
      </c>
      <c r="H4636" s="2">
        <v>1</v>
      </c>
      <c r="I4636" s="2">
        <v>0</v>
      </c>
      <c r="J4636" s="2">
        <v>0</v>
      </c>
      <c r="K4636" s="2">
        <v>0.5</v>
      </c>
      <c r="L4636" s="2">
        <v>1</v>
      </c>
      <c r="M4636" s="2">
        <v>1</v>
      </c>
      <c r="N4636" s="2">
        <f>D4636+0.000016</f>
        <v>0.49369299999999999</v>
      </c>
      <c r="O4636" s="2">
        <f>D4636-0.000016</f>
        <v>0.49366099999999996</v>
      </c>
      <c r="P4636" s="2">
        <v>0</v>
      </c>
      <c r="Q4636" s="2">
        <v>0</v>
      </c>
      <c r="R4636" s="9">
        <v>-4</v>
      </c>
      <c r="S4636" s="2" t="s">
        <v>705</v>
      </c>
    </row>
    <row r="4637" spans="1:19" x14ac:dyDescent="0.2">
      <c r="A4637">
        <v>4593</v>
      </c>
      <c r="B4637">
        <v>321</v>
      </c>
      <c r="C4637">
        <v>1</v>
      </c>
      <c r="D4637">
        <v>1</v>
      </c>
      <c r="E4637">
        <v>321</v>
      </c>
      <c r="F4637">
        <v>0</v>
      </c>
      <c r="G4637">
        <v>0</v>
      </c>
      <c r="H4637">
        <v>0</v>
      </c>
      <c r="I4637">
        <v>0</v>
      </c>
    </row>
    <row r="4638" spans="1:19" s="2" customFormat="1" x14ac:dyDescent="0.2">
      <c r="A4638" s="2">
        <v>4594</v>
      </c>
      <c r="B4638" s="2">
        <v>-321</v>
      </c>
      <c r="C4638" s="2" t="s">
        <v>696</v>
      </c>
      <c r="D4638" s="2">
        <v>0.49367699999999998</v>
      </c>
      <c r="E4638" s="2">
        <v>0</v>
      </c>
      <c r="F4638" s="2">
        <v>1</v>
      </c>
      <c r="G4638" s="2">
        <v>0</v>
      </c>
      <c r="H4638" s="2">
        <v>-1</v>
      </c>
      <c r="I4638" s="2">
        <v>0</v>
      </c>
      <c r="J4638" s="2">
        <v>0</v>
      </c>
      <c r="K4638" s="2">
        <v>0.5</v>
      </c>
      <c r="L4638" s="2">
        <v>-1</v>
      </c>
      <c r="M4638" s="2">
        <v>1</v>
      </c>
      <c r="N4638" s="2">
        <f>D4638+0.000016</f>
        <v>0.49369299999999999</v>
      </c>
      <c r="O4638" s="2">
        <f>D4638-0.000016</f>
        <v>0.49366099999999996</v>
      </c>
      <c r="P4638" s="2">
        <v>0</v>
      </c>
      <c r="Q4638" s="2">
        <v>0</v>
      </c>
      <c r="R4638" s="9">
        <v>-4</v>
      </c>
      <c r="S4638" s="2" t="s">
        <v>705</v>
      </c>
    </row>
    <row r="4639" spans="1:19" x14ac:dyDescent="0.2">
      <c r="A4639">
        <v>4595</v>
      </c>
      <c r="B4639">
        <v>-321</v>
      </c>
      <c r="C4639">
        <v>1</v>
      </c>
      <c r="D4639">
        <v>1</v>
      </c>
      <c r="E4639">
        <v>-321</v>
      </c>
      <c r="F4639">
        <v>0</v>
      </c>
      <c r="G4639">
        <v>0</v>
      </c>
      <c r="H4639">
        <v>0</v>
      </c>
      <c r="I4639">
        <v>0</v>
      </c>
    </row>
    <row r="4640" spans="1:19" s="2" customFormat="1" x14ac:dyDescent="0.2">
      <c r="A4640" s="2">
        <v>4596</v>
      </c>
      <c r="B4640" s="2">
        <v>211</v>
      </c>
      <c r="C4640" s="2" t="s">
        <v>697</v>
      </c>
      <c r="D4640" s="2">
        <v>0.13957038999999999</v>
      </c>
      <c r="E4640" s="2">
        <v>0</v>
      </c>
      <c r="F4640" s="2">
        <v>1</v>
      </c>
      <c r="G4640" s="2">
        <v>0</v>
      </c>
      <c r="H4640" s="2">
        <v>0</v>
      </c>
      <c r="I4640" s="2">
        <v>0</v>
      </c>
      <c r="J4640" s="2">
        <v>0</v>
      </c>
      <c r="K4640" s="2">
        <v>1</v>
      </c>
      <c r="L4640" s="2">
        <v>1</v>
      </c>
      <c r="M4640" s="2">
        <v>1</v>
      </c>
      <c r="N4640" s="2">
        <f>D4640+0.00000018</f>
        <v>0.13957056999999998</v>
      </c>
      <c r="O4640" s="2">
        <f>D4640-0.00000018</f>
        <v>0.13957021</v>
      </c>
      <c r="P4640" s="2">
        <v>0</v>
      </c>
      <c r="Q4640" s="2">
        <v>0</v>
      </c>
      <c r="R4640" s="9">
        <v>-4</v>
      </c>
      <c r="S4640" s="2" t="s">
        <v>705</v>
      </c>
    </row>
    <row r="4641" spans="1:19" x14ac:dyDescent="0.2">
      <c r="A4641">
        <v>4597</v>
      </c>
      <c r="B4641">
        <v>211</v>
      </c>
      <c r="C4641">
        <v>1</v>
      </c>
      <c r="D4641">
        <v>1</v>
      </c>
      <c r="E4641">
        <v>211</v>
      </c>
      <c r="F4641">
        <v>0</v>
      </c>
      <c r="G4641">
        <v>0</v>
      </c>
      <c r="H4641">
        <v>0</v>
      </c>
      <c r="I4641">
        <v>0</v>
      </c>
    </row>
    <row r="4642" spans="1:19" s="2" customFormat="1" x14ac:dyDescent="0.2">
      <c r="A4642" s="2">
        <v>4598</v>
      </c>
      <c r="B4642" s="2">
        <v>-211</v>
      </c>
      <c r="C4642" s="2" t="s">
        <v>698</v>
      </c>
      <c r="D4642" s="2">
        <v>0.13957038999999999</v>
      </c>
      <c r="E4642" s="2">
        <v>0</v>
      </c>
      <c r="F4642" s="2">
        <v>1</v>
      </c>
      <c r="G4642" s="2">
        <v>0</v>
      </c>
      <c r="H4642" s="2">
        <v>0</v>
      </c>
      <c r="I4642" s="2">
        <v>0</v>
      </c>
      <c r="J4642" s="2">
        <v>0</v>
      </c>
      <c r="K4642" s="2">
        <v>1</v>
      </c>
      <c r="L4642" s="2">
        <v>-1</v>
      </c>
      <c r="M4642" s="2">
        <v>1</v>
      </c>
      <c r="N4642" s="2">
        <f>D4642+0.00000018</f>
        <v>0.13957056999999998</v>
      </c>
      <c r="O4642" s="2">
        <f>D4642-0.00000018</f>
        <v>0.13957021</v>
      </c>
      <c r="P4642" s="2">
        <v>0</v>
      </c>
      <c r="Q4642" s="2">
        <v>0</v>
      </c>
      <c r="R4642" s="9">
        <v>-4</v>
      </c>
      <c r="S4642" s="2" t="s">
        <v>705</v>
      </c>
    </row>
    <row r="4643" spans="1:19" x14ac:dyDescent="0.2">
      <c r="A4643">
        <v>4599</v>
      </c>
      <c r="B4643">
        <v>-211</v>
      </c>
      <c r="C4643">
        <v>1</v>
      </c>
      <c r="D4643">
        <v>1</v>
      </c>
      <c r="E4643">
        <v>-211</v>
      </c>
      <c r="F4643">
        <v>0</v>
      </c>
      <c r="G4643">
        <v>0</v>
      </c>
      <c r="H4643">
        <v>0</v>
      </c>
      <c r="I4643">
        <v>0</v>
      </c>
    </row>
    <row r="4644" spans="1:19" s="2" customFormat="1" x14ac:dyDescent="0.2">
      <c r="A4644" s="2">
        <v>4600</v>
      </c>
      <c r="B4644" s="2">
        <v>111</v>
      </c>
      <c r="C4644" s="2" t="s">
        <v>699</v>
      </c>
      <c r="D4644" s="2">
        <v>0.13497680000000001</v>
      </c>
      <c r="E4644" s="2">
        <v>0</v>
      </c>
      <c r="F4644" s="2">
        <v>1</v>
      </c>
      <c r="G4644" s="2">
        <v>0</v>
      </c>
      <c r="H4644" s="2">
        <v>0</v>
      </c>
      <c r="I4644" s="2">
        <v>0</v>
      </c>
      <c r="J4644" s="2">
        <v>0</v>
      </c>
      <c r="K4644" s="2">
        <v>1</v>
      </c>
      <c r="L4644" s="2">
        <v>0</v>
      </c>
      <c r="M4644" s="2">
        <v>1</v>
      </c>
      <c r="N4644" s="2">
        <f>D4644+0.0000005</f>
        <v>0.13497729999999999</v>
      </c>
      <c r="O4644" s="2">
        <f>D4644-0.0000005</f>
        <v>0.13497630000000002</v>
      </c>
      <c r="P4644" s="2">
        <v>0</v>
      </c>
      <c r="Q4644" s="2">
        <v>0</v>
      </c>
      <c r="R4644" s="9">
        <v>-4</v>
      </c>
      <c r="S4644" s="2" t="s">
        <v>705</v>
      </c>
    </row>
    <row r="4645" spans="1:19" x14ac:dyDescent="0.2">
      <c r="A4645">
        <v>4601</v>
      </c>
      <c r="B4645">
        <v>111</v>
      </c>
      <c r="C4645">
        <v>1</v>
      </c>
      <c r="D4645">
        <v>1</v>
      </c>
      <c r="E4645">
        <v>111</v>
      </c>
      <c r="F4645">
        <v>0</v>
      </c>
      <c r="G4645">
        <v>0</v>
      </c>
      <c r="H4645">
        <v>0</v>
      </c>
      <c r="I4645">
        <v>0</v>
      </c>
    </row>
    <row r="4646" spans="1:19" s="2" customFormat="1" x14ac:dyDescent="0.2">
      <c r="A4646" s="2">
        <v>4602</v>
      </c>
      <c r="B4646" s="2">
        <v>22</v>
      </c>
      <c r="C4646" s="2" t="s">
        <v>700</v>
      </c>
      <c r="D4646" s="2">
        <v>0</v>
      </c>
      <c r="E4646" s="2">
        <v>0</v>
      </c>
      <c r="F4646" s="2">
        <v>2</v>
      </c>
      <c r="G4646" s="2">
        <v>0</v>
      </c>
      <c r="H4646" s="2">
        <v>0</v>
      </c>
      <c r="I4646" s="2">
        <v>0</v>
      </c>
      <c r="J4646" s="2">
        <v>0</v>
      </c>
      <c r="K4646" s="2">
        <v>0</v>
      </c>
      <c r="L4646" s="2">
        <v>0</v>
      </c>
      <c r="M4646" s="2">
        <v>1</v>
      </c>
      <c r="N4646" s="2">
        <v>0</v>
      </c>
      <c r="O4646" s="2">
        <v>0</v>
      </c>
      <c r="P4646" s="2">
        <v>0</v>
      </c>
      <c r="Q4646" s="2">
        <v>0</v>
      </c>
      <c r="R4646" s="9">
        <v>-4</v>
      </c>
      <c r="S4646" s="2" t="s">
        <v>705</v>
      </c>
    </row>
    <row r="4647" spans="1:19" x14ac:dyDescent="0.2">
      <c r="A4647">
        <v>4603</v>
      </c>
      <c r="B4647">
        <v>22</v>
      </c>
      <c r="C4647">
        <v>1</v>
      </c>
      <c r="D4647">
        <v>1</v>
      </c>
      <c r="E4647">
        <v>22</v>
      </c>
      <c r="F4647">
        <v>0</v>
      </c>
      <c r="G4647">
        <v>0</v>
      </c>
      <c r="H4647">
        <v>0</v>
      </c>
      <c r="I4647">
        <v>0</v>
      </c>
    </row>
    <row r="4648" spans="1:19" s="2" customFormat="1" x14ac:dyDescent="0.2">
      <c r="A4648" s="2">
        <v>0</v>
      </c>
      <c r="B4648" s="2">
        <v>7210215</v>
      </c>
      <c r="C4648" s="2" t="s">
        <v>803</v>
      </c>
      <c r="D4648" s="2">
        <v>1.9630000000000001</v>
      </c>
      <c r="E4648" s="2">
        <v>0.37</v>
      </c>
      <c r="F4648" s="2">
        <v>5</v>
      </c>
      <c r="G4648" s="2">
        <v>0</v>
      </c>
      <c r="H4648" s="2">
        <v>0</v>
      </c>
      <c r="I4648" s="2">
        <v>0</v>
      </c>
      <c r="J4648" s="2">
        <v>0</v>
      </c>
      <c r="K4648" s="2">
        <v>1</v>
      </c>
      <c r="L4648" s="2">
        <v>1</v>
      </c>
      <c r="M4648" s="2">
        <v>3</v>
      </c>
      <c r="N4648" s="2">
        <v>1.98</v>
      </c>
      <c r="O4648" s="2">
        <v>1.9359999999999999</v>
      </c>
      <c r="P4648" s="2">
        <v>0.38600000000000001</v>
      </c>
      <c r="Q4648" s="2">
        <v>0.28000000000000003</v>
      </c>
      <c r="R4648" s="9">
        <v>-1</v>
      </c>
    </row>
    <row r="4649" spans="1:19" x14ac:dyDescent="0.2">
      <c r="A4649" s="2">
        <v>0</v>
      </c>
      <c r="B4649">
        <v>7210215</v>
      </c>
      <c r="C4649">
        <v>3</v>
      </c>
      <c r="D4649">
        <v>0.1</v>
      </c>
      <c r="E4649">
        <v>211</v>
      </c>
      <c r="F4649">
        <v>211</v>
      </c>
      <c r="G4649">
        <v>-211</v>
      </c>
      <c r="H4649">
        <v>0</v>
      </c>
      <c r="I4649">
        <v>0</v>
      </c>
    </row>
    <row r="4650" spans="1:19" x14ac:dyDescent="0.2">
      <c r="A4650" s="2">
        <v>0</v>
      </c>
      <c r="B4650">
        <v>7210215</v>
      </c>
      <c r="C4650">
        <v>3</v>
      </c>
      <c r="D4650">
        <v>0.1</v>
      </c>
      <c r="E4650">
        <v>223</v>
      </c>
      <c r="F4650">
        <v>111</v>
      </c>
      <c r="G4650">
        <v>211</v>
      </c>
      <c r="H4650">
        <v>0</v>
      </c>
      <c r="I4650">
        <v>0</v>
      </c>
    </row>
    <row r="4651" spans="1:19" x14ac:dyDescent="0.2">
      <c r="A4651" s="2">
        <v>0</v>
      </c>
      <c r="B4651">
        <v>7210215</v>
      </c>
      <c r="C4651">
        <v>2</v>
      </c>
      <c r="D4651">
        <v>0.8</v>
      </c>
      <c r="E4651">
        <v>7110211</v>
      </c>
      <c r="F4651">
        <v>22</v>
      </c>
      <c r="G4651">
        <v>0</v>
      </c>
      <c r="H4651">
        <v>0</v>
      </c>
      <c r="I4651">
        <v>0</v>
      </c>
    </row>
    <row r="4652" spans="1:19" s="2" customFormat="1" x14ac:dyDescent="0.2">
      <c r="A4652" s="2">
        <v>0</v>
      </c>
      <c r="B4652" s="2">
        <v>7210115</v>
      </c>
      <c r="C4652" s="2" t="s">
        <v>804</v>
      </c>
      <c r="D4652" s="2">
        <v>1.9630000000000001</v>
      </c>
      <c r="E4652" s="2">
        <v>0.37</v>
      </c>
      <c r="F4652" s="2">
        <v>5</v>
      </c>
      <c r="G4652" s="2">
        <v>0</v>
      </c>
      <c r="H4652" s="2">
        <v>0</v>
      </c>
      <c r="I4652" s="2">
        <v>0</v>
      </c>
      <c r="J4652" s="2">
        <v>0</v>
      </c>
      <c r="K4652" s="2">
        <v>1</v>
      </c>
      <c r="L4652" s="2">
        <v>0</v>
      </c>
      <c r="M4652" s="2">
        <v>3</v>
      </c>
      <c r="N4652" s="2">
        <v>1.98</v>
      </c>
      <c r="O4652" s="2">
        <v>1.9359999999999999</v>
      </c>
      <c r="P4652" s="2">
        <v>0.38600000000000001</v>
      </c>
      <c r="Q4652" s="2">
        <v>0.28000000000000003</v>
      </c>
      <c r="R4652" s="9">
        <v>-1</v>
      </c>
    </row>
    <row r="4653" spans="1:19" x14ac:dyDescent="0.2">
      <c r="A4653" s="2">
        <v>0</v>
      </c>
      <c r="B4653">
        <v>7210115</v>
      </c>
      <c r="C4653">
        <v>3</v>
      </c>
      <c r="D4653">
        <v>0.1</v>
      </c>
      <c r="E4653">
        <v>111</v>
      </c>
      <c r="F4653">
        <v>211</v>
      </c>
      <c r="G4653">
        <v>-211</v>
      </c>
      <c r="H4653">
        <v>0</v>
      </c>
      <c r="I4653">
        <v>0</v>
      </c>
    </row>
    <row r="4654" spans="1:19" x14ac:dyDescent="0.2">
      <c r="A4654" s="2">
        <v>0</v>
      </c>
      <c r="B4654">
        <v>7210115</v>
      </c>
      <c r="C4654">
        <v>3</v>
      </c>
      <c r="D4654">
        <v>0.1</v>
      </c>
      <c r="E4654">
        <v>223</v>
      </c>
      <c r="F4654">
        <v>111</v>
      </c>
      <c r="G4654">
        <v>111</v>
      </c>
      <c r="H4654">
        <v>0</v>
      </c>
      <c r="I4654">
        <v>0</v>
      </c>
    </row>
    <row r="4655" spans="1:19" x14ac:dyDescent="0.2">
      <c r="A4655" s="2">
        <v>0</v>
      </c>
      <c r="B4655">
        <v>7210115</v>
      </c>
      <c r="C4655">
        <v>2</v>
      </c>
      <c r="D4655">
        <v>0.8</v>
      </c>
      <c r="E4655">
        <v>7110111</v>
      </c>
      <c r="F4655">
        <v>22</v>
      </c>
      <c r="G4655">
        <v>0</v>
      </c>
      <c r="H4655">
        <v>0</v>
      </c>
      <c r="I4655">
        <v>0</v>
      </c>
    </row>
    <row r="4656" spans="1:19" s="2" customFormat="1" x14ac:dyDescent="0.2">
      <c r="A4656" s="2">
        <v>0</v>
      </c>
      <c r="B4656" s="2">
        <v>-7210215</v>
      </c>
      <c r="C4656" s="2" t="s">
        <v>805</v>
      </c>
      <c r="D4656" s="2">
        <v>1.9630000000000001</v>
      </c>
      <c r="E4656" s="2">
        <v>0.37</v>
      </c>
      <c r="F4656" s="2">
        <v>5</v>
      </c>
      <c r="G4656" s="2">
        <v>0</v>
      </c>
      <c r="H4656" s="2">
        <v>0</v>
      </c>
      <c r="I4656" s="2">
        <v>0</v>
      </c>
      <c r="J4656" s="2">
        <v>0</v>
      </c>
      <c r="K4656" s="2">
        <v>1</v>
      </c>
      <c r="L4656" s="2">
        <v>-1</v>
      </c>
      <c r="M4656" s="2">
        <v>3</v>
      </c>
      <c r="N4656" s="2">
        <v>1.98</v>
      </c>
      <c r="O4656" s="2">
        <v>1.9359999999999999</v>
      </c>
      <c r="P4656" s="2">
        <v>0.38600000000000001</v>
      </c>
      <c r="Q4656" s="2">
        <v>0.28000000000000003</v>
      </c>
      <c r="R4656" s="9">
        <v>-1</v>
      </c>
    </row>
    <row r="4657" spans="1:18" x14ac:dyDescent="0.2">
      <c r="A4657" s="2">
        <v>0</v>
      </c>
      <c r="B4657">
        <v>-7210215</v>
      </c>
      <c r="C4657">
        <v>3</v>
      </c>
      <c r="D4657">
        <v>0.1</v>
      </c>
      <c r="E4657">
        <v>-211</v>
      </c>
      <c r="F4657">
        <v>211</v>
      </c>
      <c r="G4657">
        <v>-211</v>
      </c>
      <c r="H4657">
        <v>0</v>
      </c>
      <c r="I4657">
        <v>0</v>
      </c>
    </row>
    <row r="4658" spans="1:18" x14ac:dyDescent="0.2">
      <c r="A4658" s="2">
        <v>0</v>
      </c>
      <c r="B4658">
        <v>-7210215</v>
      </c>
      <c r="C4658">
        <v>3</v>
      </c>
      <c r="D4658">
        <v>0.1</v>
      </c>
      <c r="E4658">
        <v>223</v>
      </c>
      <c r="F4658">
        <v>111</v>
      </c>
      <c r="G4658">
        <v>-211</v>
      </c>
      <c r="H4658">
        <v>0</v>
      </c>
      <c r="I4658">
        <v>0</v>
      </c>
    </row>
    <row r="4659" spans="1:18" x14ac:dyDescent="0.2">
      <c r="A4659" s="2">
        <v>0</v>
      </c>
      <c r="B4659">
        <v>-7210215</v>
      </c>
      <c r="C4659">
        <v>2</v>
      </c>
      <c r="D4659">
        <v>0.8</v>
      </c>
      <c r="E4659">
        <v>-7110211</v>
      </c>
      <c r="F4659">
        <v>22</v>
      </c>
      <c r="G4659">
        <v>0</v>
      </c>
      <c r="H4659">
        <v>0</v>
      </c>
      <c r="I4659">
        <v>0</v>
      </c>
    </row>
    <row r="4660" spans="1:18" x14ac:dyDescent="0.2">
      <c r="A4660" s="2">
        <v>0</v>
      </c>
      <c r="B4660">
        <v>7300221</v>
      </c>
      <c r="C4660" t="s">
        <v>799</v>
      </c>
      <c r="D4660">
        <v>2.3416000000000001</v>
      </c>
      <c r="E4660">
        <v>0.11700000000000001</v>
      </c>
      <c r="F4660" s="12">
        <v>1</v>
      </c>
      <c r="G4660" s="3">
        <v>0</v>
      </c>
      <c r="H4660" s="3">
        <v>0</v>
      </c>
      <c r="I4660" s="3">
        <v>0</v>
      </c>
      <c r="J4660" s="3">
        <v>0</v>
      </c>
      <c r="K4660" s="3">
        <v>0</v>
      </c>
      <c r="L4660">
        <v>0</v>
      </c>
      <c r="M4660" s="3">
        <v>3</v>
      </c>
      <c r="N4660">
        <v>2.3538000000000001</v>
      </c>
      <c r="O4660">
        <v>2.3294000000000001</v>
      </c>
      <c r="P4660">
        <v>0.13500000000000001</v>
      </c>
      <c r="Q4660">
        <v>9.9000000000000005E-2</v>
      </c>
      <c r="R4660" s="10">
        <v>-1</v>
      </c>
    </row>
    <row r="4661" spans="1:18" x14ac:dyDescent="0.2">
      <c r="A4661" s="2">
        <v>0</v>
      </c>
      <c r="B4661">
        <v>7300221</v>
      </c>
      <c r="C4661">
        <v>3</v>
      </c>
      <c r="D4661">
        <v>0.33300000000000002</v>
      </c>
      <c r="E4661">
        <v>321</v>
      </c>
      <c r="F4661" s="3">
        <v>-321</v>
      </c>
      <c r="G4661">
        <v>331</v>
      </c>
      <c r="H4661">
        <v>0</v>
      </c>
      <c r="I4661">
        <v>0</v>
      </c>
      <c r="K4661" s="12"/>
      <c r="M4661" s="12"/>
    </row>
    <row r="4662" spans="1:18" x14ac:dyDescent="0.2">
      <c r="A4662" s="2">
        <v>0</v>
      </c>
      <c r="B4662">
        <v>7300221</v>
      </c>
      <c r="C4662">
        <v>3</v>
      </c>
      <c r="D4662">
        <v>0.33300000000000002</v>
      </c>
      <c r="E4662">
        <v>311</v>
      </c>
      <c r="F4662" s="3">
        <v>-311</v>
      </c>
      <c r="G4662">
        <v>331</v>
      </c>
      <c r="H4662">
        <v>0</v>
      </c>
      <c r="I4662">
        <v>0</v>
      </c>
      <c r="K4662" s="12"/>
      <c r="M4662" s="12"/>
    </row>
    <row r="4663" spans="1:18" x14ac:dyDescent="0.2">
      <c r="A4663" s="2">
        <v>0</v>
      </c>
      <c r="B4663">
        <v>7300221</v>
      </c>
      <c r="C4663">
        <v>3</v>
      </c>
      <c r="D4663">
        <v>0.33400000000000002</v>
      </c>
      <c r="E4663">
        <v>211</v>
      </c>
      <c r="F4663" s="3">
        <v>-211</v>
      </c>
      <c r="G4663">
        <v>331</v>
      </c>
      <c r="H4663">
        <v>0</v>
      </c>
      <c r="I4663">
        <v>0</v>
      </c>
      <c r="K4663" s="12"/>
      <c r="M4663" s="12"/>
    </row>
    <row r="4664" spans="1:18" x14ac:dyDescent="0.2">
      <c r="A4664" s="2">
        <v>0</v>
      </c>
      <c r="B4664">
        <v>9813334</v>
      </c>
      <c r="C4664" t="s">
        <v>800</v>
      </c>
      <c r="D4664">
        <v>2.0124</v>
      </c>
      <c r="E4664">
        <v>6.4000000000000003E-3</v>
      </c>
      <c r="F4664" s="12">
        <v>4</v>
      </c>
      <c r="G4664">
        <v>1</v>
      </c>
      <c r="H4664" s="3">
        <v>-3</v>
      </c>
      <c r="I4664">
        <v>0</v>
      </c>
      <c r="J4664">
        <v>0</v>
      </c>
      <c r="K4664">
        <v>0</v>
      </c>
      <c r="L4664">
        <v>-1</v>
      </c>
      <c r="M4664">
        <v>2</v>
      </c>
      <c r="N4664">
        <v>2.0137</v>
      </c>
      <c r="O4664">
        <v>2.0110999999999999</v>
      </c>
      <c r="P4664">
        <v>1.0500000000000001E-2</v>
      </c>
      <c r="Q4664">
        <v>2.0799999999999999E-2</v>
      </c>
      <c r="R4664" s="10">
        <v>3</v>
      </c>
    </row>
    <row r="4665" spans="1:18" x14ac:dyDescent="0.2">
      <c r="A4665" s="2">
        <v>0</v>
      </c>
      <c r="B4665">
        <v>9813334</v>
      </c>
      <c r="C4665">
        <v>2</v>
      </c>
      <c r="D4665">
        <v>0.54500000000000004</v>
      </c>
      <c r="E4665">
        <v>3322</v>
      </c>
      <c r="F4665">
        <v>-321</v>
      </c>
      <c r="G4665">
        <v>0</v>
      </c>
      <c r="H4665" s="3">
        <v>0</v>
      </c>
      <c r="I4665">
        <v>0</v>
      </c>
    </row>
    <row r="4666" spans="1:18" x14ac:dyDescent="0.2">
      <c r="A4666" s="2">
        <v>0</v>
      </c>
      <c r="B4666">
        <v>9813334</v>
      </c>
      <c r="C4666">
        <v>2</v>
      </c>
      <c r="D4666">
        <v>0.45500000000000002</v>
      </c>
      <c r="E4666">
        <v>3312</v>
      </c>
      <c r="F4666">
        <v>-311</v>
      </c>
      <c r="G4666">
        <v>0</v>
      </c>
      <c r="H4666" s="3">
        <v>0</v>
      </c>
      <c r="I4666">
        <v>0</v>
      </c>
    </row>
    <row r="4667" spans="1:18" x14ac:dyDescent="0.2">
      <c r="A4667" s="2">
        <v>0</v>
      </c>
      <c r="B4667">
        <v>-9813334</v>
      </c>
      <c r="C4667" t="s">
        <v>806</v>
      </c>
      <c r="D4667">
        <v>2.0124</v>
      </c>
      <c r="E4667">
        <v>6.4000000000000003E-3</v>
      </c>
      <c r="F4667" s="12">
        <v>4</v>
      </c>
      <c r="G4667">
        <v>-1</v>
      </c>
      <c r="H4667" s="3">
        <v>3</v>
      </c>
      <c r="I4667">
        <v>0</v>
      </c>
      <c r="J4667">
        <v>0</v>
      </c>
      <c r="K4667">
        <v>0</v>
      </c>
      <c r="L4667">
        <v>1</v>
      </c>
      <c r="M4667">
        <v>2</v>
      </c>
      <c r="N4667">
        <v>2.0137</v>
      </c>
      <c r="O4667">
        <v>2.0110999999999999</v>
      </c>
      <c r="P4667">
        <v>1.0500000000000001E-2</v>
      </c>
      <c r="Q4667">
        <v>2.0799999999999999E-2</v>
      </c>
      <c r="R4667" s="10">
        <v>3</v>
      </c>
    </row>
    <row r="4668" spans="1:18" x14ac:dyDescent="0.2">
      <c r="A4668" s="2">
        <v>0</v>
      </c>
      <c r="B4668">
        <v>-9813334</v>
      </c>
      <c r="C4668">
        <v>2</v>
      </c>
      <c r="D4668">
        <v>0.54500000000000004</v>
      </c>
      <c r="E4668">
        <v>-3322</v>
      </c>
      <c r="F4668">
        <v>321</v>
      </c>
      <c r="G4668">
        <v>0</v>
      </c>
      <c r="H4668" s="3">
        <v>0</v>
      </c>
      <c r="I4668">
        <v>0</v>
      </c>
    </row>
    <row r="4669" spans="1:18" x14ac:dyDescent="0.2">
      <c r="A4669" s="2">
        <v>0</v>
      </c>
      <c r="B4669">
        <v>-9813334</v>
      </c>
      <c r="C4669">
        <v>2</v>
      </c>
      <c r="D4669">
        <v>0.45500000000000002</v>
      </c>
      <c r="E4669">
        <v>-3312</v>
      </c>
      <c r="F4669">
        <v>311</v>
      </c>
      <c r="G4669">
        <v>0</v>
      </c>
      <c r="H4669" s="3">
        <v>0</v>
      </c>
      <c r="I4669">
        <v>0</v>
      </c>
    </row>
    <row r="4670" spans="1:18" s="2" customFormat="1" x14ac:dyDescent="0.2">
      <c r="A4670" s="2">
        <v>0</v>
      </c>
      <c r="B4670" s="2">
        <v>9863224</v>
      </c>
      <c r="C4670" s="2" t="s">
        <v>807</v>
      </c>
      <c r="D4670" s="2">
        <v>2.0049999999999999</v>
      </c>
      <c r="E4670" s="2">
        <v>0.17799999999999999</v>
      </c>
      <c r="F4670" s="2">
        <v>4</v>
      </c>
      <c r="G4670" s="2">
        <v>1</v>
      </c>
      <c r="H4670" s="2">
        <v>-1</v>
      </c>
      <c r="I4670" s="2">
        <v>0</v>
      </c>
      <c r="J4670" s="2">
        <v>0</v>
      </c>
      <c r="K4670" s="2">
        <v>1</v>
      </c>
      <c r="L4670" s="2">
        <v>1</v>
      </c>
      <c r="M4670" s="2">
        <v>11</v>
      </c>
      <c r="N4670" s="2">
        <v>2.0190000000000001</v>
      </c>
      <c r="O4670" s="2">
        <v>1.9910000000000001</v>
      </c>
      <c r="P4670" s="2">
        <v>0.20100000000000001</v>
      </c>
      <c r="Q4670" s="2">
        <v>0.155</v>
      </c>
      <c r="R4670" s="9">
        <v>1</v>
      </c>
    </row>
    <row r="4671" spans="1:18" x14ac:dyDescent="0.2">
      <c r="A4671" s="2">
        <v>0</v>
      </c>
      <c r="B4671">
        <v>9863224</v>
      </c>
      <c r="C4671">
        <v>2</v>
      </c>
      <c r="D4671">
        <v>6.9000000000000006E-2</v>
      </c>
      <c r="E4671">
        <v>2212</v>
      </c>
      <c r="F4671">
        <v>-311</v>
      </c>
      <c r="G4671">
        <v>0</v>
      </c>
      <c r="H4671" s="3">
        <v>0</v>
      </c>
      <c r="I4671">
        <v>0</v>
      </c>
      <c r="M4671" s="12"/>
    </row>
    <row r="4672" spans="1:18" x14ac:dyDescent="0.2">
      <c r="A4672" s="2">
        <v>0</v>
      </c>
      <c r="B4672">
        <v>9863224</v>
      </c>
      <c r="C4672">
        <v>2</v>
      </c>
      <c r="D4672">
        <v>4.9000000000000002E-2</v>
      </c>
      <c r="E4672">
        <v>3122</v>
      </c>
      <c r="F4672">
        <v>211</v>
      </c>
      <c r="G4672">
        <v>0</v>
      </c>
      <c r="H4672" s="3">
        <v>0</v>
      </c>
      <c r="I4672">
        <v>0</v>
      </c>
      <c r="M4672" s="12"/>
    </row>
    <row r="4673" spans="1:18" x14ac:dyDescent="0.2">
      <c r="A4673" s="2">
        <v>0</v>
      </c>
      <c r="B4673">
        <v>9863224</v>
      </c>
      <c r="C4673">
        <v>2</v>
      </c>
      <c r="D4673">
        <v>1.4999999999999999E-2</v>
      </c>
      <c r="E4673">
        <v>3222</v>
      </c>
      <c r="F4673">
        <v>111</v>
      </c>
      <c r="G4673">
        <v>0</v>
      </c>
      <c r="H4673" s="3">
        <v>0</v>
      </c>
      <c r="I4673">
        <v>0</v>
      </c>
      <c r="M4673" s="12"/>
    </row>
    <row r="4674" spans="1:18" x14ac:dyDescent="0.2">
      <c r="A4674" s="2">
        <v>0</v>
      </c>
      <c r="B4674">
        <v>9863224</v>
      </c>
      <c r="C4674">
        <v>2</v>
      </c>
      <c r="D4674">
        <v>1.4999999999999999E-2</v>
      </c>
      <c r="E4674">
        <v>3212</v>
      </c>
      <c r="F4674">
        <v>211</v>
      </c>
      <c r="G4674">
        <v>0</v>
      </c>
      <c r="H4674" s="3">
        <v>0</v>
      </c>
      <c r="I4674">
        <v>0</v>
      </c>
      <c r="M4674" s="12"/>
    </row>
    <row r="4675" spans="1:18" x14ac:dyDescent="0.2">
      <c r="A4675" s="2">
        <v>0</v>
      </c>
      <c r="B4675">
        <v>9863224</v>
      </c>
      <c r="C4675">
        <v>2</v>
      </c>
      <c r="D4675">
        <v>2.9000000000000001E-2</v>
      </c>
      <c r="E4675">
        <v>3322</v>
      </c>
      <c r="F4675">
        <v>321</v>
      </c>
      <c r="G4675">
        <v>0</v>
      </c>
      <c r="H4675" s="3">
        <v>0</v>
      </c>
      <c r="I4675">
        <v>0</v>
      </c>
      <c r="M4675" s="12"/>
    </row>
    <row r="4676" spans="1:18" x14ac:dyDescent="0.2">
      <c r="A4676" s="2">
        <v>0</v>
      </c>
      <c r="B4676">
        <v>9863224</v>
      </c>
      <c r="C4676">
        <v>2</v>
      </c>
      <c r="D4676">
        <v>2.5000000000000001E-2</v>
      </c>
      <c r="E4676">
        <v>3224</v>
      </c>
      <c r="F4676">
        <v>111</v>
      </c>
      <c r="G4676">
        <v>0</v>
      </c>
      <c r="H4676" s="3">
        <v>0</v>
      </c>
      <c r="I4676">
        <v>0</v>
      </c>
      <c r="M4676" s="12"/>
    </row>
    <row r="4677" spans="1:18" x14ac:dyDescent="0.2">
      <c r="A4677" s="2">
        <v>0</v>
      </c>
      <c r="B4677">
        <v>9863224</v>
      </c>
      <c r="C4677">
        <v>2</v>
      </c>
      <c r="D4677">
        <v>2.5000000000000001E-2</v>
      </c>
      <c r="E4677">
        <v>3214</v>
      </c>
      <c r="F4677">
        <v>211</v>
      </c>
      <c r="G4677">
        <v>0</v>
      </c>
      <c r="H4677" s="3">
        <v>0</v>
      </c>
      <c r="I4677">
        <v>0</v>
      </c>
      <c r="M4677" s="12"/>
    </row>
    <row r="4678" spans="1:18" x14ac:dyDescent="0.2">
      <c r="A4678" s="2">
        <v>0</v>
      </c>
      <c r="B4678">
        <v>9863224</v>
      </c>
      <c r="C4678">
        <v>2</v>
      </c>
      <c r="D4678">
        <v>0.13700000000000001</v>
      </c>
      <c r="E4678">
        <v>3124</v>
      </c>
      <c r="F4678">
        <v>211</v>
      </c>
      <c r="G4678">
        <v>0</v>
      </c>
      <c r="H4678" s="3">
        <v>0</v>
      </c>
      <c r="I4678">
        <v>0</v>
      </c>
      <c r="M4678" s="12"/>
    </row>
    <row r="4679" spans="1:18" x14ac:dyDescent="0.2">
      <c r="A4679" s="2">
        <v>0</v>
      </c>
      <c r="B4679">
        <v>9863224</v>
      </c>
      <c r="C4679">
        <v>2</v>
      </c>
      <c r="D4679">
        <v>5.8999999999999997E-2</v>
      </c>
      <c r="E4679">
        <v>2224</v>
      </c>
      <c r="F4679">
        <v>-321</v>
      </c>
      <c r="G4679">
        <v>0</v>
      </c>
      <c r="H4679" s="3">
        <v>0</v>
      </c>
      <c r="I4679">
        <v>0</v>
      </c>
      <c r="M4679" s="12"/>
    </row>
    <row r="4680" spans="1:18" x14ac:dyDescent="0.2">
      <c r="A4680" s="2">
        <v>0</v>
      </c>
      <c r="B4680">
        <v>9863224</v>
      </c>
      <c r="C4680">
        <v>2</v>
      </c>
      <c r="D4680">
        <v>5.8999999999999997E-2</v>
      </c>
      <c r="E4680">
        <v>2214</v>
      </c>
      <c r="F4680">
        <v>-311</v>
      </c>
      <c r="G4680">
        <v>0</v>
      </c>
      <c r="H4680" s="3">
        <v>0</v>
      </c>
      <c r="I4680">
        <v>0</v>
      </c>
      <c r="M4680" s="12"/>
    </row>
    <row r="4681" spans="1:18" x14ac:dyDescent="0.2">
      <c r="A4681" s="2">
        <v>0</v>
      </c>
      <c r="B4681">
        <v>9863224</v>
      </c>
      <c r="C4681">
        <v>2</v>
      </c>
      <c r="D4681">
        <v>0.51800000000000002</v>
      </c>
      <c r="E4681">
        <v>2212</v>
      </c>
      <c r="F4681">
        <v>-313</v>
      </c>
      <c r="G4681">
        <v>0</v>
      </c>
      <c r="H4681" s="3">
        <v>0</v>
      </c>
      <c r="I4681">
        <v>0</v>
      </c>
      <c r="M4681" s="12"/>
    </row>
    <row r="4682" spans="1:18" s="2" customFormat="1" x14ac:dyDescent="0.2">
      <c r="A4682" s="2">
        <v>0</v>
      </c>
      <c r="B4682" s="2">
        <v>9863214</v>
      </c>
      <c r="C4682" s="2" t="s">
        <v>808</v>
      </c>
      <c r="D4682" s="2">
        <v>2.0049999999999999</v>
      </c>
      <c r="E4682" s="2">
        <v>0.17799999999999999</v>
      </c>
      <c r="F4682" s="2">
        <v>4</v>
      </c>
      <c r="G4682" s="2">
        <v>1</v>
      </c>
      <c r="H4682" s="2">
        <v>-1</v>
      </c>
      <c r="I4682" s="2">
        <v>0</v>
      </c>
      <c r="J4682" s="2">
        <v>0</v>
      </c>
      <c r="K4682" s="2">
        <v>1</v>
      </c>
      <c r="L4682" s="2">
        <v>0</v>
      </c>
      <c r="M4682" s="2">
        <v>16</v>
      </c>
      <c r="N4682" s="2">
        <v>2.0190000000000001</v>
      </c>
      <c r="O4682" s="2">
        <v>1.9910000000000001</v>
      </c>
      <c r="P4682" s="2">
        <v>0.20100000000000001</v>
      </c>
      <c r="Q4682" s="2">
        <v>0.155</v>
      </c>
      <c r="R4682" s="9">
        <v>1</v>
      </c>
    </row>
    <row r="4683" spans="1:18" x14ac:dyDescent="0.2">
      <c r="A4683" s="2">
        <v>0</v>
      </c>
      <c r="B4683">
        <v>9863214</v>
      </c>
      <c r="C4683">
        <v>2</v>
      </c>
      <c r="D4683">
        <v>3.4000000000000002E-2</v>
      </c>
      <c r="E4683">
        <v>2212</v>
      </c>
      <c r="F4683">
        <v>-321</v>
      </c>
      <c r="G4683">
        <v>0</v>
      </c>
      <c r="H4683" s="3">
        <v>0</v>
      </c>
      <c r="I4683">
        <v>0</v>
      </c>
      <c r="M4683" s="12"/>
    </row>
    <row r="4684" spans="1:18" x14ac:dyDescent="0.2">
      <c r="A4684" s="2">
        <v>0</v>
      </c>
      <c r="B4684">
        <v>9863214</v>
      </c>
      <c r="C4684">
        <v>2</v>
      </c>
      <c r="D4684">
        <v>3.4000000000000002E-2</v>
      </c>
      <c r="E4684">
        <v>2112</v>
      </c>
      <c r="F4684">
        <v>-311</v>
      </c>
      <c r="G4684">
        <v>0</v>
      </c>
      <c r="H4684" s="3">
        <v>0</v>
      </c>
      <c r="I4684">
        <v>0</v>
      </c>
      <c r="M4684" s="12"/>
    </row>
    <row r="4685" spans="1:18" x14ac:dyDescent="0.2">
      <c r="A4685" s="2">
        <v>0</v>
      </c>
      <c r="B4685">
        <v>9863214</v>
      </c>
      <c r="C4685">
        <v>2</v>
      </c>
      <c r="D4685">
        <v>4.9000000000000002E-2</v>
      </c>
      <c r="E4685">
        <v>3122</v>
      </c>
      <c r="F4685">
        <v>111</v>
      </c>
      <c r="G4685">
        <v>0</v>
      </c>
      <c r="H4685" s="3">
        <v>0</v>
      </c>
      <c r="I4685">
        <v>0</v>
      </c>
      <c r="M4685" s="12"/>
    </row>
    <row r="4686" spans="1:18" x14ac:dyDescent="0.2">
      <c r="A4686" s="2">
        <v>0</v>
      </c>
      <c r="B4686">
        <v>9863214</v>
      </c>
      <c r="C4686">
        <v>2</v>
      </c>
      <c r="D4686">
        <v>0.01</v>
      </c>
      <c r="E4686">
        <v>3222</v>
      </c>
      <c r="F4686">
        <v>-211</v>
      </c>
      <c r="G4686">
        <v>0</v>
      </c>
      <c r="H4686" s="3">
        <v>0</v>
      </c>
      <c r="I4686">
        <v>0</v>
      </c>
      <c r="M4686" s="12"/>
    </row>
    <row r="4687" spans="1:18" x14ac:dyDescent="0.2">
      <c r="A4687" s="2">
        <v>0</v>
      </c>
      <c r="B4687">
        <v>9863214</v>
      </c>
      <c r="C4687">
        <v>2</v>
      </c>
      <c r="D4687">
        <v>0.01</v>
      </c>
      <c r="E4687">
        <v>3212</v>
      </c>
      <c r="F4687">
        <v>111</v>
      </c>
      <c r="G4687">
        <v>0</v>
      </c>
      <c r="H4687" s="3">
        <v>0</v>
      </c>
      <c r="I4687">
        <v>0</v>
      </c>
      <c r="M4687" s="12"/>
    </row>
    <row r="4688" spans="1:18" x14ac:dyDescent="0.2">
      <c r="A4688" s="2">
        <v>0</v>
      </c>
      <c r="B4688">
        <v>9863214</v>
      </c>
      <c r="C4688">
        <v>2</v>
      </c>
      <c r="D4688">
        <v>0.01</v>
      </c>
      <c r="E4688">
        <v>3112</v>
      </c>
      <c r="F4688">
        <v>211</v>
      </c>
      <c r="G4688">
        <v>0</v>
      </c>
      <c r="H4688" s="3">
        <v>0</v>
      </c>
      <c r="I4688">
        <v>0</v>
      </c>
      <c r="M4688" s="12"/>
    </row>
    <row r="4689" spans="1:18" x14ac:dyDescent="0.2">
      <c r="A4689" s="2">
        <v>0</v>
      </c>
      <c r="B4689">
        <v>9863214</v>
      </c>
      <c r="C4689">
        <v>2</v>
      </c>
      <c r="D4689">
        <v>1.4999999999999999E-2</v>
      </c>
      <c r="E4689">
        <v>3322</v>
      </c>
      <c r="F4689">
        <v>311</v>
      </c>
      <c r="G4689">
        <v>0</v>
      </c>
      <c r="H4689" s="3">
        <v>0</v>
      </c>
      <c r="I4689">
        <v>0</v>
      </c>
      <c r="M4689" s="12"/>
    </row>
    <row r="4690" spans="1:18" x14ac:dyDescent="0.2">
      <c r="A4690" s="2">
        <v>0</v>
      </c>
      <c r="B4690">
        <v>9863214</v>
      </c>
      <c r="C4690">
        <v>2</v>
      </c>
      <c r="D4690">
        <v>1.4999999999999999E-2</v>
      </c>
      <c r="E4690">
        <v>3312</v>
      </c>
      <c r="F4690">
        <v>321</v>
      </c>
      <c r="G4690">
        <v>0</v>
      </c>
      <c r="H4690" s="3">
        <v>0</v>
      </c>
      <c r="I4690">
        <v>0</v>
      </c>
      <c r="M4690" s="12"/>
    </row>
    <row r="4691" spans="1:18" x14ac:dyDescent="0.2">
      <c r="A4691" s="2">
        <v>0</v>
      </c>
      <c r="B4691">
        <v>9863214</v>
      </c>
      <c r="C4691">
        <v>2</v>
      </c>
      <c r="D4691">
        <v>1.6E-2</v>
      </c>
      <c r="E4691">
        <v>3224</v>
      </c>
      <c r="F4691">
        <v>-211</v>
      </c>
      <c r="G4691">
        <v>0</v>
      </c>
      <c r="H4691" s="3">
        <v>0</v>
      </c>
      <c r="I4691">
        <v>0</v>
      </c>
      <c r="M4691" s="12"/>
    </row>
    <row r="4692" spans="1:18" x14ac:dyDescent="0.2">
      <c r="A4692" s="2">
        <v>0</v>
      </c>
      <c r="B4692">
        <v>9863214</v>
      </c>
      <c r="C4692">
        <v>2</v>
      </c>
      <c r="D4692">
        <v>1.6E-2</v>
      </c>
      <c r="E4692">
        <v>3214</v>
      </c>
      <c r="F4692">
        <v>111</v>
      </c>
      <c r="G4692">
        <v>0</v>
      </c>
      <c r="H4692" s="3">
        <v>0</v>
      </c>
      <c r="I4692">
        <v>0</v>
      </c>
      <c r="M4692" s="12"/>
    </row>
    <row r="4693" spans="1:18" x14ac:dyDescent="0.2">
      <c r="A4693" s="2">
        <v>0</v>
      </c>
      <c r="B4693">
        <v>9863214</v>
      </c>
      <c r="C4693">
        <v>2</v>
      </c>
      <c r="D4693">
        <v>1.6E-2</v>
      </c>
      <c r="E4693">
        <v>3114</v>
      </c>
      <c r="F4693">
        <v>211</v>
      </c>
      <c r="G4693">
        <v>0</v>
      </c>
      <c r="H4693" s="3">
        <v>0</v>
      </c>
      <c r="I4693">
        <v>0</v>
      </c>
      <c r="M4693" s="12"/>
    </row>
    <row r="4694" spans="1:18" x14ac:dyDescent="0.2">
      <c r="A4694" s="2">
        <v>0</v>
      </c>
      <c r="B4694">
        <v>9863214</v>
      </c>
      <c r="C4694">
        <v>2</v>
      </c>
      <c r="D4694">
        <v>0.13700000000000001</v>
      </c>
      <c r="E4694">
        <v>3124</v>
      </c>
      <c r="F4694">
        <v>111</v>
      </c>
      <c r="G4694">
        <v>0</v>
      </c>
      <c r="H4694" s="3">
        <v>0</v>
      </c>
      <c r="I4694">
        <v>0</v>
      </c>
      <c r="M4694" s="12"/>
    </row>
    <row r="4695" spans="1:18" x14ac:dyDescent="0.2">
      <c r="A4695" s="2">
        <v>0</v>
      </c>
      <c r="B4695">
        <v>9863214</v>
      </c>
      <c r="C4695">
        <v>2</v>
      </c>
      <c r="D4695">
        <v>5.8999999999999997E-2</v>
      </c>
      <c r="E4695">
        <v>2214</v>
      </c>
      <c r="F4695">
        <v>-321</v>
      </c>
      <c r="G4695">
        <v>0</v>
      </c>
      <c r="H4695" s="3">
        <v>0</v>
      </c>
      <c r="I4695">
        <v>0</v>
      </c>
      <c r="M4695" s="12"/>
    </row>
    <row r="4696" spans="1:18" x14ac:dyDescent="0.2">
      <c r="A4696" s="2">
        <v>0</v>
      </c>
      <c r="B4696">
        <v>9863214</v>
      </c>
      <c r="C4696">
        <v>2</v>
      </c>
      <c r="D4696">
        <v>5.8999999999999997E-2</v>
      </c>
      <c r="E4696">
        <v>2114</v>
      </c>
      <c r="F4696">
        <v>-311</v>
      </c>
      <c r="G4696">
        <v>0</v>
      </c>
      <c r="H4696" s="3">
        <v>0</v>
      </c>
      <c r="I4696">
        <v>0</v>
      </c>
      <c r="M4696" s="12"/>
    </row>
    <row r="4697" spans="1:18" x14ac:dyDescent="0.2">
      <c r="A4697" s="2">
        <v>0</v>
      </c>
      <c r="B4697">
        <v>9863214</v>
      </c>
      <c r="C4697">
        <v>2</v>
      </c>
      <c r="D4697">
        <v>0.26</v>
      </c>
      <c r="E4697">
        <v>2212</v>
      </c>
      <c r="F4697">
        <v>-323</v>
      </c>
      <c r="G4697">
        <v>0</v>
      </c>
      <c r="H4697" s="3">
        <v>0</v>
      </c>
      <c r="I4697">
        <v>0</v>
      </c>
      <c r="M4697" s="12"/>
    </row>
    <row r="4698" spans="1:18" x14ac:dyDescent="0.2">
      <c r="A4698" s="2">
        <v>0</v>
      </c>
      <c r="B4698">
        <v>9863214</v>
      </c>
      <c r="C4698">
        <v>2</v>
      </c>
      <c r="D4698">
        <v>0.26</v>
      </c>
      <c r="E4698">
        <v>2112</v>
      </c>
      <c r="F4698">
        <v>-313</v>
      </c>
      <c r="G4698">
        <v>0</v>
      </c>
      <c r="H4698" s="3">
        <v>0</v>
      </c>
      <c r="I4698">
        <v>0</v>
      </c>
      <c r="M4698" s="12"/>
    </row>
    <row r="4699" spans="1:18" s="2" customFormat="1" x14ac:dyDescent="0.2">
      <c r="A4699" s="2">
        <v>0</v>
      </c>
      <c r="B4699" s="2">
        <v>9863114</v>
      </c>
      <c r="C4699" s="2" t="s">
        <v>809</v>
      </c>
      <c r="D4699" s="2">
        <v>2.0049999999999999</v>
      </c>
      <c r="E4699" s="2">
        <v>0.17799999999999999</v>
      </c>
      <c r="F4699" s="2">
        <v>4</v>
      </c>
      <c r="G4699" s="2">
        <v>1</v>
      </c>
      <c r="H4699" s="2">
        <v>-1</v>
      </c>
      <c r="I4699" s="2">
        <v>0</v>
      </c>
      <c r="J4699" s="2">
        <v>0</v>
      </c>
      <c r="K4699" s="2">
        <v>1</v>
      </c>
      <c r="L4699" s="2">
        <v>-1</v>
      </c>
      <c r="M4699" s="2">
        <v>11</v>
      </c>
      <c r="N4699" s="2">
        <v>2.0190000000000001</v>
      </c>
      <c r="O4699" s="2">
        <v>1.9910000000000001</v>
      </c>
      <c r="P4699" s="2">
        <v>0.20100000000000001</v>
      </c>
      <c r="Q4699" s="2">
        <v>0.155</v>
      </c>
      <c r="R4699" s="9">
        <v>1</v>
      </c>
    </row>
    <row r="4700" spans="1:18" x14ac:dyDescent="0.2">
      <c r="A4700" s="2">
        <v>0</v>
      </c>
      <c r="B4700">
        <v>9863114</v>
      </c>
      <c r="C4700">
        <v>2</v>
      </c>
      <c r="D4700">
        <v>6.9000000000000006E-2</v>
      </c>
      <c r="E4700">
        <v>2112</v>
      </c>
      <c r="F4700">
        <v>-321</v>
      </c>
      <c r="G4700">
        <v>0</v>
      </c>
      <c r="H4700" s="3">
        <v>0</v>
      </c>
      <c r="I4700">
        <v>0</v>
      </c>
      <c r="M4700" s="12"/>
    </row>
    <row r="4701" spans="1:18" x14ac:dyDescent="0.2">
      <c r="A4701" s="2">
        <v>0</v>
      </c>
      <c r="B4701">
        <v>9863114</v>
      </c>
      <c r="C4701">
        <v>2</v>
      </c>
      <c r="D4701">
        <v>4.9000000000000002E-2</v>
      </c>
      <c r="E4701">
        <v>3122</v>
      </c>
      <c r="F4701">
        <v>-211</v>
      </c>
      <c r="G4701">
        <v>0</v>
      </c>
      <c r="H4701" s="3">
        <v>0</v>
      </c>
      <c r="I4701">
        <v>0</v>
      </c>
      <c r="M4701" s="12"/>
    </row>
    <row r="4702" spans="1:18" x14ac:dyDescent="0.2">
      <c r="A4702" s="2">
        <v>0</v>
      </c>
      <c r="B4702">
        <v>9863114</v>
      </c>
      <c r="C4702">
        <v>2</v>
      </c>
      <c r="D4702">
        <v>1.4999999999999999E-2</v>
      </c>
      <c r="E4702">
        <v>3212</v>
      </c>
      <c r="F4702">
        <v>-211</v>
      </c>
      <c r="G4702">
        <v>0</v>
      </c>
      <c r="H4702" s="3">
        <v>0</v>
      </c>
      <c r="I4702">
        <v>0</v>
      </c>
      <c r="M4702" s="12"/>
    </row>
    <row r="4703" spans="1:18" x14ac:dyDescent="0.2">
      <c r="A4703" s="2">
        <v>0</v>
      </c>
      <c r="B4703">
        <v>9863114</v>
      </c>
      <c r="C4703">
        <v>2</v>
      </c>
      <c r="D4703">
        <v>1.4999999999999999E-2</v>
      </c>
      <c r="E4703">
        <v>3112</v>
      </c>
      <c r="F4703">
        <v>111</v>
      </c>
      <c r="G4703">
        <v>0</v>
      </c>
      <c r="H4703" s="3">
        <v>0</v>
      </c>
      <c r="I4703">
        <v>0</v>
      </c>
      <c r="M4703" s="12"/>
    </row>
    <row r="4704" spans="1:18" x14ac:dyDescent="0.2">
      <c r="A4704" s="2">
        <v>0</v>
      </c>
      <c r="B4704">
        <v>9863114</v>
      </c>
      <c r="C4704">
        <v>2</v>
      </c>
      <c r="D4704">
        <v>2.9000000000000001E-2</v>
      </c>
      <c r="E4704">
        <v>3312</v>
      </c>
      <c r="F4704">
        <v>311</v>
      </c>
      <c r="G4704">
        <v>0</v>
      </c>
      <c r="H4704" s="3">
        <v>0</v>
      </c>
      <c r="I4704">
        <v>0</v>
      </c>
      <c r="M4704" s="12"/>
    </row>
    <row r="4705" spans="1:18" x14ac:dyDescent="0.2">
      <c r="A4705" s="2">
        <v>0</v>
      </c>
      <c r="B4705">
        <v>9863114</v>
      </c>
      <c r="C4705">
        <v>2</v>
      </c>
      <c r="D4705">
        <v>2.5000000000000001E-2</v>
      </c>
      <c r="E4705">
        <v>3214</v>
      </c>
      <c r="F4705">
        <v>-211</v>
      </c>
      <c r="G4705">
        <v>0</v>
      </c>
      <c r="H4705" s="3">
        <v>0</v>
      </c>
      <c r="I4705">
        <v>0</v>
      </c>
      <c r="M4705" s="12"/>
    </row>
    <row r="4706" spans="1:18" x14ac:dyDescent="0.2">
      <c r="A4706" s="2">
        <v>0</v>
      </c>
      <c r="B4706">
        <v>9863114</v>
      </c>
      <c r="C4706">
        <v>2</v>
      </c>
      <c r="D4706">
        <v>2.5000000000000001E-2</v>
      </c>
      <c r="E4706">
        <v>3114</v>
      </c>
      <c r="F4706">
        <v>111</v>
      </c>
      <c r="G4706">
        <v>0</v>
      </c>
      <c r="H4706" s="3">
        <v>0</v>
      </c>
      <c r="I4706">
        <v>0</v>
      </c>
      <c r="M4706" s="12"/>
    </row>
    <row r="4707" spans="1:18" x14ac:dyDescent="0.2">
      <c r="A4707" s="2">
        <v>0</v>
      </c>
      <c r="B4707">
        <v>9863114</v>
      </c>
      <c r="C4707">
        <v>2</v>
      </c>
      <c r="D4707">
        <v>0.13700000000000001</v>
      </c>
      <c r="E4707">
        <v>3124</v>
      </c>
      <c r="F4707">
        <v>-211</v>
      </c>
      <c r="G4707">
        <v>0</v>
      </c>
      <c r="H4707" s="3">
        <v>0</v>
      </c>
      <c r="I4707">
        <v>0</v>
      </c>
      <c r="M4707" s="12"/>
    </row>
    <row r="4708" spans="1:18" x14ac:dyDescent="0.2">
      <c r="A4708" s="2">
        <v>0</v>
      </c>
      <c r="B4708">
        <v>9863114</v>
      </c>
      <c r="C4708">
        <v>2</v>
      </c>
      <c r="D4708">
        <v>5.8999999999999997E-2</v>
      </c>
      <c r="E4708">
        <v>2114</v>
      </c>
      <c r="F4708">
        <v>-321</v>
      </c>
      <c r="G4708">
        <v>0</v>
      </c>
      <c r="H4708" s="3">
        <v>0</v>
      </c>
      <c r="I4708">
        <v>0</v>
      </c>
      <c r="M4708" s="12"/>
    </row>
    <row r="4709" spans="1:18" x14ac:dyDescent="0.2">
      <c r="A4709" s="2">
        <v>0</v>
      </c>
      <c r="B4709">
        <v>9863114</v>
      </c>
      <c r="C4709">
        <v>2</v>
      </c>
      <c r="D4709">
        <v>5.8999999999999997E-2</v>
      </c>
      <c r="E4709">
        <v>1114</v>
      </c>
      <c r="F4709">
        <v>-311</v>
      </c>
      <c r="G4709">
        <v>0</v>
      </c>
      <c r="H4709" s="3">
        <v>0</v>
      </c>
      <c r="I4709">
        <v>0</v>
      </c>
      <c r="M4709" s="12"/>
    </row>
    <row r="4710" spans="1:18" x14ac:dyDescent="0.2">
      <c r="A4710" s="2">
        <v>0</v>
      </c>
      <c r="B4710">
        <v>9863114</v>
      </c>
      <c r="C4710">
        <v>2</v>
      </c>
      <c r="D4710">
        <v>0.51800000000000002</v>
      </c>
      <c r="E4710">
        <v>2112</v>
      </c>
      <c r="F4710">
        <v>-323</v>
      </c>
      <c r="G4710">
        <v>0</v>
      </c>
      <c r="H4710" s="3">
        <v>0</v>
      </c>
      <c r="I4710">
        <v>0</v>
      </c>
      <c r="M4710" s="12"/>
    </row>
    <row r="4711" spans="1:18" s="2" customFormat="1" x14ac:dyDescent="0.2">
      <c r="A4711" s="2">
        <v>0</v>
      </c>
      <c r="B4711" s="2">
        <v>-9863224</v>
      </c>
      <c r="C4711" s="2" t="s">
        <v>810</v>
      </c>
      <c r="D4711" s="2">
        <v>2.0049999999999999</v>
      </c>
      <c r="E4711" s="2">
        <v>0.17799999999999999</v>
      </c>
      <c r="F4711" s="2">
        <v>4</v>
      </c>
      <c r="G4711" s="2">
        <v>-1</v>
      </c>
      <c r="H4711" s="2">
        <v>1</v>
      </c>
      <c r="I4711" s="2">
        <v>0</v>
      </c>
      <c r="J4711" s="2">
        <v>0</v>
      </c>
      <c r="K4711" s="2">
        <v>1</v>
      </c>
      <c r="L4711" s="2">
        <v>-1</v>
      </c>
      <c r="M4711" s="2">
        <v>11</v>
      </c>
      <c r="N4711" s="2">
        <v>2.0190000000000001</v>
      </c>
      <c r="O4711" s="2">
        <v>1.9910000000000001</v>
      </c>
      <c r="P4711" s="2">
        <v>0.20100000000000001</v>
      </c>
      <c r="Q4711" s="2">
        <v>0.155</v>
      </c>
      <c r="R4711" s="9">
        <v>1</v>
      </c>
    </row>
    <row r="4712" spans="1:18" x14ac:dyDescent="0.2">
      <c r="A4712" s="2">
        <v>0</v>
      </c>
      <c r="B4712">
        <v>-9863224</v>
      </c>
      <c r="C4712">
        <v>2</v>
      </c>
      <c r="D4712">
        <v>6.9000000000000006E-2</v>
      </c>
      <c r="E4712">
        <v>-2212</v>
      </c>
      <c r="F4712">
        <v>311</v>
      </c>
      <c r="G4712">
        <v>0</v>
      </c>
      <c r="H4712" s="3">
        <v>0</v>
      </c>
      <c r="I4712">
        <v>0</v>
      </c>
      <c r="M4712" s="12"/>
    </row>
    <row r="4713" spans="1:18" x14ac:dyDescent="0.2">
      <c r="A4713" s="2">
        <v>0</v>
      </c>
      <c r="B4713">
        <v>-9863224</v>
      </c>
      <c r="C4713">
        <v>2</v>
      </c>
      <c r="D4713">
        <v>4.9000000000000002E-2</v>
      </c>
      <c r="E4713">
        <v>-3122</v>
      </c>
      <c r="F4713">
        <v>-211</v>
      </c>
      <c r="G4713">
        <v>0</v>
      </c>
      <c r="H4713" s="3">
        <v>0</v>
      </c>
      <c r="I4713">
        <v>0</v>
      </c>
      <c r="M4713" s="12"/>
    </row>
    <row r="4714" spans="1:18" x14ac:dyDescent="0.2">
      <c r="A4714" s="2">
        <v>0</v>
      </c>
      <c r="B4714">
        <v>-9863224</v>
      </c>
      <c r="C4714">
        <v>2</v>
      </c>
      <c r="D4714">
        <v>1.4999999999999999E-2</v>
      </c>
      <c r="E4714">
        <v>-3222</v>
      </c>
      <c r="F4714">
        <v>111</v>
      </c>
      <c r="G4714">
        <v>0</v>
      </c>
      <c r="H4714" s="3">
        <v>0</v>
      </c>
      <c r="I4714">
        <v>0</v>
      </c>
      <c r="M4714" s="12"/>
    </row>
    <row r="4715" spans="1:18" x14ac:dyDescent="0.2">
      <c r="A4715" s="2">
        <v>0</v>
      </c>
      <c r="B4715">
        <v>-9863224</v>
      </c>
      <c r="C4715">
        <v>2</v>
      </c>
      <c r="D4715">
        <v>1.4999999999999999E-2</v>
      </c>
      <c r="E4715">
        <v>-3212</v>
      </c>
      <c r="F4715">
        <v>-211</v>
      </c>
      <c r="G4715">
        <v>0</v>
      </c>
      <c r="H4715" s="3">
        <v>0</v>
      </c>
      <c r="I4715">
        <v>0</v>
      </c>
      <c r="M4715" s="12"/>
    </row>
    <row r="4716" spans="1:18" x14ac:dyDescent="0.2">
      <c r="A4716" s="2">
        <v>0</v>
      </c>
      <c r="B4716">
        <v>-9863224</v>
      </c>
      <c r="C4716">
        <v>2</v>
      </c>
      <c r="D4716">
        <v>2.9000000000000001E-2</v>
      </c>
      <c r="E4716">
        <v>-3322</v>
      </c>
      <c r="F4716">
        <v>-321</v>
      </c>
      <c r="G4716">
        <v>0</v>
      </c>
      <c r="H4716" s="3">
        <v>0</v>
      </c>
      <c r="I4716">
        <v>0</v>
      </c>
      <c r="M4716" s="12"/>
    </row>
    <row r="4717" spans="1:18" x14ac:dyDescent="0.2">
      <c r="A4717" s="2">
        <v>0</v>
      </c>
      <c r="B4717">
        <v>-9863224</v>
      </c>
      <c r="C4717">
        <v>2</v>
      </c>
      <c r="D4717">
        <v>2.5000000000000001E-2</v>
      </c>
      <c r="E4717">
        <v>-3224</v>
      </c>
      <c r="F4717">
        <v>111</v>
      </c>
      <c r="G4717">
        <v>0</v>
      </c>
      <c r="H4717" s="3">
        <v>0</v>
      </c>
      <c r="I4717">
        <v>0</v>
      </c>
      <c r="M4717" s="12"/>
    </row>
    <row r="4718" spans="1:18" x14ac:dyDescent="0.2">
      <c r="A4718" s="2">
        <v>0</v>
      </c>
      <c r="B4718">
        <v>-9863224</v>
      </c>
      <c r="C4718">
        <v>2</v>
      </c>
      <c r="D4718">
        <v>2.5000000000000001E-2</v>
      </c>
      <c r="E4718">
        <v>-3214</v>
      </c>
      <c r="F4718">
        <v>-211</v>
      </c>
      <c r="G4718">
        <v>0</v>
      </c>
      <c r="H4718" s="3">
        <v>0</v>
      </c>
      <c r="I4718">
        <v>0</v>
      </c>
      <c r="M4718" s="12"/>
    </row>
    <row r="4719" spans="1:18" x14ac:dyDescent="0.2">
      <c r="A4719" s="2">
        <v>0</v>
      </c>
      <c r="B4719">
        <v>-9863224</v>
      </c>
      <c r="C4719">
        <v>2</v>
      </c>
      <c r="D4719">
        <v>0.13700000000000001</v>
      </c>
      <c r="E4719">
        <v>-3124</v>
      </c>
      <c r="F4719">
        <v>-211</v>
      </c>
      <c r="G4719">
        <v>0</v>
      </c>
      <c r="H4719" s="3">
        <v>0</v>
      </c>
      <c r="I4719">
        <v>0</v>
      </c>
      <c r="M4719" s="12"/>
    </row>
    <row r="4720" spans="1:18" x14ac:dyDescent="0.2">
      <c r="A4720" s="2">
        <v>0</v>
      </c>
      <c r="B4720">
        <v>-9863224</v>
      </c>
      <c r="C4720">
        <v>2</v>
      </c>
      <c r="D4720">
        <v>5.8999999999999997E-2</v>
      </c>
      <c r="E4720">
        <v>-2224</v>
      </c>
      <c r="F4720">
        <v>321</v>
      </c>
      <c r="G4720">
        <v>0</v>
      </c>
      <c r="H4720" s="3">
        <v>0</v>
      </c>
      <c r="I4720">
        <v>0</v>
      </c>
      <c r="M4720" s="12"/>
    </row>
    <row r="4721" spans="1:18" x14ac:dyDescent="0.2">
      <c r="A4721" s="2">
        <v>0</v>
      </c>
      <c r="B4721">
        <v>-9863224</v>
      </c>
      <c r="C4721">
        <v>2</v>
      </c>
      <c r="D4721">
        <v>5.8999999999999997E-2</v>
      </c>
      <c r="E4721">
        <v>-2214</v>
      </c>
      <c r="F4721">
        <v>311</v>
      </c>
      <c r="G4721">
        <v>0</v>
      </c>
      <c r="H4721" s="3">
        <v>0</v>
      </c>
      <c r="I4721">
        <v>0</v>
      </c>
      <c r="M4721" s="12"/>
    </row>
    <row r="4722" spans="1:18" x14ac:dyDescent="0.2">
      <c r="A4722" s="2">
        <v>0</v>
      </c>
      <c r="B4722">
        <v>-9863224</v>
      </c>
      <c r="C4722">
        <v>2</v>
      </c>
      <c r="D4722">
        <v>0.51800000000000002</v>
      </c>
      <c r="E4722">
        <v>-2212</v>
      </c>
      <c r="F4722">
        <v>313</v>
      </c>
      <c r="G4722">
        <v>0</v>
      </c>
      <c r="H4722" s="3">
        <v>0</v>
      </c>
      <c r="I4722">
        <v>0</v>
      </c>
      <c r="M4722" s="12"/>
    </row>
    <row r="4723" spans="1:18" s="2" customFormat="1" x14ac:dyDescent="0.2">
      <c r="A4723" s="2">
        <v>0</v>
      </c>
      <c r="B4723" s="2">
        <v>-9863214</v>
      </c>
      <c r="C4723" s="2" t="s">
        <v>811</v>
      </c>
      <c r="D4723" s="2">
        <v>2.0049999999999999</v>
      </c>
      <c r="E4723" s="2">
        <v>0.17799999999999999</v>
      </c>
      <c r="F4723" s="2">
        <v>4</v>
      </c>
      <c r="G4723" s="2">
        <v>-1</v>
      </c>
      <c r="H4723" s="2">
        <v>1</v>
      </c>
      <c r="I4723" s="2">
        <v>0</v>
      </c>
      <c r="J4723" s="2">
        <v>0</v>
      </c>
      <c r="K4723" s="2">
        <v>1</v>
      </c>
      <c r="L4723" s="2">
        <v>0</v>
      </c>
      <c r="M4723" s="2">
        <v>16</v>
      </c>
      <c r="N4723" s="2">
        <v>2.0190000000000001</v>
      </c>
      <c r="O4723" s="2">
        <v>1.9910000000000001</v>
      </c>
      <c r="P4723" s="2">
        <v>0.20100000000000001</v>
      </c>
      <c r="Q4723" s="2">
        <v>0.155</v>
      </c>
      <c r="R4723" s="9">
        <v>1</v>
      </c>
    </row>
    <row r="4724" spans="1:18" x14ac:dyDescent="0.2">
      <c r="A4724" s="2">
        <v>0</v>
      </c>
      <c r="B4724">
        <v>-9863214</v>
      </c>
      <c r="C4724">
        <v>2</v>
      </c>
      <c r="D4724">
        <v>3.4000000000000002E-2</v>
      </c>
      <c r="E4724">
        <v>-2212</v>
      </c>
      <c r="F4724">
        <v>321</v>
      </c>
      <c r="G4724">
        <v>0</v>
      </c>
      <c r="H4724" s="3">
        <v>0</v>
      </c>
      <c r="I4724">
        <v>0</v>
      </c>
      <c r="M4724" s="12"/>
    </row>
    <row r="4725" spans="1:18" x14ac:dyDescent="0.2">
      <c r="A4725" s="2">
        <v>0</v>
      </c>
      <c r="B4725">
        <v>-9863214</v>
      </c>
      <c r="C4725">
        <v>2</v>
      </c>
      <c r="D4725">
        <v>3.4000000000000002E-2</v>
      </c>
      <c r="E4725">
        <v>-2112</v>
      </c>
      <c r="F4725">
        <v>311</v>
      </c>
      <c r="G4725">
        <v>0</v>
      </c>
      <c r="H4725" s="3">
        <v>0</v>
      </c>
      <c r="I4725">
        <v>0</v>
      </c>
      <c r="M4725" s="12"/>
    </row>
    <row r="4726" spans="1:18" x14ac:dyDescent="0.2">
      <c r="A4726" s="2">
        <v>0</v>
      </c>
      <c r="B4726">
        <v>-9863214</v>
      </c>
      <c r="C4726">
        <v>2</v>
      </c>
      <c r="D4726">
        <v>4.9000000000000002E-2</v>
      </c>
      <c r="E4726">
        <v>-3122</v>
      </c>
      <c r="F4726">
        <v>111</v>
      </c>
      <c r="G4726">
        <v>0</v>
      </c>
      <c r="H4726" s="3">
        <v>0</v>
      </c>
      <c r="I4726">
        <v>0</v>
      </c>
      <c r="M4726" s="12"/>
    </row>
    <row r="4727" spans="1:18" x14ac:dyDescent="0.2">
      <c r="A4727" s="2">
        <v>0</v>
      </c>
      <c r="B4727">
        <v>-9863214</v>
      </c>
      <c r="C4727">
        <v>2</v>
      </c>
      <c r="D4727">
        <v>0.01</v>
      </c>
      <c r="E4727">
        <v>-3222</v>
      </c>
      <c r="F4727">
        <v>211</v>
      </c>
      <c r="G4727">
        <v>0</v>
      </c>
      <c r="H4727" s="3">
        <v>0</v>
      </c>
      <c r="I4727">
        <v>0</v>
      </c>
      <c r="M4727" s="12"/>
    </row>
    <row r="4728" spans="1:18" x14ac:dyDescent="0.2">
      <c r="A4728" s="2">
        <v>0</v>
      </c>
      <c r="B4728">
        <v>-9863214</v>
      </c>
      <c r="C4728">
        <v>2</v>
      </c>
      <c r="D4728">
        <v>0.01</v>
      </c>
      <c r="E4728">
        <v>-3212</v>
      </c>
      <c r="F4728">
        <v>111</v>
      </c>
      <c r="G4728">
        <v>0</v>
      </c>
      <c r="H4728" s="3">
        <v>0</v>
      </c>
      <c r="I4728">
        <v>0</v>
      </c>
      <c r="M4728" s="12"/>
    </row>
    <row r="4729" spans="1:18" x14ac:dyDescent="0.2">
      <c r="A4729" s="2">
        <v>0</v>
      </c>
      <c r="B4729">
        <v>-9863214</v>
      </c>
      <c r="C4729">
        <v>2</v>
      </c>
      <c r="D4729">
        <v>0.01</v>
      </c>
      <c r="E4729">
        <v>-3112</v>
      </c>
      <c r="F4729">
        <v>-211</v>
      </c>
      <c r="G4729">
        <v>0</v>
      </c>
      <c r="H4729" s="3">
        <v>0</v>
      </c>
      <c r="I4729">
        <v>0</v>
      </c>
      <c r="M4729" s="12"/>
    </row>
    <row r="4730" spans="1:18" x14ac:dyDescent="0.2">
      <c r="A4730" s="2">
        <v>0</v>
      </c>
      <c r="B4730">
        <v>-9863214</v>
      </c>
      <c r="C4730">
        <v>2</v>
      </c>
      <c r="D4730">
        <v>1.4999999999999999E-2</v>
      </c>
      <c r="E4730">
        <v>-3322</v>
      </c>
      <c r="F4730">
        <v>-311</v>
      </c>
      <c r="G4730">
        <v>0</v>
      </c>
      <c r="H4730" s="3">
        <v>0</v>
      </c>
      <c r="I4730">
        <v>0</v>
      </c>
      <c r="M4730" s="12"/>
    </row>
    <row r="4731" spans="1:18" x14ac:dyDescent="0.2">
      <c r="A4731" s="2">
        <v>0</v>
      </c>
      <c r="B4731">
        <v>-9863214</v>
      </c>
      <c r="C4731">
        <v>2</v>
      </c>
      <c r="D4731">
        <v>1.4999999999999999E-2</v>
      </c>
      <c r="E4731">
        <v>-3312</v>
      </c>
      <c r="F4731">
        <v>-321</v>
      </c>
      <c r="G4731">
        <v>0</v>
      </c>
      <c r="H4731" s="3">
        <v>0</v>
      </c>
      <c r="I4731">
        <v>0</v>
      </c>
      <c r="M4731" s="12"/>
    </row>
    <row r="4732" spans="1:18" x14ac:dyDescent="0.2">
      <c r="A4732" s="2">
        <v>0</v>
      </c>
      <c r="B4732">
        <v>-9863214</v>
      </c>
      <c r="C4732">
        <v>2</v>
      </c>
      <c r="D4732">
        <v>1.6E-2</v>
      </c>
      <c r="E4732">
        <v>-3224</v>
      </c>
      <c r="F4732">
        <v>211</v>
      </c>
      <c r="G4732">
        <v>0</v>
      </c>
      <c r="H4732" s="3">
        <v>0</v>
      </c>
      <c r="I4732">
        <v>0</v>
      </c>
      <c r="M4732" s="12"/>
    </row>
    <row r="4733" spans="1:18" x14ac:dyDescent="0.2">
      <c r="A4733" s="2">
        <v>0</v>
      </c>
      <c r="B4733">
        <v>-9863214</v>
      </c>
      <c r="C4733">
        <v>2</v>
      </c>
      <c r="D4733">
        <v>1.6E-2</v>
      </c>
      <c r="E4733">
        <v>-3214</v>
      </c>
      <c r="F4733">
        <v>111</v>
      </c>
      <c r="G4733">
        <v>0</v>
      </c>
      <c r="H4733" s="3">
        <v>0</v>
      </c>
      <c r="I4733">
        <v>0</v>
      </c>
      <c r="M4733" s="12"/>
    </row>
    <row r="4734" spans="1:18" x14ac:dyDescent="0.2">
      <c r="A4734" s="2">
        <v>0</v>
      </c>
      <c r="B4734">
        <v>-9863214</v>
      </c>
      <c r="C4734">
        <v>2</v>
      </c>
      <c r="D4734">
        <v>1.6E-2</v>
      </c>
      <c r="E4734">
        <v>-3114</v>
      </c>
      <c r="F4734">
        <v>-211</v>
      </c>
      <c r="G4734">
        <v>0</v>
      </c>
      <c r="H4734" s="3">
        <v>0</v>
      </c>
      <c r="I4734">
        <v>0</v>
      </c>
      <c r="M4734" s="12"/>
    </row>
    <row r="4735" spans="1:18" x14ac:dyDescent="0.2">
      <c r="A4735" s="2">
        <v>0</v>
      </c>
      <c r="B4735">
        <v>-9863214</v>
      </c>
      <c r="C4735">
        <v>2</v>
      </c>
      <c r="D4735">
        <v>0.13700000000000001</v>
      </c>
      <c r="E4735">
        <v>-3124</v>
      </c>
      <c r="F4735">
        <v>111</v>
      </c>
      <c r="G4735">
        <v>0</v>
      </c>
      <c r="H4735" s="3">
        <v>0</v>
      </c>
      <c r="I4735">
        <v>0</v>
      </c>
      <c r="M4735" s="12"/>
    </row>
    <row r="4736" spans="1:18" x14ac:dyDescent="0.2">
      <c r="A4736" s="2">
        <v>0</v>
      </c>
      <c r="B4736">
        <v>-9863214</v>
      </c>
      <c r="C4736">
        <v>2</v>
      </c>
      <c r="D4736">
        <v>5.8999999999999997E-2</v>
      </c>
      <c r="E4736">
        <v>-2214</v>
      </c>
      <c r="F4736">
        <v>321</v>
      </c>
      <c r="G4736">
        <v>0</v>
      </c>
      <c r="H4736" s="3">
        <v>0</v>
      </c>
      <c r="I4736">
        <v>0</v>
      </c>
      <c r="M4736" s="12"/>
    </row>
    <row r="4737" spans="1:18" x14ac:dyDescent="0.2">
      <c r="A4737" s="2">
        <v>0</v>
      </c>
      <c r="B4737">
        <v>-9863214</v>
      </c>
      <c r="C4737">
        <v>2</v>
      </c>
      <c r="D4737">
        <v>5.8999999999999997E-2</v>
      </c>
      <c r="E4737">
        <v>-2114</v>
      </c>
      <c r="F4737">
        <v>311</v>
      </c>
      <c r="G4737">
        <v>0</v>
      </c>
      <c r="H4737" s="3">
        <v>0</v>
      </c>
      <c r="I4737">
        <v>0</v>
      </c>
      <c r="M4737" s="12"/>
    </row>
    <row r="4738" spans="1:18" x14ac:dyDescent="0.2">
      <c r="A4738" s="2">
        <v>0</v>
      </c>
      <c r="B4738">
        <v>-9863214</v>
      </c>
      <c r="C4738">
        <v>2</v>
      </c>
      <c r="D4738">
        <v>0.26</v>
      </c>
      <c r="E4738">
        <v>-2212</v>
      </c>
      <c r="F4738">
        <v>323</v>
      </c>
      <c r="G4738">
        <v>0</v>
      </c>
      <c r="H4738" s="3">
        <v>0</v>
      </c>
      <c r="I4738">
        <v>0</v>
      </c>
      <c r="M4738" s="12"/>
    </row>
    <row r="4739" spans="1:18" x14ac:dyDescent="0.2">
      <c r="A4739" s="2">
        <v>0</v>
      </c>
      <c r="B4739">
        <v>-9863214</v>
      </c>
      <c r="C4739">
        <v>2</v>
      </c>
      <c r="D4739">
        <v>0.26</v>
      </c>
      <c r="E4739">
        <v>-2112</v>
      </c>
      <c r="F4739">
        <v>313</v>
      </c>
      <c r="G4739">
        <v>0</v>
      </c>
      <c r="H4739" s="3">
        <v>0</v>
      </c>
      <c r="I4739">
        <v>0</v>
      </c>
      <c r="M4739" s="12"/>
    </row>
    <row r="4740" spans="1:18" s="2" customFormat="1" x14ac:dyDescent="0.2">
      <c r="A4740" s="2">
        <v>0</v>
      </c>
      <c r="B4740" s="2">
        <v>-9863114</v>
      </c>
      <c r="C4740" s="2" t="s">
        <v>812</v>
      </c>
      <c r="D4740" s="2">
        <v>2.0049999999999999</v>
      </c>
      <c r="E4740" s="2">
        <v>0.17799999999999999</v>
      </c>
      <c r="F4740" s="2">
        <v>4</v>
      </c>
      <c r="G4740" s="2">
        <v>-1</v>
      </c>
      <c r="H4740" s="2">
        <v>1</v>
      </c>
      <c r="I4740" s="2">
        <v>0</v>
      </c>
      <c r="J4740" s="2">
        <v>0</v>
      </c>
      <c r="K4740" s="2">
        <v>1</v>
      </c>
      <c r="L4740" s="2">
        <v>1</v>
      </c>
      <c r="M4740" s="2">
        <v>11</v>
      </c>
      <c r="N4740" s="2">
        <v>2.0190000000000001</v>
      </c>
      <c r="O4740" s="2">
        <v>1.9910000000000001</v>
      </c>
      <c r="P4740" s="2">
        <v>0.20100000000000001</v>
      </c>
      <c r="Q4740" s="2">
        <v>0.155</v>
      </c>
      <c r="R4740" s="9">
        <v>1</v>
      </c>
    </row>
    <row r="4741" spans="1:18" x14ac:dyDescent="0.2">
      <c r="A4741" s="2">
        <v>0</v>
      </c>
      <c r="B4741">
        <v>-9863114</v>
      </c>
      <c r="C4741">
        <v>2</v>
      </c>
      <c r="D4741">
        <v>6.9000000000000006E-2</v>
      </c>
      <c r="E4741">
        <v>-2112</v>
      </c>
      <c r="F4741">
        <v>321</v>
      </c>
      <c r="G4741">
        <v>0</v>
      </c>
      <c r="H4741" s="3">
        <v>0</v>
      </c>
      <c r="I4741">
        <v>0</v>
      </c>
      <c r="M4741" s="12"/>
    </row>
    <row r="4742" spans="1:18" x14ac:dyDescent="0.2">
      <c r="A4742" s="2">
        <v>0</v>
      </c>
      <c r="B4742">
        <v>-9863114</v>
      </c>
      <c r="C4742">
        <v>2</v>
      </c>
      <c r="D4742">
        <v>4.9000000000000002E-2</v>
      </c>
      <c r="E4742">
        <v>-3122</v>
      </c>
      <c r="F4742">
        <v>211</v>
      </c>
      <c r="G4742">
        <v>0</v>
      </c>
      <c r="H4742" s="3">
        <v>0</v>
      </c>
      <c r="I4742">
        <v>0</v>
      </c>
      <c r="M4742" s="12"/>
    </row>
    <row r="4743" spans="1:18" x14ac:dyDescent="0.2">
      <c r="A4743" s="2">
        <v>0</v>
      </c>
      <c r="B4743">
        <v>-9863114</v>
      </c>
      <c r="C4743">
        <v>2</v>
      </c>
      <c r="D4743">
        <v>1.4999999999999999E-2</v>
      </c>
      <c r="E4743">
        <v>-3212</v>
      </c>
      <c r="F4743">
        <v>211</v>
      </c>
      <c r="G4743">
        <v>0</v>
      </c>
      <c r="H4743" s="3">
        <v>0</v>
      </c>
      <c r="I4743">
        <v>0</v>
      </c>
      <c r="M4743" s="12"/>
    </row>
    <row r="4744" spans="1:18" x14ac:dyDescent="0.2">
      <c r="A4744" s="2">
        <v>0</v>
      </c>
      <c r="B4744">
        <v>-9863114</v>
      </c>
      <c r="C4744">
        <v>2</v>
      </c>
      <c r="D4744">
        <v>1.4999999999999999E-2</v>
      </c>
      <c r="E4744">
        <v>-3112</v>
      </c>
      <c r="F4744">
        <v>111</v>
      </c>
      <c r="G4744">
        <v>0</v>
      </c>
      <c r="H4744" s="3">
        <v>0</v>
      </c>
      <c r="I4744">
        <v>0</v>
      </c>
      <c r="M4744" s="12"/>
    </row>
    <row r="4745" spans="1:18" x14ac:dyDescent="0.2">
      <c r="A4745" s="2">
        <v>0</v>
      </c>
      <c r="B4745">
        <v>-9863114</v>
      </c>
      <c r="C4745">
        <v>2</v>
      </c>
      <c r="D4745">
        <v>2.9000000000000001E-2</v>
      </c>
      <c r="E4745">
        <v>-3312</v>
      </c>
      <c r="F4745">
        <v>-311</v>
      </c>
      <c r="G4745">
        <v>0</v>
      </c>
      <c r="H4745" s="3">
        <v>0</v>
      </c>
      <c r="I4745">
        <v>0</v>
      </c>
      <c r="M4745" s="12"/>
    </row>
    <row r="4746" spans="1:18" x14ac:dyDescent="0.2">
      <c r="A4746" s="2">
        <v>0</v>
      </c>
      <c r="B4746">
        <v>-9863114</v>
      </c>
      <c r="C4746">
        <v>2</v>
      </c>
      <c r="D4746">
        <v>2.5000000000000001E-2</v>
      </c>
      <c r="E4746">
        <v>-3214</v>
      </c>
      <c r="F4746">
        <v>211</v>
      </c>
      <c r="G4746">
        <v>0</v>
      </c>
      <c r="H4746" s="3">
        <v>0</v>
      </c>
      <c r="I4746">
        <v>0</v>
      </c>
      <c r="M4746" s="12"/>
    </row>
    <row r="4747" spans="1:18" x14ac:dyDescent="0.2">
      <c r="A4747" s="2">
        <v>0</v>
      </c>
      <c r="B4747">
        <v>-9863114</v>
      </c>
      <c r="C4747">
        <v>2</v>
      </c>
      <c r="D4747">
        <v>2.5000000000000001E-2</v>
      </c>
      <c r="E4747">
        <v>-3114</v>
      </c>
      <c r="F4747">
        <v>111</v>
      </c>
      <c r="G4747">
        <v>0</v>
      </c>
      <c r="H4747" s="3">
        <v>0</v>
      </c>
      <c r="I4747">
        <v>0</v>
      </c>
      <c r="M4747" s="12"/>
    </row>
    <row r="4748" spans="1:18" x14ac:dyDescent="0.2">
      <c r="A4748" s="2">
        <v>0</v>
      </c>
      <c r="B4748">
        <v>-9863114</v>
      </c>
      <c r="C4748">
        <v>2</v>
      </c>
      <c r="D4748">
        <v>0.13700000000000001</v>
      </c>
      <c r="E4748">
        <v>-3124</v>
      </c>
      <c r="F4748">
        <v>211</v>
      </c>
      <c r="G4748">
        <v>0</v>
      </c>
      <c r="H4748" s="3">
        <v>0</v>
      </c>
      <c r="I4748">
        <v>0</v>
      </c>
      <c r="M4748" s="12"/>
    </row>
    <row r="4749" spans="1:18" x14ac:dyDescent="0.2">
      <c r="A4749" s="2">
        <v>0</v>
      </c>
      <c r="B4749">
        <v>-9863114</v>
      </c>
      <c r="C4749">
        <v>2</v>
      </c>
      <c r="D4749">
        <v>5.8999999999999997E-2</v>
      </c>
      <c r="E4749">
        <v>-2114</v>
      </c>
      <c r="F4749">
        <v>321</v>
      </c>
      <c r="G4749">
        <v>0</v>
      </c>
      <c r="H4749" s="3">
        <v>0</v>
      </c>
      <c r="I4749">
        <v>0</v>
      </c>
      <c r="M4749" s="12"/>
    </row>
    <row r="4750" spans="1:18" x14ac:dyDescent="0.2">
      <c r="A4750" s="2">
        <v>0</v>
      </c>
      <c r="B4750">
        <v>-9863114</v>
      </c>
      <c r="C4750">
        <v>2</v>
      </c>
      <c r="D4750">
        <v>5.8999999999999997E-2</v>
      </c>
      <c r="E4750">
        <v>-1114</v>
      </c>
      <c r="F4750">
        <v>311</v>
      </c>
      <c r="G4750">
        <v>0</v>
      </c>
      <c r="H4750" s="3">
        <v>0</v>
      </c>
      <c r="I4750">
        <v>0</v>
      </c>
      <c r="M4750" s="12"/>
    </row>
    <row r="4751" spans="1:18" x14ac:dyDescent="0.2">
      <c r="A4751" s="2">
        <v>0</v>
      </c>
      <c r="B4751">
        <v>-9863114</v>
      </c>
      <c r="C4751">
        <v>2</v>
      </c>
      <c r="D4751">
        <v>0.51800000000000002</v>
      </c>
      <c r="E4751">
        <v>-2112</v>
      </c>
      <c r="F4751">
        <v>323</v>
      </c>
      <c r="G4751">
        <v>0</v>
      </c>
      <c r="H4751" s="3">
        <v>0</v>
      </c>
      <c r="I4751">
        <v>0</v>
      </c>
      <c r="M4751" s="12"/>
    </row>
    <row r="4752" spans="1:18" s="2" customFormat="1" x14ac:dyDescent="0.2">
      <c r="A4752" s="2">
        <v>0</v>
      </c>
      <c r="B4752" s="2">
        <v>9863222</v>
      </c>
      <c r="C4752" s="2" t="s">
        <v>813</v>
      </c>
      <c r="D4752" s="2">
        <v>2.105</v>
      </c>
      <c r="E4752" s="2">
        <v>0.313</v>
      </c>
      <c r="F4752" s="2">
        <v>2</v>
      </c>
      <c r="G4752" s="2">
        <v>1</v>
      </c>
      <c r="H4752" s="2">
        <v>-1</v>
      </c>
      <c r="I4752" s="2">
        <v>0</v>
      </c>
      <c r="J4752" s="2">
        <v>0</v>
      </c>
      <c r="K4752" s="2">
        <v>1</v>
      </c>
      <c r="L4752" s="2">
        <v>1</v>
      </c>
      <c r="M4752" s="2">
        <v>5</v>
      </c>
      <c r="N4752" s="2">
        <v>2.1549999999999998</v>
      </c>
      <c r="O4752" s="2">
        <v>2.0649999999999999</v>
      </c>
      <c r="P4752" s="2">
        <v>0.433</v>
      </c>
      <c r="Q4752" s="2">
        <v>0.26300000000000001</v>
      </c>
      <c r="R4752" s="9">
        <v>1</v>
      </c>
    </row>
    <row r="4753" spans="1:18" x14ac:dyDescent="0.2">
      <c r="A4753" s="2">
        <v>0</v>
      </c>
      <c r="B4753">
        <v>9863222</v>
      </c>
      <c r="C4753">
        <v>2</v>
      </c>
      <c r="D4753">
        <v>0.309</v>
      </c>
      <c r="E4753">
        <v>2212</v>
      </c>
      <c r="F4753">
        <v>-311</v>
      </c>
      <c r="G4753">
        <v>0</v>
      </c>
      <c r="H4753" s="3">
        <v>0</v>
      </c>
      <c r="I4753">
        <v>0</v>
      </c>
      <c r="M4753" s="3"/>
    </row>
    <row r="4754" spans="1:18" x14ac:dyDescent="0.2">
      <c r="A4754" s="2">
        <v>0</v>
      </c>
      <c r="B4754">
        <v>9863222</v>
      </c>
      <c r="C4754">
        <v>2</v>
      </c>
      <c r="D4754">
        <v>3.6999999999999998E-2</v>
      </c>
      <c r="E4754">
        <v>3222</v>
      </c>
      <c r="F4754">
        <v>111</v>
      </c>
      <c r="G4754">
        <v>0</v>
      </c>
      <c r="H4754" s="3">
        <v>0</v>
      </c>
      <c r="I4754">
        <v>0</v>
      </c>
      <c r="M4754" s="3"/>
    </row>
    <row r="4755" spans="1:18" x14ac:dyDescent="0.2">
      <c r="A4755" s="2">
        <v>0</v>
      </c>
      <c r="B4755">
        <v>9863222</v>
      </c>
      <c r="C4755">
        <v>2</v>
      </c>
      <c r="D4755">
        <v>3.6999999999999998E-2</v>
      </c>
      <c r="E4755">
        <v>3212</v>
      </c>
      <c r="F4755">
        <v>211</v>
      </c>
      <c r="G4755">
        <v>0</v>
      </c>
      <c r="H4755" s="3">
        <v>0</v>
      </c>
      <c r="I4755">
        <v>0</v>
      </c>
      <c r="M4755" s="3"/>
    </row>
    <row r="4756" spans="1:18" x14ac:dyDescent="0.2">
      <c r="A4756" s="2">
        <v>0</v>
      </c>
      <c r="B4756">
        <v>9863222</v>
      </c>
      <c r="C4756">
        <v>2</v>
      </c>
      <c r="D4756">
        <v>0.57399999999999995</v>
      </c>
      <c r="E4756">
        <v>3122</v>
      </c>
      <c r="F4756">
        <v>211</v>
      </c>
      <c r="G4756">
        <v>0</v>
      </c>
      <c r="H4756" s="3">
        <v>0</v>
      </c>
      <c r="I4756">
        <v>0</v>
      </c>
      <c r="M4756" s="3"/>
    </row>
    <row r="4757" spans="1:18" x14ac:dyDescent="0.2">
      <c r="A4757" s="2">
        <v>0</v>
      </c>
      <c r="B4757">
        <v>9863222</v>
      </c>
      <c r="C4757">
        <v>2</v>
      </c>
      <c r="D4757">
        <v>4.2999999999999997E-2</v>
      </c>
      <c r="E4757">
        <v>2212</v>
      </c>
      <c r="F4757">
        <v>-313</v>
      </c>
      <c r="G4757">
        <v>0</v>
      </c>
      <c r="H4757" s="3">
        <v>0</v>
      </c>
      <c r="I4757">
        <v>0</v>
      </c>
      <c r="M4757" s="3"/>
    </row>
    <row r="4758" spans="1:18" s="2" customFormat="1" x14ac:dyDescent="0.2">
      <c r="A4758" s="2">
        <v>0</v>
      </c>
      <c r="B4758" s="2">
        <v>9863212</v>
      </c>
      <c r="C4758" s="2" t="s">
        <v>814</v>
      </c>
      <c r="D4758" s="2">
        <v>2.105</v>
      </c>
      <c r="E4758" s="2">
        <v>0.313</v>
      </c>
      <c r="F4758" s="2">
        <v>2</v>
      </c>
      <c r="G4758" s="2">
        <v>1</v>
      </c>
      <c r="H4758" s="2">
        <v>-1</v>
      </c>
      <c r="I4758" s="2">
        <v>0</v>
      </c>
      <c r="J4758" s="2">
        <v>0</v>
      </c>
      <c r="K4758" s="2">
        <v>1</v>
      </c>
      <c r="L4758" s="2">
        <v>0</v>
      </c>
      <c r="M4758" s="2">
        <v>8</v>
      </c>
      <c r="N4758" s="2">
        <v>2.1549999999999998</v>
      </c>
      <c r="O4758" s="2">
        <v>2.0649999999999999</v>
      </c>
      <c r="P4758" s="2">
        <v>0.433</v>
      </c>
      <c r="Q4758" s="2">
        <v>0.26300000000000001</v>
      </c>
      <c r="R4758" s="9">
        <v>1</v>
      </c>
    </row>
    <row r="4759" spans="1:18" x14ac:dyDescent="0.2">
      <c r="A4759" s="2">
        <v>0</v>
      </c>
      <c r="B4759">
        <v>9863212</v>
      </c>
      <c r="C4759">
        <v>2</v>
      </c>
      <c r="D4759">
        <v>0.154</v>
      </c>
      <c r="E4759">
        <v>2212</v>
      </c>
      <c r="F4759">
        <v>-321</v>
      </c>
      <c r="G4759">
        <v>0</v>
      </c>
      <c r="H4759" s="3">
        <v>0</v>
      </c>
      <c r="I4759">
        <v>0</v>
      </c>
      <c r="M4759" s="3"/>
    </row>
    <row r="4760" spans="1:18" x14ac:dyDescent="0.2">
      <c r="A4760" s="2">
        <v>0</v>
      </c>
      <c r="B4760">
        <v>9863212</v>
      </c>
      <c r="C4760">
        <v>2</v>
      </c>
      <c r="D4760">
        <v>0.154</v>
      </c>
      <c r="E4760">
        <v>2112</v>
      </c>
      <c r="F4760">
        <v>-311</v>
      </c>
      <c r="G4760">
        <v>0</v>
      </c>
      <c r="H4760" s="3">
        <v>0</v>
      </c>
      <c r="I4760">
        <v>0</v>
      </c>
      <c r="M4760" s="3"/>
    </row>
    <row r="4761" spans="1:18" x14ac:dyDescent="0.2">
      <c r="A4761" s="2">
        <v>0</v>
      </c>
      <c r="B4761">
        <v>9863212</v>
      </c>
      <c r="C4761">
        <v>2</v>
      </c>
      <c r="D4761">
        <v>2.5000000000000001E-2</v>
      </c>
      <c r="E4761">
        <v>3222</v>
      </c>
      <c r="F4761">
        <v>-211</v>
      </c>
      <c r="G4761">
        <v>0</v>
      </c>
      <c r="H4761" s="3">
        <v>0</v>
      </c>
      <c r="I4761">
        <v>0</v>
      </c>
      <c r="M4761" s="3"/>
    </row>
    <row r="4762" spans="1:18" x14ac:dyDescent="0.2">
      <c r="A4762" s="2">
        <v>0</v>
      </c>
      <c r="B4762">
        <v>9863212</v>
      </c>
      <c r="C4762">
        <v>2</v>
      </c>
      <c r="D4762">
        <v>2.5000000000000001E-2</v>
      </c>
      <c r="E4762">
        <v>3212</v>
      </c>
      <c r="F4762">
        <v>111</v>
      </c>
      <c r="G4762">
        <v>0</v>
      </c>
      <c r="H4762" s="3">
        <v>0</v>
      </c>
      <c r="I4762">
        <v>0</v>
      </c>
      <c r="M4762" s="3"/>
    </row>
    <row r="4763" spans="1:18" x14ac:dyDescent="0.2">
      <c r="A4763" s="2">
        <v>0</v>
      </c>
      <c r="B4763">
        <v>9863212</v>
      </c>
      <c r="C4763">
        <v>2</v>
      </c>
      <c r="D4763">
        <v>2.5000000000000001E-2</v>
      </c>
      <c r="E4763">
        <v>3112</v>
      </c>
      <c r="F4763">
        <v>211</v>
      </c>
      <c r="G4763">
        <v>0</v>
      </c>
      <c r="H4763" s="3">
        <v>0</v>
      </c>
      <c r="I4763">
        <v>0</v>
      </c>
      <c r="M4763" s="3"/>
    </row>
    <row r="4764" spans="1:18" x14ac:dyDescent="0.2">
      <c r="A4764" s="2">
        <v>0</v>
      </c>
      <c r="B4764">
        <v>9863212</v>
      </c>
      <c r="C4764">
        <v>2</v>
      </c>
      <c r="D4764">
        <v>0.57399999999999995</v>
      </c>
      <c r="E4764">
        <v>3122</v>
      </c>
      <c r="F4764">
        <v>111</v>
      </c>
      <c r="G4764">
        <v>0</v>
      </c>
      <c r="H4764" s="3">
        <v>0</v>
      </c>
      <c r="I4764">
        <v>0</v>
      </c>
      <c r="M4764" s="3"/>
    </row>
    <row r="4765" spans="1:18" x14ac:dyDescent="0.2">
      <c r="A4765" s="2">
        <v>0</v>
      </c>
      <c r="B4765">
        <v>9863212</v>
      </c>
      <c r="C4765">
        <v>2</v>
      </c>
      <c r="D4765">
        <v>2.1000000000000001E-2</v>
      </c>
      <c r="E4765">
        <v>2212</v>
      </c>
      <c r="F4765">
        <v>-323</v>
      </c>
      <c r="G4765">
        <v>0</v>
      </c>
      <c r="H4765" s="3">
        <v>0</v>
      </c>
      <c r="I4765">
        <v>0</v>
      </c>
      <c r="M4765" s="3"/>
    </row>
    <row r="4766" spans="1:18" x14ac:dyDescent="0.2">
      <c r="A4766" s="2">
        <v>0</v>
      </c>
      <c r="B4766">
        <v>9863212</v>
      </c>
      <c r="C4766">
        <v>2</v>
      </c>
      <c r="D4766">
        <v>2.1999999999999999E-2</v>
      </c>
      <c r="E4766">
        <v>2112</v>
      </c>
      <c r="F4766">
        <v>-313</v>
      </c>
      <c r="G4766">
        <v>0</v>
      </c>
      <c r="H4766" s="3">
        <v>0</v>
      </c>
      <c r="I4766">
        <v>0</v>
      </c>
      <c r="M4766" s="3"/>
    </row>
    <row r="4767" spans="1:18" s="2" customFormat="1" x14ac:dyDescent="0.2">
      <c r="A4767" s="2">
        <v>0</v>
      </c>
      <c r="B4767" s="2">
        <v>9863112</v>
      </c>
      <c r="C4767" s="2" t="s">
        <v>815</v>
      </c>
      <c r="D4767" s="2">
        <v>2.105</v>
      </c>
      <c r="E4767" s="2">
        <v>0.313</v>
      </c>
      <c r="F4767" s="2">
        <v>2</v>
      </c>
      <c r="G4767" s="2">
        <v>1</v>
      </c>
      <c r="H4767" s="2">
        <v>-1</v>
      </c>
      <c r="I4767" s="2">
        <v>0</v>
      </c>
      <c r="J4767" s="2">
        <v>0</v>
      </c>
      <c r="K4767" s="2">
        <v>1</v>
      </c>
      <c r="L4767" s="2">
        <v>-1</v>
      </c>
      <c r="M4767" s="2">
        <v>5</v>
      </c>
      <c r="N4767" s="2">
        <v>2.1549999999999998</v>
      </c>
      <c r="O4767" s="2">
        <v>2.0649999999999999</v>
      </c>
      <c r="P4767" s="2">
        <v>0.433</v>
      </c>
      <c r="Q4767" s="2">
        <v>0.26300000000000001</v>
      </c>
      <c r="R4767" s="9">
        <v>1</v>
      </c>
    </row>
    <row r="4768" spans="1:18" x14ac:dyDescent="0.2">
      <c r="A4768" s="2">
        <v>0</v>
      </c>
      <c r="B4768">
        <v>9863112</v>
      </c>
      <c r="C4768">
        <v>2</v>
      </c>
      <c r="D4768">
        <v>0.309</v>
      </c>
      <c r="E4768">
        <v>2112</v>
      </c>
      <c r="F4768">
        <v>-321</v>
      </c>
      <c r="G4768">
        <v>0</v>
      </c>
      <c r="H4768" s="3">
        <v>0</v>
      </c>
      <c r="I4768">
        <v>0</v>
      </c>
      <c r="M4768" s="3"/>
    </row>
    <row r="4769" spans="1:18" x14ac:dyDescent="0.2">
      <c r="A4769" s="2">
        <v>0</v>
      </c>
      <c r="B4769">
        <v>9863112</v>
      </c>
      <c r="C4769">
        <v>2</v>
      </c>
      <c r="D4769">
        <v>3.6999999999999998E-2</v>
      </c>
      <c r="E4769">
        <v>3212</v>
      </c>
      <c r="F4769">
        <v>-211</v>
      </c>
      <c r="G4769">
        <v>0</v>
      </c>
      <c r="H4769" s="3">
        <v>0</v>
      </c>
      <c r="I4769">
        <v>0</v>
      </c>
      <c r="M4769" s="3"/>
    </row>
    <row r="4770" spans="1:18" x14ac:dyDescent="0.2">
      <c r="A4770" s="2">
        <v>0</v>
      </c>
      <c r="B4770">
        <v>9863112</v>
      </c>
      <c r="C4770">
        <v>2</v>
      </c>
      <c r="D4770">
        <v>3.6999999999999998E-2</v>
      </c>
      <c r="E4770">
        <v>3112</v>
      </c>
      <c r="F4770">
        <v>111</v>
      </c>
      <c r="G4770">
        <v>0</v>
      </c>
      <c r="H4770" s="3">
        <v>0</v>
      </c>
      <c r="I4770">
        <v>0</v>
      </c>
      <c r="M4770" s="3"/>
    </row>
    <row r="4771" spans="1:18" x14ac:dyDescent="0.2">
      <c r="A4771" s="2">
        <v>0</v>
      </c>
      <c r="B4771">
        <v>9863112</v>
      </c>
      <c r="C4771">
        <v>2</v>
      </c>
      <c r="D4771">
        <v>0.57399999999999995</v>
      </c>
      <c r="E4771">
        <v>3122</v>
      </c>
      <c r="F4771">
        <v>-211</v>
      </c>
      <c r="G4771">
        <v>0</v>
      </c>
      <c r="H4771" s="3">
        <v>0</v>
      </c>
      <c r="I4771">
        <v>0</v>
      </c>
      <c r="M4771" s="3"/>
    </row>
    <row r="4772" spans="1:18" x14ac:dyDescent="0.2">
      <c r="A4772" s="2">
        <v>0</v>
      </c>
      <c r="B4772">
        <v>9863112</v>
      </c>
      <c r="C4772">
        <v>2</v>
      </c>
      <c r="D4772">
        <v>4.2999999999999997E-2</v>
      </c>
      <c r="E4772">
        <v>2112</v>
      </c>
      <c r="F4772">
        <v>-323</v>
      </c>
      <c r="G4772">
        <v>0</v>
      </c>
      <c r="H4772" s="3">
        <v>0</v>
      </c>
      <c r="I4772">
        <v>0</v>
      </c>
      <c r="M4772" s="3"/>
    </row>
    <row r="4773" spans="1:18" s="2" customFormat="1" x14ac:dyDescent="0.2">
      <c r="A4773" s="2">
        <v>0</v>
      </c>
      <c r="B4773" s="2">
        <v>-9863222</v>
      </c>
      <c r="C4773" s="2" t="s">
        <v>816</v>
      </c>
      <c r="D4773" s="2">
        <v>2.105</v>
      </c>
      <c r="E4773" s="2">
        <v>0.313</v>
      </c>
      <c r="F4773" s="2">
        <v>2</v>
      </c>
      <c r="G4773" s="2">
        <v>-1</v>
      </c>
      <c r="H4773" s="2">
        <v>1</v>
      </c>
      <c r="I4773" s="2">
        <v>0</v>
      </c>
      <c r="J4773" s="2">
        <v>0</v>
      </c>
      <c r="K4773" s="2">
        <v>1</v>
      </c>
      <c r="L4773" s="2">
        <v>-1</v>
      </c>
      <c r="M4773" s="2">
        <v>5</v>
      </c>
      <c r="N4773" s="2">
        <v>2.1549999999999998</v>
      </c>
      <c r="O4773" s="2">
        <v>2.0649999999999999</v>
      </c>
      <c r="P4773" s="2">
        <v>0.433</v>
      </c>
      <c r="Q4773" s="2">
        <v>0.26300000000000001</v>
      </c>
      <c r="R4773" s="9">
        <v>1</v>
      </c>
    </row>
    <row r="4774" spans="1:18" x14ac:dyDescent="0.2">
      <c r="A4774" s="2">
        <v>0</v>
      </c>
      <c r="B4774">
        <v>-9863222</v>
      </c>
      <c r="C4774">
        <v>2</v>
      </c>
      <c r="D4774">
        <v>0.309</v>
      </c>
      <c r="E4774">
        <v>-2212</v>
      </c>
      <c r="F4774">
        <v>311</v>
      </c>
      <c r="G4774">
        <v>0</v>
      </c>
      <c r="H4774" s="3">
        <v>0</v>
      </c>
      <c r="I4774">
        <v>0</v>
      </c>
      <c r="M4774" s="3"/>
    </row>
    <row r="4775" spans="1:18" x14ac:dyDescent="0.2">
      <c r="A4775" s="2">
        <v>0</v>
      </c>
      <c r="B4775">
        <v>-9863222</v>
      </c>
      <c r="C4775">
        <v>2</v>
      </c>
      <c r="D4775">
        <v>3.6999999999999998E-2</v>
      </c>
      <c r="E4775">
        <v>-3222</v>
      </c>
      <c r="F4775">
        <v>111</v>
      </c>
      <c r="G4775">
        <v>0</v>
      </c>
      <c r="H4775" s="3">
        <v>0</v>
      </c>
      <c r="I4775">
        <v>0</v>
      </c>
      <c r="M4775" s="3"/>
    </row>
    <row r="4776" spans="1:18" x14ac:dyDescent="0.2">
      <c r="A4776" s="2">
        <v>0</v>
      </c>
      <c r="B4776">
        <v>-9863222</v>
      </c>
      <c r="C4776">
        <v>2</v>
      </c>
      <c r="D4776">
        <v>3.6999999999999998E-2</v>
      </c>
      <c r="E4776">
        <v>-3212</v>
      </c>
      <c r="F4776">
        <v>-211</v>
      </c>
      <c r="G4776">
        <v>0</v>
      </c>
      <c r="H4776" s="3">
        <v>0</v>
      </c>
      <c r="I4776">
        <v>0</v>
      </c>
      <c r="M4776" s="3"/>
    </row>
    <row r="4777" spans="1:18" x14ac:dyDescent="0.2">
      <c r="A4777" s="2">
        <v>0</v>
      </c>
      <c r="B4777">
        <v>-9863222</v>
      </c>
      <c r="C4777">
        <v>2</v>
      </c>
      <c r="D4777">
        <v>0.57399999999999995</v>
      </c>
      <c r="E4777">
        <v>-3122</v>
      </c>
      <c r="F4777">
        <v>-211</v>
      </c>
      <c r="G4777">
        <v>0</v>
      </c>
      <c r="H4777" s="3">
        <v>0</v>
      </c>
      <c r="I4777">
        <v>0</v>
      </c>
      <c r="M4777" s="3"/>
    </row>
    <row r="4778" spans="1:18" x14ac:dyDescent="0.2">
      <c r="A4778" s="2">
        <v>0</v>
      </c>
      <c r="B4778">
        <v>-9863222</v>
      </c>
      <c r="C4778">
        <v>2</v>
      </c>
      <c r="D4778">
        <v>4.2999999999999997E-2</v>
      </c>
      <c r="E4778">
        <v>-2212</v>
      </c>
      <c r="F4778">
        <v>313</v>
      </c>
      <c r="G4778">
        <v>0</v>
      </c>
      <c r="H4778" s="3">
        <v>0</v>
      </c>
      <c r="I4778">
        <v>0</v>
      </c>
      <c r="M4778" s="3"/>
    </row>
    <row r="4779" spans="1:18" s="2" customFormat="1" x14ac:dyDescent="0.2">
      <c r="A4779" s="2">
        <v>0</v>
      </c>
      <c r="B4779" s="2">
        <v>-9863212</v>
      </c>
      <c r="C4779" s="2" t="s">
        <v>817</v>
      </c>
      <c r="D4779" s="2">
        <v>2.105</v>
      </c>
      <c r="E4779" s="2">
        <v>0.313</v>
      </c>
      <c r="F4779" s="2">
        <v>2</v>
      </c>
      <c r="G4779" s="2">
        <v>-1</v>
      </c>
      <c r="H4779" s="2">
        <v>1</v>
      </c>
      <c r="I4779" s="2">
        <v>0</v>
      </c>
      <c r="J4779" s="2">
        <v>0</v>
      </c>
      <c r="K4779" s="2">
        <v>1</v>
      </c>
      <c r="L4779" s="2">
        <v>0</v>
      </c>
      <c r="M4779" s="2">
        <v>8</v>
      </c>
      <c r="N4779" s="2">
        <v>2.1549999999999998</v>
      </c>
      <c r="O4779" s="2">
        <v>2.0649999999999999</v>
      </c>
      <c r="P4779" s="2">
        <v>0.433</v>
      </c>
      <c r="Q4779" s="2">
        <v>0.26300000000000001</v>
      </c>
      <c r="R4779" s="9">
        <v>1</v>
      </c>
    </row>
    <row r="4780" spans="1:18" x14ac:dyDescent="0.2">
      <c r="A4780" s="2">
        <v>0</v>
      </c>
      <c r="B4780">
        <v>-9863212</v>
      </c>
      <c r="C4780">
        <v>2</v>
      </c>
      <c r="D4780">
        <v>0.154</v>
      </c>
      <c r="E4780">
        <v>-2212</v>
      </c>
      <c r="F4780">
        <v>321</v>
      </c>
      <c r="G4780">
        <v>0</v>
      </c>
      <c r="H4780" s="3">
        <v>0</v>
      </c>
      <c r="I4780">
        <v>0</v>
      </c>
      <c r="M4780" s="3"/>
    </row>
    <row r="4781" spans="1:18" x14ac:dyDescent="0.2">
      <c r="A4781" s="2">
        <v>0</v>
      </c>
      <c r="B4781">
        <v>-9863212</v>
      </c>
      <c r="C4781">
        <v>2</v>
      </c>
      <c r="D4781">
        <v>0.154</v>
      </c>
      <c r="E4781">
        <v>-2112</v>
      </c>
      <c r="F4781">
        <v>311</v>
      </c>
      <c r="G4781">
        <v>0</v>
      </c>
      <c r="H4781" s="3">
        <v>0</v>
      </c>
      <c r="I4781">
        <v>0</v>
      </c>
      <c r="M4781" s="3"/>
    </row>
    <row r="4782" spans="1:18" x14ac:dyDescent="0.2">
      <c r="A4782" s="2">
        <v>0</v>
      </c>
      <c r="B4782">
        <v>-9863212</v>
      </c>
      <c r="C4782">
        <v>2</v>
      </c>
      <c r="D4782">
        <v>2.5000000000000001E-2</v>
      </c>
      <c r="E4782">
        <v>-3222</v>
      </c>
      <c r="F4782">
        <v>211</v>
      </c>
      <c r="G4782">
        <v>0</v>
      </c>
      <c r="H4782" s="3">
        <v>0</v>
      </c>
      <c r="I4782">
        <v>0</v>
      </c>
      <c r="M4782" s="3"/>
    </row>
    <row r="4783" spans="1:18" x14ac:dyDescent="0.2">
      <c r="A4783" s="2">
        <v>0</v>
      </c>
      <c r="B4783">
        <v>-9863212</v>
      </c>
      <c r="C4783">
        <v>2</v>
      </c>
      <c r="D4783">
        <v>2.5000000000000001E-2</v>
      </c>
      <c r="E4783">
        <v>-3212</v>
      </c>
      <c r="F4783">
        <v>111</v>
      </c>
      <c r="G4783">
        <v>0</v>
      </c>
      <c r="H4783" s="3">
        <v>0</v>
      </c>
      <c r="I4783">
        <v>0</v>
      </c>
      <c r="M4783" s="3"/>
    </row>
    <row r="4784" spans="1:18" x14ac:dyDescent="0.2">
      <c r="A4784" s="2">
        <v>0</v>
      </c>
      <c r="B4784">
        <v>-9863212</v>
      </c>
      <c r="C4784">
        <v>2</v>
      </c>
      <c r="D4784">
        <v>2.5000000000000001E-2</v>
      </c>
      <c r="E4784">
        <v>-3112</v>
      </c>
      <c r="F4784">
        <v>-211</v>
      </c>
      <c r="G4784">
        <v>0</v>
      </c>
      <c r="H4784" s="3">
        <v>0</v>
      </c>
      <c r="I4784">
        <v>0</v>
      </c>
      <c r="M4784" s="3"/>
    </row>
    <row r="4785" spans="1:18" x14ac:dyDescent="0.2">
      <c r="A4785" s="2">
        <v>0</v>
      </c>
      <c r="B4785">
        <v>-9863212</v>
      </c>
      <c r="C4785">
        <v>2</v>
      </c>
      <c r="D4785">
        <v>0.57399999999999995</v>
      </c>
      <c r="E4785">
        <v>-3122</v>
      </c>
      <c r="F4785">
        <v>111</v>
      </c>
      <c r="G4785">
        <v>0</v>
      </c>
      <c r="H4785" s="3">
        <v>0</v>
      </c>
      <c r="I4785">
        <v>0</v>
      </c>
      <c r="M4785" s="3"/>
    </row>
    <row r="4786" spans="1:18" x14ac:dyDescent="0.2">
      <c r="A4786" s="2">
        <v>0</v>
      </c>
      <c r="B4786">
        <v>-9863212</v>
      </c>
      <c r="C4786">
        <v>2</v>
      </c>
      <c r="D4786">
        <v>2.1000000000000001E-2</v>
      </c>
      <c r="E4786">
        <v>-2212</v>
      </c>
      <c r="F4786">
        <v>323</v>
      </c>
      <c r="G4786">
        <v>0</v>
      </c>
      <c r="H4786" s="3">
        <v>0</v>
      </c>
      <c r="I4786">
        <v>0</v>
      </c>
      <c r="M4786" s="3"/>
    </row>
    <row r="4787" spans="1:18" x14ac:dyDescent="0.2">
      <c r="A4787" s="2">
        <v>0</v>
      </c>
      <c r="B4787">
        <v>-9863212</v>
      </c>
      <c r="C4787">
        <v>2</v>
      </c>
      <c r="D4787">
        <v>2.1999999999999999E-2</v>
      </c>
      <c r="E4787">
        <v>-2112</v>
      </c>
      <c r="F4787">
        <v>313</v>
      </c>
      <c r="G4787">
        <v>0</v>
      </c>
      <c r="H4787" s="3">
        <v>0</v>
      </c>
      <c r="I4787">
        <v>0</v>
      </c>
      <c r="M4787" s="3"/>
    </row>
    <row r="4788" spans="1:18" s="2" customFormat="1" x14ac:dyDescent="0.2">
      <c r="A4788" s="2">
        <v>0</v>
      </c>
      <c r="B4788" s="2">
        <v>-9863112</v>
      </c>
      <c r="C4788" s="2" t="s">
        <v>818</v>
      </c>
      <c r="D4788" s="2">
        <v>2.105</v>
      </c>
      <c r="E4788" s="2">
        <v>0.313</v>
      </c>
      <c r="F4788" s="2">
        <v>2</v>
      </c>
      <c r="G4788" s="2">
        <v>-1</v>
      </c>
      <c r="H4788" s="2">
        <v>1</v>
      </c>
      <c r="I4788" s="2">
        <v>0</v>
      </c>
      <c r="J4788" s="2">
        <v>0</v>
      </c>
      <c r="K4788" s="2">
        <v>1</v>
      </c>
      <c r="L4788" s="2">
        <v>1</v>
      </c>
      <c r="M4788" s="2">
        <v>5</v>
      </c>
      <c r="N4788" s="2">
        <v>2.1549999999999998</v>
      </c>
      <c r="O4788" s="2">
        <v>2.0649999999999999</v>
      </c>
      <c r="P4788" s="2">
        <v>0.433</v>
      </c>
      <c r="Q4788" s="2">
        <v>0.26300000000000001</v>
      </c>
      <c r="R4788" s="9">
        <v>1</v>
      </c>
    </row>
    <row r="4789" spans="1:18" x14ac:dyDescent="0.2">
      <c r="A4789" s="2">
        <v>0</v>
      </c>
      <c r="B4789">
        <v>-9863112</v>
      </c>
      <c r="C4789">
        <v>2</v>
      </c>
      <c r="D4789">
        <v>0.309</v>
      </c>
      <c r="E4789">
        <v>-2112</v>
      </c>
      <c r="F4789">
        <v>321</v>
      </c>
      <c r="G4789">
        <v>0</v>
      </c>
      <c r="H4789" s="3">
        <v>0</v>
      </c>
      <c r="I4789">
        <v>0</v>
      </c>
      <c r="M4789" s="12"/>
    </row>
    <row r="4790" spans="1:18" x14ac:dyDescent="0.2">
      <c r="A4790" s="2">
        <v>0</v>
      </c>
      <c r="B4790">
        <v>-9863112</v>
      </c>
      <c r="C4790">
        <v>2</v>
      </c>
      <c r="D4790">
        <v>3.6999999999999998E-2</v>
      </c>
      <c r="E4790">
        <v>-3212</v>
      </c>
      <c r="F4790">
        <v>211</v>
      </c>
      <c r="G4790">
        <v>0</v>
      </c>
      <c r="H4790" s="3">
        <v>0</v>
      </c>
      <c r="I4790">
        <v>0</v>
      </c>
      <c r="M4790" s="12"/>
    </row>
    <row r="4791" spans="1:18" x14ac:dyDescent="0.2">
      <c r="A4791" s="2">
        <v>0</v>
      </c>
      <c r="B4791">
        <v>-9863112</v>
      </c>
      <c r="C4791">
        <v>2</v>
      </c>
      <c r="D4791">
        <v>3.6999999999999998E-2</v>
      </c>
      <c r="E4791">
        <v>-3112</v>
      </c>
      <c r="F4791">
        <v>111</v>
      </c>
      <c r="G4791">
        <v>0</v>
      </c>
      <c r="H4791" s="3">
        <v>0</v>
      </c>
      <c r="I4791">
        <v>0</v>
      </c>
      <c r="M4791" s="12"/>
    </row>
    <row r="4792" spans="1:18" x14ac:dyDescent="0.2">
      <c r="A4792" s="2">
        <v>0</v>
      </c>
      <c r="B4792">
        <v>-9863112</v>
      </c>
      <c r="C4792">
        <v>2</v>
      </c>
      <c r="D4792">
        <v>0.57399999999999995</v>
      </c>
      <c r="E4792">
        <v>-3122</v>
      </c>
      <c r="F4792">
        <f>--211</f>
        <v>211</v>
      </c>
      <c r="G4792">
        <v>0</v>
      </c>
      <c r="H4792" s="3">
        <v>0</v>
      </c>
      <c r="I4792">
        <v>0</v>
      </c>
      <c r="M4792" s="12"/>
    </row>
    <row r="4793" spans="1:18" x14ac:dyDescent="0.2">
      <c r="A4793" s="2">
        <v>0</v>
      </c>
      <c r="B4793">
        <v>-9863112</v>
      </c>
      <c r="C4793">
        <v>2</v>
      </c>
      <c r="D4793">
        <v>4.2999999999999997E-2</v>
      </c>
      <c r="E4793">
        <v>-2112</v>
      </c>
      <c r="F4793">
        <v>323</v>
      </c>
      <c r="G4793">
        <v>0</v>
      </c>
      <c r="H4793" s="3">
        <v>0</v>
      </c>
      <c r="I4793">
        <v>0</v>
      </c>
      <c r="M4793" s="12"/>
    </row>
    <row r="4794" spans="1:18" x14ac:dyDescent="0.2">
      <c r="A4794" s="2">
        <v>0</v>
      </c>
      <c r="B4794">
        <v>9883224</v>
      </c>
      <c r="C4794" t="s">
        <v>819</v>
      </c>
      <c r="D4794">
        <v>2.2400000000000002</v>
      </c>
      <c r="E4794">
        <v>0.34499999999999997</v>
      </c>
      <c r="F4794">
        <v>4</v>
      </c>
      <c r="G4794">
        <v>1</v>
      </c>
      <c r="H4794" s="3">
        <v>-1</v>
      </c>
      <c r="I4794">
        <v>0</v>
      </c>
      <c r="J4794">
        <v>0</v>
      </c>
      <c r="K4794">
        <v>1</v>
      </c>
      <c r="L4794">
        <v>1</v>
      </c>
      <c r="M4794" s="3">
        <v>11</v>
      </c>
      <c r="N4794">
        <v>2.2669999999999999</v>
      </c>
      <c r="O4794">
        <v>2.2130000000000001</v>
      </c>
      <c r="P4794">
        <v>0.39500000000000002</v>
      </c>
      <c r="Q4794">
        <v>0.29499999999999998</v>
      </c>
      <c r="R4794" s="10">
        <v>1</v>
      </c>
    </row>
    <row r="4795" spans="1:18" x14ac:dyDescent="0.2">
      <c r="A4795" s="2">
        <v>0</v>
      </c>
      <c r="B4795">
        <v>9883224</v>
      </c>
      <c r="C4795">
        <v>2</v>
      </c>
      <c r="D4795">
        <v>6.0999999999999999E-2</v>
      </c>
      <c r="E4795">
        <v>2212</v>
      </c>
      <c r="F4795">
        <v>-311</v>
      </c>
      <c r="G4795">
        <v>0</v>
      </c>
      <c r="H4795" s="3">
        <v>0</v>
      </c>
      <c r="I4795">
        <v>0</v>
      </c>
      <c r="M4795" s="12"/>
    </row>
    <row r="4796" spans="1:18" x14ac:dyDescent="0.2">
      <c r="A4796" s="2">
        <v>0</v>
      </c>
      <c r="B4796">
        <v>9883224</v>
      </c>
      <c r="C4796">
        <v>2</v>
      </c>
      <c r="D4796">
        <v>0.01</v>
      </c>
      <c r="E4796">
        <v>3222</v>
      </c>
      <c r="F4796">
        <v>111</v>
      </c>
      <c r="G4796">
        <v>0</v>
      </c>
      <c r="H4796" s="3">
        <v>0</v>
      </c>
      <c r="I4796">
        <v>0</v>
      </c>
      <c r="M4796" s="12"/>
    </row>
    <row r="4797" spans="1:18" x14ac:dyDescent="0.2">
      <c r="A4797" s="2">
        <v>0</v>
      </c>
      <c r="B4797">
        <v>9883224</v>
      </c>
      <c r="C4797">
        <v>2</v>
      </c>
      <c r="D4797">
        <v>0.01</v>
      </c>
      <c r="E4797">
        <v>3212</v>
      </c>
      <c r="F4797">
        <v>211</v>
      </c>
      <c r="G4797">
        <v>0</v>
      </c>
      <c r="H4797" s="3">
        <v>0</v>
      </c>
      <c r="I4797">
        <v>0</v>
      </c>
      <c r="M4797" s="12"/>
    </row>
    <row r="4798" spans="1:18" x14ac:dyDescent="0.2">
      <c r="A4798" s="2">
        <v>0</v>
      </c>
      <c r="B4798">
        <v>9883224</v>
      </c>
      <c r="C4798">
        <v>2</v>
      </c>
      <c r="D4798">
        <v>0.121</v>
      </c>
      <c r="E4798">
        <v>3122</v>
      </c>
      <c r="F4798">
        <v>211</v>
      </c>
      <c r="G4798">
        <v>0</v>
      </c>
      <c r="H4798" s="3">
        <v>0</v>
      </c>
      <c r="I4798">
        <v>0</v>
      </c>
      <c r="M4798" s="12"/>
    </row>
    <row r="4799" spans="1:18" x14ac:dyDescent="0.2">
      <c r="A4799" s="2">
        <v>0</v>
      </c>
      <c r="B4799">
        <v>9883224</v>
      </c>
      <c r="C4799">
        <v>2</v>
      </c>
      <c r="D4799">
        <v>0.02</v>
      </c>
      <c r="E4799">
        <v>3322</v>
      </c>
      <c r="F4799">
        <v>321</v>
      </c>
      <c r="G4799">
        <v>0</v>
      </c>
      <c r="H4799" s="3">
        <v>0</v>
      </c>
      <c r="I4799">
        <v>0</v>
      </c>
      <c r="M4799" s="12"/>
    </row>
    <row r="4800" spans="1:18" x14ac:dyDescent="0.2">
      <c r="A4800" s="2">
        <v>0</v>
      </c>
      <c r="B4800">
        <v>9883224</v>
      </c>
      <c r="C4800">
        <v>2</v>
      </c>
      <c r="D4800">
        <v>0.14099999999999999</v>
      </c>
      <c r="E4800">
        <v>3124</v>
      </c>
      <c r="F4800">
        <v>211</v>
      </c>
      <c r="G4800">
        <v>0</v>
      </c>
      <c r="H4800" s="3">
        <v>0</v>
      </c>
      <c r="I4800">
        <v>0</v>
      </c>
      <c r="M4800" s="12"/>
    </row>
    <row r="4801" spans="1:18" x14ac:dyDescent="0.2">
      <c r="A4801" s="2">
        <v>0</v>
      </c>
      <c r="B4801">
        <v>9883224</v>
      </c>
      <c r="C4801">
        <v>2</v>
      </c>
      <c r="D4801">
        <v>3.5000000000000003E-2</v>
      </c>
      <c r="E4801">
        <v>3224</v>
      </c>
      <c r="F4801">
        <v>111</v>
      </c>
      <c r="G4801">
        <v>0</v>
      </c>
      <c r="H4801" s="3">
        <v>0</v>
      </c>
      <c r="I4801">
        <v>0</v>
      </c>
      <c r="M4801" s="12"/>
    </row>
    <row r="4802" spans="1:18" x14ac:dyDescent="0.2">
      <c r="A4802" s="2">
        <v>0</v>
      </c>
      <c r="B4802">
        <v>9883224</v>
      </c>
      <c r="C4802">
        <v>2</v>
      </c>
      <c r="D4802">
        <v>3.5000000000000003E-2</v>
      </c>
      <c r="E4802">
        <v>3214</v>
      </c>
      <c r="F4802">
        <v>211</v>
      </c>
      <c r="G4802">
        <v>0</v>
      </c>
      <c r="H4802" s="3">
        <v>0</v>
      </c>
      <c r="I4802">
        <v>0</v>
      </c>
      <c r="M4802" s="12"/>
    </row>
    <row r="4803" spans="1:18" x14ac:dyDescent="0.2">
      <c r="A4803" s="2">
        <v>0</v>
      </c>
      <c r="B4803">
        <v>9883224</v>
      </c>
      <c r="C4803">
        <v>2</v>
      </c>
      <c r="D4803">
        <v>0.111</v>
      </c>
      <c r="E4803">
        <v>2224</v>
      </c>
      <c r="F4803">
        <v>-321</v>
      </c>
      <c r="G4803">
        <v>0</v>
      </c>
      <c r="H4803" s="3">
        <v>0</v>
      </c>
      <c r="I4803">
        <v>0</v>
      </c>
      <c r="M4803" s="12"/>
    </row>
    <row r="4804" spans="1:18" x14ac:dyDescent="0.2">
      <c r="A4804" s="2">
        <v>0</v>
      </c>
      <c r="B4804">
        <v>9883224</v>
      </c>
      <c r="C4804">
        <v>2</v>
      </c>
      <c r="D4804">
        <v>0.111</v>
      </c>
      <c r="E4804">
        <v>2214</v>
      </c>
      <c r="F4804">
        <v>-311</v>
      </c>
      <c r="G4804">
        <v>0</v>
      </c>
      <c r="H4804" s="3">
        <v>0</v>
      </c>
      <c r="I4804">
        <v>0</v>
      </c>
      <c r="M4804" s="12"/>
    </row>
    <row r="4805" spans="1:18" x14ac:dyDescent="0.2">
      <c r="A4805" s="2">
        <v>0</v>
      </c>
      <c r="B4805">
        <v>9883224</v>
      </c>
      <c r="C4805">
        <v>2</v>
      </c>
      <c r="D4805">
        <v>0.34499999999999997</v>
      </c>
      <c r="E4805">
        <v>2212</v>
      </c>
      <c r="F4805">
        <v>-313</v>
      </c>
      <c r="G4805">
        <v>0</v>
      </c>
      <c r="H4805" s="3">
        <v>0</v>
      </c>
      <c r="I4805">
        <v>0</v>
      </c>
      <c r="M4805" s="12"/>
    </row>
    <row r="4806" spans="1:18" x14ac:dyDescent="0.2">
      <c r="A4806" s="2">
        <v>0</v>
      </c>
      <c r="B4806">
        <v>9883214</v>
      </c>
      <c r="C4806" t="s">
        <v>820</v>
      </c>
      <c r="D4806">
        <v>2.2400000000000002</v>
      </c>
      <c r="E4806">
        <v>0.34499999999999997</v>
      </c>
      <c r="F4806">
        <v>4</v>
      </c>
      <c r="G4806">
        <v>1</v>
      </c>
      <c r="H4806" s="3">
        <v>-1</v>
      </c>
      <c r="I4806">
        <v>0</v>
      </c>
      <c r="J4806">
        <v>0</v>
      </c>
      <c r="K4806">
        <v>1</v>
      </c>
      <c r="L4806">
        <v>0</v>
      </c>
      <c r="M4806" s="3">
        <v>16</v>
      </c>
      <c r="N4806">
        <v>2.2669999999999999</v>
      </c>
      <c r="O4806">
        <v>2.2130000000000001</v>
      </c>
      <c r="P4806">
        <v>0.39500000000000002</v>
      </c>
      <c r="Q4806">
        <v>0.29499999999999998</v>
      </c>
      <c r="R4806" s="10">
        <v>1</v>
      </c>
    </row>
    <row r="4807" spans="1:18" x14ac:dyDescent="0.2">
      <c r="A4807" s="2">
        <v>0</v>
      </c>
      <c r="B4807">
        <v>9883214</v>
      </c>
      <c r="C4807">
        <v>2</v>
      </c>
      <c r="D4807">
        <v>0.03</v>
      </c>
      <c r="E4807">
        <v>2212</v>
      </c>
      <c r="F4807">
        <v>-321</v>
      </c>
      <c r="G4807">
        <v>0</v>
      </c>
      <c r="H4807" s="3">
        <v>0</v>
      </c>
      <c r="I4807">
        <v>0</v>
      </c>
      <c r="M4807" s="3"/>
    </row>
    <row r="4808" spans="1:18" x14ac:dyDescent="0.2">
      <c r="A4808" s="2">
        <v>0</v>
      </c>
      <c r="B4808">
        <v>9883214</v>
      </c>
      <c r="C4808">
        <v>2</v>
      </c>
      <c r="D4808">
        <v>0.03</v>
      </c>
      <c r="E4808">
        <v>2112</v>
      </c>
      <c r="F4808">
        <v>-311</v>
      </c>
      <c r="G4808">
        <v>0</v>
      </c>
      <c r="H4808" s="3">
        <v>0</v>
      </c>
      <c r="I4808">
        <v>0</v>
      </c>
      <c r="M4808" s="3"/>
    </row>
    <row r="4809" spans="1:18" x14ac:dyDescent="0.2">
      <c r="A4809" s="2">
        <v>0</v>
      </c>
      <c r="B4809">
        <v>9883214</v>
      </c>
      <c r="C4809">
        <v>2</v>
      </c>
      <c r="D4809">
        <v>7.0000000000000001E-3</v>
      </c>
      <c r="E4809">
        <v>3222</v>
      </c>
      <c r="F4809">
        <v>-211</v>
      </c>
      <c r="G4809">
        <v>0</v>
      </c>
      <c r="H4809" s="3">
        <v>0</v>
      </c>
      <c r="I4809">
        <v>0</v>
      </c>
      <c r="M4809" s="3"/>
    </row>
    <row r="4810" spans="1:18" x14ac:dyDescent="0.2">
      <c r="A4810" s="2">
        <v>0</v>
      </c>
      <c r="B4810">
        <v>9883214</v>
      </c>
      <c r="C4810">
        <v>2</v>
      </c>
      <c r="D4810">
        <v>7.0000000000000001E-3</v>
      </c>
      <c r="E4810">
        <v>3212</v>
      </c>
      <c r="F4810">
        <v>111</v>
      </c>
      <c r="G4810">
        <v>0</v>
      </c>
      <c r="H4810" s="3">
        <v>0</v>
      </c>
      <c r="I4810">
        <v>0</v>
      </c>
      <c r="M4810" s="3"/>
    </row>
    <row r="4811" spans="1:18" x14ac:dyDescent="0.2">
      <c r="A4811" s="2">
        <v>0</v>
      </c>
      <c r="B4811">
        <v>9883214</v>
      </c>
      <c r="C4811">
        <v>2</v>
      </c>
      <c r="D4811">
        <v>7.0000000000000001E-3</v>
      </c>
      <c r="E4811">
        <v>3112</v>
      </c>
      <c r="F4811">
        <v>211</v>
      </c>
      <c r="G4811">
        <v>0</v>
      </c>
      <c r="H4811" s="3">
        <v>0</v>
      </c>
      <c r="I4811">
        <v>0</v>
      </c>
      <c r="M4811" s="3"/>
    </row>
    <row r="4812" spans="1:18" x14ac:dyDescent="0.2">
      <c r="A4812" s="2">
        <v>0</v>
      </c>
      <c r="B4812">
        <v>9883214</v>
      </c>
      <c r="C4812">
        <v>2</v>
      </c>
      <c r="D4812">
        <v>0.121</v>
      </c>
      <c r="E4812">
        <v>3122</v>
      </c>
      <c r="F4812">
        <v>111</v>
      </c>
      <c r="G4812">
        <v>0</v>
      </c>
      <c r="H4812" s="3">
        <v>0</v>
      </c>
      <c r="I4812">
        <v>0</v>
      </c>
      <c r="M4812" s="3"/>
    </row>
    <row r="4813" spans="1:18" x14ac:dyDescent="0.2">
      <c r="A4813" s="2">
        <v>0</v>
      </c>
      <c r="B4813">
        <v>9883214</v>
      </c>
      <c r="C4813">
        <v>2</v>
      </c>
      <c r="D4813">
        <v>0.01</v>
      </c>
      <c r="E4813">
        <v>3322</v>
      </c>
      <c r="F4813">
        <v>311</v>
      </c>
      <c r="G4813">
        <v>0</v>
      </c>
      <c r="H4813" s="3">
        <v>0</v>
      </c>
      <c r="I4813">
        <v>0</v>
      </c>
      <c r="M4813" s="3"/>
    </row>
    <row r="4814" spans="1:18" x14ac:dyDescent="0.2">
      <c r="A4814" s="2">
        <v>0</v>
      </c>
      <c r="B4814">
        <v>9883214</v>
      </c>
      <c r="C4814">
        <v>2</v>
      </c>
      <c r="D4814">
        <v>0.01</v>
      </c>
      <c r="E4814">
        <v>3312</v>
      </c>
      <c r="F4814">
        <v>321</v>
      </c>
      <c r="G4814">
        <v>0</v>
      </c>
      <c r="H4814" s="3">
        <v>0</v>
      </c>
      <c r="I4814">
        <v>0</v>
      </c>
      <c r="M4814" s="3"/>
    </row>
    <row r="4815" spans="1:18" x14ac:dyDescent="0.2">
      <c r="A4815" s="2">
        <v>0</v>
      </c>
      <c r="B4815">
        <v>9883214</v>
      </c>
      <c r="C4815">
        <v>2</v>
      </c>
      <c r="D4815">
        <v>0.14000000000000001</v>
      </c>
      <c r="E4815">
        <v>3124</v>
      </c>
      <c r="F4815">
        <v>111</v>
      </c>
      <c r="G4815">
        <v>0</v>
      </c>
      <c r="H4815" s="3">
        <v>0</v>
      </c>
      <c r="I4815">
        <v>0</v>
      </c>
      <c r="M4815" s="3"/>
    </row>
    <row r="4816" spans="1:18" x14ac:dyDescent="0.2">
      <c r="A4816" s="2">
        <v>0</v>
      </c>
      <c r="B4816">
        <v>9883214</v>
      </c>
      <c r="C4816">
        <v>2</v>
      </c>
      <c r="D4816">
        <v>2.4E-2</v>
      </c>
      <c r="E4816">
        <v>3224</v>
      </c>
      <c r="F4816">
        <v>-211</v>
      </c>
      <c r="G4816">
        <v>0</v>
      </c>
      <c r="H4816" s="3">
        <v>0</v>
      </c>
      <c r="I4816">
        <v>0</v>
      </c>
      <c r="M4816" s="3"/>
    </row>
    <row r="4817" spans="1:18" x14ac:dyDescent="0.2">
      <c r="A4817" s="2">
        <v>0</v>
      </c>
      <c r="B4817">
        <v>9883214</v>
      </c>
      <c r="C4817">
        <v>2</v>
      </c>
      <c r="D4817">
        <v>2.4E-2</v>
      </c>
      <c r="E4817">
        <v>3214</v>
      </c>
      <c r="F4817">
        <v>111</v>
      </c>
      <c r="G4817">
        <v>0</v>
      </c>
      <c r="H4817" s="3">
        <v>0</v>
      </c>
      <c r="I4817">
        <v>0</v>
      </c>
      <c r="M4817" s="3"/>
    </row>
    <row r="4818" spans="1:18" x14ac:dyDescent="0.2">
      <c r="A4818" s="2">
        <v>0</v>
      </c>
      <c r="B4818">
        <v>9883214</v>
      </c>
      <c r="C4818">
        <v>2</v>
      </c>
      <c r="D4818">
        <v>2.4E-2</v>
      </c>
      <c r="E4818">
        <v>3114</v>
      </c>
      <c r="F4818">
        <v>211</v>
      </c>
      <c r="G4818">
        <v>0</v>
      </c>
      <c r="H4818" s="3">
        <v>0</v>
      </c>
      <c r="I4818">
        <v>0</v>
      </c>
      <c r="M4818" s="3"/>
    </row>
    <row r="4819" spans="1:18" x14ac:dyDescent="0.2">
      <c r="A4819" s="2">
        <v>0</v>
      </c>
      <c r="B4819">
        <v>9883214</v>
      </c>
      <c r="C4819">
        <v>2</v>
      </c>
      <c r="D4819">
        <v>0.111</v>
      </c>
      <c r="E4819">
        <v>2214</v>
      </c>
      <c r="F4819">
        <v>-321</v>
      </c>
      <c r="G4819">
        <v>0</v>
      </c>
      <c r="H4819" s="3">
        <v>0</v>
      </c>
      <c r="I4819">
        <v>0</v>
      </c>
      <c r="M4819" s="3"/>
    </row>
    <row r="4820" spans="1:18" x14ac:dyDescent="0.2">
      <c r="A4820" s="2">
        <v>0</v>
      </c>
      <c r="B4820">
        <v>9883214</v>
      </c>
      <c r="C4820">
        <v>2</v>
      </c>
      <c r="D4820">
        <v>0.111</v>
      </c>
      <c r="E4820">
        <v>2114</v>
      </c>
      <c r="F4820">
        <v>-311</v>
      </c>
      <c r="G4820">
        <v>0</v>
      </c>
      <c r="H4820" s="3">
        <v>0</v>
      </c>
      <c r="I4820">
        <v>0</v>
      </c>
      <c r="M4820" s="3"/>
    </row>
    <row r="4821" spans="1:18" x14ac:dyDescent="0.2">
      <c r="A4821" s="2">
        <v>0</v>
      </c>
      <c r="B4821">
        <v>9883214</v>
      </c>
      <c r="C4821">
        <v>2</v>
      </c>
      <c r="D4821">
        <v>0.17199999999999999</v>
      </c>
      <c r="E4821">
        <v>2212</v>
      </c>
      <c r="F4821">
        <v>-323</v>
      </c>
      <c r="G4821">
        <v>0</v>
      </c>
      <c r="H4821" s="3">
        <v>0</v>
      </c>
      <c r="I4821">
        <v>0</v>
      </c>
      <c r="M4821" s="3"/>
    </row>
    <row r="4822" spans="1:18" x14ac:dyDescent="0.2">
      <c r="A4822" s="2">
        <v>0</v>
      </c>
      <c r="B4822">
        <v>9883214</v>
      </c>
      <c r="C4822">
        <v>2</v>
      </c>
      <c r="D4822">
        <v>0.17199999999999999</v>
      </c>
      <c r="E4822">
        <v>2112</v>
      </c>
      <c r="F4822">
        <v>-313</v>
      </c>
      <c r="G4822">
        <v>0</v>
      </c>
      <c r="H4822" s="3">
        <v>0</v>
      </c>
      <c r="I4822">
        <v>0</v>
      </c>
      <c r="M4822" s="3"/>
    </row>
    <row r="4823" spans="1:18" x14ac:dyDescent="0.2">
      <c r="A4823" s="2">
        <v>0</v>
      </c>
      <c r="B4823">
        <v>9883114</v>
      </c>
      <c r="C4823" t="s">
        <v>821</v>
      </c>
      <c r="D4823">
        <v>2.2400000000000002</v>
      </c>
      <c r="E4823">
        <v>0.34499999999999997</v>
      </c>
      <c r="F4823">
        <v>4</v>
      </c>
      <c r="G4823">
        <v>1</v>
      </c>
      <c r="H4823" s="3">
        <v>-1</v>
      </c>
      <c r="I4823">
        <v>0</v>
      </c>
      <c r="J4823">
        <v>0</v>
      </c>
      <c r="K4823">
        <v>1</v>
      </c>
      <c r="L4823">
        <v>-1</v>
      </c>
      <c r="M4823" s="3">
        <v>11</v>
      </c>
      <c r="N4823">
        <v>2.2669999999999999</v>
      </c>
      <c r="O4823">
        <v>2.2130000000000001</v>
      </c>
      <c r="P4823">
        <v>0.39500000000000002</v>
      </c>
      <c r="Q4823">
        <v>0.29499999999999998</v>
      </c>
      <c r="R4823" s="10">
        <v>1</v>
      </c>
    </row>
    <row r="4824" spans="1:18" x14ac:dyDescent="0.2">
      <c r="A4824" s="2">
        <v>0</v>
      </c>
      <c r="B4824">
        <v>9883114</v>
      </c>
      <c r="C4824">
        <v>2</v>
      </c>
      <c r="D4824">
        <v>6.0999999999999999E-2</v>
      </c>
      <c r="E4824">
        <v>2112</v>
      </c>
      <c r="F4824">
        <v>-321</v>
      </c>
      <c r="G4824">
        <v>0</v>
      </c>
      <c r="H4824" s="3">
        <v>0</v>
      </c>
      <c r="I4824">
        <v>0</v>
      </c>
      <c r="M4824" s="3"/>
    </row>
    <row r="4825" spans="1:18" x14ac:dyDescent="0.2">
      <c r="A4825" s="2">
        <v>0</v>
      </c>
      <c r="B4825">
        <v>9883114</v>
      </c>
      <c r="C4825">
        <v>2</v>
      </c>
      <c r="D4825">
        <v>0.01</v>
      </c>
      <c r="E4825">
        <v>3212</v>
      </c>
      <c r="F4825">
        <v>-211</v>
      </c>
      <c r="G4825">
        <v>0</v>
      </c>
      <c r="H4825" s="3">
        <v>0</v>
      </c>
      <c r="I4825">
        <v>0</v>
      </c>
      <c r="M4825" s="3"/>
    </row>
    <row r="4826" spans="1:18" x14ac:dyDescent="0.2">
      <c r="A4826" s="2">
        <v>0</v>
      </c>
      <c r="B4826">
        <v>9883114</v>
      </c>
      <c r="C4826">
        <v>2</v>
      </c>
      <c r="D4826">
        <v>0.01</v>
      </c>
      <c r="E4826">
        <v>3112</v>
      </c>
      <c r="F4826">
        <v>111</v>
      </c>
      <c r="G4826">
        <v>0</v>
      </c>
      <c r="H4826" s="3">
        <v>0</v>
      </c>
      <c r="I4826">
        <v>0</v>
      </c>
      <c r="M4826" s="3"/>
    </row>
    <row r="4827" spans="1:18" x14ac:dyDescent="0.2">
      <c r="A4827" s="2">
        <v>0</v>
      </c>
      <c r="B4827">
        <v>9883114</v>
      </c>
      <c r="C4827">
        <v>2</v>
      </c>
      <c r="D4827">
        <v>0.121</v>
      </c>
      <c r="E4827">
        <v>3122</v>
      </c>
      <c r="F4827">
        <v>-211</v>
      </c>
      <c r="G4827">
        <v>0</v>
      </c>
      <c r="H4827" s="3">
        <v>0</v>
      </c>
      <c r="I4827">
        <v>0</v>
      </c>
      <c r="M4827" s="3"/>
    </row>
    <row r="4828" spans="1:18" x14ac:dyDescent="0.2">
      <c r="A4828" s="2">
        <v>0</v>
      </c>
      <c r="B4828">
        <v>9883114</v>
      </c>
      <c r="C4828">
        <v>2</v>
      </c>
      <c r="D4828">
        <v>0.02</v>
      </c>
      <c r="E4828">
        <v>3312</v>
      </c>
      <c r="F4828">
        <v>311</v>
      </c>
      <c r="G4828">
        <v>0</v>
      </c>
      <c r="H4828" s="3">
        <v>0</v>
      </c>
      <c r="I4828">
        <v>0</v>
      </c>
      <c r="M4828" s="3"/>
    </row>
    <row r="4829" spans="1:18" x14ac:dyDescent="0.2">
      <c r="A4829" s="2">
        <v>0</v>
      </c>
      <c r="B4829">
        <v>9883114</v>
      </c>
      <c r="C4829">
        <v>2</v>
      </c>
      <c r="D4829">
        <v>0.14099999999999999</v>
      </c>
      <c r="E4829">
        <v>3124</v>
      </c>
      <c r="F4829">
        <v>-211</v>
      </c>
      <c r="G4829">
        <v>0</v>
      </c>
      <c r="H4829" s="3">
        <v>0</v>
      </c>
      <c r="I4829">
        <v>0</v>
      </c>
      <c r="M4829" s="3"/>
    </row>
    <row r="4830" spans="1:18" x14ac:dyDescent="0.2">
      <c r="A4830" s="2">
        <v>0</v>
      </c>
      <c r="B4830">
        <v>9883114</v>
      </c>
      <c r="C4830">
        <v>2</v>
      </c>
      <c r="D4830">
        <v>3.5000000000000003E-2</v>
      </c>
      <c r="E4830">
        <v>3214</v>
      </c>
      <c r="F4830">
        <v>-211</v>
      </c>
      <c r="G4830">
        <v>0</v>
      </c>
      <c r="H4830" s="3">
        <v>0</v>
      </c>
      <c r="I4830">
        <v>0</v>
      </c>
      <c r="M4830" s="3"/>
    </row>
    <row r="4831" spans="1:18" x14ac:dyDescent="0.2">
      <c r="A4831" s="2">
        <v>0</v>
      </c>
      <c r="B4831">
        <v>9883114</v>
      </c>
      <c r="C4831">
        <v>2</v>
      </c>
      <c r="D4831">
        <v>3.5000000000000003E-2</v>
      </c>
      <c r="E4831">
        <v>3114</v>
      </c>
      <c r="F4831">
        <v>111</v>
      </c>
      <c r="G4831">
        <v>0</v>
      </c>
      <c r="H4831" s="3">
        <v>0</v>
      </c>
      <c r="I4831">
        <v>0</v>
      </c>
      <c r="M4831" s="3"/>
    </row>
    <row r="4832" spans="1:18" x14ac:dyDescent="0.2">
      <c r="A4832" s="2">
        <v>0</v>
      </c>
      <c r="B4832">
        <v>9883114</v>
      </c>
      <c r="C4832">
        <v>2</v>
      </c>
      <c r="D4832">
        <v>0.111</v>
      </c>
      <c r="E4832">
        <v>2114</v>
      </c>
      <c r="F4832">
        <v>-321</v>
      </c>
      <c r="G4832">
        <v>0</v>
      </c>
      <c r="H4832" s="3">
        <v>0</v>
      </c>
      <c r="I4832">
        <v>0</v>
      </c>
      <c r="M4832" s="3"/>
    </row>
    <row r="4833" spans="1:18" x14ac:dyDescent="0.2">
      <c r="A4833" s="2">
        <v>0</v>
      </c>
      <c r="B4833">
        <v>9883114</v>
      </c>
      <c r="C4833">
        <v>2</v>
      </c>
      <c r="D4833">
        <v>0.111</v>
      </c>
      <c r="E4833">
        <v>1114</v>
      </c>
      <c r="F4833">
        <v>-311</v>
      </c>
      <c r="G4833">
        <v>0</v>
      </c>
      <c r="H4833" s="3">
        <v>0</v>
      </c>
      <c r="I4833">
        <v>0</v>
      </c>
      <c r="M4833" s="3"/>
    </row>
    <row r="4834" spans="1:18" x14ac:dyDescent="0.2">
      <c r="A4834" s="2">
        <v>0</v>
      </c>
      <c r="B4834">
        <v>9883114</v>
      </c>
      <c r="C4834">
        <v>2</v>
      </c>
      <c r="D4834">
        <v>0.34499999999999997</v>
      </c>
      <c r="E4834">
        <v>2112</v>
      </c>
      <c r="F4834">
        <v>-323</v>
      </c>
      <c r="G4834">
        <v>0</v>
      </c>
      <c r="H4834" s="3">
        <v>0</v>
      </c>
      <c r="I4834">
        <v>0</v>
      </c>
      <c r="M4834" s="3"/>
    </row>
    <row r="4835" spans="1:18" x14ac:dyDescent="0.2">
      <c r="A4835" s="2">
        <v>0</v>
      </c>
      <c r="B4835">
        <v>-9883224</v>
      </c>
      <c r="C4835" t="s">
        <v>822</v>
      </c>
      <c r="D4835">
        <v>2.2400000000000002</v>
      </c>
      <c r="E4835">
        <v>0.34499999999999997</v>
      </c>
      <c r="F4835">
        <v>4</v>
      </c>
      <c r="G4835">
        <v>-1</v>
      </c>
      <c r="H4835" s="3">
        <v>1</v>
      </c>
      <c r="I4835">
        <v>0</v>
      </c>
      <c r="J4835">
        <v>0</v>
      </c>
      <c r="K4835">
        <v>1</v>
      </c>
      <c r="L4835">
        <v>-1</v>
      </c>
      <c r="M4835" s="3">
        <v>11</v>
      </c>
      <c r="N4835">
        <v>2.2669999999999999</v>
      </c>
      <c r="O4835">
        <v>2.2130000000000001</v>
      </c>
      <c r="P4835">
        <v>0.39500000000000002</v>
      </c>
      <c r="Q4835">
        <v>0.29499999999999998</v>
      </c>
      <c r="R4835" s="10">
        <v>1</v>
      </c>
    </row>
    <row r="4836" spans="1:18" x14ac:dyDescent="0.2">
      <c r="A4836" s="2">
        <v>0</v>
      </c>
      <c r="B4836">
        <v>-9883224</v>
      </c>
      <c r="C4836">
        <v>2</v>
      </c>
      <c r="D4836">
        <v>6.0999999999999999E-2</v>
      </c>
      <c r="E4836">
        <v>-2212</v>
      </c>
      <c r="F4836">
        <v>311</v>
      </c>
      <c r="G4836">
        <v>0</v>
      </c>
      <c r="H4836" s="3">
        <v>0</v>
      </c>
      <c r="I4836">
        <v>0</v>
      </c>
      <c r="M4836" s="12"/>
    </row>
    <row r="4837" spans="1:18" x14ac:dyDescent="0.2">
      <c r="A4837" s="2">
        <v>0</v>
      </c>
      <c r="B4837">
        <v>-9883224</v>
      </c>
      <c r="C4837">
        <v>2</v>
      </c>
      <c r="D4837">
        <v>0.01</v>
      </c>
      <c r="E4837">
        <v>-3222</v>
      </c>
      <c r="F4837">
        <v>111</v>
      </c>
      <c r="G4837">
        <v>0</v>
      </c>
      <c r="H4837" s="3">
        <v>0</v>
      </c>
      <c r="I4837">
        <v>0</v>
      </c>
      <c r="M4837" s="12"/>
    </row>
    <row r="4838" spans="1:18" x14ac:dyDescent="0.2">
      <c r="A4838" s="2">
        <v>0</v>
      </c>
      <c r="B4838">
        <v>-9883224</v>
      </c>
      <c r="C4838">
        <v>2</v>
      </c>
      <c r="D4838">
        <v>0.01</v>
      </c>
      <c r="E4838">
        <v>-3212</v>
      </c>
      <c r="F4838">
        <v>-211</v>
      </c>
      <c r="G4838">
        <v>0</v>
      </c>
      <c r="H4838" s="3">
        <v>0</v>
      </c>
      <c r="I4838">
        <v>0</v>
      </c>
      <c r="M4838" s="12"/>
    </row>
    <row r="4839" spans="1:18" x14ac:dyDescent="0.2">
      <c r="A4839" s="2">
        <v>0</v>
      </c>
      <c r="B4839">
        <v>-9883224</v>
      </c>
      <c r="C4839">
        <v>2</v>
      </c>
      <c r="D4839">
        <v>0.121</v>
      </c>
      <c r="E4839">
        <v>-3122</v>
      </c>
      <c r="F4839">
        <v>-211</v>
      </c>
      <c r="G4839">
        <v>0</v>
      </c>
      <c r="H4839" s="3">
        <v>0</v>
      </c>
      <c r="I4839">
        <v>0</v>
      </c>
      <c r="M4839" s="12"/>
    </row>
    <row r="4840" spans="1:18" x14ac:dyDescent="0.2">
      <c r="A4840" s="2">
        <v>0</v>
      </c>
      <c r="B4840">
        <v>-9883224</v>
      </c>
      <c r="C4840">
        <v>2</v>
      </c>
      <c r="D4840">
        <v>0.02</v>
      </c>
      <c r="E4840">
        <v>-3322</v>
      </c>
      <c r="F4840">
        <v>-321</v>
      </c>
      <c r="G4840">
        <v>0</v>
      </c>
      <c r="H4840" s="3">
        <v>0</v>
      </c>
      <c r="I4840">
        <v>0</v>
      </c>
      <c r="M4840" s="12"/>
    </row>
    <row r="4841" spans="1:18" x14ac:dyDescent="0.2">
      <c r="A4841" s="2">
        <v>0</v>
      </c>
      <c r="B4841">
        <v>-9883224</v>
      </c>
      <c r="C4841">
        <v>2</v>
      </c>
      <c r="D4841">
        <v>0.14099999999999999</v>
      </c>
      <c r="E4841">
        <v>-3124</v>
      </c>
      <c r="F4841">
        <v>-211</v>
      </c>
      <c r="G4841">
        <v>0</v>
      </c>
      <c r="H4841" s="3">
        <v>0</v>
      </c>
      <c r="I4841">
        <v>0</v>
      </c>
      <c r="M4841" s="12"/>
    </row>
    <row r="4842" spans="1:18" x14ac:dyDescent="0.2">
      <c r="A4842" s="2">
        <v>0</v>
      </c>
      <c r="B4842">
        <v>-9883224</v>
      </c>
      <c r="C4842">
        <v>2</v>
      </c>
      <c r="D4842">
        <v>3.5000000000000003E-2</v>
      </c>
      <c r="E4842">
        <v>-3224</v>
      </c>
      <c r="F4842">
        <v>111</v>
      </c>
      <c r="G4842">
        <v>0</v>
      </c>
      <c r="H4842" s="3">
        <v>0</v>
      </c>
      <c r="I4842">
        <v>0</v>
      </c>
      <c r="M4842" s="12"/>
    </row>
    <row r="4843" spans="1:18" x14ac:dyDescent="0.2">
      <c r="A4843" s="2">
        <v>0</v>
      </c>
      <c r="B4843">
        <v>-9883224</v>
      </c>
      <c r="C4843">
        <v>2</v>
      </c>
      <c r="D4843">
        <v>3.5000000000000003E-2</v>
      </c>
      <c r="E4843">
        <v>-3214</v>
      </c>
      <c r="F4843">
        <v>-211</v>
      </c>
      <c r="G4843">
        <v>0</v>
      </c>
      <c r="H4843" s="3">
        <v>0</v>
      </c>
      <c r="I4843">
        <v>0</v>
      </c>
      <c r="M4843" s="12"/>
    </row>
    <row r="4844" spans="1:18" x14ac:dyDescent="0.2">
      <c r="A4844" s="2">
        <v>0</v>
      </c>
      <c r="B4844">
        <v>-9883224</v>
      </c>
      <c r="C4844">
        <v>2</v>
      </c>
      <c r="D4844">
        <v>0.111</v>
      </c>
      <c r="E4844">
        <v>-2224</v>
      </c>
      <c r="F4844">
        <v>321</v>
      </c>
      <c r="G4844">
        <v>0</v>
      </c>
      <c r="H4844" s="3">
        <v>0</v>
      </c>
      <c r="I4844">
        <v>0</v>
      </c>
      <c r="M4844" s="12"/>
    </row>
    <row r="4845" spans="1:18" x14ac:dyDescent="0.2">
      <c r="A4845" s="2">
        <v>0</v>
      </c>
      <c r="B4845">
        <v>-9883224</v>
      </c>
      <c r="C4845">
        <v>2</v>
      </c>
      <c r="D4845">
        <v>0.111</v>
      </c>
      <c r="E4845">
        <v>-2214</v>
      </c>
      <c r="F4845">
        <v>311</v>
      </c>
      <c r="G4845">
        <v>0</v>
      </c>
      <c r="H4845" s="3">
        <v>0</v>
      </c>
      <c r="I4845">
        <v>0</v>
      </c>
      <c r="M4845" s="12"/>
    </row>
    <row r="4846" spans="1:18" x14ac:dyDescent="0.2">
      <c r="A4846" s="2">
        <v>0</v>
      </c>
      <c r="B4846">
        <v>-9883224</v>
      </c>
      <c r="C4846">
        <v>2</v>
      </c>
      <c r="D4846">
        <v>0.34499999999999997</v>
      </c>
      <c r="E4846">
        <v>-2212</v>
      </c>
      <c r="F4846">
        <v>313</v>
      </c>
      <c r="G4846">
        <v>0</v>
      </c>
      <c r="H4846" s="3">
        <v>0</v>
      </c>
      <c r="I4846">
        <v>0</v>
      </c>
      <c r="M4846" s="12"/>
    </row>
    <row r="4847" spans="1:18" x14ac:dyDescent="0.2">
      <c r="A4847" s="2">
        <v>0</v>
      </c>
      <c r="B4847">
        <v>-9883214</v>
      </c>
      <c r="C4847" t="s">
        <v>826</v>
      </c>
      <c r="D4847">
        <v>2.2400000000000002</v>
      </c>
      <c r="E4847">
        <v>0.34499999999999997</v>
      </c>
      <c r="F4847">
        <v>4</v>
      </c>
      <c r="G4847">
        <v>-1</v>
      </c>
      <c r="H4847" s="3">
        <v>1</v>
      </c>
      <c r="I4847">
        <v>0</v>
      </c>
      <c r="J4847">
        <v>0</v>
      </c>
      <c r="K4847">
        <v>1</v>
      </c>
      <c r="L4847">
        <v>0</v>
      </c>
      <c r="M4847" s="3">
        <v>16</v>
      </c>
      <c r="N4847">
        <v>2.2669999999999999</v>
      </c>
      <c r="O4847">
        <v>2.2130000000000001</v>
      </c>
      <c r="P4847">
        <v>0.39500000000000002</v>
      </c>
      <c r="Q4847">
        <v>0.29499999999999998</v>
      </c>
      <c r="R4847" s="10">
        <v>1</v>
      </c>
    </row>
    <row r="4848" spans="1:18" x14ac:dyDescent="0.2">
      <c r="A4848" s="2">
        <v>0</v>
      </c>
      <c r="B4848">
        <v>-9883214</v>
      </c>
      <c r="C4848">
        <v>2</v>
      </c>
      <c r="D4848">
        <v>0.03</v>
      </c>
      <c r="E4848">
        <v>-2212</v>
      </c>
      <c r="F4848">
        <v>321</v>
      </c>
      <c r="G4848">
        <v>0</v>
      </c>
      <c r="H4848" s="3">
        <v>0</v>
      </c>
      <c r="I4848">
        <v>0</v>
      </c>
      <c r="M4848" s="3"/>
    </row>
    <row r="4849" spans="1:18" x14ac:dyDescent="0.2">
      <c r="A4849" s="2">
        <v>0</v>
      </c>
      <c r="B4849">
        <v>-9883214</v>
      </c>
      <c r="C4849">
        <v>2</v>
      </c>
      <c r="D4849">
        <v>0.03</v>
      </c>
      <c r="E4849">
        <v>-2112</v>
      </c>
      <c r="F4849">
        <v>311</v>
      </c>
      <c r="G4849">
        <v>0</v>
      </c>
      <c r="H4849" s="3">
        <v>0</v>
      </c>
      <c r="I4849">
        <v>0</v>
      </c>
      <c r="M4849" s="3"/>
    </row>
    <row r="4850" spans="1:18" x14ac:dyDescent="0.2">
      <c r="A4850" s="2">
        <v>0</v>
      </c>
      <c r="B4850">
        <v>-9883214</v>
      </c>
      <c r="C4850">
        <v>2</v>
      </c>
      <c r="D4850">
        <v>7.0000000000000001E-3</v>
      </c>
      <c r="E4850">
        <v>-3222</v>
      </c>
      <c r="F4850">
        <v>211</v>
      </c>
      <c r="G4850">
        <v>0</v>
      </c>
      <c r="H4850" s="3">
        <v>0</v>
      </c>
      <c r="I4850">
        <v>0</v>
      </c>
      <c r="M4850" s="3"/>
    </row>
    <row r="4851" spans="1:18" x14ac:dyDescent="0.2">
      <c r="A4851" s="2">
        <v>0</v>
      </c>
      <c r="B4851">
        <v>-9883214</v>
      </c>
      <c r="C4851">
        <v>2</v>
      </c>
      <c r="D4851">
        <v>7.0000000000000001E-3</v>
      </c>
      <c r="E4851">
        <v>-3212</v>
      </c>
      <c r="F4851">
        <v>111</v>
      </c>
      <c r="G4851">
        <v>0</v>
      </c>
      <c r="H4851" s="3">
        <v>0</v>
      </c>
      <c r="I4851">
        <v>0</v>
      </c>
      <c r="M4851" s="3"/>
    </row>
    <row r="4852" spans="1:18" x14ac:dyDescent="0.2">
      <c r="A4852" s="2">
        <v>0</v>
      </c>
      <c r="B4852">
        <v>-9883214</v>
      </c>
      <c r="C4852">
        <v>2</v>
      </c>
      <c r="D4852">
        <v>7.0000000000000001E-3</v>
      </c>
      <c r="E4852">
        <v>-3112</v>
      </c>
      <c r="F4852">
        <v>-211</v>
      </c>
      <c r="G4852">
        <v>0</v>
      </c>
      <c r="H4852" s="3">
        <v>0</v>
      </c>
      <c r="I4852">
        <v>0</v>
      </c>
      <c r="M4852" s="3"/>
    </row>
    <row r="4853" spans="1:18" x14ac:dyDescent="0.2">
      <c r="A4853" s="2">
        <v>0</v>
      </c>
      <c r="B4853">
        <v>-9883214</v>
      </c>
      <c r="C4853">
        <v>2</v>
      </c>
      <c r="D4853">
        <v>0.121</v>
      </c>
      <c r="E4853">
        <v>-3122</v>
      </c>
      <c r="F4853">
        <v>111</v>
      </c>
      <c r="G4853">
        <v>0</v>
      </c>
      <c r="H4853" s="3">
        <v>0</v>
      </c>
      <c r="I4853">
        <v>0</v>
      </c>
      <c r="M4853" s="3"/>
    </row>
    <row r="4854" spans="1:18" x14ac:dyDescent="0.2">
      <c r="A4854" s="2">
        <v>0</v>
      </c>
      <c r="B4854">
        <v>-9883214</v>
      </c>
      <c r="C4854">
        <v>2</v>
      </c>
      <c r="D4854">
        <v>0.01</v>
      </c>
      <c r="E4854">
        <v>-3322</v>
      </c>
      <c r="F4854">
        <v>-311</v>
      </c>
      <c r="G4854">
        <v>0</v>
      </c>
      <c r="H4854" s="3">
        <v>0</v>
      </c>
      <c r="I4854">
        <v>0</v>
      </c>
      <c r="M4854" s="3"/>
    </row>
    <row r="4855" spans="1:18" x14ac:dyDescent="0.2">
      <c r="A4855" s="2">
        <v>0</v>
      </c>
      <c r="B4855">
        <v>-9883214</v>
      </c>
      <c r="C4855">
        <v>2</v>
      </c>
      <c r="D4855">
        <v>0.01</v>
      </c>
      <c r="E4855">
        <v>-3312</v>
      </c>
      <c r="F4855">
        <v>-321</v>
      </c>
      <c r="G4855">
        <v>0</v>
      </c>
      <c r="H4855" s="3">
        <v>0</v>
      </c>
      <c r="I4855">
        <v>0</v>
      </c>
      <c r="M4855" s="3"/>
    </row>
    <row r="4856" spans="1:18" x14ac:dyDescent="0.2">
      <c r="A4856" s="2">
        <v>0</v>
      </c>
      <c r="B4856">
        <v>-9883214</v>
      </c>
      <c r="C4856">
        <v>2</v>
      </c>
      <c r="D4856">
        <v>0.14000000000000001</v>
      </c>
      <c r="E4856">
        <v>-3124</v>
      </c>
      <c r="F4856">
        <v>111</v>
      </c>
      <c r="G4856">
        <v>0</v>
      </c>
      <c r="H4856" s="3">
        <v>0</v>
      </c>
      <c r="I4856">
        <v>0</v>
      </c>
      <c r="M4856" s="3"/>
    </row>
    <row r="4857" spans="1:18" x14ac:dyDescent="0.2">
      <c r="A4857" s="2">
        <v>0</v>
      </c>
      <c r="B4857">
        <v>-9883214</v>
      </c>
      <c r="C4857">
        <v>2</v>
      </c>
      <c r="D4857">
        <v>2.4E-2</v>
      </c>
      <c r="E4857">
        <v>-3224</v>
      </c>
      <c r="F4857">
        <v>211</v>
      </c>
      <c r="G4857">
        <v>0</v>
      </c>
      <c r="H4857" s="3">
        <v>0</v>
      </c>
      <c r="I4857">
        <v>0</v>
      </c>
      <c r="M4857" s="3"/>
    </row>
    <row r="4858" spans="1:18" x14ac:dyDescent="0.2">
      <c r="A4858" s="2">
        <v>0</v>
      </c>
      <c r="B4858">
        <v>-9883214</v>
      </c>
      <c r="C4858">
        <v>2</v>
      </c>
      <c r="D4858">
        <v>2.4E-2</v>
      </c>
      <c r="E4858">
        <v>-3214</v>
      </c>
      <c r="F4858">
        <v>111</v>
      </c>
      <c r="G4858">
        <v>0</v>
      </c>
      <c r="H4858" s="3">
        <v>0</v>
      </c>
      <c r="I4858">
        <v>0</v>
      </c>
      <c r="M4858" s="3"/>
    </row>
    <row r="4859" spans="1:18" x14ac:dyDescent="0.2">
      <c r="A4859" s="2">
        <v>0</v>
      </c>
      <c r="B4859">
        <v>-9883214</v>
      </c>
      <c r="C4859">
        <v>2</v>
      </c>
      <c r="D4859">
        <v>2.4E-2</v>
      </c>
      <c r="E4859">
        <v>-3114</v>
      </c>
      <c r="F4859">
        <v>-211</v>
      </c>
      <c r="G4859">
        <v>0</v>
      </c>
      <c r="H4859" s="3">
        <v>0</v>
      </c>
      <c r="I4859">
        <v>0</v>
      </c>
      <c r="M4859" s="3"/>
    </row>
    <row r="4860" spans="1:18" x14ac:dyDescent="0.2">
      <c r="A4860" s="2">
        <v>0</v>
      </c>
      <c r="B4860">
        <v>-9883214</v>
      </c>
      <c r="C4860">
        <v>2</v>
      </c>
      <c r="D4860">
        <v>0.111</v>
      </c>
      <c r="E4860">
        <v>-2214</v>
      </c>
      <c r="F4860">
        <v>321</v>
      </c>
      <c r="G4860">
        <v>0</v>
      </c>
      <c r="H4860" s="3">
        <v>0</v>
      </c>
      <c r="I4860">
        <v>0</v>
      </c>
      <c r="M4860" s="3"/>
    </row>
    <row r="4861" spans="1:18" x14ac:dyDescent="0.2">
      <c r="A4861" s="2">
        <v>0</v>
      </c>
      <c r="B4861">
        <v>-9883214</v>
      </c>
      <c r="C4861">
        <v>2</v>
      </c>
      <c r="D4861">
        <v>0.111</v>
      </c>
      <c r="E4861">
        <v>-2114</v>
      </c>
      <c r="F4861">
        <v>311</v>
      </c>
      <c r="G4861">
        <v>0</v>
      </c>
      <c r="H4861" s="3">
        <v>0</v>
      </c>
      <c r="I4861">
        <v>0</v>
      </c>
      <c r="M4861" s="3"/>
    </row>
    <row r="4862" spans="1:18" x14ac:dyDescent="0.2">
      <c r="A4862" s="2">
        <v>0</v>
      </c>
      <c r="B4862">
        <v>-9883214</v>
      </c>
      <c r="C4862">
        <v>2</v>
      </c>
      <c r="D4862">
        <v>0.17199999999999999</v>
      </c>
      <c r="E4862">
        <v>-2212</v>
      </c>
      <c r="F4862">
        <v>323</v>
      </c>
      <c r="G4862">
        <v>0</v>
      </c>
      <c r="H4862" s="3">
        <v>0</v>
      </c>
      <c r="I4862">
        <v>0</v>
      </c>
      <c r="M4862" s="3"/>
    </row>
    <row r="4863" spans="1:18" x14ac:dyDescent="0.2">
      <c r="A4863" s="2">
        <v>0</v>
      </c>
      <c r="B4863">
        <v>-9883214</v>
      </c>
      <c r="C4863">
        <v>2</v>
      </c>
      <c r="D4863">
        <v>0.17199999999999999</v>
      </c>
      <c r="E4863">
        <v>-2112</v>
      </c>
      <c r="F4863">
        <v>313</v>
      </c>
      <c r="G4863">
        <v>0</v>
      </c>
      <c r="H4863" s="3">
        <v>0</v>
      </c>
      <c r="I4863">
        <v>0</v>
      </c>
      <c r="M4863" s="3"/>
    </row>
    <row r="4864" spans="1:18" x14ac:dyDescent="0.2">
      <c r="A4864" s="2">
        <v>0</v>
      </c>
      <c r="B4864">
        <v>-9883114</v>
      </c>
      <c r="C4864" t="s">
        <v>823</v>
      </c>
      <c r="D4864">
        <v>2.2400000000000002</v>
      </c>
      <c r="E4864">
        <v>0.34499999999999997</v>
      </c>
      <c r="F4864">
        <v>4</v>
      </c>
      <c r="G4864">
        <v>-1</v>
      </c>
      <c r="H4864" s="3">
        <v>1</v>
      </c>
      <c r="I4864">
        <v>0</v>
      </c>
      <c r="J4864">
        <v>0</v>
      </c>
      <c r="K4864">
        <v>1</v>
      </c>
      <c r="L4864">
        <v>1</v>
      </c>
      <c r="M4864" s="3">
        <v>11</v>
      </c>
      <c r="N4864">
        <v>2.2669999999999999</v>
      </c>
      <c r="O4864">
        <v>2.2130000000000001</v>
      </c>
      <c r="P4864">
        <v>0.39500000000000002</v>
      </c>
      <c r="Q4864">
        <v>0.29499999999999998</v>
      </c>
      <c r="R4864" s="10">
        <v>1</v>
      </c>
    </row>
    <row r="4865" spans="1:18" x14ac:dyDescent="0.2">
      <c r="A4865" s="2">
        <v>0</v>
      </c>
      <c r="B4865">
        <v>-9883114</v>
      </c>
      <c r="C4865">
        <v>2</v>
      </c>
      <c r="D4865">
        <v>6.0999999999999999E-2</v>
      </c>
      <c r="E4865">
        <v>-2112</v>
      </c>
      <c r="F4865">
        <v>321</v>
      </c>
      <c r="G4865">
        <v>0</v>
      </c>
      <c r="H4865" s="3">
        <v>0</v>
      </c>
      <c r="I4865">
        <v>0</v>
      </c>
      <c r="M4865" s="3"/>
    </row>
    <row r="4866" spans="1:18" x14ac:dyDescent="0.2">
      <c r="A4866" s="2">
        <v>0</v>
      </c>
      <c r="B4866">
        <v>-9883114</v>
      </c>
      <c r="C4866">
        <v>2</v>
      </c>
      <c r="D4866">
        <v>0.01</v>
      </c>
      <c r="E4866">
        <v>-3212</v>
      </c>
      <c r="F4866">
        <v>211</v>
      </c>
      <c r="G4866">
        <v>0</v>
      </c>
      <c r="H4866" s="3">
        <v>0</v>
      </c>
      <c r="I4866">
        <v>0</v>
      </c>
      <c r="M4866" s="3"/>
    </row>
    <row r="4867" spans="1:18" x14ac:dyDescent="0.2">
      <c r="A4867" s="2">
        <v>0</v>
      </c>
      <c r="B4867">
        <v>-9883114</v>
      </c>
      <c r="C4867">
        <v>2</v>
      </c>
      <c r="D4867">
        <v>0.01</v>
      </c>
      <c r="E4867">
        <v>-3112</v>
      </c>
      <c r="F4867">
        <v>111</v>
      </c>
      <c r="G4867">
        <v>0</v>
      </c>
      <c r="H4867" s="3">
        <v>0</v>
      </c>
      <c r="I4867">
        <v>0</v>
      </c>
      <c r="M4867" s="3"/>
    </row>
    <row r="4868" spans="1:18" x14ac:dyDescent="0.2">
      <c r="A4868" s="2">
        <v>0</v>
      </c>
      <c r="B4868">
        <v>-9883114</v>
      </c>
      <c r="C4868">
        <v>2</v>
      </c>
      <c r="D4868">
        <v>0.121</v>
      </c>
      <c r="E4868">
        <v>-3122</v>
      </c>
      <c r="F4868">
        <v>-211</v>
      </c>
      <c r="G4868">
        <v>0</v>
      </c>
      <c r="H4868" s="3">
        <v>0</v>
      </c>
      <c r="I4868">
        <v>0</v>
      </c>
      <c r="M4868" s="3"/>
    </row>
    <row r="4869" spans="1:18" x14ac:dyDescent="0.2">
      <c r="A4869" s="2">
        <v>0</v>
      </c>
      <c r="B4869">
        <v>-9883114</v>
      </c>
      <c r="C4869">
        <v>2</v>
      </c>
      <c r="D4869">
        <v>0.02</v>
      </c>
      <c r="E4869">
        <v>-3312</v>
      </c>
      <c r="F4869">
        <v>311</v>
      </c>
      <c r="G4869">
        <v>0</v>
      </c>
      <c r="H4869" s="3">
        <v>0</v>
      </c>
      <c r="I4869">
        <v>0</v>
      </c>
      <c r="M4869" s="3"/>
    </row>
    <row r="4870" spans="1:18" x14ac:dyDescent="0.2">
      <c r="A4870" s="2">
        <v>0</v>
      </c>
      <c r="B4870">
        <v>-9883114</v>
      </c>
      <c r="C4870">
        <v>2</v>
      </c>
      <c r="D4870">
        <v>0.14099999999999999</v>
      </c>
      <c r="E4870">
        <v>-3124</v>
      </c>
      <c r="F4870">
        <v>-211</v>
      </c>
      <c r="G4870">
        <v>0</v>
      </c>
      <c r="H4870" s="3">
        <v>0</v>
      </c>
      <c r="I4870">
        <v>0</v>
      </c>
      <c r="M4870" s="3"/>
    </row>
    <row r="4871" spans="1:18" x14ac:dyDescent="0.2">
      <c r="A4871" s="2">
        <v>0</v>
      </c>
      <c r="B4871">
        <v>-9883114</v>
      </c>
      <c r="C4871">
        <v>2</v>
      </c>
      <c r="D4871">
        <v>3.5000000000000003E-2</v>
      </c>
      <c r="E4871">
        <v>-3214</v>
      </c>
      <c r="F4871">
        <v>-211</v>
      </c>
      <c r="G4871">
        <v>0</v>
      </c>
      <c r="H4871" s="3">
        <v>0</v>
      </c>
      <c r="I4871">
        <v>0</v>
      </c>
      <c r="M4871" s="3"/>
    </row>
    <row r="4872" spans="1:18" x14ac:dyDescent="0.2">
      <c r="A4872" s="2">
        <v>0</v>
      </c>
      <c r="B4872">
        <v>-9883114</v>
      </c>
      <c r="C4872">
        <v>2</v>
      </c>
      <c r="D4872">
        <v>3.5000000000000003E-2</v>
      </c>
      <c r="E4872">
        <v>-3114</v>
      </c>
      <c r="F4872">
        <v>111</v>
      </c>
      <c r="G4872">
        <v>0</v>
      </c>
      <c r="H4872" s="3">
        <v>0</v>
      </c>
      <c r="I4872">
        <v>0</v>
      </c>
      <c r="M4872" s="3"/>
    </row>
    <row r="4873" spans="1:18" x14ac:dyDescent="0.2">
      <c r="A4873" s="2">
        <v>0</v>
      </c>
      <c r="B4873">
        <v>-9883114</v>
      </c>
      <c r="C4873">
        <v>2</v>
      </c>
      <c r="D4873">
        <v>0.111</v>
      </c>
      <c r="E4873">
        <v>-2114</v>
      </c>
      <c r="F4873">
        <v>-321</v>
      </c>
      <c r="G4873">
        <v>0</v>
      </c>
      <c r="H4873" s="3">
        <v>0</v>
      </c>
      <c r="I4873">
        <v>0</v>
      </c>
      <c r="M4873" s="3"/>
    </row>
    <row r="4874" spans="1:18" x14ac:dyDescent="0.2">
      <c r="A4874" s="2">
        <v>0</v>
      </c>
      <c r="B4874">
        <v>-9883114</v>
      </c>
      <c r="C4874">
        <v>2</v>
      </c>
      <c r="D4874">
        <v>0.111</v>
      </c>
      <c r="E4874">
        <v>-1114</v>
      </c>
      <c r="F4874">
        <v>-311</v>
      </c>
      <c r="G4874">
        <v>0</v>
      </c>
      <c r="H4874" s="3">
        <v>0</v>
      </c>
      <c r="I4874">
        <v>0</v>
      </c>
      <c r="M4874" s="3"/>
    </row>
    <row r="4875" spans="1:18" x14ac:dyDescent="0.2">
      <c r="A4875" s="2">
        <v>0</v>
      </c>
      <c r="B4875">
        <v>-9883114</v>
      </c>
      <c r="C4875">
        <v>2</v>
      </c>
      <c r="D4875">
        <v>0.34499999999999997</v>
      </c>
      <c r="E4875">
        <v>-2112</v>
      </c>
      <c r="F4875">
        <v>-323</v>
      </c>
      <c r="G4875">
        <v>0</v>
      </c>
      <c r="H4875" s="3">
        <v>0</v>
      </c>
      <c r="I4875">
        <v>0</v>
      </c>
      <c r="M4875" s="3"/>
    </row>
    <row r="4876" spans="1:18" x14ac:dyDescent="0.2">
      <c r="A4876" s="2">
        <v>0</v>
      </c>
      <c r="B4876">
        <v>9843124</v>
      </c>
      <c r="C4876" t="s">
        <v>801</v>
      </c>
      <c r="D4876">
        <v>2.0699999999999998</v>
      </c>
      <c r="E4876">
        <v>0.37</v>
      </c>
      <c r="F4876">
        <v>4</v>
      </c>
      <c r="G4876">
        <v>1</v>
      </c>
      <c r="H4876" s="3">
        <v>-1</v>
      </c>
      <c r="I4876">
        <v>0</v>
      </c>
      <c r="J4876">
        <v>0</v>
      </c>
      <c r="K4876">
        <v>0</v>
      </c>
      <c r="L4876">
        <v>0</v>
      </c>
      <c r="M4876" s="3">
        <v>13</v>
      </c>
      <c r="N4876">
        <v>2.0939999999999999</v>
      </c>
      <c r="O4876">
        <v>2.0459999999999998</v>
      </c>
      <c r="P4876">
        <v>0.42</v>
      </c>
      <c r="Q4876">
        <v>0.32</v>
      </c>
      <c r="R4876" s="10">
        <v>1</v>
      </c>
    </row>
    <row r="4877" spans="1:18" x14ac:dyDescent="0.2">
      <c r="A4877" s="2">
        <v>0</v>
      </c>
      <c r="B4877">
        <v>9843124</v>
      </c>
      <c r="C4877">
        <v>2</v>
      </c>
      <c r="D4877" s="3">
        <v>5.1999999999999998E-2</v>
      </c>
      <c r="E4877" s="3">
        <v>2212</v>
      </c>
      <c r="F4877" s="3">
        <v>-321</v>
      </c>
      <c r="G4877" s="3">
        <v>0</v>
      </c>
      <c r="H4877" s="3">
        <v>0</v>
      </c>
      <c r="I4877" s="3">
        <v>0</v>
      </c>
      <c r="M4877" s="12"/>
      <c r="N4877" s="12"/>
      <c r="O4877" s="12"/>
      <c r="P4877" s="12"/>
      <c r="Q4877" s="12"/>
    </row>
    <row r="4878" spans="1:18" x14ac:dyDescent="0.2">
      <c r="A4878" s="2">
        <v>0</v>
      </c>
      <c r="B4878">
        <v>9843124</v>
      </c>
      <c r="C4878">
        <v>2</v>
      </c>
      <c r="D4878" s="3">
        <v>5.1999999999999998E-2</v>
      </c>
      <c r="E4878" s="3">
        <v>2112</v>
      </c>
      <c r="F4878" s="3">
        <v>-311</v>
      </c>
      <c r="G4878" s="3">
        <v>0</v>
      </c>
      <c r="H4878" s="3">
        <v>0</v>
      </c>
      <c r="I4878" s="3">
        <v>0</v>
      </c>
      <c r="M4878" s="12"/>
      <c r="N4878" s="12"/>
      <c r="O4878" s="12"/>
      <c r="P4878" s="12"/>
      <c r="Q4878" s="12"/>
    </row>
    <row r="4879" spans="1:18" x14ac:dyDescent="0.2">
      <c r="A4879" s="2">
        <v>0</v>
      </c>
      <c r="B4879">
        <v>9843124</v>
      </c>
      <c r="C4879">
        <v>2</v>
      </c>
      <c r="D4879" s="3">
        <v>0.02</v>
      </c>
      <c r="E4879" s="3">
        <v>3222</v>
      </c>
      <c r="F4879" s="3">
        <v>-211</v>
      </c>
      <c r="G4879" s="3">
        <v>0</v>
      </c>
      <c r="H4879" s="3">
        <v>0</v>
      </c>
      <c r="I4879" s="3">
        <v>0</v>
      </c>
      <c r="M4879" s="12"/>
      <c r="N4879" s="12"/>
      <c r="O4879" s="12"/>
      <c r="P4879" s="12"/>
      <c r="Q4879" s="12"/>
    </row>
    <row r="4880" spans="1:18" x14ac:dyDescent="0.2">
      <c r="A4880" s="2">
        <v>0</v>
      </c>
      <c r="B4880">
        <v>9843124</v>
      </c>
      <c r="C4880">
        <v>2</v>
      </c>
      <c r="D4880" s="3">
        <v>0.02</v>
      </c>
      <c r="E4880" s="3">
        <v>3212</v>
      </c>
      <c r="F4880" s="3">
        <v>111</v>
      </c>
      <c r="G4880" s="3">
        <v>0</v>
      </c>
      <c r="H4880" s="3">
        <v>0</v>
      </c>
      <c r="I4880" s="3">
        <v>0</v>
      </c>
      <c r="M4880" s="12"/>
      <c r="N4880" s="12"/>
      <c r="O4880" s="12"/>
      <c r="P4880" s="12"/>
      <c r="Q4880" s="12"/>
    </row>
    <row r="4881" spans="1:18" x14ac:dyDescent="0.2">
      <c r="A4881" s="2">
        <v>0</v>
      </c>
      <c r="B4881">
        <v>9843124</v>
      </c>
      <c r="C4881">
        <v>2</v>
      </c>
      <c r="D4881" s="3">
        <v>0.02</v>
      </c>
      <c r="E4881" s="3">
        <v>3112</v>
      </c>
      <c r="F4881" s="3">
        <v>211</v>
      </c>
      <c r="G4881" s="3">
        <v>0</v>
      </c>
      <c r="H4881" s="3">
        <v>0</v>
      </c>
      <c r="I4881" s="3">
        <v>0</v>
      </c>
      <c r="M4881" s="12"/>
      <c r="N4881" s="12"/>
      <c r="O4881" s="12"/>
      <c r="P4881" s="12"/>
      <c r="Q4881" s="12"/>
    </row>
    <row r="4882" spans="1:18" x14ac:dyDescent="0.2">
      <c r="A4882" s="2">
        <v>0</v>
      </c>
      <c r="B4882">
        <v>9843124</v>
      </c>
      <c r="C4882">
        <v>2</v>
      </c>
      <c r="D4882" s="3">
        <v>0.03</v>
      </c>
      <c r="E4882" s="3">
        <v>3322</v>
      </c>
      <c r="F4882" s="3">
        <v>311</v>
      </c>
      <c r="G4882" s="3">
        <v>0</v>
      </c>
      <c r="H4882" s="3">
        <v>0</v>
      </c>
      <c r="I4882" s="3">
        <v>0</v>
      </c>
      <c r="M4882" s="12"/>
      <c r="N4882" s="12"/>
      <c r="O4882" s="12"/>
      <c r="P4882" s="12"/>
      <c r="Q4882" s="12"/>
    </row>
    <row r="4883" spans="1:18" x14ac:dyDescent="0.2">
      <c r="A4883" s="2">
        <v>0</v>
      </c>
      <c r="B4883">
        <v>9843124</v>
      </c>
      <c r="C4883">
        <v>2</v>
      </c>
      <c r="D4883" s="3">
        <v>0.03</v>
      </c>
      <c r="E4883" s="3">
        <v>3312</v>
      </c>
      <c r="F4883" s="3">
        <v>321</v>
      </c>
      <c r="G4883" s="3">
        <v>0</v>
      </c>
      <c r="H4883" s="3">
        <v>0</v>
      </c>
      <c r="I4883" s="3">
        <v>0</v>
      </c>
      <c r="M4883" s="12"/>
      <c r="N4883" s="12"/>
      <c r="O4883" s="12"/>
      <c r="P4883" s="12"/>
      <c r="Q4883" s="12"/>
    </row>
    <row r="4884" spans="1:18" x14ac:dyDescent="0.2">
      <c r="A4884" s="2">
        <v>0</v>
      </c>
      <c r="B4884">
        <v>9843124</v>
      </c>
      <c r="C4884">
        <v>2</v>
      </c>
      <c r="D4884" s="3">
        <v>9.7000000000000003E-2</v>
      </c>
      <c r="E4884" s="3">
        <v>3122</v>
      </c>
      <c r="F4884" s="3">
        <v>223</v>
      </c>
      <c r="G4884" s="3">
        <v>0</v>
      </c>
      <c r="H4884" s="3">
        <v>0</v>
      </c>
      <c r="I4884" s="3">
        <v>0</v>
      </c>
      <c r="M4884" s="12"/>
      <c r="N4884" s="12"/>
      <c r="O4884" s="12"/>
      <c r="P4884" s="12"/>
      <c r="Q4884" s="12"/>
    </row>
    <row r="4885" spans="1:18" x14ac:dyDescent="0.2">
      <c r="A4885" s="2">
        <v>0</v>
      </c>
      <c r="B4885">
        <v>9843124</v>
      </c>
      <c r="C4885">
        <v>2</v>
      </c>
      <c r="D4885" s="3">
        <v>3.5000000000000003E-2</v>
      </c>
      <c r="E4885" s="3">
        <v>3224</v>
      </c>
      <c r="F4885" s="3">
        <v>-211</v>
      </c>
      <c r="G4885" s="3">
        <v>0</v>
      </c>
      <c r="H4885" s="3">
        <v>0</v>
      </c>
      <c r="I4885" s="3">
        <v>0</v>
      </c>
      <c r="M4885" s="12"/>
      <c r="N4885" s="12"/>
      <c r="O4885" s="12"/>
      <c r="P4885" s="12"/>
      <c r="Q4885" s="12"/>
    </row>
    <row r="4886" spans="1:18" x14ac:dyDescent="0.2">
      <c r="A4886" s="2">
        <v>0</v>
      </c>
      <c r="B4886">
        <v>9843124</v>
      </c>
      <c r="C4886">
        <v>2</v>
      </c>
      <c r="D4886" s="3">
        <v>3.5000000000000003E-2</v>
      </c>
      <c r="E4886" s="3">
        <v>3214</v>
      </c>
      <c r="F4886" s="3">
        <v>111</v>
      </c>
      <c r="G4886" s="3">
        <v>0</v>
      </c>
      <c r="H4886" s="3">
        <v>0</v>
      </c>
      <c r="I4886" s="3">
        <v>0</v>
      </c>
      <c r="M4886" s="12"/>
      <c r="N4886" s="12"/>
      <c r="O4886" s="12"/>
      <c r="P4886" s="12"/>
      <c r="Q4886" s="12"/>
    </row>
    <row r="4887" spans="1:18" x14ac:dyDescent="0.2">
      <c r="A4887" s="2">
        <v>0</v>
      </c>
      <c r="B4887">
        <v>9843124</v>
      </c>
      <c r="C4887">
        <v>2</v>
      </c>
      <c r="D4887" s="3">
        <v>3.5000000000000003E-2</v>
      </c>
      <c r="E4887" s="3">
        <v>3114</v>
      </c>
      <c r="F4887" s="3">
        <v>211</v>
      </c>
      <c r="G4887" s="3">
        <v>0</v>
      </c>
      <c r="H4887" s="3">
        <v>0</v>
      </c>
      <c r="I4887" s="3">
        <v>0</v>
      </c>
      <c r="M4887" s="12"/>
      <c r="N4887" s="12"/>
      <c r="O4887" s="12"/>
      <c r="P4887" s="12"/>
      <c r="Q4887" s="12"/>
    </row>
    <row r="4888" spans="1:18" x14ac:dyDescent="0.2">
      <c r="A4888" s="2">
        <v>0</v>
      </c>
      <c r="B4888">
        <v>9843124</v>
      </c>
      <c r="C4888">
        <v>2</v>
      </c>
      <c r="D4888" s="3">
        <v>0.28699999999999998</v>
      </c>
      <c r="E4888" s="3">
        <v>2212</v>
      </c>
      <c r="F4888" s="3">
        <v>-323</v>
      </c>
      <c r="G4888" s="3">
        <v>0</v>
      </c>
      <c r="H4888" s="3">
        <v>0</v>
      </c>
      <c r="I4888" s="3">
        <v>0</v>
      </c>
      <c r="M4888" s="12"/>
      <c r="N4888" s="12"/>
      <c r="O4888" s="12"/>
      <c r="P4888" s="12"/>
      <c r="Q4888" s="12"/>
    </row>
    <row r="4889" spans="1:18" x14ac:dyDescent="0.2">
      <c r="A4889" s="2">
        <v>0</v>
      </c>
      <c r="B4889">
        <v>9843124</v>
      </c>
      <c r="C4889">
        <v>2</v>
      </c>
      <c r="D4889" s="3">
        <v>0.28699999999999998</v>
      </c>
      <c r="E4889" s="3">
        <v>2112</v>
      </c>
      <c r="F4889" s="3">
        <v>-313</v>
      </c>
      <c r="G4889" s="3">
        <v>0</v>
      </c>
      <c r="H4889" s="3">
        <v>0</v>
      </c>
      <c r="I4889" s="3">
        <v>0</v>
      </c>
      <c r="M4889" s="12"/>
      <c r="N4889" s="12"/>
      <c r="O4889" s="12"/>
      <c r="P4889" s="12"/>
      <c r="Q4889" s="12"/>
    </row>
    <row r="4890" spans="1:18" x14ac:dyDescent="0.2">
      <c r="A4890" s="2">
        <v>0</v>
      </c>
      <c r="B4890">
        <v>-9843124</v>
      </c>
      <c r="C4890" t="s">
        <v>824</v>
      </c>
      <c r="D4890" s="3">
        <v>2.0699999999999998</v>
      </c>
      <c r="E4890">
        <v>0.37</v>
      </c>
      <c r="F4890">
        <v>4</v>
      </c>
      <c r="G4890">
        <v>-1</v>
      </c>
      <c r="H4890" s="3">
        <v>1</v>
      </c>
      <c r="I4890">
        <v>0</v>
      </c>
      <c r="J4890">
        <v>0</v>
      </c>
      <c r="K4890">
        <v>0</v>
      </c>
      <c r="L4890">
        <v>0</v>
      </c>
      <c r="M4890" s="3">
        <v>13</v>
      </c>
      <c r="N4890">
        <v>2.0939999999999999</v>
      </c>
      <c r="O4890">
        <v>2.0459999999999998</v>
      </c>
      <c r="P4890">
        <v>0.42</v>
      </c>
      <c r="Q4890">
        <v>0.32</v>
      </c>
      <c r="R4890" s="10">
        <v>1</v>
      </c>
    </row>
    <row r="4891" spans="1:18" x14ac:dyDescent="0.2">
      <c r="A4891" s="2">
        <v>0</v>
      </c>
      <c r="B4891">
        <v>-9843124</v>
      </c>
      <c r="C4891">
        <v>2</v>
      </c>
      <c r="D4891" s="3">
        <v>5.1999999999999998E-2</v>
      </c>
      <c r="E4891" s="3">
        <v>-2212</v>
      </c>
      <c r="F4891" s="3">
        <v>321</v>
      </c>
      <c r="G4891" s="3">
        <v>0</v>
      </c>
      <c r="H4891" s="3">
        <v>0</v>
      </c>
      <c r="I4891" s="3">
        <v>0</v>
      </c>
      <c r="M4891" s="12"/>
      <c r="N4891" s="12"/>
      <c r="O4891" s="12"/>
      <c r="P4891" s="12"/>
      <c r="Q4891" s="12"/>
    </row>
    <row r="4892" spans="1:18" x14ac:dyDescent="0.2">
      <c r="A4892" s="2">
        <v>0</v>
      </c>
      <c r="B4892">
        <v>-9843124</v>
      </c>
      <c r="C4892">
        <v>2</v>
      </c>
      <c r="D4892" s="3">
        <v>5.1999999999999998E-2</v>
      </c>
      <c r="E4892" s="3">
        <v>-2112</v>
      </c>
      <c r="F4892" s="3">
        <v>311</v>
      </c>
      <c r="G4892" s="3">
        <v>0</v>
      </c>
      <c r="H4892" s="3">
        <v>0</v>
      </c>
      <c r="I4892" s="3">
        <v>0</v>
      </c>
      <c r="M4892" s="12"/>
      <c r="N4892" s="12"/>
      <c r="O4892" s="12"/>
      <c r="P4892" s="12"/>
      <c r="Q4892" s="12"/>
    </row>
    <row r="4893" spans="1:18" x14ac:dyDescent="0.2">
      <c r="A4893" s="2">
        <v>0</v>
      </c>
      <c r="B4893">
        <v>-9843124</v>
      </c>
      <c r="C4893">
        <v>2</v>
      </c>
      <c r="D4893" s="3">
        <v>0.02</v>
      </c>
      <c r="E4893" s="3">
        <v>-3222</v>
      </c>
      <c r="F4893" s="3">
        <v>211</v>
      </c>
      <c r="G4893" s="3">
        <v>0</v>
      </c>
      <c r="H4893" s="3">
        <v>0</v>
      </c>
      <c r="I4893" s="3">
        <v>0</v>
      </c>
      <c r="M4893" s="12"/>
      <c r="N4893" s="12"/>
      <c r="O4893" s="12"/>
      <c r="P4893" s="12"/>
      <c r="Q4893" s="12"/>
    </row>
    <row r="4894" spans="1:18" x14ac:dyDescent="0.2">
      <c r="A4894" s="2">
        <v>0</v>
      </c>
      <c r="B4894">
        <v>-9843124</v>
      </c>
      <c r="C4894">
        <v>2</v>
      </c>
      <c r="D4894" s="3">
        <v>0.02</v>
      </c>
      <c r="E4894" s="3">
        <v>-3212</v>
      </c>
      <c r="F4894" s="3">
        <v>111</v>
      </c>
      <c r="G4894" s="3">
        <v>0</v>
      </c>
      <c r="H4894" s="3">
        <v>0</v>
      </c>
      <c r="I4894" s="3">
        <v>0</v>
      </c>
      <c r="M4894" s="12"/>
      <c r="N4894" s="12"/>
      <c r="O4894" s="12"/>
      <c r="P4894" s="12"/>
      <c r="Q4894" s="12"/>
    </row>
    <row r="4895" spans="1:18" x14ac:dyDescent="0.2">
      <c r="A4895" s="2">
        <v>0</v>
      </c>
      <c r="B4895">
        <v>-9843124</v>
      </c>
      <c r="C4895">
        <v>2</v>
      </c>
      <c r="D4895" s="3">
        <v>0.02</v>
      </c>
      <c r="E4895" s="3">
        <v>-3112</v>
      </c>
      <c r="F4895" s="3">
        <v>-211</v>
      </c>
      <c r="G4895" s="3">
        <v>0</v>
      </c>
      <c r="H4895" s="3">
        <v>0</v>
      </c>
      <c r="I4895" s="3">
        <v>0</v>
      </c>
      <c r="M4895" s="12"/>
      <c r="N4895" s="12"/>
      <c r="O4895" s="12"/>
      <c r="P4895" s="12"/>
      <c r="Q4895" s="12"/>
    </row>
    <row r="4896" spans="1:18" x14ac:dyDescent="0.2">
      <c r="A4896" s="2">
        <v>0</v>
      </c>
      <c r="B4896">
        <v>-9843124</v>
      </c>
      <c r="C4896">
        <v>2</v>
      </c>
      <c r="D4896" s="3">
        <v>0.03</v>
      </c>
      <c r="E4896" s="3">
        <v>-3322</v>
      </c>
      <c r="F4896" s="3">
        <v>-311</v>
      </c>
      <c r="G4896" s="3">
        <v>0</v>
      </c>
      <c r="H4896" s="3">
        <v>0</v>
      </c>
      <c r="I4896" s="3">
        <v>0</v>
      </c>
      <c r="M4896" s="12"/>
      <c r="N4896" s="12"/>
      <c r="O4896" s="12"/>
      <c r="P4896" s="12"/>
      <c r="Q4896" s="12"/>
    </row>
    <row r="4897" spans="1:18" x14ac:dyDescent="0.2">
      <c r="A4897" s="2">
        <v>0</v>
      </c>
      <c r="B4897">
        <v>-9843124</v>
      </c>
      <c r="C4897">
        <v>2</v>
      </c>
      <c r="D4897" s="3">
        <v>0.03</v>
      </c>
      <c r="E4897" s="3">
        <v>-3312</v>
      </c>
      <c r="F4897" s="3">
        <v>-321</v>
      </c>
      <c r="G4897" s="3">
        <v>0</v>
      </c>
      <c r="H4897" s="3">
        <v>0</v>
      </c>
      <c r="I4897" s="3">
        <v>0</v>
      </c>
      <c r="M4897" s="12"/>
      <c r="N4897" s="12"/>
      <c r="O4897" s="12"/>
      <c r="P4897" s="12"/>
      <c r="Q4897" s="12"/>
    </row>
    <row r="4898" spans="1:18" x14ac:dyDescent="0.2">
      <c r="A4898" s="2">
        <v>0</v>
      </c>
      <c r="B4898">
        <v>-9843124</v>
      </c>
      <c r="C4898">
        <v>2</v>
      </c>
      <c r="D4898" s="3">
        <v>9.7000000000000003E-2</v>
      </c>
      <c r="E4898" s="3">
        <v>-3122</v>
      </c>
      <c r="F4898" s="3">
        <v>223</v>
      </c>
      <c r="G4898" s="3">
        <v>0</v>
      </c>
      <c r="H4898" s="3">
        <v>0</v>
      </c>
      <c r="I4898" s="3">
        <v>0</v>
      </c>
      <c r="M4898" s="12"/>
      <c r="N4898" s="12"/>
      <c r="O4898" s="12"/>
      <c r="P4898" s="12"/>
      <c r="Q4898" s="12"/>
    </row>
    <row r="4899" spans="1:18" x14ac:dyDescent="0.2">
      <c r="A4899" s="2">
        <v>0</v>
      </c>
      <c r="B4899">
        <v>-9843124</v>
      </c>
      <c r="C4899">
        <v>2</v>
      </c>
      <c r="D4899" s="3">
        <v>3.5000000000000003E-2</v>
      </c>
      <c r="E4899" s="3">
        <v>-3224</v>
      </c>
      <c r="F4899" s="3">
        <v>211</v>
      </c>
      <c r="G4899" s="3">
        <v>0</v>
      </c>
      <c r="H4899" s="3">
        <v>0</v>
      </c>
      <c r="I4899" s="3">
        <v>0</v>
      </c>
      <c r="M4899" s="12"/>
      <c r="N4899" s="12"/>
      <c r="O4899" s="12"/>
      <c r="P4899" s="12"/>
      <c r="Q4899" s="12"/>
    </row>
    <row r="4900" spans="1:18" x14ac:dyDescent="0.2">
      <c r="A4900" s="2">
        <v>0</v>
      </c>
      <c r="B4900">
        <v>-9843124</v>
      </c>
      <c r="C4900">
        <v>2</v>
      </c>
      <c r="D4900" s="3">
        <v>3.5000000000000003E-2</v>
      </c>
      <c r="E4900" s="3">
        <v>-3214</v>
      </c>
      <c r="F4900" s="3">
        <v>111</v>
      </c>
      <c r="G4900" s="3">
        <v>0</v>
      </c>
      <c r="H4900" s="3">
        <v>0</v>
      </c>
      <c r="I4900" s="3">
        <v>0</v>
      </c>
      <c r="M4900" s="12"/>
      <c r="N4900" s="12"/>
      <c r="O4900" s="12"/>
      <c r="P4900" s="12"/>
      <c r="Q4900" s="12"/>
    </row>
    <row r="4901" spans="1:18" x14ac:dyDescent="0.2">
      <c r="A4901" s="2">
        <v>0</v>
      </c>
      <c r="B4901">
        <v>-9843124</v>
      </c>
      <c r="C4901">
        <v>2</v>
      </c>
      <c r="D4901" s="3">
        <v>3.5000000000000003E-2</v>
      </c>
      <c r="E4901" s="3">
        <v>-3114</v>
      </c>
      <c r="F4901" s="3">
        <v>-211</v>
      </c>
      <c r="G4901" s="3">
        <v>0</v>
      </c>
      <c r="H4901" s="3">
        <v>0</v>
      </c>
      <c r="I4901" s="3">
        <v>0</v>
      </c>
      <c r="M4901" s="12"/>
      <c r="N4901" s="12"/>
      <c r="O4901" s="12"/>
      <c r="P4901" s="12"/>
      <c r="Q4901" s="12"/>
    </row>
    <row r="4902" spans="1:18" x14ac:dyDescent="0.2">
      <c r="A4902" s="2">
        <v>0</v>
      </c>
      <c r="B4902">
        <v>-9843124</v>
      </c>
      <c r="C4902">
        <v>2</v>
      </c>
      <c r="D4902" s="3">
        <v>0.28699999999999998</v>
      </c>
      <c r="E4902" s="3">
        <v>-2212</v>
      </c>
      <c r="F4902" s="3">
        <v>323</v>
      </c>
      <c r="G4902" s="3">
        <v>0</v>
      </c>
      <c r="H4902" s="3">
        <v>0</v>
      </c>
      <c r="I4902" s="3">
        <v>0</v>
      </c>
      <c r="M4902" s="12"/>
      <c r="N4902" s="12"/>
      <c r="O4902" s="12"/>
      <c r="P4902" s="12"/>
      <c r="Q4902" s="12"/>
    </row>
    <row r="4903" spans="1:18" x14ac:dyDescent="0.2">
      <c r="A4903" s="2">
        <v>0</v>
      </c>
      <c r="B4903">
        <v>-9843124</v>
      </c>
      <c r="C4903">
        <v>2</v>
      </c>
      <c r="D4903" s="3">
        <v>0.28699999999999998</v>
      </c>
      <c r="E4903" s="3">
        <v>-2112</v>
      </c>
      <c r="F4903" s="3">
        <v>313</v>
      </c>
      <c r="G4903" s="3">
        <v>0</v>
      </c>
      <c r="H4903" s="3">
        <v>0</v>
      </c>
      <c r="I4903" s="3">
        <v>0</v>
      </c>
      <c r="M4903" s="12"/>
      <c r="N4903" s="12"/>
      <c r="O4903" s="12"/>
      <c r="P4903" s="12"/>
      <c r="Q4903" s="12"/>
    </row>
    <row r="4904" spans="1:18" x14ac:dyDescent="0.2">
      <c r="A4904" s="2">
        <v>0</v>
      </c>
      <c r="B4904">
        <v>9833126</v>
      </c>
      <c r="C4904" t="s">
        <v>802</v>
      </c>
      <c r="D4904">
        <v>2.0819999999999999</v>
      </c>
      <c r="E4904">
        <v>0.18099999999999999</v>
      </c>
      <c r="F4904">
        <v>6</v>
      </c>
      <c r="G4904">
        <v>1</v>
      </c>
      <c r="H4904" s="3">
        <v>-1</v>
      </c>
      <c r="I4904">
        <v>0</v>
      </c>
      <c r="J4904">
        <v>0</v>
      </c>
      <c r="K4904">
        <v>0</v>
      </c>
      <c r="L4904">
        <v>0</v>
      </c>
      <c r="M4904" s="3">
        <v>13</v>
      </c>
      <c r="N4904">
        <v>2.0950000000000002</v>
      </c>
      <c r="O4904">
        <v>2.069</v>
      </c>
      <c r="P4904">
        <v>0.21</v>
      </c>
      <c r="Q4904">
        <v>0.152</v>
      </c>
      <c r="R4904" s="10">
        <v>1</v>
      </c>
    </row>
    <row r="4905" spans="1:18" x14ac:dyDescent="0.2">
      <c r="A4905" s="2">
        <v>0</v>
      </c>
      <c r="B4905">
        <v>9833126</v>
      </c>
      <c r="C4905">
        <v>2</v>
      </c>
      <c r="D4905" s="3">
        <v>0.06</v>
      </c>
      <c r="E4905" s="3">
        <v>2212</v>
      </c>
      <c r="F4905" s="3">
        <v>-321</v>
      </c>
      <c r="G4905" s="3">
        <v>0</v>
      </c>
      <c r="H4905" s="3">
        <v>0</v>
      </c>
      <c r="I4905" s="3">
        <v>0</v>
      </c>
      <c r="M4905" s="12"/>
      <c r="N4905" s="12"/>
      <c r="O4905" s="12"/>
      <c r="P4905" s="12"/>
      <c r="Q4905" s="12"/>
    </row>
    <row r="4906" spans="1:18" x14ac:dyDescent="0.2">
      <c r="A4906" s="2">
        <v>0</v>
      </c>
      <c r="B4906">
        <v>9833126</v>
      </c>
      <c r="C4906">
        <v>2</v>
      </c>
      <c r="D4906" s="3">
        <v>0.06</v>
      </c>
      <c r="E4906" s="3">
        <v>2112</v>
      </c>
      <c r="F4906" s="3">
        <v>-311</v>
      </c>
      <c r="G4906" s="3">
        <v>0</v>
      </c>
      <c r="H4906" s="3">
        <v>0</v>
      </c>
      <c r="I4906" s="3">
        <v>0</v>
      </c>
      <c r="M4906" s="12"/>
      <c r="N4906" s="12"/>
      <c r="O4906" s="12"/>
      <c r="P4906" s="12"/>
      <c r="Q4906" s="12"/>
    </row>
    <row r="4907" spans="1:18" x14ac:dyDescent="0.2">
      <c r="A4907" s="2">
        <v>0</v>
      </c>
      <c r="B4907">
        <v>9833126</v>
      </c>
      <c r="C4907">
        <v>2</v>
      </c>
      <c r="D4907" s="3">
        <v>1.7999999999999999E-2</v>
      </c>
      <c r="E4907" s="3">
        <v>3222</v>
      </c>
      <c r="F4907" s="3">
        <v>-211</v>
      </c>
      <c r="G4907" s="3">
        <v>0</v>
      </c>
      <c r="H4907" s="3">
        <v>0</v>
      </c>
      <c r="I4907" s="3">
        <v>0</v>
      </c>
      <c r="M4907" s="12"/>
      <c r="N4907" s="12"/>
      <c r="O4907" s="12"/>
      <c r="P4907" s="12"/>
      <c r="Q4907" s="12"/>
    </row>
    <row r="4908" spans="1:18" x14ac:dyDescent="0.2">
      <c r="A4908" s="2">
        <v>0</v>
      </c>
      <c r="B4908">
        <v>9833126</v>
      </c>
      <c r="C4908">
        <v>2</v>
      </c>
      <c r="D4908" s="3">
        <v>1.7999999999999999E-2</v>
      </c>
      <c r="E4908" s="3">
        <v>3212</v>
      </c>
      <c r="F4908" s="3">
        <v>111</v>
      </c>
      <c r="G4908" s="3">
        <v>0</v>
      </c>
      <c r="H4908" s="3">
        <v>0</v>
      </c>
      <c r="I4908" s="3">
        <v>0</v>
      </c>
      <c r="M4908" s="12"/>
      <c r="N4908" s="12"/>
      <c r="O4908" s="12"/>
      <c r="P4908" s="12"/>
      <c r="Q4908" s="12"/>
    </row>
    <row r="4909" spans="1:18" x14ac:dyDescent="0.2">
      <c r="A4909" s="2">
        <v>0</v>
      </c>
      <c r="B4909">
        <v>9833126</v>
      </c>
      <c r="C4909">
        <v>2</v>
      </c>
      <c r="D4909" s="3">
        <v>1.7999999999999999E-2</v>
      </c>
      <c r="E4909" s="3">
        <v>3112</v>
      </c>
      <c r="F4909" s="3">
        <v>211</v>
      </c>
      <c r="G4909" s="3">
        <v>0</v>
      </c>
      <c r="H4909" s="3">
        <v>0</v>
      </c>
      <c r="I4909" s="3">
        <v>0</v>
      </c>
      <c r="M4909" s="12"/>
      <c r="N4909" s="12"/>
      <c r="O4909" s="12"/>
      <c r="P4909" s="12"/>
      <c r="Q4909" s="12"/>
    </row>
    <row r="4910" spans="1:18" x14ac:dyDescent="0.2">
      <c r="A4910" s="2">
        <v>0</v>
      </c>
      <c r="B4910">
        <v>9833126</v>
      </c>
      <c r="C4910">
        <v>2</v>
      </c>
      <c r="D4910" s="3">
        <v>2.1999999999999999E-2</v>
      </c>
      <c r="E4910" s="3">
        <v>3322</v>
      </c>
      <c r="F4910" s="3">
        <v>311</v>
      </c>
      <c r="G4910" s="3">
        <v>0</v>
      </c>
      <c r="H4910" s="3">
        <v>0</v>
      </c>
      <c r="I4910" s="3">
        <v>0</v>
      </c>
      <c r="M4910" s="12"/>
      <c r="N4910" s="12"/>
      <c r="O4910" s="12"/>
      <c r="P4910" s="12"/>
      <c r="Q4910" s="12"/>
    </row>
    <row r="4911" spans="1:18" x14ac:dyDescent="0.2">
      <c r="A4911" s="2">
        <v>0</v>
      </c>
      <c r="B4911">
        <v>9833126</v>
      </c>
      <c r="C4911">
        <v>2</v>
      </c>
      <c r="D4911" s="3">
        <v>2.1999999999999999E-2</v>
      </c>
      <c r="E4911" s="3">
        <v>3312</v>
      </c>
      <c r="F4911" s="3">
        <v>321</v>
      </c>
      <c r="G4911" s="3">
        <v>0</v>
      </c>
      <c r="H4911" s="3">
        <v>0</v>
      </c>
      <c r="I4911" s="3">
        <v>0</v>
      </c>
      <c r="M4911" s="12"/>
      <c r="N4911" s="12"/>
      <c r="O4911" s="12"/>
      <c r="P4911" s="12"/>
      <c r="Q4911" s="12"/>
    </row>
    <row r="4912" spans="1:18" x14ac:dyDescent="0.2">
      <c r="A4912" s="2">
        <v>0</v>
      </c>
      <c r="B4912">
        <v>9833126</v>
      </c>
      <c r="C4912">
        <v>2</v>
      </c>
      <c r="D4912" s="3">
        <v>0.13100000000000001</v>
      </c>
      <c r="E4912" s="3">
        <v>3122</v>
      </c>
      <c r="F4912" s="3">
        <v>223</v>
      </c>
      <c r="G4912" s="3">
        <v>0</v>
      </c>
      <c r="H4912" s="3">
        <v>0</v>
      </c>
      <c r="I4912" s="3">
        <v>0</v>
      </c>
      <c r="M4912" s="12"/>
      <c r="N4912" s="12"/>
      <c r="O4912" s="12"/>
      <c r="P4912" s="12"/>
      <c r="Q4912" s="12"/>
    </row>
    <row r="4913" spans="1:18" x14ac:dyDescent="0.2">
      <c r="A4913" s="2">
        <v>0</v>
      </c>
      <c r="B4913">
        <v>9833126</v>
      </c>
      <c r="C4913">
        <v>2</v>
      </c>
      <c r="D4913" s="3">
        <v>6.5000000000000002E-2</v>
      </c>
      <c r="E4913" s="3">
        <v>3224</v>
      </c>
      <c r="F4913" s="3">
        <v>-211</v>
      </c>
      <c r="G4913" s="3">
        <v>0</v>
      </c>
      <c r="H4913" s="3">
        <v>0</v>
      </c>
      <c r="I4913" s="3">
        <v>0</v>
      </c>
      <c r="M4913" s="12"/>
      <c r="N4913" s="12"/>
      <c r="O4913" s="12"/>
      <c r="P4913" s="12"/>
      <c r="Q4913" s="12"/>
    </row>
    <row r="4914" spans="1:18" x14ac:dyDescent="0.2">
      <c r="A4914" s="2">
        <v>0</v>
      </c>
      <c r="B4914">
        <v>9833126</v>
      </c>
      <c r="C4914">
        <v>2</v>
      </c>
      <c r="D4914" s="3">
        <v>6.5000000000000002E-2</v>
      </c>
      <c r="E4914" s="3">
        <v>3214</v>
      </c>
      <c r="F4914" s="3">
        <v>111</v>
      </c>
      <c r="G4914" s="3">
        <v>0</v>
      </c>
      <c r="H4914" s="3">
        <v>0</v>
      </c>
      <c r="I4914" s="3">
        <v>0</v>
      </c>
      <c r="M4914" s="12"/>
      <c r="N4914" s="12"/>
      <c r="O4914" s="12"/>
      <c r="P4914" s="12"/>
      <c r="Q4914" s="12"/>
    </row>
    <row r="4915" spans="1:18" x14ac:dyDescent="0.2">
      <c r="A4915" s="2">
        <v>0</v>
      </c>
      <c r="B4915">
        <v>9833126</v>
      </c>
      <c r="C4915">
        <v>2</v>
      </c>
      <c r="D4915" s="3">
        <v>6.5000000000000002E-2</v>
      </c>
      <c r="E4915" s="3">
        <v>3114</v>
      </c>
      <c r="F4915" s="3">
        <v>211</v>
      </c>
      <c r="G4915" s="3">
        <v>0</v>
      </c>
      <c r="H4915" s="3">
        <v>0</v>
      </c>
      <c r="I4915" s="3">
        <v>0</v>
      </c>
      <c r="M4915" s="12"/>
      <c r="N4915" s="12"/>
      <c r="O4915" s="12"/>
      <c r="P4915" s="12"/>
      <c r="Q4915" s="12"/>
    </row>
    <row r="4916" spans="1:18" x14ac:dyDescent="0.2">
      <c r="A4916" s="2">
        <v>0</v>
      </c>
      <c r="B4916">
        <v>9833126</v>
      </c>
      <c r="C4916">
        <v>2</v>
      </c>
      <c r="D4916" s="3">
        <v>0.22800000000000001</v>
      </c>
      <c r="E4916" s="3">
        <v>2212</v>
      </c>
      <c r="F4916" s="3">
        <v>-323</v>
      </c>
      <c r="G4916" s="3">
        <v>0</v>
      </c>
      <c r="H4916" s="3">
        <v>0</v>
      </c>
      <c r="I4916" s="3">
        <v>0</v>
      </c>
      <c r="M4916" s="12"/>
      <c r="N4916" s="12"/>
      <c r="O4916" s="12"/>
      <c r="P4916" s="12"/>
      <c r="Q4916" s="12"/>
    </row>
    <row r="4917" spans="1:18" x14ac:dyDescent="0.2">
      <c r="A4917" s="2">
        <v>0</v>
      </c>
      <c r="B4917">
        <v>9833126</v>
      </c>
      <c r="C4917">
        <v>2</v>
      </c>
      <c r="D4917" s="3">
        <v>0.22800000000000001</v>
      </c>
      <c r="E4917" s="3">
        <v>2112</v>
      </c>
      <c r="F4917" s="3">
        <v>-313</v>
      </c>
      <c r="G4917" s="3">
        <v>0</v>
      </c>
      <c r="H4917" s="3">
        <v>0</v>
      </c>
      <c r="I4917" s="3">
        <v>0</v>
      </c>
      <c r="M4917" s="12"/>
      <c r="N4917" s="12"/>
      <c r="O4917" s="12"/>
      <c r="P4917" s="12"/>
      <c r="Q4917" s="12"/>
    </row>
    <row r="4918" spans="1:18" x14ac:dyDescent="0.2">
      <c r="A4918" s="2">
        <v>0</v>
      </c>
      <c r="B4918">
        <v>-9833126</v>
      </c>
      <c r="C4918" t="s">
        <v>825</v>
      </c>
      <c r="D4918" s="3">
        <v>2.0819999999999999</v>
      </c>
      <c r="E4918">
        <v>0.18099999999999999</v>
      </c>
      <c r="F4918">
        <v>6</v>
      </c>
      <c r="G4918">
        <v>-1</v>
      </c>
      <c r="H4918" s="3">
        <v>1</v>
      </c>
      <c r="I4918">
        <v>0</v>
      </c>
      <c r="J4918">
        <v>0</v>
      </c>
      <c r="K4918">
        <v>0</v>
      </c>
      <c r="L4918">
        <v>0</v>
      </c>
      <c r="M4918" s="3">
        <v>13</v>
      </c>
      <c r="N4918">
        <v>2.0950000000000002</v>
      </c>
      <c r="O4918">
        <v>2.069</v>
      </c>
      <c r="P4918">
        <v>0.21</v>
      </c>
      <c r="Q4918">
        <v>0.152</v>
      </c>
      <c r="R4918" s="10">
        <v>1</v>
      </c>
    </row>
    <row r="4919" spans="1:18" x14ac:dyDescent="0.2">
      <c r="A4919" s="2">
        <v>0</v>
      </c>
      <c r="B4919">
        <v>-9833126</v>
      </c>
      <c r="C4919">
        <v>2</v>
      </c>
      <c r="D4919" s="3">
        <v>0.06</v>
      </c>
      <c r="E4919" s="3">
        <v>-2212</v>
      </c>
      <c r="F4919" s="3">
        <v>321</v>
      </c>
      <c r="G4919" s="3">
        <v>0</v>
      </c>
      <c r="H4919" s="3">
        <v>0</v>
      </c>
      <c r="I4919" s="3">
        <v>0</v>
      </c>
      <c r="M4919" s="12"/>
      <c r="N4919" s="12"/>
      <c r="O4919" s="12"/>
      <c r="P4919" s="12"/>
      <c r="Q4919" s="12"/>
    </row>
    <row r="4920" spans="1:18" x14ac:dyDescent="0.2">
      <c r="A4920" s="2">
        <v>0</v>
      </c>
      <c r="B4920">
        <v>-9833126</v>
      </c>
      <c r="C4920">
        <v>2</v>
      </c>
      <c r="D4920" s="3">
        <v>0.06</v>
      </c>
      <c r="E4920" s="3">
        <v>-2112</v>
      </c>
      <c r="F4920" s="3">
        <v>311</v>
      </c>
      <c r="G4920" s="3">
        <v>0</v>
      </c>
      <c r="H4920" s="3">
        <v>0</v>
      </c>
      <c r="I4920" s="3">
        <v>0</v>
      </c>
      <c r="M4920" s="12"/>
      <c r="N4920" s="12"/>
      <c r="O4920" s="12"/>
      <c r="P4920" s="12"/>
      <c r="Q4920" s="12"/>
    </row>
    <row r="4921" spans="1:18" x14ac:dyDescent="0.2">
      <c r="A4921" s="2">
        <v>0</v>
      </c>
      <c r="B4921">
        <v>-9833126</v>
      </c>
      <c r="C4921">
        <v>2</v>
      </c>
      <c r="D4921" s="3">
        <v>1.7999999999999999E-2</v>
      </c>
      <c r="E4921" s="3">
        <v>-3222</v>
      </c>
      <c r="F4921" s="3">
        <v>211</v>
      </c>
      <c r="G4921" s="3">
        <v>0</v>
      </c>
      <c r="H4921" s="3">
        <v>0</v>
      </c>
      <c r="I4921" s="3">
        <v>0</v>
      </c>
      <c r="M4921" s="12"/>
      <c r="N4921" s="12"/>
      <c r="O4921" s="12"/>
      <c r="P4921" s="12"/>
      <c r="Q4921" s="12"/>
    </row>
    <row r="4922" spans="1:18" x14ac:dyDescent="0.2">
      <c r="A4922" s="2">
        <v>0</v>
      </c>
      <c r="B4922">
        <v>-9833126</v>
      </c>
      <c r="C4922">
        <v>2</v>
      </c>
      <c r="D4922" s="3">
        <v>1.7999999999999999E-2</v>
      </c>
      <c r="E4922" s="3">
        <v>-3212</v>
      </c>
      <c r="F4922" s="3">
        <v>111</v>
      </c>
      <c r="G4922" s="3">
        <v>0</v>
      </c>
      <c r="H4922" s="3">
        <v>0</v>
      </c>
      <c r="I4922" s="3">
        <v>0</v>
      </c>
      <c r="M4922" s="12"/>
      <c r="N4922" s="12"/>
      <c r="O4922" s="12"/>
      <c r="P4922" s="12"/>
      <c r="Q4922" s="12"/>
    </row>
    <row r="4923" spans="1:18" x14ac:dyDescent="0.2">
      <c r="A4923" s="2">
        <v>0</v>
      </c>
      <c r="B4923">
        <v>-9833126</v>
      </c>
      <c r="C4923">
        <v>2</v>
      </c>
      <c r="D4923" s="3">
        <v>1.7999999999999999E-2</v>
      </c>
      <c r="E4923" s="3">
        <v>-3112</v>
      </c>
      <c r="F4923" s="3">
        <v>-211</v>
      </c>
      <c r="G4923" s="3">
        <v>0</v>
      </c>
      <c r="H4923" s="3">
        <v>0</v>
      </c>
      <c r="I4923" s="3">
        <v>0</v>
      </c>
      <c r="M4923" s="12"/>
      <c r="N4923" s="12"/>
      <c r="O4923" s="12"/>
      <c r="P4923" s="12"/>
      <c r="Q4923" s="12"/>
    </row>
    <row r="4924" spans="1:18" x14ac:dyDescent="0.2">
      <c r="A4924" s="2">
        <v>0</v>
      </c>
      <c r="B4924">
        <v>-9833126</v>
      </c>
      <c r="C4924">
        <v>2</v>
      </c>
      <c r="D4924" s="3">
        <v>2.1999999999999999E-2</v>
      </c>
      <c r="E4924" s="3">
        <v>-3322</v>
      </c>
      <c r="F4924" s="3">
        <v>-311</v>
      </c>
      <c r="G4924" s="3">
        <v>0</v>
      </c>
      <c r="H4924" s="3">
        <v>0</v>
      </c>
      <c r="I4924" s="3">
        <v>0</v>
      </c>
      <c r="M4924" s="12"/>
      <c r="N4924" s="12"/>
      <c r="O4924" s="12"/>
      <c r="P4924" s="12"/>
      <c r="Q4924" s="12"/>
    </row>
    <row r="4925" spans="1:18" x14ac:dyDescent="0.2">
      <c r="A4925" s="2">
        <v>0</v>
      </c>
      <c r="B4925">
        <v>-9833126</v>
      </c>
      <c r="C4925">
        <v>2</v>
      </c>
      <c r="D4925" s="3">
        <v>2.1999999999999999E-2</v>
      </c>
      <c r="E4925" s="3">
        <v>-3312</v>
      </c>
      <c r="F4925" s="3">
        <v>-321</v>
      </c>
      <c r="G4925" s="3">
        <v>0</v>
      </c>
      <c r="H4925" s="3">
        <v>0</v>
      </c>
      <c r="I4925" s="3">
        <v>0</v>
      </c>
      <c r="M4925" s="12"/>
      <c r="N4925" s="12"/>
      <c r="O4925" s="12"/>
      <c r="P4925" s="12"/>
      <c r="Q4925" s="12"/>
    </row>
    <row r="4926" spans="1:18" x14ac:dyDescent="0.2">
      <c r="A4926" s="2">
        <v>0</v>
      </c>
      <c r="B4926">
        <v>-9833126</v>
      </c>
      <c r="C4926">
        <v>2</v>
      </c>
      <c r="D4926" s="3">
        <v>0.13100000000000001</v>
      </c>
      <c r="E4926" s="3">
        <v>-3122</v>
      </c>
      <c r="F4926" s="3">
        <v>223</v>
      </c>
      <c r="G4926" s="3">
        <v>0</v>
      </c>
      <c r="H4926" s="3">
        <v>0</v>
      </c>
      <c r="I4926" s="3">
        <v>0</v>
      </c>
      <c r="M4926" s="12"/>
      <c r="N4926" s="12"/>
      <c r="O4926" s="12"/>
      <c r="P4926" s="12"/>
      <c r="Q4926" s="12"/>
    </row>
    <row r="4927" spans="1:18" x14ac:dyDescent="0.2">
      <c r="A4927" s="2">
        <v>0</v>
      </c>
      <c r="B4927">
        <v>-9833126</v>
      </c>
      <c r="C4927">
        <v>2</v>
      </c>
      <c r="D4927" s="3">
        <v>6.5000000000000002E-2</v>
      </c>
      <c r="E4927" s="3">
        <v>-3224</v>
      </c>
      <c r="F4927" s="3">
        <v>211</v>
      </c>
      <c r="G4927" s="3">
        <v>0</v>
      </c>
      <c r="H4927" s="3">
        <v>0</v>
      </c>
      <c r="I4927" s="3">
        <v>0</v>
      </c>
      <c r="M4927" s="12"/>
      <c r="N4927" s="12"/>
      <c r="O4927" s="12"/>
      <c r="P4927" s="12"/>
      <c r="Q4927" s="12"/>
    </row>
    <row r="4928" spans="1:18" x14ac:dyDescent="0.2">
      <c r="A4928" s="2">
        <v>0</v>
      </c>
      <c r="B4928">
        <v>-9833126</v>
      </c>
      <c r="C4928">
        <v>2</v>
      </c>
      <c r="D4928" s="3">
        <v>6.5000000000000002E-2</v>
      </c>
      <c r="E4928" s="3">
        <v>-3214</v>
      </c>
      <c r="F4928" s="3">
        <v>111</v>
      </c>
      <c r="G4928" s="3">
        <v>0</v>
      </c>
      <c r="H4928" s="3">
        <v>0</v>
      </c>
      <c r="I4928" s="3">
        <v>0</v>
      </c>
      <c r="M4928" s="12"/>
      <c r="N4928" s="12"/>
      <c r="O4928" s="12"/>
      <c r="P4928" s="12"/>
      <c r="Q4928" s="12"/>
    </row>
    <row r="4929" spans="1:19" x14ac:dyDescent="0.2">
      <c r="A4929" s="2">
        <v>0</v>
      </c>
      <c r="B4929">
        <v>-9833126</v>
      </c>
      <c r="C4929">
        <v>2</v>
      </c>
      <c r="D4929" s="3">
        <v>6.5000000000000002E-2</v>
      </c>
      <c r="E4929" s="3">
        <v>-3114</v>
      </c>
      <c r="F4929" s="3">
        <v>-211</v>
      </c>
      <c r="G4929" s="3">
        <v>0</v>
      </c>
      <c r="H4929" s="3">
        <v>0</v>
      </c>
      <c r="I4929" s="3">
        <v>0</v>
      </c>
      <c r="M4929" s="12"/>
      <c r="N4929" s="12"/>
      <c r="O4929" s="12"/>
      <c r="P4929" s="12"/>
      <c r="Q4929" s="12"/>
    </row>
    <row r="4930" spans="1:19" x14ac:dyDescent="0.2">
      <c r="A4930" s="2">
        <v>0</v>
      </c>
      <c r="B4930">
        <v>-9833126</v>
      </c>
      <c r="C4930">
        <v>2</v>
      </c>
      <c r="D4930" s="3">
        <v>0.22800000000000001</v>
      </c>
      <c r="E4930" s="3">
        <v>-2212</v>
      </c>
      <c r="F4930" s="3">
        <v>323</v>
      </c>
      <c r="G4930" s="3">
        <v>0</v>
      </c>
      <c r="H4930" s="3">
        <v>0</v>
      </c>
      <c r="I4930" s="3">
        <v>0</v>
      </c>
      <c r="M4930" s="12"/>
      <c r="N4930" s="12"/>
      <c r="O4930" s="12"/>
      <c r="P4930" s="12"/>
      <c r="Q4930" s="12"/>
    </row>
    <row r="4931" spans="1:19" x14ac:dyDescent="0.2">
      <c r="A4931" s="2">
        <v>0</v>
      </c>
      <c r="B4931">
        <v>-9833126</v>
      </c>
      <c r="C4931">
        <v>2</v>
      </c>
      <c r="D4931" s="3">
        <v>0.22800000000000001</v>
      </c>
      <c r="E4931" s="3">
        <v>-2112</v>
      </c>
      <c r="F4931" s="3">
        <v>313</v>
      </c>
      <c r="G4931" s="3">
        <v>0</v>
      </c>
      <c r="H4931" s="3">
        <v>0</v>
      </c>
      <c r="I4931" s="3">
        <v>0</v>
      </c>
      <c r="M4931" s="12"/>
      <c r="N4931" s="12"/>
      <c r="O4931" s="12"/>
      <c r="P4931" s="12"/>
      <c r="Q4931" s="12"/>
    </row>
    <row r="4932" spans="1:19" x14ac:dyDescent="0.2">
      <c r="A4932" s="2">
        <v>0</v>
      </c>
      <c r="B4932">
        <v>9893224</v>
      </c>
      <c r="C4932" t="s">
        <v>827</v>
      </c>
      <c r="D4932">
        <v>2.4550000000000001</v>
      </c>
      <c r="E4932">
        <v>0.12</v>
      </c>
      <c r="F4932" s="12">
        <v>4</v>
      </c>
      <c r="G4932">
        <v>1</v>
      </c>
      <c r="H4932" s="3">
        <v>-1</v>
      </c>
      <c r="I4932" s="3">
        <v>0</v>
      </c>
      <c r="J4932" s="3">
        <v>0</v>
      </c>
      <c r="K4932" s="3">
        <v>1</v>
      </c>
      <c r="L4932" s="3">
        <v>1</v>
      </c>
      <c r="M4932" s="3">
        <v>2</v>
      </c>
      <c r="N4932">
        <v>2.4649999999999999</v>
      </c>
      <c r="O4932">
        <v>2.4449999999999998</v>
      </c>
      <c r="P4932">
        <v>0.14000000000000001</v>
      </c>
      <c r="Q4932">
        <v>0.1</v>
      </c>
      <c r="R4932" s="10">
        <v>2</v>
      </c>
      <c r="S4932" t="s">
        <v>828</v>
      </c>
    </row>
    <row r="4933" spans="1:19" x14ac:dyDescent="0.2">
      <c r="A4933" s="2">
        <v>0</v>
      </c>
      <c r="B4933">
        <v>9893224</v>
      </c>
      <c r="C4933">
        <v>2</v>
      </c>
      <c r="D4933">
        <v>0.3</v>
      </c>
      <c r="E4933">
        <v>2212</v>
      </c>
      <c r="F4933">
        <v>-311</v>
      </c>
      <c r="G4933">
        <v>0</v>
      </c>
      <c r="H4933" s="3">
        <v>0</v>
      </c>
      <c r="I4933" s="3">
        <v>0</v>
      </c>
      <c r="J4933" s="3"/>
      <c r="K4933" s="3"/>
      <c r="L4933" s="3"/>
    </row>
    <row r="4934" spans="1:19" x14ac:dyDescent="0.2">
      <c r="A4934" s="2">
        <v>0</v>
      </c>
      <c r="B4934">
        <v>9893224</v>
      </c>
      <c r="C4934">
        <v>2</v>
      </c>
      <c r="D4934">
        <v>0.7</v>
      </c>
      <c r="E4934">
        <v>9833226</v>
      </c>
      <c r="F4934">
        <v>22</v>
      </c>
      <c r="G4934">
        <v>0</v>
      </c>
      <c r="H4934" s="3">
        <v>0</v>
      </c>
      <c r="I4934" s="3">
        <v>0</v>
      </c>
      <c r="J4934" s="3"/>
      <c r="K4934" s="3"/>
      <c r="L4934" s="3"/>
    </row>
    <row r="4935" spans="1:19" x14ac:dyDescent="0.2">
      <c r="A4935" s="2">
        <v>0</v>
      </c>
      <c r="B4935">
        <v>9893214</v>
      </c>
      <c r="C4935" t="s">
        <v>829</v>
      </c>
      <c r="D4935">
        <v>2.4550000000000001</v>
      </c>
      <c r="E4935">
        <v>0.12</v>
      </c>
      <c r="F4935" s="12">
        <v>4</v>
      </c>
      <c r="G4935">
        <v>1</v>
      </c>
      <c r="H4935" s="3">
        <v>-1</v>
      </c>
      <c r="I4935" s="3">
        <v>0</v>
      </c>
      <c r="J4935" s="3">
        <v>0</v>
      </c>
      <c r="K4935" s="3">
        <v>1</v>
      </c>
      <c r="L4935" s="3">
        <v>0</v>
      </c>
      <c r="M4935" s="3">
        <v>3</v>
      </c>
      <c r="N4935">
        <v>2.4649999999999999</v>
      </c>
      <c r="O4935">
        <v>2.4449999999999998</v>
      </c>
      <c r="P4935">
        <v>0.14000000000000001</v>
      </c>
      <c r="Q4935">
        <v>0.1</v>
      </c>
      <c r="R4935" s="10">
        <v>2</v>
      </c>
      <c r="S4935" t="s">
        <v>828</v>
      </c>
    </row>
    <row r="4936" spans="1:19" x14ac:dyDescent="0.2">
      <c r="A4936" s="2">
        <v>0</v>
      </c>
      <c r="B4936">
        <v>9893214</v>
      </c>
      <c r="C4936">
        <v>2</v>
      </c>
      <c r="D4936">
        <v>0.15</v>
      </c>
      <c r="E4936">
        <v>2212</v>
      </c>
      <c r="F4936">
        <v>-321</v>
      </c>
      <c r="G4936">
        <v>0</v>
      </c>
      <c r="H4936" s="3">
        <v>0</v>
      </c>
      <c r="I4936" s="3">
        <v>0</v>
      </c>
      <c r="J4936" s="3"/>
      <c r="K4936" s="3"/>
      <c r="L4936" s="3"/>
    </row>
    <row r="4937" spans="1:19" x14ac:dyDescent="0.2">
      <c r="A4937" s="2">
        <v>0</v>
      </c>
      <c r="B4937">
        <v>9893214</v>
      </c>
      <c r="C4937">
        <v>2</v>
      </c>
      <c r="D4937">
        <v>0.15</v>
      </c>
      <c r="E4937">
        <v>2112</v>
      </c>
      <c r="F4937">
        <v>-311</v>
      </c>
      <c r="G4937">
        <v>0</v>
      </c>
      <c r="H4937" s="3">
        <v>0</v>
      </c>
      <c r="I4937" s="3">
        <v>0</v>
      </c>
      <c r="J4937" s="3"/>
      <c r="K4937" s="3"/>
      <c r="L4937" s="3"/>
    </row>
    <row r="4938" spans="1:19" x14ac:dyDescent="0.2">
      <c r="A4938" s="2">
        <v>0</v>
      </c>
      <c r="B4938">
        <v>9893214</v>
      </c>
      <c r="C4938">
        <v>2</v>
      </c>
      <c r="D4938">
        <v>0.7</v>
      </c>
      <c r="E4938">
        <v>9833216</v>
      </c>
      <c r="F4938">
        <v>22</v>
      </c>
      <c r="G4938">
        <v>0</v>
      </c>
      <c r="H4938" s="3">
        <v>0</v>
      </c>
      <c r="I4938" s="3">
        <v>0</v>
      </c>
      <c r="J4938" s="3"/>
      <c r="K4938" s="3"/>
      <c r="L4938" s="3"/>
    </row>
    <row r="4939" spans="1:19" x14ac:dyDescent="0.2">
      <c r="A4939" s="2">
        <v>0</v>
      </c>
      <c r="B4939">
        <v>9893114</v>
      </c>
      <c r="C4939" t="s">
        <v>830</v>
      </c>
      <c r="D4939">
        <v>2.4550000000000001</v>
      </c>
      <c r="E4939">
        <v>0.12</v>
      </c>
      <c r="F4939" s="12">
        <v>4</v>
      </c>
      <c r="G4939">
        <v>1</v>
      </c>
      <c r="H4939" s="3">
        <v>-1</v>
      </c>
      <c r="I4939" s="3">
        <v>0</v>
      </c>
      <c r="J4939" s="3">
        <v>0</v>
      </c>
      <c r="K4939" s="3">
        <v>1</v>
      </c>
      <c r="L4939" s="3">
        <v>-1</v>
      </c>
      <c r="M4939" s="3">
        <v>2</v>
      </c>
      <c r="N4939">
        <v>2.4649999999999999</v>
      </c>
      <c r="O4939">
        <v>2.4449999999999998</v>
      </c>
      <c r="P4939">
        <v>0.14000000000000001</v>
      </c>
      <c r="Q4939">
        <v>0.1</v>
      </c>
      <c r="R4939" s="10">
        <v>2</v>
      </c>
      <c r="S4939" t="s">
        <v>828</v>
      </c>
    </row>
    <row r="4940" spans="1:19" x14ac:dyDescent="0.2">
      <c r="A4940" s="2">
        <v>0</v>
      </c>
      <c r="B4940">
        <v>9893114</v>
      </c>
      <c r="C4940">
        <v>2</v>
      </c>
      <c r="D4940">
        <v>0.3</v>
      </c>
      <c r="E4940">
        <v>2112</v>
      </c>
      <c r="F4940">
        <v>-321</v>
      </c>
      <c r="G4940">
        <v>0</v>
      </c>
      <c r="H4940" s="3">
        <v>0</v>
      </c>
      <c r="I4940" s="3">
        <v>0</v>
      </c>
      <c r="J4940" s="3"/>
      <c r="K4940" s="3"/>
      <c r="L4940" s="3"/>
    </row>
    <row r="4941" spans="1:19" x14ac:dyDescent="0.2">
      <c r="A4941" s="2">
        <v>0</v>
      </c>
      <c r="B4941">
        <v>9893114</v>
      </c>
      <c r="C4941">
        <v>2</v>
      </c>
      <c r="D4941">
        <v>0.7</v>
      </c>
      <c r="E4941">
        <v>9833116</v>
      </c>
      <c r="F4941">
        <v>22</v>
      </c>
      <c r="G4941">
        <v>0</v>
      </c>
      <c r="H4941" s="3">
        <v>0</v>
      </c>
      <c r="I4941" s="3">
        <v>0</v>
      </c>
      <c r="J4941" s="3"/>
      <c r="K4941" s="3"/>
      <c r="L4941" s="3"/>
    </row>
    <row r="4942" spans="1:19" x14ac:dyDescent="0.2">
      <c r="A4942" s="2">
        <v>0</v>
      </c>
      <c r="B4942">
        <v>-9893224</v>
      </c>
      <c r="C4942" t="s">
        <v>831</v>
      </c>
      <c r="D4942">
        <v>2.4550000000000001</v>
      </c>
      <c r="E4942">
        <v>0.12</v>
      </c>
      <c r="F4942" s="12">
        <v>4</v>
      </c>
      <c r="G4942">
        <v>-1</v>
      </c>
      <c r="H4942" s="3">
        <v>1</v>
      </c>
      <c r="I4942" s="3">
        <v>0</v>
      </c>
      <c r="J4942" s="3">
        <v>0</v>
      </c>
      <c r="K4942" s="3">
        <v>1</v>
      </c>
      <c r="L4942" s="3">
        <v>-1</v>
      </c>
      <c r="M4942" s="3">
        <v>2</v>
      </c>
      <c r="N4942">
        <v>2.4649999999999999</v>
      </c>
      <c r="O4942">
        <v>2.4449999999999998</v>
      </c>
      <c r="P4942">
        <v>0.14000000000000001</v>
      </c>
      <c r="Q4942">
        <v>0.1</v>
      </c>
      <c r="R4942" s="10">
        <v>2</v>
      </c>
      <c r="S4942" t="s">
        <v>828</v>
      </c>
    </row>
    <row r="4943" spans="1:19" x14ac:dyDescent="0.2">
      <c r="A4943" s="2">
        <v>0</v>
      </c>
      <c r="B4943">
        <v>-9893224</v>
      </c>
      <c r="C4943">
        <v>2</v>
      </c>
      <c r="D4943">
        <v>0.3</v>
      </c>
      <c r="E4943">
        <v>-2212</v>
      </c>
      <c r="F4943">
        <v>311</v>
      </c>
      <c r="G4943">
        <v>0</v>
      </c>
      <c r="H4943" s="3">
        <v>0</v>
      </c>
      <c r="I4943" s="3">
        <v>0</v>
      </c>
      <c r="J4943" s="3"/>
      <c r="K4943" s="3"/>
      <c r="L4943" s="3"/>
    </row>
    <row r="4944" spans="1:19" x14ac:dyDescent="0.2">
      <c r="A4944" s="2">
        <v>0</v>
      </c>
      <c r="B4944">
        <v>-9893224</v>
      </c>
      <c r="C4944">
        <v>2</v>
      </c>
      <c r="D4944">
        <v>0.7</v>
      </c>
      <c r="E4944">
        <v>-9833226</v>
      </c>
      <c r="F4944">
        <v>22</v>
      </c>
      <c r="G4944">
        <v>0</v>
      </c>
      <c r="H4944" s="3">
        <v>0</v>
      </c>
      <c r="I4944" s="3">
        <v>0</v>
      </c>
      <c r="J4944" s="3"/>
      <c r="K4944" s="3"/>
      <c r="L4944" s="3"/>
    </row>
    <row r="4945" spans="1:19" x14ac:dyDescent="0.2">
      <c r="A4945" s="2">
        <v>0</v>
      </c>
      <c r="B4945">
        <v>-9893214</v>
      </c>
      <c r="C4945" t="s">
        <v>832</v>
      </c>
      <c r="D4945">
        <v>2.4550000000000001</v>
      </c>
      <c r="E4945">
        <v>0.12</v>
      </c>
      <c r="F4945" s="12">
        <v>4</v>
      </c>
      <c r="G4945">
        <v>-1</v>
      </c>
      <c r="H4945" s="3">
        <v>1</v>
      </c>
      <c r="I4945" s="3">
        <v>0</v>
      </c>
      <c r="J4945" s="3">
        <v>0</v>
      </c>
      <c r="K4945" s="3">
        <v>1</v>
      </c>
      <c r="L4945" s="3">
        <v>0</v>
      </c>
      <c r="M4945" s="3">
        <v>3</v>
      </c>
      <c r="N4945">
        <v>2.4649999999999999</v>
      </c>
      <c r="O4945">
        <v>2.4449999999999998</v>
      </c>
      <c r="P4945">
        <v>0.14000000000000001</v>
      </c>
      <c r="Q4945">
        <v>0.1</v>
      </c>
      <c r="R4945" s="10">
        <v>2</v>
      </c>
      <c r="S4945" t="s">
        <v>828</v>
      </c>
    </row>
    <row r="4946" spans="1:19" x14ac:dyDescent="0.2">
      <c r="A4946" s="2">
        <v>0</v>
      </c>
      <c r="B4946">
        <v>-9893214</v>
      </c>
      <c r="C4946">
        <v>2</v>
      </c>
      <c r="D4946">
        <v>0.15</v>
      </c>
      <c r="E4946">
        <v>-2212</v>
      </c>
      <c r="F4946">
        <v>321</v>
      </c>
      <c r="G4946">
        <v>0</v>
      </c>
      <c r="H4946" s="3">
        <v>0</v>
      </c>
      <c r="I4946" s="3">
        <v>0</v>
      </c>
      <c r="J4946" s="3"/>
      <c r="K4946" s="3"/>
      <c r="L4946" s="3"/>
    </row>
    <row r="4947" spans="1:19" x14ac:dyDescent="0.2">
      <c r="A4947" s="2">
        <v>0</v>
      </c>
      <c r="B4947">
        <v>-9893214</v>
      </c>
      <c r="C4947">
        <v>2</v>
      </c>
      <c r="D4947">
        <v>0.15</v>
      </c>
      <c r="E4947">
        <v>-2112</v>
      </c>
      <c r="F4947">
        <v>311</v>
      </c>
      <c r="G4947">
        <v>0</v>
      </c>
      <c r="H4947" s="3">
        <v>0</v>
      </c>
      <c r="I4947" s="3">
        <v>0</v>
      </c>
      <c r="J4947" s="3"/>
      <c r="K4947" s="3"/>
      <c r="L4947" s="3"/>
    </row>
    <row r="4948" spans="1:19" x14ac:dyDescent="0.2">
      <c r="A4948" s="2">
        <v>0</v>
      </c>
      <c r="B4948">
        <v>-9893214</v>
      </c>
      <c r="C4948">
        <v>2</v>
      </c>
      <c r="D4948">
        <v>0.7</v>
      </c>
      <c r="E4948">
        <v>9833216</v>
      </c>
      <c r="F4948">
        <v>22</v>
      </c>
      <c r="G4948">
        <v>0</v>
      </c>
      <c r="H4948" s="3">
        <v>0</v>
      </c>
      <c r="I4948" s="3">
        <v>0</v>
      </c>
      <c r="J4948" s="3"/>
      <c r="K4948" s="3"/>
      <c r="L4948" s="3"/>
    </row>
    <row r="4949" spans="1:19" x14ac:dyDescent="0.2">
      <c r="A4949" s="2">
        <v>0</v>
      </c>
      <c r="B4949">
        <v>-9893114</v>
      </c>
      <c r="C4949" t="s">
        <v>833</v>
      </c>
      <c r="D4949">
        <v>2.4550000000000001</v>
      </c>
      <c r="E4949">
        <v>0.12</v>
      </c>
      <c r="F4949" s="12">
        <v>4</v>
      </c>
      <c r="G4949">
        <v>-1</v>
      </c>
      <c r="H4949" s="3">
        <v>1</v>
      </c>
      <c r="I4949" s="3">
        <v>0</v>
      </c>
      <c r="J4949" s="3">
        <v>0</v>
      </c>
      <c r="K4949" s="3">
        <v>1</v>
      </c>
      <c r="L4949" s="3">
        <v>1</v>
      </c>
      <c r="M4949" s="3">
        <v>2</v>
      </c>
      <c r="N4949">
        <v>2.4649999999999999</v>
      </c>
      <c r="O4949">
        <v>2.4449999999999998</v>
      </c>
      <c r="P4949">
        <v>0.14000000000000001</v>
      </c>
      <c r="Q4949">
        <v>0.1</v>
      </c>
      <c r="R4949" s="10">
        <v>2</v>
      </c>
      <c r="S4949" t="s">
        <v>828</v>
      </c>
    </row>
    <row r="4950" spans="1:19" x14ac:dyDescent="0.2">
      <c r="A4950" s="2">
        <v>0</v>
      </c>
      <c r="B4950">
        <v>-9893114</v>
      </c>
      <c r="C4950">
        <v>2</v>
      </c>
      <c r="D4950">
        <v>0.3</v>
      </c>
      <c r="E4950">
        <v>-2112</v>
      </c>
      <c r="F4950">
        <v>321</v>
      </c>
      <c r="G4950">
        <v>0</v>
      </c>
      <c r="H4950" s="3">
        <v>0</v>
      </c>
      <c r="I4950" s="3">
        <v>0</v>
      </c>
      <c r="J4950" s="3"/>
      <c r="K4950" s="3"/>
      <c r="L4950" s="3"/>
    </row>
    <row r="4951" spans="1:19" x14ac:dyDescent="0.2">
      <c r="A4951" s="2">
        <v>0</v>
      </c>
      <c r="B4951">
        <v>-9893114</v>
      </c>
      <c r="C4951">
        <v>2</v>
      </c>
      <c r="D4951">
        <v>0.7</v>
      </c>
      <c r="E4951">
        <v>-9833116</v>
      </c>
      <c r="F4951">
        <v>22</v>
      </c>
      <c r="G4951">
        <v>0</v>
      </c>
      <c r="H4951" s="3">
        <v>0</v>
      </c>
      <c r="I4951" s="3">
        <v>0</v>
      </c>
      <c r="J4951" s="3"/>
      <c r="K4951" s="3"/>
      <c r="L4951" s="3"/>
    </row>
    <row r="4952" spans="1:19" x14ac:dyDescent="0.2">
      <c r="A4952" s="2">
        <v>0</v>
      </c>
      <c r="B4952">
        <v>9843226</v>
      </c>
      <c r="C4952" t="s">
        <v>834</v>
      </c>
      <c r="D4952">
        <v>2.62</v>
      </c>
      <c r="E4952">
        <v>0.2</v>
      </c>
      <c r="F4952" s="12">
        <v>6</v>
      </c>
      <c r="G4952">
        <v>1</v>
      </c>
      <c r="H4952" s="3">
        <v>-1</v>
      </c>
      <c r="I4952" s="3">
        <v>0</v>
      </c>
      <c r="J4952" s="3">
        <v>0</v>
      </c>
      <c r="K4952" s="3">
        <v>1</v>
      </c>
      <c r="L4952" s="3">
        <v>1</v>
      </c>
      <c r="M4952" s="3">
        <v>2</v>
      </c>
      <c r="N4952">
        <v>2.6351</v>
      </c>
      <c r="O4952">
        <v>2.5419999999999998</v>
      </c>
      <c r="P4952">
        <v>0.221</v>
      </c>
      <c r="Q4952">
        <v>0.17499999999999999</v>
      </c>
      <c r="R4952" s="10">
        <v>2</v>
      </c>
      <c r="S4952" t="s">
        <v>828</v>
      </c>
    </row>
    <row r="4953" spans="1:19" x14ac:dyDescent="0.2">
      <c r="A4953" s="2">
        <v>0</v>
      </c>
      <c r="B4953">
        <v>9843226</v>
      </c>
      <c r="C4953">
        <v>2</v>
      </c>
      <c r="D4953">
        <v>0.1</v>
      </c>
      <c r="E4953">
        <v>2212</v>
      </c>
      <c r="F4953">
        <v>-311</v>
      </c>
      <c r="G4953">
        <v>0</v>
      </c>
      <c r="H4953" s="3">
        <v>0</v>
      </c>
      <c r="I4953" s="3">
        <v>0</v>
      </c>
      <c r="J4953" s="3"/>
      <c r="K4953" s="3"/>
      <c r="L4953" s="3"/>
    </row>
    <row r="4954" spans="1:19" x14ac:dyDescent="0.2">
      <c r="A4954" s="2">
        <v>0</v>
      </c>
      <c r="B4954">
        <v>9843226</v>
      </c>
      <c r="C4954">
        <v>2</v>
      </c>
      <c r="D4954">
        <v>0.9</v>
      </c>
      <c r="E4954">
        <v>9893224</v>
      </c>
      <c r="F4954">
        <v>22</v>
      </c>
      <c r="G4954">
        <v>0</v>
      </c>
      <c r="H4954" s="3">
        <v>0</v>
      </c>
      <c r="I4954" s="3">
        <v>0</v>
      </c>
      <c r="J4954" s="3"/>
      <c r="K4954" s="3"/>
      <c r="L4954" s="3"/>
    </row>
    <row r="4955" spans="1:19" x14ac:dyDescent="0.2">
      <c r="A4955" s="2">
        <v>0</v>
      </c>
      <c r="B4955">
        <v>9843216</v>
      </c>
      <c r="C4955" t="s">
        <v>835</v>
      </c>
      <c r="D4955">
        <v>2.62</v>
      </c>
      <c r="E4955">
        <v>0.2</v>
      </c>
      <c r="F4955" s="12">
        <v>6</v>
      </c>
      <c r="G4955">
        <v>1</v>
      </c>
      <c r="H4955" s="3">
        <v>-1</v>
      </c>
      <c r="I4955" s="3">
        <v>0</v>
      </c>
      <c r="J4955" s="3">
        <v>0</v>
      </c>
      <c r="K4955" s="3">
        <v>1</v>
      </c>
      <c r="L4955" s="3">
        <v>0</v>
      </c>
      <c r="M4955" s="3">
        <v>3</v>
      </c>
      <c r="N4955">
        <v>2.6351</v>
      </c>
      <c r="O4955">
        <v>2.5419999999999998</v>
      </c>
      <c r="P4955">
        <v>0.221</v>
      </c>
      <c r="Q4955">
        <v>0.17499999999999999</v>
      </c>
      <c r="R4955" s="10">
        <v>2</v>
      </c>
      <c r="S4955" t="s">
        <v>828</v>
      </c>
    </row>
    <row r="4956" spans="1:19" x14ac:dyDescent="0.2">
      <c r="A4956" s="2">
        <v>0</v>
      </c>
      <c r="B4956">
        <v>9843216</v>
      </c>
      <c r="C4956">
        <v>2</v>
      </c>
      <c r="D4956">
        <v>0.05</v>
      </c>
      <c r="E4956">
        <v>2212</v>
      </c>
      <c r="F4956">
        <v>-321</v>
      </c>
      <c r="G4956">
        <v>0</v>
      </c>
      <c r="H4956" s="3">
        <v>0</v>
      </c>
      <c r="I4956" s="3">
        <v>0</v>
      </c>
      <c r="J4956" s="3"/>
      <c r="K4956" s="3"/>
      <c r="L4956" s="3"/>
    </row>
    <row r="4957" spans="1:19" x14ac:dyDescent="0.2">
      <c r="A4957" s="2">
        <v>0</v>
      </c>
      <c r="B4957">
        <v>9843216</v>
      </c>
      <c r="C4957">
        <v>2</v>
      </c>
      <c r="D4957">
        <v>0.05</v>
      </c>
      <c r="E4957">
        <v>2112</v>
      </c>
      <c r="F4957">
        <v>-311</v>
      </c>
      <c r="G4957">
        <v>0</v>
      </c>
      <c r="H4957" s="3">
        <v>0</v>
      </c>
      <c r="I4957" s="3">
        <v>0</v>
      </c>
      <c r="J4957" s="3"/>
      <c r="K4957" s="3"/>
      <c r="L4957" s="3"/>
    </row>
    <row r="4958" spans="1:19" x14ac:dyDescent="0.2">
      <c r="A4958" s="2">
        <v>0</v>
      </c>
      <c r="B4958">
        <v>9843216</v>
      </c>
      <c r="C4958">
        <v>2</v>
      </c>
      <c r="D4958">
        <v>0.9</v>
      </c>
      <c r="E4958">
        <v>9893214</v>
      </c>
      <c r="F4958">
        <v>22</v>
      </c>
      <c r="G4958">
        <v>0</v>
      </c>
      <c r="H4958" s="3">
        <v>0</v>
      </c>
      <c r="I4958" s="3">
        <v>0</v>
      </c>
      <c r="J4958" s="3"/>
      <c r="K4958" s="3"/>
      <c r="L4958" s="3"/>
    </row>
    <row r="4959" spans="1:19" x14ac:dyDescent="0.2">
      <c r="A4959" s="2">
        <v>0</v>
      </c>
      <c r="B4959">
        <v>9843116</v>
      </c>
      <c r="C4959" t="s">
        <v>836</v>
      </c>
      <c r="D4959">
        <v>2.62</v>
      </c>
      <c r="E4959">
        <v>0.2</v>
      </c>
      <c r="F4959" s="12">
        <v>6</v>
      </c>
      <c r="G4959">
        <v>1</v>
      </c>
      <c r="H4959" s="3">
        <v>-1</v>
      </c>
      <c r="I4959" s="3">
        <v>0</v>
      </c>
      <c r="J4959" s="3">
        <v>0</v>
      </c>
      <c r="K4959" s="3">
        <v>1</v>
      </c>
      <c r="L4959" s="3">
        <v>-1</v>
      </c>
      <c r="M4959" s="3">
        <v>2</v>
      </c>
      <c r="N4959">
        <v>2.6351</v>
      </c>
      <c r="O4959">
        <v>2.5419999999999998</v>
      </c>
      <c r="P4959">
        <v>0.221</v>
      </c>
      <c r="Q4959">
        <v>0.17499999999999999</v>
      </c>
      <c r="R4959" s="10">
        <v>2</v>
      </c>
      <c r="S4959" t="s">
        <v>828</v>
      </c>
    </row>
    <row r="4960" spans="1:19" x14ac:dyDescent="0.2">
      <c r="A4960" s="2">
        <v>0</v>
      </c>
      <c r="B4960">
        <v>9843116</v>
      </c>
      <c r="C4960">
        <v>2</v>
      </c>
      <c r="D4960">
        <v>0.1</v>
      </c>
      <c r="E4960">
        <v>2112</v>
      </c>
      <c r="F4960">
        <v>-321</v>
      </c>
      <c r="G4960">
        <v>0</v>
      </c>
      <c r="H4960" s="3">
        <v>0</v>
      </c>
      <c r="I4960" s="3">
        <v>0</v>
      </c>
      <c r="J4960" s="3"/>
      <c r="K4960" s="3"/>
      <c r="L4960" s="3"/>
    </row>
    <row r="4961" spans="1:19" x14ac:dyDescent="0.2">
      <c r="A4961" s="2">
        <v>0</v>
      </c>
      <c r="B4961">
        <v>9843116</v>
      </c>
      <c r="C4961">
        <v>2</v>
      </c>
      <c r="D4961">
        <v>0.9</v>
      </c>
      <c r="E4961">
        <v>9893114</v>
      </c>
      <c r="F4961">
        <v>22</v>
      </c>
      <c r="G4961">
        <v>0</v>
      </c>
      <c r="H4961" s="3">
        <v>0</v>
      </c>
      <c r="I4961" s="3">
        <v>0</v>
      </c>
      <c r="J4961" s="3"/>
      <c r="K4961" s="3"/>
      <c r="L4961" s="3"/>
    </row>
    <row r="4962" spans="1:19" x14ac:dyDescent="0.2">
      <c r="A4962" s="2">
        <v>0</v>
      </c>
      <c r="B4962">
        <v>-9843226</v>
      </c>
      <c r="C4962" t="s">
        <v>837</v>
      </c>
      <c r="D4962">
        <v>2.62</v>
      </c>
      <c r="E4962">
        <v>0.2</v>
      </c>
      <c r="F4962" s="12">
        <v>6</v>
      </c>
      <c r="G4962">
        <v>-1</v>
      </c>
      <c r="H4962" s="3">
        <v>1</v>
      </c>
      <c r="I4962" s="3">
        <v>0</v>
      </c>
      <c r="J4962" s="3">
        <v>0</v>
      </c>
      <c r="K4962" s="3">
        <v>1</v>
      </c>
      <c r="L4962" s="3">
        <v>-1</v>
      </c>
      <c r="M4962" s="3">
        <v>2</v>
      </c>
      <c r="N4962">
        <v>2.6351</v>
      </c>
      <c r="O4962">
        <v>2.5419999999999998</v>
      </c>
      <c r="P4962">
        <v>0.221</v>
      </c>
      <c r="Q4962">
        <v>0.17499999999999999</v>
      </c>
      <c r="R4962" s="10">
        <v>2</v>
      </c>
      <c r="S4962" t="s">
        <v>828</v>
      </c>
    </row>
    <row r="4963" spans="1:19" x14ac:dyDescent="0.2">
      <c r="A4963" s="2">
        <v>0</v>
      </c>
      <c r="B4963">
        <v>-9843226</v>
      </c>
      <c r="C4963">
        <v>2</v>
      </c>
      <c r="D4963">
        <v>0.1</v>
      </c>
      <c r="E4963">
        <v>-2212</v>
      </c>
      <c r="F4963">
        <v>311</v>
      </c>
      <c r="G4963">
        <v>0</v>
      </c>
      <c r="H4963" s="3">
        <v>0</v>
      </c>
      <c r="I4963" s="3">
        <v>0</v>
      </c>
      <c r="J4963" s="3"/>
      <c r="K4963" s="3"/>
      <c r="L4963" s="3"/>
    </row>
    <row r="4964" spans="1:19" x14ac:dyDescent="0.2">
      <c r="A4964" s="2">
        <v>0</v>
      </c>
      <c r="B4964">
        <v>-9843226</v>
      </c>
      <c r="C4964">
        <v>2</v>
      </c>
      <c r="D4964">
        <v>0.9</v>
      </c>
      <c r="E4964">
        <v>-9893224</v>
      </c>
      <c r="F4964">
        <v>22</v>
      </c>
      <c r="G4964">
        <v>0</v>
      </c>
      <c r="H4964" s="3">
        <v>0</v>
      </c>
      <c r="I4964" s="3">
        <v>0</v>
      </c>
      <c r="J4964" s="3"/>
      <c r="K4964" s="3"/>
      <c r="L4964" s="3"/>
    </row>
    <row r="4965" spans="1:19" x14ac:dyDescent="0.2">
      <c r="A4965" s="2">
        <v>0</v>
      </c>
      <c r="B4965">
        <v>-9843216</v>
      </c>
      <c r="C4965" t="s">
        <v>838</v>
      </c>
      <c r="D4965">
        <v>2.62</v>
      </c>
      <c r="E4965">
        <v>0.2</v>
      </c>
      <c r="F4965" s="12">
        <v>6</v>
      </c>
      <c r="G4965">
        <v>-1</v>
      </c>
      <c r="H4965" s="3">
        <v>1</v>
      </c>
      <c r="I4965" s="3">
        <v>0</v>
      </c>
      <c r="J4965" s="3">
        <v>0</v>
      </c>
      <c r="K4965" s="3">
        <v>1</v>
      </c>
      <c r="L4965" s="3">
        <v>0</v>
      </c>
      <c r="M4965" s="3">
        <v>3</v>
      </c>
      <c r="N4965">
        <v>2.6351</v>
      </c>
      <c r="O4965">
        <v>2.5419999999999998</v>
      </c>
      <c r="P4965">
        <v>0.221</v>
      </c>
      <c r="Q4965">
        <v>0.17499999999999999</v>
      </c>
      <c r="R4965" s="10">
        <v>2</v>
      </c>
      <c r="S4965" t="s">
        <v>828</v>
      </c>
    </row>
    <row r="4966" spans="1:19" x14ac:dyDescent="0.2">
      <c r="A4966" s="2">
        <v>0</v>
      </c>
      <c r="B4966">
        <v>-9843216</v>
      </c>
      <c r="C4966">
        <v>2</v>
      </c>
      <c r="D4966">
        <v>0.05</v>
      </c>
      <c r="E4966">
        <v>-2212</v>
      </c>
      <c r="F4966">
        <v>321</v>
      </c>
      <c r="G4966">
        <v>0</v>
      </c>
      <c r="H4966" s="3">
        <v>0</v>
      </c>
      <c r="I4966" s="3">
        <v>0</v>
      </c>
      <c r="J4966" s="3"/>
      <c r="K4966" s="3"/>
      <c r="L4966" s="3"/>
    </row>
    <row r="4967" spans="1:19" x14ac:dyDescent="0.2">
      <c r="A4967" s="2">
        <v>0</v>
      </c>
      <c r="B4967">
        <v>-9843216</v>
      </c>
      <c r="C4967">
        <v>2</v>
      </c>
      <c r="D4967">
        <v>0.05</v>
      </c>
      <c r="E4967">
        <v>-2112</v>
      </c>
      <c r="F4967">
        <v>311</v>
      </c>
      <c r="G4967">
        <v>0</v>
      </c>
      <c r="H4967" s="3">
        <v>0</v>
      </c>
      <c r="I4967" s="3">
        <v>0</v>
      </c>
      <c r="J4967" s="3"/>
      <c r="K4967" s="3"/>
      <c r="L4967" s="3"/>
    </row>
    <row r="4968" spans="1:19" x14ac:dyDescent="0.2">
      <c r="A4968" s="2">
        <v>0</v>
      </c>
      <c r="B4968">
        <v>-9843216</v>
      </c>
      <c r="C4968">
        <v>2</v>
      </c>
      <c r="D4968">
        <v>0.9</v>
      </c>
      <c r="E4968">
        <v>-9893214</v>
      </c>
      <c r="F4968">
        <v>22</v>
      </c>
      <c r="G4968">
        <v>0</v>
      </c>
      <c r="H4968" s="3">
        <v>0</v>
      </c>
      <c r="I4968" s="3">
        <v>0</v>
      </c>
      <c r="J4968" s="3"/>
      <c r="K4968" s="3"/>
      <c r="L4968" s="3"/>
    </row>
    <row r="4969" spans="1:19" x14ac:dyDescent="0.2">
      <c r="A4969" s="2">
        <v>0</v>
      </c>
      <c r="B4969">
        <v>-9843116</v>
      </c>
      <c r="C4969" t="s">
        <v>839</v>
      </c>
      <c r="D4969">
        <v>2.62</v>
      </c>
      <c r="E4969">
        <v>0.2</v>
      </c>
      <c r="F4969" s="12">
        <v>6</v>
      </c>
      <c r="G4969">
        <v>-1</v>
      </c>
      <c r="H4969" s="3">
        <v>1</v>
      </c>
      <c r="I4969" s="3">
        <v>0</v>
      </c>
      <c r="J4969" s="3">
        <v>0</v>
      </c>
      <c r="K4969" s="3">
        <v>1</v>
      </c>
      <c r="L4969" s="3">
        <v>1</v>
      </c>
      <c r="M4969" s="3">
        <v>2</v>
      </c>
      <c r="N4969">
        <v>2.6351</v>
      </c>
      <c r="O4969">
        <v>2.5419999999999998</v>
      </c>
      <c r="P4969">
        <v>0.221</v>
      </c>
      <c r="Q4969">
        <v>0.17499999999999999</v>
      </c>
      <c r="R4969" s="10">
        <v>2</v>
      </c>
      <c r="S4969" t="s">
        <v>828</v>
      </c>
    </row>
    <row r="4970" spans="1:19" x14ac:dyDescent="0.2">
      <c r="A4970" s="2">
        <v>0</v>
      </c>
      <c r="B4970">
        <v>-9843116</v>
      </c>
      <c r="C4970">
        <v>2</v>
      </c>
      <c r="D4970">
        <v>0.1</v>
      </c>
      <c r="E4970">
        <v>-2112</v>
      </c>
      <c r="F4970">
        <v>321</v>
      </c>
      <c r="G4970">
        <v>0</v>
      </c>
      <c r="H4970" s="3">
        <v>0</v>
      </c>
      <c r="I4970" s="3">
        <v>0</v>
      </c>
      <c r="J4970" s="3"/>
      <c r="K4970" s="3"/>
      <c r="L4970" s="3"/>
    </row>
    <row r="4971" spans="1:19" x14ac:dyDescent="0.2">
      <c r="A4971" s="2">
        <v>0</v>
      </c>
      <c r="B4971">
        <v>-9843116</v>
      </c>
      <c r="C4971">
        <v>2</v>
      </c>
      <c r="D4971">
        <v>0.9</v>
      </c>
      <c r="E4971">
        <v>-9893114</v>
      </c>
      <c r="F4971">
        <v>22</v>
      </c>
      <c r="G4971">
        <v>0</v>
      </c>
      <c r="H4971" s="3">
        <v>0</v>
      </c>
      <c r="I4971" s="3">
        <v>0</v>
      </c>
      <c r="J4971" s="3"/>
      <c r="K4971" s="3"/>
      <c r="L4971" s="3"/>
    </row>
    <row r="4972" spans="1:19" x14ac:dyDescent="0.2">
      <c r="A4972" s="2">
        <v>0</v>
      </c>
      <c r="B4972">
        <v>9823228</v>
      </c>
      <c r="C4972" t="s">
        <v>840</v>
      </c>
      <c r="D4972">
        <v>3.17</v>
      </c>
      <c r="E4972">
        <v>1.4999999999999999E-2</v>
      </c>
      <c r="F4972" s="12">
        <v>8</v>
      </c>
      <c r="G4972">
        <v>1</v>
      </c>
      <c r="H4972" s="3">
        <v>-1</v>
      </c>
      <c r="I4972" s="3">
        <v>0</v>
      </c>
      <c r="J4972" s="3">
        <v>0</v>
      </c>
      <c r="K4972" s="3">
        <v>1</v>
      </c>
      <c r="L4972" s="3">
        <v>1</v>
      </c>
      <c r="M4972" s="3">
        <v>1</v>
      </c>
      <c r="N4972">
        <v>3.1749999999999998</v>
      </c>
      <c r="O4972">
        <v>3.165</v>
      </c>
      <c r="P4972">
        <v>0.01</v>
      </c>
      <c r="Q4972">
        <v>0.02</v>
      </c>
      <c r="R4972" s="10">
        <v>1</v>
      </c>
      <c r="S4972" t="s">
        <v>828</v>
      </c>
    </row>
    <row r="4973" spans="1:19" x14ac:dyDescent="0.2">
      <c r="A4973" s="2">
        <v>0</v>
      </c>
      <c r="B4973">
        <v>9823228</v>
      </c>
      <c r="C4973">
        <v>2</v>
      </c>
      <c r="D4973">
        <v>1</v>
      </c>
      <c r="E4973">
        <v>9843226</v>
      </c>
      <c r="F4973">
        <v>22</v>
      </c>
      <c r="G4973">
        <v>0</v>
      </c>
      <c r="H4973" s="3">
        <v>0</v>
      </c>
      <c r="I4973" s="3">
        <v>0</v>
      </c>
      <c r="J4973" s="3"/>
      <c r="K4973" s="3"/>
      <c r="L4973" s="3"/>
    </row>
    <row r="4974" spans="1:19" x14ac:dyDescent="0.2">
      <c r="A4974" s="2">
        <v>0</v>
      </c>
      <c r="B4974">
        <v>9823218</v>
      </c>
      <c r="C4974" t="s">
        <v>841</v>
      </c>
      <c r="D4974">
        <v>3.17</v>
      </c>
      <c r="E4974">
        <v>1.4999999999999999E-2</v>
      </c>
      <c r="F4974" s="12">
        <v>8</v>
      </c>
      <c r="G4974">
        <v>1</v>
      </c>
      <c r="H4974" s="3">
        <v>-1</v>
      </c>
      <c r="I4974" s="3">
        <v>0</v>
      </c>
      <c r="J4974" s="3">
        <v>0</v>
      </c>
      <c r="K4974" s="3">
        <v>1</v>
      </c>
      <c r="L4974" s="3">
        <v>0</v>
      </c>
      <c r="M4974" s="3">
        <v>1</v>
      </c>
      <c r="N4974">
        <v>3.1749999999999998</v>
      </c>
      <c r="O4974">
        <v>3.165</v>
      </c>
      <c r="P4974">
        <v>0.01</v>
      </c>
      <c r="Q4974">
        <v>0.02</v>
      </c>
      <c r="R4974" s="10">
        <v>1</v>
      </c>
      <c r="S4974" t="s">
        <v>828</v>
      </c>
    </row>
    <row r="4975" spans="1:19" x14ac:dyDescent="0.2">
      <c r="A4975" s="2">
        <v>0</v>
      </c>
      <c r="B4975">
        <v>9823218</v>
      </c>
      <c r="C4975">
        <v>2</v>
      </c>
      <c r="D4975">
        <v>1</v>
      </c>
      <c r="E4975">
        <v>9843216</v>
      </c>
      <c r="F4975">
        <v>22</v>
      </c>
      <c r="G4975">
        <v>0</v>
      </c>
      <c r="H4975" s="3">
        <v>0</v>
      </c>
      <c r="I4975" s="3">
        <v>0</v>
      </c>
      <c r="J4975" s="3"/>
      <c r="K4975" s="3"/>
      <c r="L4975" s="3"/>
    </row>
    <row r="4976" spans="1:19" x14ac:dyDescent="0.2">
      <c r="A4976" s="2">
        <v>0</v>
      </c>
      <c r="B4976">
        <v>9823118</v>
      </c>
      <c r="C4976" t="s">
        <v>842</v>
      </c>
      <c r="D4976">
        <v>3.17</v>
      </c>
      <c r="E4976">
        <v>1.4999999999999999E-2</v>
      </c>
      <c r="F4976" s="12">
        <v>8</v>
      </c>
      <c r="G4976">
        <v>1</v>
      </c>
      <c r="H4976" s="3">
        <v>-1</v>
      </c>
      <c r="I4976" s="3">
        <v>0</v>
      </c>
      <c r="J4976" s="3">
        <v>0</v>
      </c>
      <c r="K4976" s="3">
        <v>1</v>
      </c>
      <c r="L4976" s="3">
        <v>-1</v>
      </c>
      <c r="M4976" s="3">
        <v>1</v>
      </c>
      <c r="N4976">
        <v>3.1749999999999998</v>
      </c>
      <c r="O4976">
        <v>3.165</v>
      </c>
      <c r="P4976">
        <v>0.01</v>
      </c>
      <c r="Q4976">
        <v>0.02</v>
      </c>
      <c r="R4976" s="10">
        <v>1</v>
      </c>
      <c r="S4976" t="s">
        <v>828</v>
      </c>
    </row>
    <row r="4977" spans="1:19" x14ac:dyDescent="0.2">
      <c r="A4977" s="2">
        <v>0</v>
      </c>
      <c r="B4977">
        <v>9823118</v>
      </c>
      <c r="C4977">
        <v>2</v>
      </c>
      <c r="D4977">
        <v>1</v>
      </c>
      <c r="E4977">
        <v>9843116</v>
      </c>
      <c r="F4977">
        <v>22</v>
      </c>
      <c r="G4977">
        <v>0</v>
      </c>
      <c r="H4977" s="3">
        <v>0</v>
      </c>
      <c r="I4977" s="3">
        <v>0</v>
      </c>
      <c r="J4977" s="3"/>
      <c r="K4977" s="3"/>
      <c r="L4977" s="3"/>
    </row>
    <row r="4978" spans="1:19" x14ac:dyDescent="0.2">
      <c r="A4978" s="2">
        <v>0</v>
      </c>
      <c r="B4978">
        <v>-9823228</v>
      </c>
      <c r="C4978" t="s">
        <v>843</v>
      </c>
      <c r="D4978">
        <v>3.17</v>
      </c>
      <c r="E4978">
        <v>1.4999999999999999E-2</v>
      </c>
      <c r="F4978" s="12">
        <v>8</v>
      </c>
      <c r="G4978">
        <v>-1</v>
      </c>
      <c r="H4978" s="3">
        <v>1</v>
      </c>
      <c r="I4978" s="3">
        <v>0</v>
      </c>
      <c r="J4978" s="3">
        <v>0</v>
      </c>
      <c r="K4978" s="3">
        <v>1</v>
      </c>
      <c r="L4978" s="3">
        <v>-1</v>
      </c>
      <c r="M4978" s="3">
        <v>1</v>
      </c>
      <c r="N4978">
        <v>3.1749999999999998</v>
      </c>
      <c r="O4978">
        <v>3.165</v>
      </c>
      <c r="P4978">
        <v>0.01</v>
      </c>
      <c r="Q4978">
        <v>0.02</v>
      </c>
      <c r="R4978" s="10">
        <v>1</v>
      </c>
      <c r="S4978" t="s">
        <v>828</v>
      </c>
    </row>
    <row r="4979" spans="1:19" x14ac:dyDescent="0.2">
      <c r="A4979" s="2">
        <v>0</v>
      </c>
      <c r="B4979">
        <v>-9823228</v>
      </c>
      <c r="C4979">
        <v>2</v>
      </c>
      <c r="D4979">
        <v>1</v>
      </c>
      <c r="E4979">
        <v>-9843226</v>
      </c>
      <c r="F4979">
        <v>22</v>
      </c>
      <c r="G4979">
        <v>0</v>
      </c>
      <c r="H4979" s="3">
        <v>0</v>
      </c>
      <c r="I4979" s="3">
        <v>0</v>
      </c>
      <c r="J4979" s="3"/>
      <c r="K4979" s="3"/>
      <c r="L4979" s="3"/>
    </row>
    <row r="4980" spans="1:19" x14ac:dyDescent="0.2">
      <c r="A4980" s="2">
        <v>0</v>
      </c>
      <c r="B4980">
        <v>-9823218</v>
      </c>
      <c r="C4980" t="s">
        <v>844</v>
      </c>
      <c r="D4980">
        <v>3.17</v>
      </c>
      <c r="E4980">
        <v>1.4999999999999999E-2</v>
      </c>
      <c r="F4980" s="12">
        <v>8</v>
      </c>
      <c r="G4980">
        <v>-1</v>
      </c>
      <c r="H4980" s="3">
        <v>1</v>
      </c>
      <c r="I4980" s="3">
        <v>0</v>
      </c>
      <c r="J4980" s="3">
        <v>0</v>
      </c>
      <c r="K4980" s="3">
        <v>1</v>
      </c>
      <c r="L4980" s="3">
        <v>0</v>
      </c>
      <c r="M4980" s="3">
        <v>1</v>
      </c>
      <c r="N4980">
        <v>3.1749999999999998</v>
      </c>
      <c r="O4980">
        <v>3.165</v>
      </c>
      <c r="P4980">
        <v>0.01</v>
      </c>
      <c r="Q4980">
        <v>0.02</v>
      </c>
      <c r="R4980" s="10">
        <v>1</v>
      </c>
      <c r="S4980" t="s">
        <v>828</v>
      </c>
    </row>
    <row r="4981" spans="1:19" x14ac:dyDescent="0.2">
      <c r="A4981" s="2">
        <v>0</v>
      </c>
      <c r="B4981">
        <v>-9823218</v>
      </c>
      <c r="C4981">
        <v>2</v>
      </c>
      <c r="D4981">
        <v>1</v>
      </c>
      <c r="E4981">
        <v>-9843216</v>
      </c>
      <c r="F4981">
        <v>22</v>
      </c>
      <c r="G4981">
        <v>0</v>
      </c>
      <c r="H4981" s="3">
        <v>0</v>
      </c>
      <c r="I4981" s="3">
        <v>0</v>
      </c>
      <c r="J4981" s="3"/>
      <c r="K4981" s="3"/>
      <c r="L4981" s="3"/>
    </row>
    <row r="4982" spans="1:19" x14ac:dyDescent="0.2">
      <c r="A4982" s="2">
        <v>0</v>
      </c>
      <c r="B4982">
        <v>-9823118</v>
      </c>
      <c r="C4982" t="s">
        <v>845</v>
      </c>
      <c r="D4982">
        <v>3.17</v>
      </c>
      <c r="E4982">
        <v>1.4999999999999999E-2</v>
      </c>
      <c r="F4982" s="12">
        <v>8</v>
      </c>
      <c r="G4982">
        <v>-1</v>
      </c>
      <c r="H4982" s="3">
        <v>1</v>
      </c>
      <c r="I4982" s="3">
        <v>0</v>
      </c>
      <c r="J4982" s="3">
        <v>0</v>
      </c>
      <c r="K4982" s="3">
        <v>1</v>
      </c>
      <c r="L4982" s="3">
        <v>1</v>
      </c>
      <c r="M4982" s="3">
        <v>1</v>
      </c>
      <c r="N4982">
        <v>3.1749999999999998</v>
      </c>
      <c r="O4982">
        <v>3.165</v>
      </c>
      <c r="P4982">
        <v>0.01</v>
      </c>
      <c r="Q4982">
        <v>0.02</v>
      </c>
      <c r="R4982" s="10">
        <v>1</v>
      </c>
      <c r="S4982" t="s">
        <v>828</v>
      </c>
    </row>
    <row r="4983" spans="1:19" x14ac:dyDescent="0.2">
      <c r="A4983" s="2">
        <v>0</v>
      </c>
      <c r="B4983">
        <v>-9823118</v>
      </c>
      <c r="C4983">
        <v>2</v>
      </c>
      <c r="D4983">
        <v>1</v>
      </c>
      <c r="E4983">
        <v>-9843116</v>
      </c>
      <c r="F4983">
        <v>22</v>
      </c>
      <c r="G4983">
        <v>0</v>
      </c>
      <c r="H4983" s="3">
        <v>0</v>
      </c>
      <c r="I4983" s="3">
        <v>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out_main_2021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 Mitzayé del Castillo</dc:creator>
  <cp:lastModifiedBy>JORDI SALINAS SAN MARTIN</cp:lastModifiedBy>
  <dcterms:created xsi:type="dcterms:W3CDTF">2021-09-13T16:10:00Z</dcterms:created>
  <dcterms:modified xsi:type="dcterms:W3CDTF">2022-04-27T02:53:34Z</dcterms:modified>
</cp:coreProperties>
</file>