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<sst xmlns="http://schemas.openxmlformats.org/spreadsheetml/2006/main" count="54" uniqueCount="18">
  <si>
    <t xml:space="preserve">Sample</t>
  </si>
  <si>
    <t xml:space="preserve">Replicate</t>
  </si>
  <si>
    <t xml:space="preserve">Dilution</t>
  </si>
  <si>
    <t xml:space="preserve">Day</t>
  </si>
  <si>
    <t xml:space="preserve">Capsulated</t>
  </si>
  <si>
    <t xml:space="preserve">Non capsulated</t>
  </si>
  <si>
    <t xml:space="preserve">25p</t>
  </si>
  <si>
    <t xml:space="preserve">Rel. growth</t>
  </si>
  <si>
    <t xml:space="preserve">Mean</t>
  </si>
  <si>
    <t xml:space="preserve">Median</t>
  </si>
  <si>
    <t xml:space="preserve">stdev</t>
  </si>
  <si>
    <t xml:space="preserve">stderr</t>
  </si>
  <si>
    <t xml:space="preserve">Condition</t>
  </si>
  <si>
    <t xml:space="preserve">Stdev</t>
  </si>
  <si>
    <t xml:space="preserve">Sterr</t>
  </si>
  <si>
    <t xml:space="preserve">No pOXA-48</t>
  </si>
  <si>
    <t xml:space="preserve">pOXA-48</t>
  </si>
  <si>
    <t xml:space="preserve">Stderr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</si>
</sst>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ColWidth="11.58984375" defaultRowHeight="12.8" zeroHeight="false" outlineLevelRow="0" outlineLevelCol="0"/>
  <cols>
    <col collapsed="false" customWidth="true" hidden="false" outlineLevel="0" max="6" min="6" style="0" width="14.4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n">
        <v>25</v>
      </c>
      <c r="B2" s="0" t="n">
        <v>1</v>
      </c>
      <c r="C2" s="0" t="n">
        <v>-7</v>
      </c>
      <c r="D2" s="0" t="n">
        <v>0</v>
      </c>
      <c r="E2" s="0" t="n">
        <v>2</v>
      </c>
      <c r="F2" s="0" t="n">
        <v>0</v>
      </c>
    </row>
    <row r="3" customFormat="false" ht="12.8" hidden="false" customHeight="false" outlineLevel="0" collapsed="false">
      <c r="A3" s="0" t="n">
        <v>25</v>
      </c>
      <c r="B3" s="0" t="n">
        <v>1</v>
      </c>
      <c r="C3" s="0" t="n">
        <v>-6</v>
      </c>
      <c r="D3" s="0" t="n">
        <v>0</v>
      </c>
      <c r="E3" s="0" t="n">
        <v>34</v>
      </c>
      <c r="F3" s="0" t="n">
        <v>0</v>
      </c>
    </row>
    <row r="4" customFormat="false" ht="12.8" hidden="false" customHeight="false" outlineLevel="0" collapsed="false">
      <c r="A4" s="0" t="n">
        <v>81</v>
      </c>
      <c r="B4" s="0" t="n">
        <v>1</v>
      </c>
      <c r="C4" s="0" t="n">
        <v>-7</v>
      </c>
      <c r="D4" s="0" t="n">
        <v>1</v>
      </c>
      <c r="E4" s="0" t="n">
        <v>30</v>
      </c>
      <c r="F4" s="0" t="n">
        <v>32</v>
      </c>
      <c r="H4" s="0" t="n">
        <f aca="false">LOG((F5/(F4/400)),2)/LOG(((1-E5)/((1-E4)/400)),2)</f>
        <v>1.22662685667522</v>
      </c>
    </row>
    <row r="5" customFormat="false" ht="12.8" hidden="false" customHeight="false" outlineLevel="0" collapsed="false">
      <c r="A5" s="0" t="n">
        <v>81</v>
      </c>
      <c r="B5" s="0" t="n">
        <v>1</v>
      </c>
      <c r="C5" s="0" t="n">
        <v>-7</v>
      </c>
      <c r="D5" s="0" t="n">
        <v>2</v>
      </c>
      <c r="E5" s="0" t="n">
        <v>2</v>
      </c>
      <c r="F5" s="0" t="n">
        <v>2</v>
      </c>
    </row>
    <row r="6" customFormat="false" ht="12.8" hidden="false" customHeight="false" outlineLevel="0" collapsed="false">
      <c r="A6" s="0" t="n">
        <v>81</v>
      </c>
      <c r="B6" s="0" t="n">
        <v>1</v>
      </c>
      <c r="C6" s="0" t="n">
        <v>-6</v>
      </c>
      <c r="D6" s="0" t="n">
        <v>1</v>
      </c>
      <c r="E6" s="0" t="n">
        <f aca="false">78*2</f>
        <v>156</v>
      </c>
      <c r="F6" s="0" t="n">
        <f aca="false">64*2</f>
        <v>128</v>
      </c>
      <c r="H6" s="0" t="n">
        <f aca="false">LOG((F7/(F6/400)),2)/LOG(((1-E7)/((1-E6)/400)),2)</f>
        <v>1.00408970780823</v>
      </c>
    </row>
    <row r="7" customFormat="false" ht="12.8" hidden="false" customHeight="false" outlineLevel="0" collapsed="false">
      <c r="A7" s="0" t="n">
        <v>81</v>
      </c>
      <c r="B7" s="0" t="n">
        <v>1</v>
      </c>
      <c r="C7" s="0" t="n">
        <v>-6</v>
      </c>
      <c r="D7" s="0" t="n">
        <v>2</v>
      </c>
      <c r="E7" s="0" t="n">
        <v>26</v>
      </c>
      <c r="F7" s="0" t="n">
        <v>21</v>
      </c>
    </row>
    <row r="8" customFormat="false" ht="12.8" hidden="false" customHeight="false" outlineLevel="0" collapsed="false">
      <c r="A8" s="0" t="n">
        <v>81</v>
      </c>
      <c r="B8" s="0" t="n">
        <v>2</v>
      </c>
      <c r="C8" s="0" t="n">
        <v>-7</v>
      </c>
      <c r="D8" s="0" t="n">
        <v>1</v>
      </c>
      <c r="E8" s="0" t="n">
        <v>18</v>
      </c>
      <c r="F8" s="0" t="n">
        <v>3</v>
      </c>
      <c r="H8" s="0" t="e">
        <f aca="false">LOG((F9/(F8/400)),2)/LOG(((1-E9)/((1-E8)/400)),2)</f>
        <v>#VALUE!</v>
      </c>
    </row>
    <row r="9" customFormat="false" ht="12.8" hidden="false" customHeight="false" outlineLevel="0" collapsed="false">
      <c r="A9" s="0" t="n">
        <v>81</v>
      </c>
      <c r="B9" s="0" t="n">
        <v>2</v>
      </c>
      <c r="C9" s="0" t="n">
        <v>-7</v>
      </c>
      <c r="D9" s="0" t="n">
        <v>2</v>
      </c>
      <c r="E9" s="0" t="n">
        <v>0</v>
      </c>
      <c r="F9" s="0" t="n">
        <v>3</v>
      </c>
    </row>
    <row r="10" customFormat="false" ht="12.8" hidden="false" customHeight="false" outlineLevel="0" collapsed="false">
      <c r="A10" s="0" t="n">
        <v>81</v>
      </c>
      <c r="B10" s="0" t="n">
        <v>2</v>
      </c>
      <c r="C10" s="0" t="n">
        <v>-6</v>
      </c>
      <c r="D10" s="0" t="n">
        <v>1</v>
      </c>
      <c r="E10" s="0" t="n">
        <v>222</v>
      </c>
      <c r="F10" s="0" t="n">
        <v>128</v>
      </c>
      <c r="H10" s="0" t="n">
        <f aca="false">LOG((F11/(F10/400)),2)/LOG(((1-E11)/((1-E10)/400)),2)</f>
        <v>1.16344817387783</v>
      </c>
    </row>
    <row r="11" customFormat="false" ht="12.8" hidden="false" customHeight="false" outlineLevel="0" collapsed="false">
      <c r="A11" s="0" t="n">
        <v>81</v>
      </c>
      <c r="B11" s="0" t="n">
        <v>2</v>
      </c>
      <c r="C11" s="0" t="n">
        <v>-6</v>
      </c>
      <c r="D11" s="0" t="n">
        <v>2</v>
      </c>
      <c r="E11" s="0" t="n">
        <v>26</v>
      </c>
      <c r="F11" s="0" t="n">
        <v>27</v>
      </c>
    </row>
    <row r="12" customFormat="false" ht="12.8" hidden="false" customHeight="false" outlineLevel="0" collapsed="false">
      <c r="A12" s="0" t="n">
        <v>81</v>
      </c>
      <c r="B12" s="0" t="n">
        <v>3</v>
      </c>
      <c r="C12" s="0" t="n">
        <v>-7</v>
      </c>
      <c r="D12" s="0" t="n">
        <v>1</v>
      </c>
      <c r="E12" s="0" t="n">
        <v>7</v>
      </c>
      <c r="F12" s="0" t="n">
        <v>5</v>
      </c>
      <c r="H12" s="0" t="n">
        <f aca="false">LOG((F13/(F12/400)),2)/LOG(((1-E13)/((1-E12)/400)),2)</f>
        <v>0.827060051619532</v>
      </c>
    </row>
    <row r="13" customFormat="false" ht="12.8" hidden="false" customHeight="false" outlineLevel="0" collapsed="false">
      <c r="A13" s="0" t="n">
        <v>81</v>
      </c>
      <c r="B13" s="0" t="n">
        <v>3</v>
      </c>
      <c r="C13" s="0" t="n">
        <v>-7</v>
      </c>
      <c r="D13" s="0" t="n">
        <v>2</v>
      </c>
      <c r="E13" s="0" t="n">
        <v>4</v>
      </c>
      <c r="F13" s="0" t="n">
        <v>1</v>
      </c>
    </row>
    <row r="14" customFormat="false" ht="12.8" hidden="false" customHeight="false" outlineLevel="0" collapsed="false">
      <c r="A14" s="0" t="n">
        <v>81</v>
      </c>
      <c r="B14" s="0" t="n">
        <v>3</v>
      </c>
      <c r="C14" s="0" t="n">
        <v>-6</v>
      </c>
      <c r="D14" s="0" t="n">
        <v>1</v>
      </c>
      <c r="E14" s="0" t="n">
        <v>88</v>
      </c>
      <c r="F14" s="0" t="n">
        <v>48</v>
      </c>
      <c r="H14" s="0" t="n">
        <f aca="false">LOG((F15/(F14/400)),2)/LOG(((1-E15)/((1-E14)/400)),2)</f>
        <v>1.1415697628336</v>
      </c>
    </row>
    <row r="15" customFormat="false" ht="12.8" hidden="false" customHeight="false" outlineLevel="0" collapsed="false">
      <c r="A15" s="0" t="n">
        <v>81</v>
      </c>
      <c r="B15" s="0" t="n">
        <v>3</v>
      </c>
      <c r="C15" s="0" t="n">
        <v>-6</v>
      </c>
      <c r="D15" s="0" t="n">
        <v>2</v>
      </c>
      <c r="E15" s="0" t="n">
        <v>26</v>
      </c>
      <c r="F15" s="0" t="n">
        <v>27</v>
      </c>
    </row>
    <row r="16" customFormat="false" ht="12.8" hidden="false" customHeight="false" outlineLevel="0" collapsed="false">
      <c r="A16" s="0" t="n">
        <v>82</v>
      </c>
      <c r="B16" s="0" t="n">
        <v>1</v>
      </c>
      <c r="C16" s="0" t="n">
        <v>-7</v>
      </c>
      <c r="D16" s="0" t="n">
        <v>1</v>
      </c>
      <c r="E16" s="0" t="n">
        <v>22</v>
      </c>
      <c r="F16" s="0" t="n">
        <v>32</v>
      </c>
      <c r="H16" s="0" t="n">
        <f aca="false">LOG((F17/(F16/400)),2)/LOG(((1-E17)/((1-E16)/400)),2)</f>
        <v>0.74283410258787</v>
      </c>
    </row>
    <row r="17" customFormat="false" ht="12.8" hidden="false" customHeight="false" outlineLevel="0" collapsed="false">
      <c r="A17" s="0" t="n">
        <v>82</v>
      </c>
      <c r="B17" s="0" t="n">
        <v>1</v>
      </c>
      <c r="C17" s="0" t="n">
        <v>-7</v>
      </c>
      <c r="D17" s="0" t="n">
        <v>2</v>
      </c>
      <c r="E17" s="0" t="n">
        <v>5</v>
      </c>
      <c r="F17" s="0" t="n">
        <v>2</v>
      </c>
    </row>
    <row r="18" customFormat="false" ht="12.8" hidden="false" customHeight="false" outlineLevel="0" collapsed="false">
      <c r="A18" s="0" t="n">
        <v>82</v>
      </c>
      <c r="B18" s="0" t="n">
        <v>1</v>
      </c>
      <c r="C18" s="0" t="n">
        <v>-6</v>
      </c>
      <c r="D18" s="0" t="n">
        <v>1</v>
      </c>
      <c r="E18" s="0" t="n">
        <v>324</v>
      </c>
      <c r="F18" s="0" t="n">
        <v>224</v>
      </c>
      <c r="H18" s="0" t="n">
        <f aca="false">LOG((F19/(F18/400)),2)/LOG(((1-E19)/((1-E18)/400)),2)</f>
        <v>1.18945896102144</v>
      </c>
    </row>
    <row r="19" customFormat="false" ht="12.8" hidden="false" customHeight="false" outlineLevel="0" collapsed="false">
      <c r="A19" s="0" t="n">
        <v>82</v>
      </c>
      <c r="B19" s="0" t="n">
        <v>1</v>
      </c>
      <c r="C19" s="0" t="n">
        <v>-6</v>
      </c>
      <c r="D19" s="0" t="n">
        <v>2</v>
      </c>
      <c r="E19" s="0" t="n">
        <v>22</v>
      </c>
      <c r="F19" s="0" t="n">
        <v>27</v>
      </c>
    </row>
    <row r="20" customFormat="false" ht="12.8" hidden="false" customHeight="false" outlineLevel="0" collapsed="false">
      <c r="A20" s="0" t="n">
        <v>82</v>
      </c>
      <c r="B20" s="0" t="n">
        <v>2</v>
      </c>
      <c r="C20" s="0" t="n">
        <v>-7</v>
      </c>
      <c r="D20" s="0" t="n">
        <v>1</v>
      </c>
      <c r="E20" s="0" t="n">
        <v>34</v>
      </c>
      <c r="F20" s="0" t="n">
        <v>34</v>
      </c>
      <c r="H20" s="0" t="n">
        <f aca="false">LOG((F21/(F20/400)),2)/LOG(((1-E21)/((1-E20)/400)),2)</f>
        <v>1.26585396911752</v>
      </c>
    </row>
    <row r="21" customFormat="false" ht="12.8" hidden="false" customHeight="false" outlineLevel="0" collapsed="false">
      <c r="A21" s="0" t="n">
        <v>82</v>
      </c>
      <c r="B21" s="0" t="n">
        <v>2</v>
      </c>
      <c r="C21" s="0" t="n">
        <v>-7</v>
      </c>
      <c r="D21" s="0" t="n">
        <v>2</v>
      </c>
      <c r="E21" s="0" t="n">
        <v>2</v>
      </c>
      <c r="F21" s="0" t="n">
        <v>2</v>
      </c>
    </row>
    <row r="22" customFormat="false" ht="12.8" hidden="false" customHeight="false" outlineLevel="0" collapsed="false">
      <c r="A22" s="0" t="n">
        <v>82</v>
      </c>
      <c r="B22" s="0" t="n">
        <v>2</v>
      </c>
      <c r="C22" s="0" t="n">
        <v>-6</v>
      </c>
      <c r="D22" s="0" t="n">
        <v>1</v>
      </c>
      <c r="E22" s="0" t="n">
        <f aca="false">310*8</f>
        <v>2480</v>
      </c>
      <c r="F22" s="0" t="n">
        <f aca="false">13*8</f>
        <v>104</v>
      </c>
      <c r="H22" s="0" t="n">
        <f aca="false">LOG((F23/(F22/400)),2)/LOG(((1-E23)/((1-E22)/400)),2)</f>
        <v>5.06237142391511</v>
      </c>
    </row>
    <row r="23" customFormat="false" ht="12.8" hidden="false" customHeight="false" outlineLevel="0" collapsed="false">
      <c r="A23" s="0" t="n">
        <v>82</v>
      </c>
      <c r="B23" s="0" t="n">
        <v>2</v>
      </c>
      <c r="C23" s="0" t="n">
        <v>-6</v>
      </c>
      <c r="D23" s="0" t="n">
        <v>2</v>
      </c>
      <c r="E23" s="0" t="n">
        <v>18</v>
      </c>
      <c r="F23" s="0" t="n">
        <v>43</v>
      </c>
    </row>
    <row r="24" customFormat="false" ht="12.8" hidden="false" customHeight="false" outlineLevel="0" collapsed="false">
      <c r="A24" s="0" t="n">
        <v>82</v>
      </c>
      <c r="B24" s="0" t="n">
        <v>3</v>
      </c>
      <c r="C24" s="0" t="n">
        <v>-7</v>
      </c>
      <c r="D24" s="0" t="n">
        <v>1</v>
      </c>
      <c r="E24" s="0" t="n">
        <v>22</v>
      </c>
      <c r="F24" s="0" t="n">
        <v>16</v>
      </c>
      <c r="H24" s="0" t="n">
        <f aca="false">LOG((F25/(F24/400)),2)/LOG(((1-E25)/((1-E24)/400)),2)</f>
        <v>1.18609401298564</v>
      </c>
    </row>
    <row r="25" customFormat="false" ht="12.8" hidden="false" customHeight="false" outlineLevel="0" collapsed="false">
      <c r="A25" s="0" t="n">
        <v>82</v>
      </c>
      <c r="B25" s="0" t="n">
        <v>3</v>
      </c>
      <c r="C25" s="0" t="n">
        <v>-7</v>
      </c>
      <c r="D25" s="0" t="n">
        <v>2</v>
      </c>
      <c r="E25" s="0" t="n">
        <v>3</v>
      </c>
      <c r="F25" s="0" t="n">
        <v>3</v>
      </c>
    </row>
    <row r="26" customFormat="false" ht="12.8" hidden="false" customHeight="false" outlineLevel="0" collapsed="false">
      <c r="A26" s="0" t="n">
        <v>82</v>
      </c>
      <c r="B26" s="0" t="n">
        <v>3</v>
      </c>
      <c r="C26" s="0" t="n">
        <v>-6</v>
      </c>
      <c r="D26" s="0" t="n">
        <v>1</v>
      </c>
      <c r="E26" s="0" t="n">
        <v>71</v>
      </c>
      <c r="F26" s="0" t="n">
        <v>39</v>
      </c>
      <c r="H26" s="0" t="n">
        <f aca="false">LOG((F27/(F26/400)),2)/LOG(((1-E27)/((1-E26)/400)),2)</f>
        <v>1.01188523884555</v>
      </c>
    </row>
    <row r="27" customFormat="false" ht="12.8" hidden="false" customHeight="false" outlineLevel="0" collapsed="false">
      <c r="A27" s="0" t="n">
        <v>82</v>
      </c>
      <c r="B27" s="0" t="n">
        <v>3</v>
      </c>
      <c r="C27" s="0" t="n">
        <v>-6</v>
      </c>
      <c r="D27" s="0" t="n">
        <v>2</v>
      </c>
      <c r="E27" s="0" t="n">
        <v>53</v>
      </c>
      <c r="F27" s="0" t="n">
        <v>31</v>
      </c>
    </row>
    <row r="28" customFormat="false" ht="12.8" hidden="false" customHeight="false" outlineLevel="0" collapsed="false">
      <c r="A28" s="0" t="n">
        <v>92</v>
      </c>
      <c r="B28" s="0" t="n">
        <v>1</v>
      </c>
      <c r="C28" s="0" t="n">
        <v>-7</v>
      </c>
      <c r="D28" s="0" t="n">
        <v>1</v>
      </c>
      <c r="E28" s="0" t="n">
        <v>20</v>
      </c>
      <c r="F28" s="0" t="n">
        <v>19</v>
      </c>
      <c r="H28" s="0" t="n">
        <f aca="false">LOG((F29/(F28/400)),2)/LOG(((1-E29)/((1-E28)/400)),2)</f>
        <v>1.24498620611609</v>
      </c>
    </row>
    <row r="29" customFormat="false" ht="12.8" hidden="false" customHeight="false" outlineLevel="0" collapsed="false">
      <c r="A29" s="0" t="n">
        <v>92</v>
      </c>
      <c r="B29" s="0" t="n">
        <v>1</v>
      </c>
      <c r="C29" s="0" t="n">
        <v>-7</v>
      </c>
      <c r="D29" s="0" t="n">
        <v>2</v>
      </c>
      <c r="E29" s="0" t="n">
        <v>3</v>
      </c>
      <c r="F29" s="0" t="n">
        <v>5</v>
      </c>
    </row>
    <row r="30" customFormat="false" ht="12.8" hidden="false" customHeight="false" outlineLevel="0" collapsed="false">
      <c r="A30" s="0" t="n">
        <v>92</v>
      </c>
      <c r="B30" s="0" t="n">
        <v>1</v>
      </c>
      <c r="C30" s="0" t="n">
        <v>-6</v>
      </c>
      <c r="D30" s="0" t="n">
        <v>1</v>
      </c>
      <c r="E30" s="0" t="n">
        <v>266</v>
      </c>
      <c r="F30" s="0" t="n">
        <v>244</v>
      </c>
      <c r="H30" s="0" t="n">
        <f aca="false">LOG((F31/(F30/400)),2)/LOG(((1-E31)/((1-E30)/400)),2)</f>
        <v>1.59568355195545</v>
      </c>
    </row>
    <row r="31" customFormat="false" ht="12.8" hidden="false" customHeight="false" outlineLevel="0" collapsed="false">
      <c r="A31" s="0" t="n">
        <v>92</v>
      </c>
      <c r="B31" s="0" t="n">
        <v>1</v>
      </c>
      <c r="C31" s="0" t="n">
        <v>-6</v>
      </c>
      <c r="D31" s="0" t="n">
        <v>2</v>
      </c>
      <c r="E31" s="0" t="n">
        <v>12</v>
      </c>
      <c r="F31" s="0" t="n">
        <v>54</v>
      </c>
    </row>
    <row r="32" customFormat="false" ht="12.8" hidden="false" customHeight="false" outlineLevel="0" collapsed="false">
      <c r="A32" s="0" t="n">
        <v>92</v>
      </c>
      <c r="B32" s="0" t="n">
        <v>2</v>
      </c>
      <c r="C32" s="0" t="n">
        <v>-7</v>
      </c>
      <c r="D32" s="0" t="n">
        <v>1</v>
      </c>
      <c r="E32" s="0" t="n">
        <v>37</v>
      </c>
      <c r="F32" s="0" t="n">
        <v>25</v>
      </c>
      <c r="H32" s="0" t="n">
        <f aca="false">LOG((F33/(F32/400)),2)/LOG(((1-E33)/((1-E32)/400)),2)</f>
        <v>1.95955375999412</v>
      </c>
    </row>
    <row r="33" customFormat="false" ht="12.8" hidden="false" customHeight="false" outlineLevel="0" collapsed="false">
      <c r="A33" s="0" t="n">
        <v>92</v>
      </c>
      <c r="B33" s="0" t="n">
        <v>2</v>
      </c>
      <c r="C33" s="0" t="n">
        <v>-7</v>
      </c>
      <c r="D33" s="0" t="n">
        <v>2</v>
      </c>
      <c r="E33" s="0" t="n">
        <v>2</v>
      </c>
      <c r="F33" s="0" t="n">
        <v>7</v>
      </c>
    </row>
    <row r="34" customFormat="false" ht="12.8" hidden="false" customHeight="false" outlineLevel="0" collapsed="false">
      <c r="A34" s="0" t="n">
        <v>92</v>
      </c>
      <c r="B34" s="0" t="n">
        <v>2</v>
      </c>
      <c r="C34" s="0" t="n">
        <v>-6</v>
      </c>
      <c r="D34" s="0" t="n">
        <v>1</v>
      </c>
      <c r="E34" s="0" t="n">
        <v>195</v>
      </c>
      <c r="F34" s="0" t="n">
        <v>144</v>
      </c>
      <c r="H34" s="0" t="n">
        <f aca="false">LOG((F35/(F34/400)),2)/LOG(((1-E35)/((1-E34)/400)),2)</f>
        <v>1.38730605444571</v>
      </c>
    </row>
    <row r="35" customFormat="false" ht="12.8" hidden="false" customHeight="false" outlineLevel="0" collapsed="false">
      <c r="A35" s="0" t="n">
        <v>92</v>
      </c>
      <c r="B35" s="0" t="n">
        <v>2</v>
      </c>
      <c r="C35" s="0" t="n">
        <v>-6</v>
      </c>
      <c r="D35" s="0" t="n">
        <v>2</v>
      </c>
      <c r="E35" s="0" t="n">
        <v>17</v>
      </c>
      <c r="F35" s="0" t="n">
        <v>46</v>
      </c>
    </row>
    <row r="36" customFormat="false" ht="12.8" hidden="false" customHeight="false" outlineLevel="0" collapsed="false">
      <c r="A36" s="0" t="n">
        <v>92</v>
      </c>
      <c r="B36" s="0" t="n">
        <v>3</v>
      </c>
      <c r="C36" s="0" t="n">
        <v>-7</v>
      </c>
      <c r="D36" s="0" t="n">
        <v>1</v>
      </c>
      <c r="E36" s="0" t="n">
        <v>26</v>
      </c>
      <c r="F36" s="0" t="n">
        <v>21</v>
      </c>
      <c r="H36" s="0" t="e">
        <f aca="false">LOG((F37/(F36/400)),2)/LOG(((1-E37)/((1-E36)/400)),2)</f>
        <v>#VALUE!</v>
      </c>
    </row>
    <row r="37" customFormat="false" ht="12.8" hidden="false" customHeight="false" outlineLevel="0" collapsed="false">
      <c r="A37" s="0" t="n">
        <v>92</v>
      </c>
      <c r="B37" s="0" t="n">
        <v>3</v>
      </c>
      <c r="C37" s="0" t="n">
        <v>-7</v>
      </c>
      <c r="D37" s="0" t="n">
        <v>2</v>
      </c>
      <c r="E37" s="0" t="n">
        <v>0</v>
      </c>
      <c r="F37" s="0" t="n">
        <v>5</v>
      </c>
    </row>
    <row r="38" customFormat="false" ht="12.8" hidden="false" customHeight="false" outlineLevel="0" collapsed="false">
      <c r="A38" s="0" t="n">
        <v>92</v>
      </c>
      <c r="B38" s="0" t="n">
        <v>3</v>
      </c>
      <c r="C38" s="0" t="n">
        <v>-6</v>
      </c>
      <c r="D38" s="0" t="n">
        <v>1</v>
      </c>
      <c r="E38" s="0" t="n">
        <v>300</v>
      </c>
      <c r="F38" s="0" t="n">
        <v>180</v>
      </c>
      <c r="H38" s="0" t="n">
        <f aca="false">LOG((F39/(F38/400)),2)/LOG(((1-E39)/((1-E38)/400)),2)</f>
        <v>1.53553214230244</v>
      </c>
    </row>
    <row r="39" customFormat="false" ht="12.8" hidden="false" customHeight="false" outlineLevel="0" collapsed="false">
      <c r="A39" s="0" t="n">
        <v>92</v>
      </c>
      <c r="B39" s="0" t="n">
        <v>3</v>
      </c>
      <c r="C39" s="0" t="n">
        <v>-6</v>
      </c>
      <c r="D39" s="0" t="n">
        <v>2</v>
      </c>
      <c r="E39" s="0" t="n">
        <v>16</v>
      </c>
      <c r="F39" s="0" t="n">
        <v>45</v>
      </c>
    </row>
    <row r="40" customFormat="false" ht="12.8" hidden="false" customHeight="false" outlineLevel="0" collapsed="false">
      <c r="A40" s="0" t="n">
        <v>105</v>
      </c>
      <c r="B40" s="0" t="n">
        <v>1</v>
      </c>
      <c r="C40" s="0" t="n">
        <v>-7</v>
      </c>
      <c r="D40" s="0" t="n">
        <v>1</v>
      </c>
      <c r="E40" s="0" t="n">
        <v>22</v>
      </c>
      <c r="F40" s="0" t="n">
        <v>19</v>
      </c>
      <c r="H40" s="0" t="e">
        <f aca="false">LOG((F41/(F40/400)),2)/LOG(((1-E41)/((1-E40)/400)),2)</f>
        <v>#VALUE!</v>
      </c>
    </row>
    <row r="41" customFormat="false" ht="12.8" hidden="false" customHeight="false" outlineLevel="0" collapsed="false">
      <c r="A41" s="0" t="n">
        <v>105</v>
      </c>
      <c r="B41" s="0" t="n">
        <v>1</v>
      </c>
      <c r="C41" s="0" t="n">
        <v>-7</v>
      </c>
      <c r="D41" s="0" t="n">
        <v>2</v>
      </c>
      <c r="E41" s="0" t="n">
        <v>0</v>
      </c>
      <c r="F41" s="0" t="n">
        <v>1</v>
      </c>
    </row>
    <row r="42" customFormat="false" ht="12.8" hidden="false" customHeight="false" outlineLevel="0" collapsed="false">
      <c r="A42" s="0" t="n">
        <v>105</v>
      </c>
      <c r="B42" s="0" t="n">
        <v>1</v>
      </c>
      <c r="C42" s="0" t="n">
        <v>-6</v>
      </c>
      <c r="D42" s="0" t="n">
        <v>1</v>
      </c>
      <c r="E42" s="0" t="n">
        <v>77</v>
      </c>
      <c r="F42" s="0" t="n">
        <v>53</v>
      </c>
      <c r="H42" s="0" t="n">
        <f aca="false">LOG((F43/(F42/400)),2)/LOG(((1-E43)/((1-E42)/400)),2)</f>
        <v>1.29095414455834</v>
      </c>
    </row>
    <row r="43" customFormat="false" ht="12.8" hidden="false" customHeight="false" outlineLevel="0" collapsed="false">
      <c r="A43" s="0" t="n">
        <v>105</v>
      </c>
      <c r="B43" s="0" t="n">
        <v>1</v>
      </c>
      <c r="C43" s="0" t="n">
        <v>-6</v>
      </c>
      <c r="D43" s="0" t="n">
        <v>2</v>
      </c>
      <c r="E43" s="0" t="n">
        <v>14</v>
      </c>
      <c r="F43" s="0" t="n">
        <v>31</v>
      </c>
    </row>
    <row r="44" customFormat="false" ht="12.8" hidden="false" customHeight="false" outlineLevel="0" collapsed="false">
      <c r="A44" s="0" t="n">
        <v>105</v>
      </c>
      <c r="B44" s="0" t="n">
        <v>2</v>
      </c>
      <c r="C44" s="0" t="n">
        <v>-7</v>
      </c>
      <c r="D44" s="0" t="n">
        <v>1</v>
      </c>
      <c r="E44" s="0" t="n">
        <v>0</v>
      </c>
      <c r="F44" s="0" t="n">
        <v>0</v>
      </c>
      <c r="H44" s="0" t="e">
        <f aca="false">LOG((F45/(F44/400)),2)/LOG(((1-E45)/((1-E44)/400)),2)</f>
        <v>#DIV/0!</v>
      </c>
    </row>
    <row r="45" customFormat="false" ht="12.8" hidden="false" customHeight="false" outlineLevel="0" collapsed="false">
      <c r="A45" s="0" t="n">
        <v>105</v>
      </c>
      <c r="B45" s="0" t="n">
        <v>2</v>
      </c>
      <c r="C45" s="0" t="n">
        <v>-7</v>
      </c>
      <c r="D45" s="0" t="n">
        <v>2</v>
      </c>
      <c r="E45" s="0" t="n">
        <v>1</v>
      </c>
      <c r="F45" s="0" t="n">
        <v>5</v>
      </c>
    </row>
    <row r="46" customFormat="false" ht="12.8" hidden="false" customHeight="false" outlineLevel="0" collapsed="false">
      <c r="A46" s="0" t="n">
        <v>105</v>
      </c>
      <c r="B46" s="0" t="n">
        <v>2</v>
      </c>
      <c r="C46" s="0" t="n">
        <v>-6</v>
      </c>
      <c r="D46" s="0" t="n">
        <v>1</v>
      </c>
      <c r="E46" s="0" t="n">
        <v>0</v>
      </c>
      <c r="F46" s="0" t="n">
        <v>0</v>
      </c>
      <c r="H46" s="0" t="e">
        <f aca="false">LOG((F47/(F46/400)),2)/LOG(((1-E47)/((1-E46)/400)),2)</f>
        <v>#DIV/0!</v>
      </c>
    </row>
    <row r="47" customFormat="false" ht="12.8" hidden="false" customHeight="false" outlineLevel="0" collapsed="false">
      <c r="A47" s="0" t="n">
        <v>105</v>
      </c>
      <c r="B47" s="0" t="n">
        <v>2</v>
      </c>
      <c r="C47" s="0" t="n">
        <v>-6</v>
      </c>
      <c r="D47" s="0" t="n">
        <v>2</v>
      </c>
      <c r="E47" s="0" t="n">
        <v>16</v>
      </c>
      <c r="F47" s="0" t="n">
        <v>50</v>
      </c>
    </row>
    <row r="48" customFormat="false" ht="12.8" hidden="false" customHeight="false" outlineLevel="0" collapsed="false">
      <c r="A48" s="0" t="n">
        <v>105</v>
      </c>
      <c r="B48" s="0" t="n">
        <v>3</v>
      </c>
      <c r="C48" s="0" t="n">
        <v>-7</v>
      </c>
      <c r="D48" s="0" t="n">
        <v>1</v>
      </c>
      <c r="E48" s="0" t="n">
        <v>9</v>
      </c>
      <c r="F48" s="0" t="n">
        <v>3</v>
      </c>
      <c r="H48" s="0" t="n">
        <f aca="false">LOG((F49/(F48/400)),2)/LOG(((1-E49)/((1-E48)/400)),2)</f>
        <v>1.45154499349597</v>
      </c>
    </row>
    <row r="49" customFormat="false" ht="12.8" hidden="false" customHeight="false" outlineLevel="0" collapsed="false">
      <c r="A49" s="0" t="n">
        <v>105</v>
      </c>
      <c r="B49" s="0" t="n">
        <v>3</v>
      </c>
      <c r="C49" s="0" t="n">
        <v>-7</v>
      </c>
      <c r="D49" s="0" t="n">
        <v>2</v>
      </c>
      <c r="E49" s="0" t="n">
        <v>3</v>
      </c>
      <c r="F49" s="0" t="n">
        <v>6</v>
      </c>
    </row>
    <row r="50" customFormat="false" ht="12.8" hidden="false" customHeight="false" outlineLevel="0" collapsed="false">
      <c r="A50" s="0" t="n">
        <v>105</v>
      </c>
      <c r="B50" s="0" t="n">
        <v>3</v>
      </c>
      <c r="C50" s="0" t="n">
        <v>-6</v>
      </c>
      <c r="D50" s="0" t="n">
        <v>1</v>
      </c>
      <c r="E50" s="0" t="n">
        <v>74</v>
      </c>
      <c r="F50" s="0" t="n">
        <v>62</v>
      </c>
      <c r="H50" s="0" t="n">
        <f aca="false">LOG((F51/(F50/400)),2)/LOG(((1-E51)/((1-E50)/400)),2)</f>
        <v>1.39679754563211</v>
      </c>
    </row>
    <row r="51" customFormat="false" ht="12.8" hidden="false" customHeight="false" outlineLevel="0" collapsed="false">
      <c r="A51" s="0" t="n">
        <v>105</v>
      </c>
      <c r="B51" s="0" t="n">
        <v>3</v>
      </c>
      <c r="C51" s="0" t="n">
        <v>-6</v>
      </c>
      <c r="D51" s="0" t="n">
        <v>2</v>
      </c>
      <c r="E51" s="0" t="n">
        <v>14</v>
      </c>
      <c r="F51" s="0" t="n">
        <v>60</v>
      </c>
    </row>
    <row r="52" customFormat="false" ht="12.8" hidden="false" customHeight="false" outlineLevel="0" collapsed="false">
      <c r="A52" s="0" t="n">
        <v>107</v>
      </c>
      <c r="B52" s="0" t="n">
        <v>1</v>
      </c>
      <c r="C52" s="0" t="n">
        <v>-7</v>
      </c>
      <c r="D52" s="0" t="n">
        <v>1</v>
      </c>
      <c r="E52" s="0" t="n">
        <v>25</v>
      </c>
      <c r="F52" s="0" t="n">
        <v>30</v>
      </c>
      <c r="H52" s="0" t="e">
        <f aca="false">LOG((F53/(F52/400)),2)/LOG(((1-E53)/((1-E52)/400)),2)</f>
        <v>#VALUE!</v>
      </c>
    </row>
    <row r="53" customFormat="false" ht="12.8" hidden="false" customHeight="false" outlineLevel="0" collapsed="false">
      <c r="A53" s="0" t="n">
        <v>107</v>
      </c>
      <c r="B53" s="0" t="n">
        <v>1</v>
      </c>
      <c r="C53" s="0" t="n">
        <v>-7</v>
      </c>
      <c r="D53" s="0" t="n">
        <v>2</v>
      </c>
      <c r="E53" s="0" t="n">
        <v>1</v>
      </c>
      <c r="F53" s="0" t="n">
        <v>1</v>
      </c>
    </row>
    <row r="54" customFormat="false" ht="12.8" hidden="false" customHeight="false" outlineLevel="0" collapsed="false">
      <c r="A54" s="0" t="n">
        <v>107</v>
      </c>
      <c r="B54" s="0" t="n">
        <v>1</v>
      </c>
      <c r="C54" s="0" t="n">
        <v>-6</v>
      </c>
      <c r="D54" s="0" t="n">
        <v>1</v>
      </c>
      <c r="E54" s="0" t="n">
        <f aca="false">69*4</f>
        <v>276</v>
      </c>
      <c r="F54" s="0" t="n">
        <f aca="false">46*4</f>
        <v>184</v>
      </c>
      <c r="H54" s="0" t="n">
        <f aca="false">LOG((F55/(F54/400)),2)/LOG(((1-E55)/((1-E54)/400)),2)</f>
        <v>9.78640153133646</v>
      </c>
    </row>
    <row r="55" customFormat="false" ht="12.8" hidden="false" customHeight="false" outlineLevel="0" collapsed="false">
      <c r="A55" s="0" t="n">
        <v>107</v>
      </c>
      <c r="B55" s="0" t="n">
        <v>1</v>
      </c>
      <c r="C55" s="0" t="n">
        <v>-6</v>
      </c>
      <c r="D55" s="0" t="n">
        <v>2</v>
      </c>
      <c r="E55" s="0" t="n">
        <v>2</v>
      </c>
      <c r="F55" s="0" t="n">
        <v>18</v>
      </c>
    </row>
    <row r="56" customFormat="false" ht="12.8" hidden="false" customHeight="false" outlineLevel="0" collapsed="false">
      <c r="A56" s="0" t="n">
        <v>107</v>
      </c>
      <c r="B56" s="0" t="n">
        <v>2</v>
      </c>
      <c r="C56" s="0" t="n">
        <v>-7</v>
      </c>
      <c r="D56" s="0" t="n">
        <v>1</v>
      </c>
      <c r="E56" s="0" t="n">
        <v>95</v>
      </c>
      <c r="F56" s="0" t="n">
        <v>25</v>
      </c>
      <c r="H56" s="0" t="n">
        <f aca="false">LOG((F57/(F56/400)),2)/LOG(((1-E57)/((1-E56)/400)),2)</f>
        <v>1.79220211842793</v>
      </c>
    </row>
    <row r="57" customFormat="false" ht="12.8" hidden="false" customHeight="false" outlineLevel="0" collapsed="false">
      <c r="A57" s="0" t="n">
        <v>107</v>
      </c>
      <c r="B57" s="0" t="n">
        <v>2</v>
      </c>
      <c r="C57" s="0" t="n">
        <v>-7</v>
      </c>
      <c r="D57" s="0" t="n">
        <v>2</v>
      </c>
      <c r="E57" s="0" t="n">
        <v>4</v>
      </c>
      <c r="F57" s="0" t="n">
        <v>6</v>
      </c>
    </row>
    <row r="58" customFormat="false" ht="12.8" hidden="false" customHeight="false" outlineLevel="0" collapsed="false">
      <c r="A58" s="0" t="n">
        <v>107</v>
      </c>
      <c r="B58" s="0" t="n">
        <v>2</v>
      </c>
      <c r="C58" s="0" t="n">
        <v>-6</v>
      </c>
      <c r="D58" s="0" t="n">
        <v>1</v>
      </c>
      <c r="E58" s="0" t="n">
        <v>145</v>
      </c>
      <c r="F58" s="0" t="n">
        <v>152</v>
      </c>
      <c r="H58" s="0" t="n">
        <f aca="false">LOG((F59/(F58/400)),2)/LOG(((1-E59)/((1-E58)/400)),2)</f>
        <v>1.22791993246674</v>
      </c>
    </row>
    <row r="59" customFormat="false" ht="12.8" hidden="false" customHeight="false" outlineLevel="0" collapsed="false">
      <c r="A59" s="0" t="n">
        <v>107</v>
      </c>
      <c r="B59" s="0" t="n">
        <v>2</v>
      </c>
      <c r="C59" s="0" t="n">
        <v>-6</v>
      </c>
      <c r="D59" s="0" t="n">
        <v>2</v>
      </c>
      <c r="E59" s="0" t="n">
        <v>22</v>
      </c>
      <c r="F59" s="0" t="n">
        <v>56</v>
      </c>
    </row>
    <row r="60" customFormat="false" ht="12.8" hidden="false" customHeight="false" outlineLevel="0" collapsed="false">
      <c r="A60" s="0" t="n">
        <v>107</v>
      </c>
      <c r="B60" s="0" t="n">
        <v>3</v>
      </c>
      <c r="C60" s="0" t="n">
        <v>-7</v>
      </c>
      <c r="D60" s="0" t="n">
        <v>1</v>
      </c>
      <c r="E60" s="0" t="n">
        <v>20</v>
      </c>
      <c r="F60" s="0" t="n">
        <v>16</v>
      </c>
      <c r="H60" s="0" t="n">
        <f aca="false">LOG((F61/(F60/400)),2)/LOG(((1-E61)/((1-E60)/400)),2)</f>
        <v>1.33968017816925</v>
      </c>
    </row>
    <row r="61" customFormat="false" ht="12.8" hidden="false" customHeight="false" outlineLevel="0" collapsed="false">
      <c r="A61" s="0" t="n">
        <v>107</v>
      </c>
      <c r="B61" s="0" t="n">
        <v>3</v>
      </c>
      <c r="C61" s="0" t="n">
        <v>-7</v>
      </c>
      <c r="D61" s="0" t="n">
        <v>2</v>
      </c>
      <c r="E61" s="0" t="n">
        <v>3</v>
      </c>
      <c r="F61" s="0" t="n">
        <v>6</v>
      </c>
    </row>
    <row r="62" customFormat="false" ht="12.8" hidden="false" customHeight="false" outlineLevel="0" collapsed="false">
      <c r="A62" s="0" t="n">
        <v>107</v>
      </c>
      <c r="B62" s="0" t="n">
        <v>3</v>
      </c>
      <c r="C62" s="0" t="n">
        <v>-6</v>
      </c>
      <c r="D62" s="0" t="n">
        <v>1</v>
      </c>
      <c r="E62" s="0" t="n">
        <v>94</v>
      </c>
      <c r="F62" s="0" t="n">
        <v>115</v>
      </c>
      <c r="H62" s="0" t="n">
        <f aca="false">LOG((F63/(F62/400)),2)/LOG(((1-E63)/((1-E62)/400)),2)</f>
        <v>1.18347040638761</v>
      </c>
    </row>
    <row r="63" customFormat="false" ht="12.8" hidden="false" customHeight="false" outlineLevel="0" collapsed="false">
      <c r="A63" s="0" t="n">
        <v>107</v>
      </c>
      <c r="B63" s="0" t="n">
        <v>3</v>
      </c>
      <c r="C63" s="0" t="n">
        <v>-6</v>
      </c>
      <c r="D63" s="0" t="n">
        <v>2</v>
      </c>
      <c r="E63" s="0" t="n">
        <v>21</v>
      </c>
      <c r="F63" s="0" t="n">
        <v>56</v>
      </c>
    </row>
    <row r="64" customFormat="false" ht="12.8" hidden="false" customHeight="false" outlineLevel="0" collapsed="false">
      <c r="A64" s="0" t="n">
        <v>110</v>
      </c>
      <c r="B64" s="0" t="n">
        <v>1</v>
      </c>
      <c r="C64" s="0" t="n">
        <v>-7</v>
      </c>
      <c r="D64" s="0" t="n">
        <v>1</v>
      </c>
      <c r="E64" s="0" t="n">
        <v>1</v>
      </c>
      <c r="F64" s="0" t="n">
        <v>3</v>
      </c>
      <c r="H64" s="0" t="e">
        <f aca="false">LOG((F65/(F64/400)),2)/LOG(((1-E65)/((1-E64)/400)),2)</f>
        <v>#DIV/0!</v>
      </c>
    </row>
    <row r="65" customFormat="false" ht="12.8" hidden="false" customHeight="false" outlineLevel="0" collapsed="false">
      <c r="A65" s="0" t="n">
        <v>110</v>
      </c>
      <c r="B65" s="0" t="n">
        <v>1</v>
      </c>
      <c r="C65" s="0" t="n">
        <v>-7</v>
      </c>
      <c r="D65" s="0" t="n">
        <v>2</v>
      </c>
      <c r="E65" s="0" t="n">
        <v>1</v>
      </c>
      <c r="F65" s="0" t="n">
        <v>2</v>
      </c>
    </row>
    <row r="66" customFormat="false" ht="12.8" hidden="false" customHeight="false" outlineLevel="0" collapsed="false">
      <c r="A66" s="0" t="n">
        <v>110</v>
      </c>
      <c r="B66" s="0" t="n">
        <v>1</v>
      </c>
      <c r="C66" s="0" t="n">
        <v>-6</v>
      </c>
      <c r="D66" s="0" t="n">
        <v>1</v>
      </c>
      <c r="E66" s="0" t="n">
        <v>139</v>
      </c>
      <c r="F66" s="0" t="n">
        <v>131</v>
      </c>
    </row>
    <row r="67" customFormat="false" ht="12.8" hidden="false" customHeight="false" outlineLevel="0" collapsed="false">
      <c r="A67" s="0" t="n">
        <v>110</v>
      </c>
      <c r="B67" s="0" t="n">
        <v>2</v>
      </c>
      <c r="C67" s="0" t="n">
        <v>-7</v>
      </c>
      <c r="D67" s="0" t="n">
        <v>1</v>
      </c>
      <c r="E67" s="0" t="n">
        <v>6</v>
      </c>
      <c r="F67" s="0" t="n">
        <v>5</v>
      </c>
      <c r="H67" s="0" t="n">
        <f aca="false">LOG((F68/(F67/400)),2)/LOG(((1-E68)/((1-E67)/400)),2)</f>
        <v>1.44406625319386</v>
      </c>
    </row>
    <row r="68" customFormat="false" ht="12.8" hidden="false" customHeight="false" outlineLevel="0" collapsed="false">
      <c r="A68" s="0" t="n">
        <v>110</v>
      </c>
      <c r="B68" s="0" t="n">
        <v>2</v>
      </c>
      <c r="C68" s="0" t="n">
        <v>-7</v>
      </c>
      <c r="D68" s="0" t="n">
        <v>2</v>
      </c>
      <c r="E68" s="0" t="n">
        <v>2</v>
      </c>
      <c r="F68" s="0" t="n">
        <v>7</v>
      </c>
    </row>
    <row r="69" customFormat="false" ht="12.8" hidden="false" customHeight="false" outlineLevel="0" collapsed="false">
      <c r="A69" s="0" t="n">
        <v>110</v>
      </c>
      <c r="B69" s="0" t="n">
        <v>2</v>
      </c>
      <c r="C69" s="0" t="n">
        <v>-6</v>
      </c>
      <c r="D69" s="0" t="n">
        <v>1</v>
      </c>
      <c r="E69" s="0" t="n">
        <v>44</v>
      </c>
      <c r="F69" s="0" t="n">
        <v>33</v>
      </c>
      <c r="H69" s="0" t="n">
        <f aca="false">LOG((F70/(F69/400)),2)/LOG(((1-E70)/((1-E69)/400)),2)</f>
        <v>1.24859317113513</v>
      </c>
    </row>
    <row r="70" customFormat="false" ht="12.8" hidden="false" customHeight="false" outlineLevel="0" collapsed="false">
      <c r="A70" s="0" t="n">
        <v>110</v>
      </c>
      <c r="B70" s="0" t="n">
        <v>2</v>
      </c>
      <c r="C70" s="0" t="n">
        <v>-6</v>
      </c>
      <c r="D70" s="0" t="n">
        <v>2</v>
      </c>
      <c r="E70" s="0" t="n">
        <v>24</v>
      </c>
      <c r="F70" s="0" t="n">
        <v>67</v>
      </c>
    </row>
    <row r="71" customFormat="false" ht="12.8" hidden="false" customHeight="false" outlineLevel="0" collapsed="false">
      <c r="A71" s="0" t="n">
        <v>110</v>
      </c>
      <c r="B71" s="0" t="n">
        <v>3</v>
      </c>
      <c r="C71" s="0" t="n">
        <v>-7</v>
      </c>
      <c r="D71" s="0" t="n">
        <v>1</v>
      </c>
      <c r="E71" s="0" t="n">
        <v>0</v>
      </c>
      <c r="F71" s="0" t="n">
        <v>0</v>
      </c>
      <c r="H71" s="0" t="e">
        <f aca="false">LOG((F72/(F71/400)),2)/LOG(((1-E72)/((1-E71)/400)),2)</f>
        <v>#DIV/0!</v>
      </c>
    </row>
    <row r="72" customFormat="false" ht="12.8" hidden="false" customHeight="false" outlineLevel="0" collapsed="false">
      <c r="A72" s="0" t="n">
        <v>110</v>
      </c>
      <c r="B72" s="0" t="n">
        <v>3</v>
      </c>
      <c r="C72" s="0" t="n">
        <v>-7</v>
      </c>
      <c r="D72" s="0" t="n">
        <v>2</v>
      </c>
      <c r="E72" s="0" t="n">
        <v>4</v>
      </c>
      <c r="F72" s="0" t="n">
        <v>10</v>
      </c>
    </row>
    <row r="73" customFormat="false" ht="12.8" hidden="false" customHeight="false" outlineLevel="0" collapsed="false">
      <c r="A73" s="0" t="n">
        <v>110</v>
      </c>
      <c r="B73" s="0" t="n">
        <v>3</v>
      </c>
      <c r="C73" s="0" t="n">
        <v>-6</v>
      </c>
      <c r="D73" s="0" t="n">
        <v>1</v>
      </c>
      <c r="E73" s="0" t="n">
        <f aca="false">83*4</f>
        <v>332</v>
      </c>
      <c r="F73" s="0" t="n">
        <f aca="false">88*4</f>
        <v>352</v>
      </c>
      <c r="H73" s="0" t="n">
        <f aca="false">LOG((F74/(F73/400)),2)/LOG(((1-E74)/((1-E73)/400)),2)</f>
        <v>1.45032063682866</v>
      </c>
    </row>
    <row r="74" customFormat="false" ht="12.8" hidden="false" customHeight="false" outlineLevel="0" collapsed="false">
      <c r="A74" s="0" t="n">
        <v>110</v>
      </c>
      <c r="B74" s="0" t="n">
        <v>3</v>
      </c>
      <c r="C74" s="0" t="n">
        <v>-6</v>
      </c>
      <c r="D74" s="0" t="n">
        <v>2</v>
      </c>
      <c r="E74" s="0" t="n">
        <v>30</v>
      </c>
      <c r="F74" s="0" t="n">
        <v>153</v>
      </c>
    </row>
    <row r="75" customFormat="false" ht="12.8" hidden="false" customHeight="false" outlineLevel="0" collapsed="false">
      <c r="A75" s="0" t="s">
        <v>6</v>
      </c>
      <c r="B75" s="0" t="n">
        <v>1</v>
      </c>
      <c r="C75" s="0" t="n">
        <v>-7</v>
      </c>
      <c r="D75" s="0" t="n">
        <v>0</v>
      </c>
      <c r="E75" s="0" t="n">
        <v>3</v>
      </c>
      <c r="F75" s="0" t="n">
        <v>0</v>
      </c>
    </row>
    <row r="76" customFormat="false" ht="12.8" hidden="false" customHeight="false" outlineLevel="0" collapsed="false">
      <c r="A76" s="0" t="s">
        <v>6</v>
      </c>
      <c r="B76" s="0" t="n">
        <v>1</v>
      </c>
      <c r="C76" s="0" t="n">
        <v>-6</v>
      </c>
      <c r="D76" s="0" t="n">
        <v>0</v>
      </c>
      <c r="E76" s="0" t="n">
        <v>27</v>
      </c>
      <c r="F76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7" activeCellId="0" sqref="G37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7</v>
      </c>
      <c r="F1" s="0" t="s">
        <v>8</v>
      </c>
      <c r="G1" s="0" t="s">
        <v>9</v>
      </c>
      <c r="H1" s="0" t="s">
        <v>2</v>
      </c>
      <c r="I1" s="0" t="s">
        <v>0</v>
      </c>
      <c r="J1" s="0" t="s">
        <v>10</v>
      </c>
      <c r="K1" s="0" t="s">
        <v>11</v>
      </c>
    </row>
    <row r="2" customFormat="false" ht="12.8" hidden="false" customHeight="false" outlineLevel="0" collapsed="false">
      <c r="A2" s="0" t="n">
        <v>81</v>
      </c>
      <c r="B2" s="0" t="n">
        <v>1</v>
      </c>
      <c r="C2" s="0" t="n">
        <v>-7</v>
      </c>
      <c r="D2" s="0" t="n">
        <v>1</v>
      </c>
      <c r="E2" s="0" t="n">
        <v>1.22662685667522</v>
      </c>
      <c r="F2" s="0" t="n">
        <f aca="false">AVERAGE(E2,E6)</f>
        <v>1.02684345414738</v>
      </c>
      <c r="G2" s="0" t="n">
        <f aca="false">MEDIAN(E2,E6)</f>
        <v>1.02684345414738</v>
      </c>
      <c r="H2" s="0" t="n">
        <v>-7</v>
      </c>
      <c r="I2" s="0" t="n">
        <v>81</v>
      </c>
    </row>
    <row r="3" customFormat="false" ht="12.8" hidden="false" customHeight="false" outlineLevel="0" collapsed="false">
      <c r="A3" s="0" t="n">
        <v>81</v>
      </c>
      <c r="B3" s="0" t="n">
        <v>1</v>
      </c>
      <c r="C3" s="0" t="n">
        <v>-6</v>
      </c>
      <c r="D3" s="0" t="n">
        <v>1</v>
      </c>
      <c r="E3" s="0" t="n">
        <v>1.00408970780823</v>
      </c>
      <c r="F3" s="0" t="n">
        <f aca="false">AVERAGE(E3,E7,E5)</f>
        <v>1.10303588150655</v>
      </c>
      <c r="G3" s="0" t="n">
        <f aca="false">MEDIAN(E3,E7,E5)</f>
        <v>1.1415697628336</v>
      </c>
      <c r="H3" s="0" t="n">
        <v>-6</v>
      </c>
      <c r="I3" s="0" t="n">
        <v>81</v>
      </c>
      <c r="J3" s="0" t="n">
        <f aca="false">STDEV(E3,E5,E7)</f>
        <v>0.0863853296839733</v>
      </c>
      <c r="K3" s="0" t="n">
        <f aca="false">J3/SQRT(3)</f>
        <v>0.0498745933470766</v>
      </c>
    </row>
    <row r="4" customFormat="false" ht="12.8" hidden="false" customHeight="false" outlineLevel="0" collapsed="false">
      <c r="A4" s="0" t="n">
        <v>81</v>
      </c>
      <c r="B4" s="0" t="n">
        <v>2</v>
      </c>
      <c r="C4" s="0" t="n">
        <v>-7</v>
      </c>
      <c r="D4" s="0" t="n">
        <v>1</v>
      </c>
      <c r="E4" s="0" t="e">
        <f aca="false">#ERR502!</f>
        <v>#VALUE!</v>
      </c>
    </row>
    <row r="5" customFormat="false" ht="12.8" hidden="false" customHeight="false" outlineLevel="0" collapsed="false">
      <c r="A5" s="0" t="n">
        <v>81</v>
      </c>
      <c r="B5" s="0" t="n">
        <v>2</v>
      </c>
      <c r="C5" s="0" t="n">
        <v>-6</v>
      </c>
      <c r="D5" s="0" t="n">
        <v>1</v>
      </c>
      <c r="E5" s="0" t="n">
        <v>1.16344817387783</v>
      </c>
    </row>
    <row r="6" customFormat="false" ht="12.8" hidden="false" customHeight="false" outlineLevel="0" collapsed="false">
      <c r="A6" s="0" t="n">
        <v>81</v>
      </c>
      <c r="B6" s="0" t="n">
        <v>3</v>
      </c>
      <c r="C6" s="0" t="n">
        <v>-7</v>
      </c>
      <c r="D6" s="0" t="n">
        <v>1</v>
      </c>
      <c r="E6" s="0" t="n">
        <v>0.827060051619532</v>
      </c>
    </row>
    <row r="7" customFormat="false" ht="12.8" hidden="false" customHeight="false" outlineLevel="0" collapsed="false">
      <c r="A7" s="0" t="n">
        <v>81</v>
      </c>
      <c r="B7" s="0" t="n">
        <v>3</v>
      </c>
      <c r="C7" s="0" t="n">
        <v>-6</v>
      </c>
      <c r="D7" s="0" t="n">
        <v>1</v>
      </c>
      <c r="E7" s="0" t="n">
        <v>1.1415697628336</v>
      </c>
    </row>
    <row r="8" customFormat="false" ht="12.8" hidden="false" customHeight="false" outlineLevel="0" collapsed="false">
      <c r="A8" s="0" t="n">
        <v>82</v>
      </c>
      <c r="B8" s="0" t="n">
        <v>1</v>
      </c>
      <c r="C8" s="0" t="n">
        <v>-7</v>
      </c>
      <c r="D8" s="0" t="n">
        <v>1</v>
      </c>
      <c r="E8" s="0" t="n">
        <v>0.74283410258787</v>
      </c>
      <c r="F8" s="0" t="n">
        <f aca="false">AVERAGE(E8,E12)</f>
        <v>0.964464057786753</v>
      </c>
      <c r="G8" s="0" t="n">
        <f aca="false">MEDIAN(E8,E12)</f>
        <v>0.964464057786753</v>
      </c>
      <c r="H8" s="0" t="n">
        <v>-7</v>
      </c>
      <c r="I8" s="0" t="n">
        <v>82</v>
      </c>
    </row>
    <row r="9" customFormat="false" ht="12.8" hidden="false" customHeight="false" outlineLevel="0" collapsed="false">
      <c r="A9" s="0" t="n">
        <v>82</v>
      </c>
      <c r="B9" s="0" t="n">
        <v>1</v>
      </c>
      <c r="C9" s="0" t="n">
        <v>-6</v>
      </c>
      <c r="D9" s="0" t="n">
        <v>1</v>
      </c>
      <c r="E9" s="0" t="n">
        <v>1.18945896102144</v>
      </c>
      <c r="F9" s="0" t="n">
        <f aca="false">AVERAGE(E9,E13)</f>
        <v>1.1006720999335</v>
      </c>
      <c r="G9" s="0" t="n">
        <f aca="false">MEDIAN(E9,E13)</f>
        <v>1.1006720999335</v>
      </c>
      <c r="H9" s="0" t="n">
        <v>-6</v>
      </c>
      <c r="I9" s="0" t="n">
        <v>82</v>
      </c>
      <c r="J9" s="0" t="n">
        <f aca="false">STDEV(E9,E13)</f>
        <v>0.125563583111101</v>
      </c>
      <c r="K9" s="0" t="n">
        <f aca="false">J9/SQRT(2)</f>
        <v>0.0887868610879402</v>
      </c>
    </row>
    <row r="10" customFormat="false" ht="12.8" hidden="false" customHeight="false" outlineLevel="0" collapsed="false">
      <c r="A10" s="0" t="n">
        <v>82</v>
      </c>
      <c r="B10" s="0" t="n">
        <v>2</v>
      </c>
      <c r="C10" s="0" t="n">
        <v>-7</v>
      </c>
      <c r="D10" s="0" t="n">
        <v>1</v>
      </c>
      <c r="E10" s="0" t="n">
        <v>1.26585396911752</v>
      </c>
      <c r="M10" s="0" t="n">
        <v>1.00408970780823</v>
      </c>
    </row>
    <row r="11" customFormat="false" ht="12.8" hidden="false" customHeight="false" outlineLevel="0" collapsed="false">
      <c r="A11" s="0" t="n">
        <v>82</v>
      </c>
      <c r="B11" s="0" t="n">
        <v>2</v>
      </c>
      <c r="C11" s="0" t="n">
        <v>-6</v>
      </c>
      <c r="D11" s="0" t="n">
        <v>1</v>
      </c>
      <c r="E11" s="0" t="n">
        <v>5.06237142391511</v>
      </c>
      <c r="M11" s="0" t="n">
        <v>1.16344817387783</v>
      </c>
    </row>
    <row r="12" customFormat="false" ht="12.8" hidden="false" customHeight="false" outlineLevel="0" collapsed="false">
      <c r="A12" s="0" t="n">
        <v>82</v>
      </c>
      <c r="B12" s="0" t="n">
        <v>3</v>
      </c>
      <c r="C12" s="0" t="n">
        <v>-7</v>
      </c>
      <c r="D12" s="0" t="n">
        <v>1</v>
      </c>
      <c r="E12" s="0" t="n">
        <v>1.18609401298564</v>
      </c>
      <c r="M12" s="0" t="n">
        <v>1.1415697628336</v>
      </c>
    </row>
    <row r="13" customFormat="false" ht="12.8" hidden="false" customHeight="false" outlineLevel="0" collapsed="false">
      <c r="A13" s="0" t="n">
        <v>82</v>
      </c>
      <c r="B13" s="0" t="n">
        <v>3</v>
      </c>
      <c r="C13" s="0" t="n">
        <v>-6</v>
      </c>
      <c r="D13" s="0" t="n">
        <v>1</v>
      </c>
      <c r="E13" s="0" t="n">
        <v>1.01188523884555</v>
      </c>
    </row>
    <row r="14" customFormat="false" ht="12.8" hidden="false" customHeight="false" outlineLevel="0" collapsed="false">
      <c r="A14" s="0" t="n">
        <v>92</v>
      </c>
      <c r="B14" s="0" t="n">
        <v>1</v>
      </c>
      <c r="C14" s="0" t="n">
        <v>-7</v>
      </c>
      <c r="D14" s="0" t="n">
        <v>1</v>
      </c>
      <c r="E14" s="0" t="n">
        <v>1.24498620611609</v>
      </c>
      <c r="F14" s="0" t="e">
        <f aca="false">AVERAGE(E14,E18)</f>
        <v>#VALUE!</v>
      </c>
      <c r="G14" s="0" t="e">
        <f aca="false">MEDIAN(E14,E18)</f>
        <v>#VALUE!</v>
      </c>
      <c r="H14" s="0" t="n">
        <v>-7</v>
      </c>
      <c r="I14" s="0" t="n">
        <v>92</v>
      </c>
    </row>
    <row r="15" customFormat="false" ht="12.8" hidden="false" customHeight="false" outlineLevel="0" collapsed="false">
      <c r="A15" s="0" t="n">
        <v>92</v>
      </c>
      <c r="B15" s="0" t="n">
        <v>1</v>
      </c>
      <c r="C15" s="0" t="n">
        <v>-6</v>
      </c>
      <c r="D15" s="0" t="n">
        <v>1</v>
      </c>
      <c r="E15" s="0" t="n">
        <v>1.59568355195545</v>
      </c>
      <c r="F15" s="0" t="n">
        <f aca="false">AVERAGE(E15,E19,E17)</f>
        <v>1.50617391623453</v>
      </c>
      <c r="G15" s="0" t="n">
        <f aca="false">MEDIAN(E15,E19,E17)</f>
        <v>1.53553214230244</v>
      </c>
      <c r="H15" s="0" t="n">
        <v>-6</v>
      </c>
      <c r="I15" s="0" t="n">
        <v>92</v>
      </c>
      <c r="J15" s="0" t="n">
        <f aca="false">STDEV(E15,E17,E19)</f>
        <v>0.107246092914832</v>
      </c>
    </row>
    <row r="16" customFormat="false" ht="12.8" hidden="false" customHeight="false" outlineLevel="0" collapsed="false">
      <c r="A16" s="0" t="n">
        <v>92</v>
      </c>
      <c r="B16" s="0" t="n">
        <v>2</v>
      </c>
      <c r="C16" s="0" t="n">
        <v>-7</v>
      </c>
      <c r="D16" s="0" t="n">
        <v>1</v>
      </c>
      <c r="E16" s="0" t="n">
        <v>1.95955375999412</v>
      </c>
    </row>
    <row r="17" customFormat="false" ht="12.8" hidden="false" customHeight="false" outlineLevel="0" collapsed="false">
      <c r="A17" s="0" t="n">
        <v>92</v>
      </c>
      <c r="B17" s="0" t="n">
        <v>2</v>
      </c>
      <c r="C17" s="0" t="n">
        <v>-6</v>
      </c>
      <c r="D17" s="0" t="n">
        <v>1</v>
      </c>
      <c r="E17" s="0" t="n">
        <v>1.38730605444571</v>
      </c>
    </row>
    <row r="18" customFormat="false" ht="12.8" hidden="false" customHeight="false" outlineLevel="0" collapsed="false">
      <c r="A18" s="0" t="n">
        <v>92</v>
      </c>
      <c r="B18" s="0" t="n">
        <v>3</v>
      </c>
      <c r="C18" s="0" t="n">
        <v>-7</v>
      </c>
      <c r="D18" s="0" t="n">
        <v>1</v>
      </c>
      <c r="E18" s="0" t="e">
        <f aca="false">#ERR502!</f>
        <v>#VALUE!</v>
      </c>
    </row>
    <row r="19" customFormat="false" ht="12.8" hidden="false" customHeight="false" outlineLevel="0" collapsed="false">
      <c r="A19" s="0" t="n">
        <v>92</v>
      </c>
      <c r="B19" s="0" t="n">
        <v>3</v>
      </c>
      <c r="C19" s="0" t="n">
        <v>-6</v>
      </c>
      <c r="D19" s="0" t="n">
        <v>1</v>
      </c>
      <c r="E19" s="0" t="n">
        <v>1.53553214230244</v>
      </c>
    </row>
    <row r="20" customFormat="false" ht="12.8" hidden="false" customHeight="false" outlineLevel="0" collapsed="false">
      <c r="A20" s="0" t="n">
        <v>105</v>
      </c>
      <c r="B20" s="0" t="n">
        <v>1</v>
      </c>
      <c r="C20" s="0" t="n">
        <v>-7</v>
      </c>
      <c r="D20" s="0" t="n">
        <v>1</v>
      </c>
      <c r="E20" s="0" t="e">
        <f aca="false">#ERR502!</f>
        <v>#VALUE!</v>
      </c>
      <c r="F20" s="0" t="e">
        <f aca="false">AVERAGE(E20,E24)</f>
        <v>#VALUE!</v>
      </c>
      <c r="G20" s="0" t="e">
        <f aca="false">MEDIAN(E20,E24)</f>
        <v>#VALUE!</v>
      </c>
      <c r="H20" s="0" t="n">
        <v>-7</v>
      </c>
      <c r="I20" s="0" t="n">
        <v>105</v>
      </c>
    </row>
    <row r="21" customFormat="false" ht="12.8" hidden="false" customHeight="false" outlineLevel="0" collapsed="false">
      <c r="A21" s="0" t="n">
        <v>105</v>
      </c>
      <c r="B21" s="0" t="n">
        <v>1</v>
      </c>
      <c r="C21" s="0" t="n">
        <v>-6</v>
      </c>
      <c r="D21" s="0" t="n">
        <v>1</v>
      </c>
      <c r="E21" s="0" t="n">
        <v>1.29095414455834</v>
      </c>
      <c r="F21" s="0" t="n">
        <f aca="false">AVERAGE(E21,E25)</f>
        <v>1.34387584509523</v>
      </c>
      <c r="G21" s="0" t="n">
        <f aca="false">MEDIAN(E21,E25)</f>
        <v>1.34387584509523</v>
      </c>
      <c r="H21" s="0" t="n">
        <v>-6</v>
      </c>
      <c r="J21" s="0" t="n">
        <f aca="false">STDEV(E21,E25)</f>
        <v>0.0748425866431127</v>
      </c>
    </row>
    <row r="22" customFormat="false" ht="12.8" hidden="false" customHeight="false" outlineLevel="0" collapsed="false">
      <c r="A22" s="0" t="n">
        <v>105</v>
      </c>
      <c r="B22" s="0" t="n">
        <v>2</v>
      </c>
      <c r="C22" s="0" t="n">
        <v>-7</v>
      </c>
      <c r="D22" s="0" t="n">
        <v>1</v>
      </c>
      <c r="E22" s="0" t="e">
        <f aca="false">#DIV/0!</f>
        <v>#DIV/0!</v>
      </c>
    </row>
    <row r="23" customFormat="false" ht="12.8" hidden="false" customHeight="false" outlineLevel="0" collapsed="false">
      <c r="A23" s="0" t="n">
        <v>105</v>
      </c>
      <c r="B23" s="0" t="n">
        <v>2</v>
      </c>
      <c r="C23" s="0" t="n">
        <v>-6</v>
      </c>
      <c r="D23" s="0" t="n">
        <v>1</v>
      </c>
      <c r="E23" s="0" t="e">
        <f aca="false">#DIV/0!</f>
        <v>#DIV/0!</v>
      </c>
    </row>
    <row r="24" customFormat="false" ht="12.8" hidden="false" customHeight="false" outlineLevel="0" collapsed="false">
      <c r="A24" s="0" t="n">
        <v>105</v>
      </c>
      <c r="B24" s="0" t="n">
        <v>3</v>
      </c>
      <c r="C24" s="0" t="n">
        <v>-7</v>
      </c>
      <c r="D24" s="0" t="n">
        <v>1</v>
      </c>
      <c r="E24" s="0" t="n">
        <v>1.45154499349597</v>
      </c>
    </row>
    <row r="25" customFormat="false" ht="12.8" hidden="false" customHeight="false" outlineLevel="0" collapsed="false">
      <c r="A25" s="0" t="n">
        <v>105</v>
      </c>
      <c r="B25" s="0" t="n">
        <v>3</v>
      </c>
      <c r="C25" s="0" t="n">
        <v>-6</v>
      </c>
      <c r="D25" s="0" t="n">
        <v>1</v>
      </c>
      <c r="E25" s="0" t="n">
        <v>1.39679754563211</v>
      </c>
    </row>
    <row r="26" customFormat="false" ht="12.8" hidden="false" customHeight="false" outlineLevel="0" collapsed="false">
      <c r="A26" s="0" t="n">
        <v>107</v>
      </c>
      <c r="B26" s="0" t="n">
        <v>1</v>
      </c>
      <c r="C26" s="0" t="n">
        <v>-7</v>
      </c>
      <c r="D26" s="0" t="n">
        <v>1</v>
      </c>
      <c r="E26" s="0" t="e">
        <f aca="false">#ERR502!</f>
        <v>#VALUE!</v>
      </c>
      <c r="F26" s="0" t="e">
        <f aca="false">AVERAGE(E26,E30)</f>
        <v>#VALUE!</v>
      </c>
      <c r="G26" s="0" t="e">
        <f aca="false">MEDIAN(E26,E30)</f>
        <v>#VALUE!</v>
      </c>
      <c r="H26" s="0" t="n">
        <v>-7</v>
      </c>
      <c r="I26" s="0" t="n">
        <v>107</v>
      </c>
    </row>
    <row r="27" customFormat="false" ht="12.8" hidden="false" customHeight="false" outlineLevel="0" collapsed="false">
      <c r="A27" s="0" t="n">
        <v>107</v>
      </c>
      <c r="B27" s="0" t="n">
        <v>1</v>
      </c>
      <c r="C27" s="0" t="n">
        <v>-6</v>
      </c>
      <c r="D27" s="0" t="n">
        <v>1</v>
      </c>
      <c r="E27" s="0" t="n">
        <v>9.78640153133646</v>
      </c>
      <c r="F27" s="0" t="n">
        <f aca="false">AVERAGE(E31,E29)</f>
        <v>1.20569516942717</v>
      </c>
      <c r="G27" s="0" t="n">
        <f aca="false">MEDIAN(E31,E29)</f>
        <v>1.20569516942717</v>
      </c>
      <c r="H27" s="0" t="n">
        <v>-6</v>
      </c>
      <c r="J27" s="0" t="n">
        <f aca="false">STDEV(E29,E31)</f>
        <v>0.031430561311085</v>
      </c>
    </row>
    <row r="28" customFormat="false" ht="12.8" hidden="false" customHeight="false" outlineLevel="0" collapsed="false">
      <c r="A28" s="0" t="n">
        <v>107</v>
      </c>
      <c r="B28" s="0" t="n">
        <v>2</v>
      </c>
      <c r="C28" s="0" t="n">
        <v>-7</v>
      </c>
      <c r="D28" s="0" t="n">
        <v>1</v>
      </c>
      <c r="E28" s="0" t="n">
        <v>1.79220211842793</v>
      </c>
    </row>
    <row r="29" customFormat="false" ht="12.8" hidden="false" customHeight="false" outlineLevel="0" collapsed="false">
      <c r="A29" s="0" t="n">
        <v>107</v>
      </c>
      <c r="B29" s="0" t="n">
        <v>2</v>
      </c>
      <c r="C29" s="0" t="n">
        <v>-6</v>
      </c>
      <c r="D29" s="0" t="n">
        <v>1</v>
      </c>
      <c r="E29" s="0" t="n">
        <v>1.22791993246674</v>
      </c>
    </row>
    <row r="30" customFormat="false" ht="12.8" hidden="false" customHeight="false" outlineLevel="0" collapsed="false">
      <c r="A30" s="0" t="n">
        <v>107</v>
      </c>
      <c r="B30" s="0" t="n">
        <v>3</v>
      </c>
      <c r="C30" s="0" t="n">
        <v>-7</v>
      </c>
      <c r="D30" s="0" t="n">
        <v>1</v>
      </c>
      <c r="E30" s="0" t="n">
        <v>1.33968017816925</v>
      </c>
    </row>
    <row r="31" customFormat="false" ht="12.8" hidden="false" customHeight="false" outlineLevel="0" collapsed="false">
      <c r="A31" s="0" t="n">
        <v>107</v>
      </c>
      <c r="B31" s="0" t="n">
        <v>3</v>
      </c>
      <c r="C31" s="0" t="n">
        <v>-6</v>
      </c>
      <c r="D31" s="0" t="n">
        <v>1</v>
      </c>
      <c r="E31" s="0" t="n">
        <v>1.18347040638761</v>
      </c>
    </row>
    <row r="32" customFormat="false" ht="12.8" hidden="false" customHeight="false" outlineLevel="0" collapsed="false">
      <c r="A32" s="0" t="n">
        <v>110</v>
      </c>
      <c r="B32" s="0" t="n">
        <v>1</v>
      </c>
      <c r="C32" s="0" t="n">
        <v>-7</v>
      </c>
      <c r="D32" s="0" t="n">
        <v>1</v>
      </c>
      <c r="E32" s="0" t="e">
        <f aca="false">#DIV/0!</f>
        <v>#DIV/0!</v>
      </c>
      <c r="F32" s="0" t="n">
        <f aca="false">AVERAGE(E34,E36)</f>
        <v>1.3494569039819</v>
      </c>
      <c r="G32" s="0" t="n">
        <f aca="false">MEDIAN(E34,E36)</f>
        <v>1.3494569039819</v>
      </c>
      <c r="H32" s="0" t="n">
        <v>-7</v>
      </c>
      <c r="I32" s="0" t="n">
        <v>110</v>
      </c>
    </row>
    <row r="33" customFormat="false" ht="12.8" hidden="false" customHeight="false" outlineLevel="0" collapsed="false">
      <c r="A33" s="0" t="n">
        <v>110</v>
      </c>
      <c r="B33" s="0" t="n">
        <v>2</v>
      </c>
      <c r="C33" s="0" t="n">
        <v>-7</v>
      </c>
      <c r="D33" s="0" t="n">
        <v>1</v>
      </c>
      <c r="E33" s="0" t="n">
        <v>1.44406625319386</v>
      </c>
      <c r="F33" s="0" t="n">
        <f aca="false">AVERAGE(E33)</f>
        <v>1.44406625319386</v>
      </c>
      <c r="G33" s="0" t="n">
        <f aca="false">MEDIAN(E33)</f>
        <v>1.44406625319386</v>
      </c>
      <c r="H33" s="0" t="n">
        <v>-6</v>
      </c>
      <c r="I33" s="0" t="n">
        <v>110</v>
      </c>
      <c r="J33" s="0" t="e">
        <f aca="false">STDEV(E33)</f>
        <v>#DIV/0!</v>
      </c>
    </row>
    <row r="34" customFormat="false" ht="12.8" hidden="false" customHeight="false" outlineLevel="0" collapsed="false">
      <c r="A34" s="0" t="n">
        <v>110</v>
      </c>
      <c r="B34" s="0" t="n">
        <v>2</v>
      </c>
      <c r="C34" s="0" t="n">
        <v>-6</v>
      </c>
      <c r="D34" s="0" t="n">
        <v>1</v>
      </c>
      <c r="E34" s="0" t="n">
        <v>1.24859317113513</v>
      </c>
    </row>
    <row r="35" customFormat="false" ht="12.8" hidden="false" customHeight="false" outlineLevel="0" collapsed="false">
      <c r="A35" s="0" t="n">
        <v>110</v>
      </c>
      <c r="B35" s="0" t="n">
        <v>3</v>
      </c>
      <c r="C35" s="0" t="n">
        <v>-7</v>
      </c>
      <c r="D35" s="0" t="n">
        <v>1</v>
      </c>
      <c r="E35" s="0" t="e">
        <f aca="false">#DIV/0!</f>
        <v>#DIV/0!</v>
      </c>
    </row>
    <row r="36" customFormat="false" ht="12.8" hidden="false" customHeight="false" outlineLevel="0" collapsed="false">
      <c r="A36" s="0" t="n">
        <v>110</v>
      </c>
      <c r="B36" s="0" t="n">
        <v>3</v>
      </c>
      <c r="C36" s="0" t="n">
        <v>-6</v>
      </c>
      <c r="D36" s="0" t="n">
        <v>1</v>
      </c>
      <c r="E36" s="0" t="n">
        <v>1.45032063682866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8</v>
      </c>
      <c r="B1" s="0" t="s">
        <v>9</v>
      </c>
      <c r="C1" s="0" t="s">
        <v>2</v>
      </c>
      <c r="D1" s="0" t="s">
        <v>0</v>
      </c>
      <c r="E1" s="0" t="s">
        <v>12</v>
      </c>
      <c r="F1" s="0" t="s">
        <v>13</v>
      </c>
      <c r="G1" s="0" t="s">
        <v>14</v>
      </c>
    </row>
    <row r="2" customFormat="false" ht="12.8" hidden="false" customHeight="false" outlineLevel="0" collapsed="false">
      <c r="A2" s="0" t="n">
        <v>1.10303588150655</v>
      </c>
      <c r="B2" s="0" t="n">
        <v>1.1415697628336</v>
      </c>
      <c r="C2" s="0" t="n">
        <v>-6</v>
      </c>
      <c r="D2" s="0" t="n">
        <v>81</v>
      </c>
      <c r="E2" s="0" t="s">
        <v>15</v>
      </c>
      <c r="F2" s="0" t="n">
        <v>0.0863853296839733</v>
      </c>
      <c r="G2" s="0" t="n">
        <v>0.0498745933470766</v>
      </c>
    </row>
    <row r="3" customFormat="false" ht="12.8" hidden="false" customHeight="false" outlineLevel="0" collapsed="false">
      <c r="A3" s="0" t="n">
        <v>1.1006720999335</v>
      </c>
      <c r="B3" s="0" t="n">
        <v>1.1006720999335</v>
      </c>
      <c r="C3" s="0" t="n">
        <v>-6</v>
      </c>
      <c r="D3" s="0" t="n">
        <v>82</v>
      </c>
      <c r="E3" s="0" t="s">
        <v>15</v>
      </c>
      <c r="F3" s="0" t="n">
        <v>0.125563583111101</v>
      </c>
      <c r="G3" s="0" t="n">
        <v>0.0887868610879402</v>
      </c>
    </row>
    <row r="4" customFormat="false" ht="12.8" hidden="false" customHeight="false" outlineLevel="0" collapsed="false">
      <c r="A4" s="0" t="n">
        <v>1.50617391623453</v>
      </c>
      <c r="B4" s="0" t="n">
        <v>1.53553214230244</v>
      </c>
      <c r="C4" s="0" t="n">
        <v>-6</v>
      </c>
      <c r="D4" s="0" t="n">
        <v>92</v>
      </c>
      <c r="E4" s="0" t="s">
        <v>15</v>
      </c>
      <c r="F4" s="0" t="n">
        <v>0.107246092914832</v>
      </c>
      <c r="G4" s="0" t="n">
        <v>0.061918560613914</v>
      </c>
    </row>
    <row r="5" customFormat="false" ht="12.8" hidden="false" customHeight="false" outlineLevel="0" collapsed="false">
      <c r="A5" s="0" t="n">
        <v>1.34387584509523</v>
      </c>
      <c r="B5" s="0" t="n">
        <v>1.34387584509523</v>
      </c>
      <c r="C5" s="0" t="n">
        <v>-6</v>
      </c>
      <c r="D5" s="0" t="n">
        <v>105</v>
      </c>
      <c r="E5" s="0" t="s">
        <v>16</v>
      </c>
      <c r="F5" s="0" t="n">
        <v>0.0748425866431127</v>
      </c>
      <c r="G5" s="0" t="n">
        <v>0.0529217005368867</v>
      </c>
    </row>
    <row r="6" customFormat="false" ht="12.8" hidden="false" customHeight="false" outlineLevel="0" collapsed="false">
      <c r="A6" s="0" t="n">
        <v>1.20569516942717</v>
      </c>
      <c r="B6" s="0" t="n">
        <v>1.20569516942717</v>
      </c>
      <c r="C6" s="0" t="n">
        <v>-6</v>
      </c>
      <c r="D6" s="0" t="n">
        <v>107</v>
      </c>
      <c r="E6" s="0" t="s">
        <v>16</v>
      </c>
      <c r="F6" s="0" t="n">
        <v>0.031430561311085</v>
      </c>
      <c r="G6" s="0" t="n">
        <v>0.0222247630395678</v>
      </c>
    </row>
    <row r="7" customFormat="false" ht="12.8" hidden="false" customHeight="false" outlineLevel="0" collapsed="false">
      <c r="A7" s="0" t="n">
        <v>1.3494569039819</v>
      </c>
      <c r="B7" s="0" t="n">
        <v>1.3494569039819</v>
      </c>
      <c r="C7" s="0" t="n">
        <v>-6</v>
      </c>
      <c r="D7" s="0" t="n">
        <v>110</v>
      </c>
      <c r="E7" s="0" t="s">
        <v>16</v>
      </c>
      <c r="F7" s="0" t="n">
        <v>0.142642858943468</v>
      </c>
      <c r="G7" s="0" t="n">
        <v>0.100863732846762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7</v>
      </c>
      <c r="F1" s="0" t="s">
        <v>13</v>
      </c>
      <c r="G1" s="0" t="s">
        <v>17</v>
      </c>
      <c r="H1" s="0" t="s">
        <v>12</v>
      </c>
    </row>
    <row r="2" customFormat="false" ht="12.8" hidden="false" customHeight="false" outlineLevel="0" collapsed="false">
      <c r="A2" s="0" t="n">
        <v>81</v>
      </c>
      <c r="B2" s="0" t="n">
        <v>1</v>
      </c>
      <c r="C2" s="0" t="n">
        <v>-6</v>
      </c>
      <c r="D2" s="0" t="n">
        <v>1</v>
      </c>
      <c r="E2" s="0" t="n">
        <v>1.00408970780823</v>
      </c>
      <c r="F2" s="0" t="n">
        <f aca="false">STDEV(E2:E4)</f>
        <v>0.0863853296839733</v>
      </c>
      <c r="G2" s="0" t="n">
        <f aca="false">F2/SQRT(3)</f>
        <v>0.0498745933470766</v>
      </c>
      <c r="H2" s="0" t="s">
        <v>15</v>
      </c>
    </row>
    <row r="3" customFormat="false" ht="12.8" hidden="false" customHeight="false" outlineLevel="0" collapsed="false">
      <c r="A3" s="0" t="n">
        <v>81</v>
      </c>
      <c r="B3" s="0" t="n">
        <v>2</v>
      </c>
      <c r="C3" s="0" t="n">
        <v>-6</v>
      </c>
      <c r="D3" s="0" t="n">
        <v>1</v>
      </c>
      <c r="E3" s="0" t="n">
        <v>1.16344817387783</v>
      </c>
      <c r="H3" s="0" t="s">
        <v>15</v>
      </c>
    </row>
    <row r="4" customFormat="false" ht="12.8" hidden="false" customHeight="false" outlineLevel="0" collapsed="false">
      <c r="A4" s="0" t="n">
        <v>81</v>
      </c>
      <c r="B4" s="0" t="n">
        <v>3</v>
      </c>
      <c r="C4" s="0" t="n">
        <v>-6</v>
      </c>
      <c r="D4" s="0" t="n">
        <v>1</v>
      </c>
      <c r="E4" s="0" t="n">
        <v>1.1415697628336</v>
      </c>
      <c r="H4" s="0" t="s">
        <v>15</v>
      </c>
    </row>
    <row r="5" customFormat="false" ht="12.8" hidden="false" customHeight="false" outlineLevel="0" collapsed="false">
      <c r="A5" s="0" t="n">
        <v>82</v>
      </c>
      <c r="B5" s="0" t="n">
        <v>1</v>
      </c>
      <c r="C5" s="0" t="n">
        <v>-6</v>
      </c>
      <c r="D5" s="0" t="n">
        <v>1</v>
      </c>
      <c r="E5" s="0" t="n">
        <v>1.18945896102144</v>
      </c>
      <c r="F5" s="0" t="n">
        <f aca="false">STDEV(E5:E6)</f>
        <v>0.125563583111101</v>
      </c>
      <c r="G5" s="0" t="n">
        <f aca="false">F5/SQRT(2)</f>
        <v>0.0887868610879402</v>
      </c>
      <c r="H5" s="0" t="s">
        <v>15</v>
      </c>
    </row>
    <row r="6" customFormat="false" ht="12.8" hidden="false" customHeight="false" outlineLevel="0" collapsed="false">
      <c r="A6" s="0" t="n">
        <v>82</v>
      </c>
      <c r="B6" s="0" t="n">
        <v>3</v>
      </c>
      <c r="C6" s="0" t="n">
        <v>-6</v>
      </c>
      <c r="D6" s="0" t="n">
        <v>1</v>
      </c>
      <c r="E6" s="0" t="n">
        <v>1.01188523884555</v>
      </c>
      <c r="H6" s="0" t="s">
        <v>15</v>
      </c>
    </row>
    <row r="7" customFormat="false" ht="12.8" hidden="false" customHeight="false" outlineLevel="0" collapsed="false">
      <c r="A7" s="0" t="n">
        <v>92</v>
      </c>
      <c r="B7" s="0" t="n">
        <v>1</v>
      </c>
      <c r="C7" s="0" t="n">
        <v>-6</v>
      </c>
      <c r="D7" s="0" t="n">
        <v>1</v>
      </c>
      <c r="E7" s="0" t="n">
        <v>1.59568355195545</v>
      </c>
      <c r="F7" s="0" t="n">
        <f aca="false">STDEV(E7:E9)</f>
        <v>0.107246092914832</v>
      </c>
      <c r="G7" s="0" t="n">
        <f aca="false">F7/SQRT(3)</f>
        <v>0.061918560613914</v>
      </c>
      <c r="H7" s="0" t="s">
        <v>15</v>
      </c>
    </row>
    <row r="8" customFormat="false" ht="12.8" hidden="false" customHeight="false" outlineLevel="0" collapsed="false">
      <c r="A8" s="0" t="n">
        <v>92</v>
      </c>
      <c r="B8" s="0" t="n">
        <v>2</v>
      </c>
      <c r="C8" s="0" t="n">
        <v>-6</v>
      </c>
      <c r="D8" s="0" t="n">
        <v>1</v>
      </c>
      <c r="E8" s="0" t="n">
        <v>1.38730605444571</v>
      </c>
      <c r="H8" s="0" t="s">
        <v>15</v>
      </c>
    </row>
    <row r="9" customFormat="false" ht="12.8" hidden="false" customHeight="false" outlineLevel="0" collapsed="false">
      <c r="A9" s="0" t="n">
        <v>92</v>
      </c>
      <c r="B9" s="0" t="n">
        <v>3</v>
      </c>
      <c r="C9" s="0" t="n">
        <v>-6</v>
      </c>
      <c r="D9" s="0" t="n">
        <v>1</v>
      </c>
      <c r="E9" s="0" t="n">
        <v>1.53553214230244</v>
      </c>
      <c r="H9" s="0" t="s">
        <v>15</v>
      </c>
    </row>
    <row r="10" customFormat="false" ht="12.8" hidden="false" customHeight="false" outlineLevel="0" collapsed="false">
      <c r="A10" s="0" t="n">
        <v>105</v>
      </c>
      <c r="B10" s="0" t="n">
        <v>1</v>
      </c>
      <c r="C10" s="0" t="n">
        <v>-6</v>
      </c>
      <c r="D10" s="0" t="n">
        <v>1</v>
      </c>
      <c r="E10" s="0" t="n">
        <v>1.29095414455834</v>
      </c>
      <c r="F10" s="0" t="n">
        <f aca="false">STDEV(E10:E11)</f>
        <v>0.0748425866431127</v>
      </c>
      <c r="G10" s="0" t="n">
        <f aca="false">F10/SQRT(2)</f>
        <v>0.0529217005368867</v>
      </c>
      <c r="H10" s="0" t="s">
        <v>16</v>
      </c>
    </row>
    <row r="11" customFormat="false" ht="12.8" hidden="false" customHeight="false" outlineLevel="0" collapsed="false">
      <c r="A11" s="0" t="n">
        <v>105</v>
      </c>
      <c r="B11" s="0" t="n">
        <v>3</v>
      </c>
      <c r="C11" s="0" t="n">
        <v>-6</v>
      </c>
      <c r="D11" s="0" t="n">
        <v>1</v>
      </c>
      <c r="E11" s="0" t="n">
        <v>1.39679754563211</v>
      </c>
      <c r="H11" s="0" t="s">
        <v>16</v>
      </c>
    </row>
    <row r="12" customFormat="false" ht="12.8" hidden="false" customHeight="false" outlineLevel="0" collapsed="false">
      <c r="A12" s="0" t="n">
        <v>107</v>
      </c>
      <c r="B12" s="0" t="n">
        <v>2</v>
      </c>
      <c r="C12" s="0" t="n">
        <v>-6</v>
      </c>
      <c r="D12" s="0" t="n">
        <v>1</v>
      </c>
      <c r="E12" s="0" t="n">
        <v>1.22791993246674</v>
      </c>
      <c r="F12" s="0" t="n">
        <f aca="false">STDEV(E12:E13)</f>
        <v>0.031430561311085</v>
      </c>
      <c r="G12" s="0" t="n">
        <f aca="false">F12/SQRT(2)</f>
        <v>0.0222247630395678</v>
      </c>
      <c r="H12" s="0" t="s">
        <v>16</v>
      </c>
    </row>
    <row r="13" customFormat="false" ht="12.8" hidden="false" customHeight="false" outlineLevel="0" collapsed="false">
      <c r="A13" s="0" t="n">
        <v>107</v>
      </c>
      <c r="B13" s="0" t="n">
        <v>3</v>
      </c>
      <c r="C13" s="0" t="n">
        <v>-6</v>
      </c>
      <c r="D13" s="0" t="n">
        <v>1</v>
      </c>
      <c r="E13" s="0" t="n">
        <v>1.18347040638761</v>
      </c>
      <c r="H13" s="0" t="s">
        <v>16</v>
      </c>
    </row>
    <row r="14" customFormat="false" ht="12.8" hidden="false" customHeight="false" outlineLevel="0" collapsed="false">
      <c r="A14" s="0" t="n">
        <v>110</v>
      </c>
      <c r="B14" s="0" t="n">
        <v>2</v>
      </c>
      <c r="C14" s="0" t="n">
        <v>-6</v>
      </c>
      <c r="D14" s="0" t="n">
        <v>1</v>
      </c>
      <c r="E14" s="0" t="n">
        <v>1.24859317113513</v>
      </c>
      <c r="F14" s="0" t="n">
        <f aca="false">STDEV(E14:E15)</f>
        <v>0.142642858943468</v>
      </c>
      <c r="G14" s="0" t="n">
        <f aca="false">F14/SQRT(2)</f>
        <v>0.100863732846762</v>
      </c>
      <c r="H14" s="0" t="s">
        <v>16</v>
      </c>
    </row>
    <row r="15" customFormat="false" ht="12.8" hidden="false" customHeight="false" outlineLevel="0" collapsed="false">
      <c r="A15" s="0" t="n">
        <v>110</v>
      </c>
      <c r="B15" s="0" t="n">
        <v>3</v>
      </c>
      <c r="C15" s="0" t="n">
        <v>-6</v>
      </c>
      <c r="D15" s="0" t="n">
        <v>1</v>
      </c>
      <c r="E15" s="0" t="n">
        <v>1.45032063682866</v>
      </c>
      <c r="H15" s="0" t="s"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2024-02-20T10:00:36Z</dcterms:created>
  <dc:creator/>
  <dc:description/>
  <dc:language>en-US</dc:language>
  <cp:lastModifiedBy/>
  <dcterms:modified xsi:type="dcterms:W3CDTF">2024-07-18T09:50:05Z</dcterms:modified>
  <cp:revision>86</cp:revision>
  <dc:subject/>
  <dc:title/>
</cp:coreProperties>
</file>