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ontig info" sheetId="1" state="visible" r:id="rId2"/>
    <sheet name="mutations" sheetId="2" state="visible" r:id="rId3"/>
    <sheet name="mutations info" sheetId="3" state="visible" r:id="rId4"/>
    <sheet name="missing coverage" sheetId="4" state="visible" r:id="rId5"/>
    <sheet name="MC full" sheetId="5" state="visible" r:id="rId6"/>
    <sheet name="new junctions" sheetId="6" state="visible" r:id="rId7"/>
    <sheet name="JC full" sheetId="7" state="visible" r:id="rId8"/>
  </sheets>
  <definedNames>
    <definedName function="false" hidden="true" localSheetId="6" name="_xlnm._FilterDatabase" vbProcedure="false">'JC full'!$A$1:$AB$111</definedName>
    <definedName function="false" hidden="true" localSheetId="1" name="_xlnm._FilterDatabase" vbProcedure="false">mutations!$A$1:$S$277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<sst xmlns="http://schemas.openxmlformats.org/spreadsheetml/2006/main" count="5969" uniqueCount="1886">
  <si>
    <t xml:space="preserve">Seq ID</t>
  </si>
  <si>
    <t xml:space="preserve">Length</t>
  </si>
  <si>
    <t xml:space="preserve">5513839</t>
  </si>
  <si>
    <t xml:space="preserve">64723</t>
  </si>
  <si>
    <t xml:space="preserve">51318</t>
  </si>
  <si>
    <t xml:space="preserve">Evidence</t>
  </si>
  <si>
    <t xml:space="preserve">Position</t>
  </si>
  <si>
    <t xml:space="preserve">Mutation</t>
  </si>
  <si>
    <t xml:space="preserve">Annotation</t>
  </si>
  <si>
    <t xml:space="preserve">Gene</t>
  </si>
  <si>
    <t xml:space="preserve">Description</t>
  </si>
  <si>
    <t xml:space="preserve">5_G</t>
  </si>
  <si>
    <t xml:space="preserve">5_G3</t>
  </si>
  <si>
    <t xml:space="preserve">5_G4</t>
  </si>
  <si>
    <t xml:space="preserve">5_G6</t>
  </si>
  <si>
    <t xml:space="preserve">5_H</t>
  </si>
  <si>
    <t xml:space="preserve">5_H2</t>
  </si>
  <si>
    <t xml:space="preserve">5_H4</t>
  </si>
  <si>
    <t xml:space="preserve">5_H5</t>
  </si>
  <si>
    <t xml:space="preserve">7_D3</t>
  </si>
  <si>
    <t xml:space="preserve">7_D4</t>
  </si>
  <si>
    <t xml:space="preserve">7_D5</t>
  </si>
  <si>
    <t xml:space="preserve">RA</t>
  </si>
  <si>
    <t xml:space="preserve">contig_1</t>
  </si>
  <si>
    <t xml:space="preserve">21,941</t>
  </si>
  <si>
    <t xml:space="preserve">C→G</t>
  </si>
  <si>
    <t xml:space="preserve">intergenic (+25/‑83)</t>
  </si>
  <si>
    <t xml:space="preserve">phnK→ / →phnL</t>
  </si>
  <si>
    <t xml:space="preserve">phosphonate C‑P lyase system protein PhnK/phosphonate C‑P lyase system protein PhnL</t>
  </si>
  <si>
    <t xml:space="preserve">21,963</t>
  </si>
  <si>
    <t xml:space="preserve">intergenic (+47/‑61)</t>
  </si>
  <si>
    <t xml:space="preserve">472,273</t>
  </si>
  <si>
    <t xml:space="preserve">A91G(GCG→GGG)</t>
  </si>
  <si>
    <t xml:space="preserve">uhpB→</t>
  </si>
  <si>
    <t xml:space="preserve">signal transduction histidine‑protein kinase/phosphatase UhpB</t>
  </si>
  <si>
    <t xml:space="preserve">536,764</t>
  </si>
  <si>
    <t xml:space="preserve">T→G</t>
  </si>
  <si>
    <t xml:space="preserve">Q12H(CAA→CAC)</t>
  </si>
  <si>
    <t xml:space="preserve">pgaptmp_000509←</t>
  </si>
  <si>
    <t xml:space="preserve">uracil‑xanthine permease family protein</t>
  </si>
  <si>
    <t xml:space="preserve">827,597</t>
  </si>
  <si>
    <t xml:space="preserve">C→T</t>
  </si>
  <si>
    <t xml:space="preserve">T240I(ACC→ATC)</t>
  </si>
  <si>
    <t xml:space="preserve">damX→</t>
  </si>
  <si>
    <t xml:space="preserve">cell division protein DamX</t>
  </si>
  <si>
    <t xml:space="preserve">1,396,937</t>
  </si>
  <si>
    <t xml:space="preserve">G→C</t>
  </si>
  <si>
    <t xml:space="preserve">A947P(GCG→CCG)</t>
  </si>
  <si>
    <t xml:space="preserve">recB→</t>
  </si>
  <si>
    <t xml:space="preserve">exodeoxyribonuclease V subunit beta</t>
  </si>
  <si>
    <t xml:space="preserve">1,871,327</t>
  </si>
  <si>
    <t xml:space="preserve">C18W(TGC→TGG)</t>
  </si>
  <si>
    <t xml:space="preserve">pgaptmp_001834←</t>
  </si>
  <si>
    <t xml:space="preserve">aldo/keto reductase</t>
  </si>
  <si>
    <t xml:space="preserve">2,018,062</t>
  </si>
  <si>
    <t xml:space="preserve">A84G(GCG→GGG)</t>
  </si>
  <si>
    <t xml:space="preserve">yejK→</t>
  </si>
  <si>
    <t xml:space="preserve">nucleoid‑associated protein YejK</t>
  </si>
  <si>
    <t xml:space="preserve">2,018,064</t>
  </si>
  <si>
    <t xml:space="preserve">A→C</t>
  </si>
  <si>
    <t xml:space="preserve">T85P(ACC→CCC)</t>
  </si>
  <si>
    <t xml:space="preserve">2,018,069</t>
  </si>
  <si>
    <t xml:space="preserve">G86G(GGT→GGG)</t>
  </si>
  <si>
    <t xml:space="preserve">2,075,443</t>
  </si>
  <si>
    <t xml:space="preserve">intergenic (+16/+18)</t>
  </si>
  <si>
    <t xml:space="preserve">mdtQ→ / ←pgaptmp_002020</t>
  </si>
  <si>
    <t xml:space="preserve">multidrug resistance outer membrane protein MdtQ/DedA family protein</t>
  </si>
  <si>
    <t xml:space="preserve">2,123,360</t>
  </si>
  <si>
    <t xml:space="preserve">V204G(GTG→GGG)</t>
  </si>
  <si>
    <t xml:space="preserve">mdtC←</t>
  </si>
  <si>
    <t xml:space="preserve">multidrug efflux RND transporter permease subunit MdtC</t>
  </si>
  <si>
    <t xml:space="preserve">2,209,945</t>
  </si>
  <si>
    <t xml:space="preserve">A→T</t>
  </si>
  <si>
    <t xml:space="preserve">intergenic (+37/‑185)</t>
  </si>
  <si>
    <t xml:space="preserve">pgaptmp_002133→ / →pgaptmp_002134</t>
  </si>
  <si>
    <t xml:space="preserve">EAL domain‑containing protein/DUF1971 domain‑containing protein</t>
  </si>
  <si>
    <t xml:space="preserve">2,300,250</t>
  </si>
  <si>
    <t xml:space="preserve">G→T</t>
  </si>
  <si>
    <t xml:space="preserve">D11Y(GAT→TAT)</t>
  </si>
  <si>
    <t xml:space="preserve">pgaptmp_002209→</t>
  </si>
  <si>
    <t xml:space="preserve">DUF808 domain‑containing protein</t>
  </si>
  <si>
    <t xml:space="preserve">2,300,253</t>
  </si>
  <si>
    <t xml:space="preserve">D12Y(GAT→TAT)</t>
  </si>
  <si>
    <t xml:space="preserve">2,300,259</t>
  </si>
  <si>
    <t xml:space="preserve">A14P(GCC→CCC)</t>
  </si>
  <si>
    <t xml:space="preserve">2,300,268</t>
  </si>
  <si>
    <t xml:space="preserve">L17V(CTG→GTG)</t>
  </si>
  <si>
    <t xml:space="preserve">2,300,286</t>
  </si>
  <si>
    <t xml:space="preserve">M23L(ATG→TTG)</t>
  </si>
  <si>
    <t xml:space="preserve">2,383,533</t>
  </si>
  <si>
    <t xml:space="preserve">D25Y(GAC→TAC) ‡</t>
  </si>
  <si>
    <t xml:space="preserve">prc→</t>
  </si>
  <si>
    <t xml:space="preserve">carboxy terminal‑processing peptidase</t>
  </si>
  <si>
    <t xml:space="preserve">2,383,535</t>
  </si>
  <si>
    <t xml:space="preserve">C→A</t>
  </si>
  <si>
    <t xml:space="preserve">D25E(GAC→GAA) ‡</t>
  </si>
  <si>
    <t xml:space="preserve">2,542,207</t>
  </si>
  <si>
    <t xml:space="preserve">G→A</t>
  </si>
  <si>
    <t xml:space="preserve">Q36*(CAG→TAG)</t>
  </si>
  <si>
    <t xml:space="preserve">purU←</t>
  </si>
  <si>
    <t xml:space="preserve">formyltetrahydrofolate deformylase</t>
  </si>
  <si>
    <t xml:space="preserve">2,848,386</t>
  </si>
  <si>
    <t xml:space="preserve">K275N(AAG→AAC)</t>
  </si>
  <si>
    <t xml:space="preserve">pgaptmp_002772←</t>
  </si>
  <si>
    <t xml:space="preserve">TonB‑dependent receptor</t>
  </si>
  <si>
    <t xml:space="preserve">3,373,677</t>
  </si>
  <si>
    <t xml:space="preserve">L151V(CTG→GTG) ‡</t>
  </si>
  <si>
    <t xml:space="preserve">pgaptmp_003292→</t>
  </si>
  <si>
    <t xml:space="preserve">aromatic alcohol reductase</t>
  </si>
  <si>
    <t xml:space="preserve">3,373,678</t>
  </si>
  <si>
    <t xml:space="preserve">L151R(CTG→CGG) ‡</t>
  </si>
  <si>
    <t xml:space="preserve">3,373,687</t>
  </si>
  <si>
    <t xml:space="preserve">Q154P(CAG→CCG)</t>
  </si>
  <si>
    <t xml:space="preserve">3,492,962</t>
  </si>
  <si>
    <t xml:space="preserve">intergenic (‑1078/+359)</t>
  </si>
  <si>
    <t xml:space="preserve">pgaptmp_003425← / ←pgaptmp_003426</t>
  </si>
  <si>
    <t xml:space="preserve">transposase/ParB/RepB/Spo0J family plasmid partition protein</t>
  </si>
  <si>
    <t xml:space="preserve">3,644,742</t>
  </si>
  <si>
    <t xml:space="preserve">Q126H(CAG→CAC)</t>
  </si>
  <si>
    <t xml:space="preserve">pgaptmp_003591←</t>
  </si>
  <si>
    <t xml:space="preserve">DUF3560 domain‑containing protein</t>
  </si>
  <si>
    <t xml:space="preserve">3,644,758</t>
  </si>
  <si>
    <t xml:space="preserve">A121G(GCT→GGT)</t>
  </si>
  <si>
    <t xml:space="preserve">3,798,560</t>
  </si>
  <si>
    <t xml:space="preserve">R81P(CGC→CCC)</t>
  </si>
  <si>
    <t xml:space="preserve">pgaptmp_003751→</t>
  </si>
  <si>
    <t xml:space="preserve">DUF488 family protein</t>
  </si>
  <si>
    <t xml:space="preserve">3,798,740</t>
  </si>
  <si>
    <t xml:space="preserve">T49T(ACG→ACC)</t>
  </si>
  <si>
    <t xml:space="preserve">pgaptmp_003752←</t>
  </si>
  <si>
    <t xml:space="preserve">DUF333 domain‑containing protein</t>
  </si>
  <si>
    <t xml:space="preserve">3,800,714</t>
  </si>
  <si>
    <t xml:space="preserve">intergenic (+38/+22)</t>
  </si>
  <si>
    <t xml:space="preserve">pgaptmp_003756→ / ←pgaptmp_003757</t>
  </si>
  <si>
    <t xml:space="preserve">hypothetical protein/DUF2534 family protein</t>
  </si>
  <si>
    <t xml:space="preserve">4,196,911</t>
  </si>
  <si>
    <t xml:space="preserve">intergenic (‑177/+38)</t>
  </si>
  <si>
    <t xml:space="preserve">rhlE← / ←pgaptmp_004137</t>
  </si>
  <si>
    <t xml:space="preserve">ATP‑dependent RNA helicase RhlE/transketolase family protein</t>
  </si>
  <si>
    <t xml:space="preserve">4,196,913</t>
  </si>
  <si>
    <t xml:space="preserve">intergenic (‑179/+36)</t>
  </si>
  <si>
    <t xml:space="preserve">4,196,922</t>
  </si>
  <si>
    <t xml:space="preserve">intergenic (‑188/+27)</t>
  </si>
  <si>
    <t xml:space="preserve">4,542,103</t>
  </si>
  <si>
    <t xml:space="preserve">T→A</t>
  </si>
  <si>
    <t xml:space="preserve">intergenic (‑155/+29)</t>
  </si>
  <si>
    <t xml:space="preserve">pgaptmp_004469← / ←pgaptmp_004470</t>
  </si>
  <si>
    <t xml:space="preserve">hypothetical protein/ABC transporter permease</t>
  </si>
  <si>
    <t xml:space="preserve">4,980,622</t>
  </si>
  <si>
    <t xml:space="preserve">A117V(GCG→GTG)</t>
  </si>
  <si>
    <t xml:space="preserve">gspF→</t>
  </si>
  <si>
    <t xml:space="preserve">type II secretion system inner membrane protein GspF</t>
  </si>
  <si>
    <t xml:space="preserve">5,386,673</t>
  </si>
  <si>
    <t xml:space="preserve">I63F(ATT→TTT)</t>
  </si>
  <si>
    <t xml:space="preserve">pgaptmp_005296→</t>
  </si>
  <si>
    <t xml:space="preserve">MurR/RpiR family transcriptional regulator</t>
  </si>
  <si>
    <t xml:space="preserve">235,539</t>
  </si>
  <si>
    <t xml:space="preserve">intergenic (+31/+431)</t>
  </si>
  <si>
    <t xml:space="preserve">hemY→ / ←pgaptmp_000220</t>
  </si>
  <si>
    <t xml:space="preserve">protoheme IX biogenesis protein HemY/tRNA‑Pro</t>
  </si>
  <si>
    <t xml:space="preserve">689,137</t>
  </si>
  <si>
    <t xml:space="preserve">intergenic (+138/‑105)</t>
  </si>
  <si>
    <t xml:space="preserve">bcsC→ / →hmsP</t>
  </si>
  <si>
    <t xml:space="preserve">cellulose biosynthesis protein BcsC/biofilm formation regulator HmsP</t>
  </si>
  <si>
    <t xml:space="preserve">689,166</t>
  </si>
  <si>
    <t xml:space="preserve">intergenic (+167/‑76)</t>
  </si>
  <si>
    <t xml:space="preserve">944,563</t>
  </si>
  <si>
    <t xml:space="preserve">R52G(CGC→GGC)</t>
  </si>
  <si>
    <t xml:space="preserve">degS←</t>
  </si>
  <si>
    <t xml:space="preserve">outer membrane‑stress sensor serine endopeptidase DegS</t>
  </si>
  <si>
    <t xml:space="preserve">1,031,624</t>
  </si>
  <si>
    <t xml:space="preserve">A275P(GCC→CCC)</t>
  </si>
  <si>
    <t xml:space="preserve">pfkB←</t>
  </si>
  <si>
    <t xml:space="preserve">1‑phosphofructokinase</t>
  </si>
  <si>
    <t xml:space="preserve">1,042,271</t>
  </si>
  <si>
    <t xml:space="preserve">intergenic (+154/+194)</t>
  </si>
  <si>
    <t xml:space="preserve">rnpB→ / ←pgaptmp_001011</t>
  </si>
  <si>
    <t xml:space="preserve">RNase P RNA component class A/OB‑fold putative lipoprotein</t>
  </si>
  <si>
    <t xml:space="preserve">1,042,289</t>
  </si>
  <si>
    <t xml:space="preserve">intergenic (+172/+176)</t>
  </si>
  <si>
    <t xml:space="preserve">1,042,291</t>
  </si>
  <si>
    <t xml:space="preserve">intergenic (+174/+174)</t>
  </si>
  <si>
    <t xml:space="preserve">1,047,944</t>
  </si>
  <si>
    <t xml:space="preserve">intergenic (‑335/+11)</t>
  </si>
  <si>
    <t xml:space="preserve">pgaptmp_001018← / ←pgaptmp_001019</t>
  </si>
  <si>
    <t xml:space="preserve">DoxX family protein/YqjK‑like family protein</t>
  </si>
  <si>
    <t xml:space="preserve">1,060,045</t>
  </si>
  <si>
    <t xml:space="preserve">I305N(ATC→AAC)</t>
  </si>
  <si>
    <t xml:space="preserve">pgaptmp_001032←</t>
  </si>
  <si>
    <t xml:space="preserve">Gfo/Idh/MocA family oxidoreductase</t>
  </si>
  <si>
    <t xml:space="preserve">1,079,456</t>
  </si>
  <si>
    <t xml:space="preserve">A192G(GCG→GGG)</t>
  </si>
  <si>
    <t xml:space="preserve">pgaptmp_001049←</t>
  </si>
  <si>
    <t xml:space="preserve">glycerone kinase</t>
  </si>
  <si>
    <t xml:space="preserve">1,334,880</t>
  </si>
  <si>
    <t xml:space="preserve">T→C</t>
  </si>
  <si>
    <t xml:space="preserve">pseudogene (91/609 nt)</t>
  </si>
  <si>
    <t xml:space="preserve">mrkA→</t>
  </si>
  <si>
    <t xml:space="preserve">type 3 fimbria major subunit MrkA</t>
  </si>
  <si>
    <t xml:space="preserve">1,423,243</t>
  </si>
  <si>
    <t xml:space="preserve">intergenic (+34/‑519)</t>
  </si>
  <si>
    <t xml:space="preserve">pocR→ / →pgaptmp_001401</t>
  </si>
  <si>
    <t xml:space="preserve">regulatory protein PocR/cobyrinate a,c‑diamide synthase</t>
  </si>
  <si>
    <t xml:space="preserve">1,463,969</t>
  </si>
  <si>
    <t xml:space="preserve">I143N(ATC→AAC)</t>
  </si>
  <si>
    <t xml:space="preserve">pgaptmp_001445→</t>
  </si>
  <si>
    <t xml:space="preserve">ABC transporter permease</t>
  </si>
  <si>
    <t xml:space="preserve">1,573,646</t>
  </si>
  <si>
    <t xml:space="preserve">A419G(GCG→GGG)</t>
  </si>
  <si>
    <t xml:space="preserve">norV←</t>
  </si>
  <si>
    <t xml:space="preserve">anaerobic nitric oxide reductase flavorubredoxin</t>
  </si>
  <si>
    <t xml:space="preserve">2,108,668</t>
  </si>
  <si>
    <t xml:space="preserve">L142V(CTG→GTG)</t>
  </si>
  <si>
    <t xml:space="preserve">pgaptmp_002050←</t>
  </si>
  <si>
    <t xml:space="preserve">cytochrome C biogenesis protein CcdA</t>
  </si>
  <si>
    <t xml:space="preserve">2,123,348</t>
  </si>
  <si>
    <t xml:space="preserve">I208N(ATC→AAC)</t>
  </si>
  <si>
    <t xml:space="preserve">2,165,482</t>
  </si>
  <si>
    <t xml:space="preserve">Y265D(TAC→GAC)</t>
  </si>
  <si>
    <t xml:space="preserve">rfbK1→</t>
  </si>
  <si>
    <t xml:space="preserve">O9 family phosphomannomutase RfbK1</t>
  </si>
  <si>
    <t xml:space="preserve">2,209,962</t>
  </si>
  <si>
    <t xml:space="preserve">intergenic (+54/‑168)</t>
  </si>
  <si>
    <t xml:space="preserve">2,300,215</t>
  </si>
  <si>
    <t xml:space="preserve">intergenic (‑179/‑5)</t>
  </si>
  <si>
    <t xml:space="preserve">yedA← / →pgaptmp_002209</t>
  </si>
  <si>
    <t xml:space="preserve">drug/metabolite exporter YedA/DUF808 domain‑containing protein</t>
  </si>
  <si>
    <t xml:space="preserve">2,338,016</t>
  </si>
  <si>
    <t xml:space="preserve">A18A(GCA→GCC)</t>
  </si>
  <si>
    <t xml:space="preserve">argS←</t>
  </si>
  <si>
    <t xml:space="preserve">arginine‑‑tRNA ligase</t>
  </si>
  <si>
    <t xml:space="preserve">2,772,763</t>
  </si>
  <si>
    <t xml:space="preserve">A294G(GCG→GGG)</t>
  </si>
  <si>
    <t xml:space="preserve">pgaptmp_002692←</t>
  </si>
  <si>
    <t xml:space="preserve">FUSC family protein</t>
  </si>
  <si>
    <t xml:space="preserve">2,772,786</t>
  </si>
  <si>
    <t xml:space="preserve">P286P(CCT→CCA)</t>
  </si>
  <si>
    <t xml:space="preserve">2,828,967</t>
  </si>
  <si>
    <t xml:space="preserve">intergenic (+31/‑274)</t>
  </si>
  <si>
    <t xml:space="preserve">pgaptmp_002749→ / →pgaptmp_002750</t>
  </si>
  <si>
    <t xml:space="preserve">PLP‑dependent aminotransferase family protein/ABC transporter substrate‑binding protein</t>
  </si>
  <si>
    <t xml:space="preserve">2,842,961</t>
  </si>
  <si>
    <t xml:space="preserve">T159P(ACC→CCC)</t>
  </si>
  <si>
    <t xml:space="preserve">pgaptmp_002767→</t>
  </si>
  <si>
    <t xml:space="preserve">NADP‑dependent oxidoreductase</t>
  </si>
  <si>
    <t xml:space="preserve">2,980,260</t>
  </si>
  <si>
    <t xml:space="preserve">intergenic (‑37/‑361)</t>
  </si>
  <si>
    <t xml:space="preserve">pgaptmp_002897← / →pgaptmp_002898</t>
  </si>
  <si>
    <t xml:space="preserve">LacI family DNA‑binding transcriptional regulator/sensor domain‑containing diguanylate cyclase</t>
  </si>
  <si>
    <t xml:space="preserve">2,980,263</t>
  </si>
  <si>
    <t xml:space="preserve">intergenic (‑40/‑358)</t>
  </si>
  <si>
    <t xml:space="preserve">L151R(CTG→CGG)</t>
  </si>
  <si>
    <t xml:space="preserve">3,493,024</t>
  </si>
  <si>
    <t xml:space="preserve">intergenic (‑1140/+297)</t>
  </si>
  <si>
    <t xml:space="preserve">3,560,274</t>
  </si>
  <si>
    <t xml:space="preserve">W59G(TGG→GGG)</t>
  </si>
  <si>
    <t xml:space="preserve">pgaptmp_003492←</t>
  </si>
  <si>
    <t xml:space="preserve">hypothetical protein</t>
  </si>
  <si>
    <t xml:space="preserve">3,714,911</t>
  </si>
  <si>
    <t xml:space="preserve">*180Y(TAA→TAC)</t>
  </si>
  <si>
    <t xml:space="preserve">pgaptmp_003668→</t>
  </si>
  <si>
    <t xml:space="preserve">septation protein A</t>
  </si>
  <si>
    <t xml:space="preserve">3,753,615</t>
  </si>
  <si>
    <t xml:space="preserve">A164G(GCG→GGG)</t>
  </si>
  <si>
    <t xml:space="preserve">pgaptmp_003706←</t>
  </si>
  <si>
    <t xml:space="preserve">DNA topoisomerase III</t>
  </si>
  <si>
    <t xml:space="preserve">3,798,538</t>
  </si>
  <si>
    <t xml:space="preserve">R74G(CGG→GGG)</t>
  </si>
  <si>
    <t xml:space="preserve">3,798,548</t>
  </si>
  <si>
    <t xml:space="preserve">A77G(GCG→GGG)</t>
  </si>
  <si>
    <t xml:space="preserve">3,800,721</t>
  </si>
  <si>
    <t xml:space="preserve">intergenic (+45/+15)</t>
  </si>
  <si>
    <t xml:space="preserve">3,844,191</t>
  </si>
  <si>
    <t xml:space="preserve">C108S(TGT→AGT)</t>
  </si>
  <si>
    <t xml:space="preserve">nagK←</t>
  </si>
  <si>
    <t xml:space="preserve">N‑acetylglucosamine kinase</t>
  </si>
  <si>
    <t xml:space="preserve">4,210,009</t>
  </si>
  <si>
    <t xml:space="preserve">R178G(CGA→GGA)</t>
  </si>
  <si>
    <t xml:space="preserve">clsB→</t>
  </si>
  <si>
    <t xml:space="preserve">cardiolipin synthase ClsB</t>
  </si>
  <si>
    <t xml:space="preserve">4,351,629</t>
  </si>
  <si>
    <t xml:space="preserve">*383K(TAA→AAA)</t>
  </si>
  <si>
    <t xml:space="preserve">rlpA→</t>
  </si>
  <si>
    <t xml:space="preserve">endolytic peptidoglycan transglycosylase RlpA</t>
  </si>
  <si>
    <t xml:space="preserve">4,453,250</t>
  </si>
  <si>
    <t xml:space="preserve">L199R(CTG→CGG)</t>
  </si>
  <si>
    <t xml:space="preserve">pgaptmp_004391←</t>
  </si>
  <si>
    <t xml:space="preserve">aspartate aminotransferase family protein</t>
  </si>
  <si>
    <t xml:space="preserve">4,453,259</t>
  </si>
  <si>
    <t xml:space="preserve">Q196P(CAG→CCG)</t>
  </si>
  <si>
    <t xml:space="preserve">4,569,549</t>
  </si>
  <si>
    <t xml:space="preserve">Q44K(CAA→AAA)</t>
  </si>
  <si>
    <t xml:space="preserve">pgaptmp_004489←</t>
  </si>
  <si>
    <t xml:space="preserve">fimbrial biogenesis outer membrane usher protein</t>
  </si>
  <si>
    <t xml:space="preserve">4,781,380</t>
  </si>
  <si>
    <t xml:space="preserve">I594F(ATT→TTT)</t>
  </si>
  <si>
    <t xml:space="preserve">sbcC→</t>
  </si>
  <si>
    <t xml:space="preserve">exonuclease subunit SbcC</t>
  </si>
  <si>
    <t xml:space="preserve">4,782,775</t>
  </si>
  <si>
    <t xml:space="preserve">intergenic (+37/+37)</t>
  </si>
  <si>
    <t xml:space="preserve">sbcC→ / ←mak</t>
  </si>
  <si>
    <t xml:space="preserve">exonuclease subunit SbcC/fructokinase</t>
  </si>
  <si>
    <t xml:space="preserve">4,782,782</t>
  </si>
  <si>
    <t xml:space="preserve">intergenic (+44/+30)</t>
  </si>
  <si>
    <t xml:space="preserve">4,829,837</t>
  </si>
  <si>
    <t xml:space="preserve">A20A(GCT→GCG)</t>
  </si>
  <si>
    <t xml:space="preserve">phnC→</t>
  </si>
  <si>
    <t xml:space="preserve">phosphonate ABC transporter ATP‑binding protein</t>
  </si>
  <si>
    <t xml:space="preserve">5,092,802</t>
  </si>
  <si>
    <t xml:space="preserve">intergenic (+78/‑60)</t>
  </si>
  <si>
    <t xml:space="preserve">araA→ / →araD</t>
  </si>
  <si>
    <t xml:space="preserve">L‑arabinose isomerase/L‑ribulose‑5‑phosphate 4‑epimerase</t>
  </si>
  <si>
    <t xml:space="preserve">21,991</t>
  </si>
  <si>
    <t xml:space="preserve">intergenic (+75/‑33)</t>
  </si>
  <si>
    <t xml:space="preserve">254,439</t>
  </si>
  <si>
    <t xml:space="preserve">S353R(AGC→CGC)</t>
  </si>
  <si>
    <t xml:space="preserve">rhlB→</t>
  </si>
  <si>
    <t xml:space="preserve">ATP‑dependent RNA helicase RhlB</t>
  </si>
  <si>
    <t xml:space="preserve">373,804</t>
  </si>
  <si>
    <t xml:space="preserve">R684G(CGT→GGT)</t>
  </si>
  <si>
    <t xml:space="preserve">polA←</t>
  </si>
  <si>
    <t xml:space="preserve">DNA polymerase I</t>
  </si>
  <si>
    <t xml:space="preserve">536,759</t>
  </si>
  <si>
    <t xml:space="preserve">V14G(GTT→GGT)</t>
  </si>
  <si>
    <t xml:space="preserve">689,124</t>
  </si>
  <si>
    <t xml:space="preserve">intergenic (+125/‑118)</t>
  </si>
  <si>
    <t xml:space="preserve">689,160</t>
  </si>
  <si>
    <t xml:space="preserve">intergenic (+161/‑82)</t>
  </si>
  <si>
    <t xml:space="preserve">690,716</t>
  </si>
  <si>
    <t xml:space="preserve">S492T(AGC→ACC)</t>
  </si>
  <si>
    <t xml:space="preserve">hmsP→</t>
  </si>
  <si>
    <t xml:space="preserve">biofilm formation regulator HmsP</t>
  </si>
  <si>
    <t xml:space="preserve">690,745</t>
  </si>
  <si>
    <t xml:space="preserve">N502Y(AAT→TAT)</t>
  </si>
  <si>
    <t xml:space="preserve">944,556</t>
  </si>
  <si>
    <t xml:space="preserve">A54G(GCG→GGG)</t>
  </si>
  <si>
    <t xml:space="preserve">1,274,599</t>
  </si>
  <si>
    <t xml:space="preserve">R95P(CGC→CCC)</t>
  </si>
  <si>
    <t xml:space="preserve">pgaptmp_001257←</t>
  </si>
  <si>
    <t xml:space="preserve">OprD family porin</t>
  </si>
  <si>
    <t xml:space="preserve">I143N(ATC→AAC) ‡</t>
  </si>
  <si>
    <t xml:space="preserve">1,463,970</t>
  </si>
  <si>
    <t xml:space="preserve">I143I(ATC→ATA) ‡</t>
  </si>
  <si>
    <t xml:space="preserve">1,938,154</t>
  </si>
  <si>
    <t xml:space="preserve">R432P(CGC→CCC)</t>
  </si>
  <si>
    <t xml:space="preserve">nuoC→</t>
  </si>
  <si>
    <t xml:space="preserve">NADH‑quinone oxidoreductase subunit C/D</t>
  </si>
  <si>
    <t xml:space="preserve">2,155,671</t>
  </si>
  <si>
    <t xml:space="preserve">A→G</t>
  </si>
  <si>
    <t xml:space="preserve">Q60R(CAG→CGG)</t>
  </si>
  <si>
    <t xml:space="preserve">wcaJ→</t>
  </si>
  <si>
    <t xml:space="preserve">undecaprenyl‑phosphate glucose phosphotransferase</t>
  </si>
  <si>
    <t xml:space="preserve">2,209,950</t>
  </si>
  <si>
    <t xml:space="preserve">intergenic (+42/‑180)</t>
  </si>
  <si>
    <t xml:space="preserve">2,308,849</t>
  </si>
  <si>
    <t xml:space="preserve">intergenic (+3/‑13)</t>
  </si>
  <si>
    <t xml:space="preserve">dcyD→ / →tcyL</t>
  </si>
  <si>
    <t xml:space="preserve">D‑cysteine desulfhydrase/cystine ABC transporter permease</t>
  </si>
  <si>
    <t xml:space="preserve">2,458,647</t>
  </si>
  <si>
    <t xml:space="preserve">intergenic (+19/+31)</t>
  </si>
  <si>
    <t xml:space="preserve">pckA→ / ←pgaptmp_002370</t>
  </si>
  <si>
    <t xml:space="preserve">phosphoenolpyruvate carboxykinase (ATP)/GNAT family N‑acetyltransferase</t>
  </si>
  <si>
    <t xml:space="preserve">2,463,571</t>
  </si>
  <si>
    <t xml:space="preserve">intergenic (‑98/+12)</t>
  </si>
  <si>
    <t xml:space="preserve">pgaptmp_002374← / ←pgaptmp_002375</t>
  </si>
  <si>
    <t xml:space="preserve">LysR family transcriptional regulator/cold shock domain‑containing protein</t>
  </si>
  <si>
    <t xml:space="preserve">2,772,806</t>
  </si>
  <si>
    <t xml:space="preserve">L280V(CTC→GTC)</t>
  </si>
  <si>
    <t xml:space="preserve">JC</t>
  </si>
  <si>
    <t xml:space="preserve">3,264,916</t>
  </si>
  <si>
    <t xml:space="preserve">Δ3 bp</t>
  </si>
  <si>
    <t xml:space="preserve">coding (695‑697/1389 nt)</t>
  </si>
  <si>
    <t xml:space="preserve">pntB←</t>
  </si>
  <si>
    <t xml:space="preserve">Re/Si‑specific NAD(P)(+) transhydrogenase subunit beta</t>
  </si>
  <si>
    <t xml:space="preserve">3,558,620</t>
  </si>
  <si>
    <t xml:space="preserve">L108V(CTG→GTG)</t>
  </si>
  <si>
    <t xml:space="preserve">clpK←</t>
  </si>
  <si>
    <t xml:space="preserve">heat shock survival AAA family ATPase ClpK</t>
  </si>
  <si>
    <t xml:space="preserve">3,644,749</t>
  </si>
  <si>
    <t xml:space="preserve">L124R(CTG→CGG)</t>
  </si>
  <si>
    <t xml:space="preserve">3,647,516</t>
  </si>
  <si>
    <t xml:space="preserve">A85A(GCG→GCA)</t>
  </si>
  <si>
    <t xml:space="preserve">pgaptmp_003596←</t>
  </si>
  <si>
    <t xml:space="preserve">antirestriction protein</t>
  </si>
  <si>
    <t xml:space="preserve">4,782,769</t>
  </si>
  <si>
    <t xml:space="preserve">intergenic (+31/+43)</t>
  </si>
  <si>
    <t xml:space="preserve">4,782,788</t>
  </si>
  <si>
    <t xml:space="preserve">intergenic (+50/+24)</t>
  </si>
  <si>
    <t xml:space="preserve">5,097,637</t>
  </si>
  <si>
    <t xml:space="preserve">M454L(ATG→TTG)</t>
  </si>
  <si>
    <t xml:space="preserve">rapA→</t>
  </si>
  <si>
    <t xml:space="preserve">RNA polymerase‑associated protein RapA</t>
  </si>
  <si>
    <t xml:space="preserve">235,577</t>
  </si>
  <si>
    <t xml:space="preserve">intergenic (+69/+393)</t>
  </si>
  <si>
    <t xml:space="preserve">246,379</t>
  </si>
  <si>
    <t xml:space="preserve">S386R(AGC→CGC)</t>
  </si>
  <si>
    <t xml:space="preserve">wecC←</t>
  </si>
  <si>
    <t xml:space="preserve">UDP‑N‑acetyl‑D‑mannosamine dehydrogenase</t>
  </si>
  <si>
    <t xml:space="preserve">663,080</t>
  </si>
  <si>
    <t xml:space="preserve">intergenic (+8/‑310)</t>
  </si>
  <si>
    <t xml:space="preserve">pgaptmp_000630→ / →bcsO</t>
  </si>
  <si>
    <t xml:space="preserve">hypothetical protein/cellulose biosynthesis protein BcsO</t>
  </si>
  <si>
    <t xml:space="preserve">944,634</t>
  </si>
  <si>
    <t xml:space="preserve">Q28L(CAG→CTG)</t>
  </si>
  <si>
    <t xml:space="preserve">1,042,155</t>
  </si>
  <si>
    <t xml:space="preserve">intergenic (+38/+310)</t>
  </si>
  <si>
    <t xml:space="preserve">1,042,303</t>
  </si>
  <si>
    <t xml:space="preserve">intergenic (+186/+162)</t>
  </si>
  <si>
    <t xml:space="preserve">1,470,495</t>
  </si>
  <si>
    <t xml:space="preserve">intergenic (‑38/+28)</t>
  </si>
  <si>
    <t xml:space="preserve">pgaptmp_001450← / ←pgaptmp_001451</t>
  </si>
  <si>
    <t xml:space="preserve">L‑serine ammonia‑lyase/HAAAP family serine/threonine permease</t>
  </si>
  <si>
    <t xml:space="preserve">1,579,691</t>
  </si>
  <si>
    <t xml:space="preserve">N2K(AAT→AAA)</t>
  </si>
  <si>
    <t xml:space="preserve">srlD←</t>
  </si>
  <si>
    <t xml:space="preserve">sorbitol‑6‑phosphate dehydrogenase</t>
  </si>
  <si>
    <t xml:space="preserve">2,018,071</t>
  </si>
  <si>
    <t xml:space="preserve">R87P(CGC→CCC)</t>
  </si>
  <si>
    <t xml:space="preserve">2,108,670</t>
  </si>
  <si>
    <t xml:space="preserve">A141G(GCG→GGG)</t>
  </si>
  <si>
    <t xml:space="preserve">2,300,242</t>
  </si>
  <si>
    <t xml:space="preserve">T8K(ACA→AAA)</t>
  </si>
  <si>
    <t xml:space="preserve">2,305,236</t>
  </si>
  <si>
    <t xml:space="preserve">intergenic (+2/+40)</t>
  </si>
  <si>
    <t xml:space="preserve">pgaptmp_002214→ / ←amyA</t>
  </si>
  <si>
    <t xml:space="preserve">lipoprotein/alpha‑amylase</t>
  </si>
  <si>
    <t xml:space="preserve">2,454,165</t>
  </si>
  <si>
    <t xml:space="preserve">V413G(GTG→GGG)</t>
  </si>
  <si>
    <t xml:space="preserve">livM→</t>
  </si>
  <si>
    <t xml:space="preserve">high‑affinity branched‑chain amino acid ABC transporter permease LivM</t>
  </si>
  <si>
    <t xml:space="preserve">2,458,644</t>
  </si>
  <si>
    <t xml:space="preserve">intergenic (+16/+34)</t>
  </si>
  <si>
    <t xml:space="preserve">2,463,554</t>
  </si>
  <si>
    <t xml:space="preserve">intergenic (‑81/+29)</t>
  </si>
  <si>
    <t xml:space="preserve">2,814,842</t>
  </si>
  <si>
    <t xml:space="preserve">intergenic (‑51/‑61)</t>
  </si>
  <si>
    <t xml:space="preserve">pgaptmp_002734← / →tehA</t>
  </si>
  <si>
    <t xml:space="preserve">LbetaH domain‑containing protein/dicarboxylate transporter/tellurite‑resistance protein TehA</t>
  </si>
  <si>
    <t xml:space="preserve">2,904,889</t>
  </si>
  <si>
    <t xml:space="preserve">E411D(GAG→GAC)</t>
  </si>
  <si>
    <t xml:space="preserve">pgaptmp_002824←</t>
  </si>
  <si>
    <t xml:space="preserve">ABC transporter ATP‑binding protein</t>
  </si>
  <si>
    <t xml:space="preserve">2,980,237</t>
  </si>
  <si>
    <t xml:space="preserve">intergenic (‑14/‑384)</t>
  </si>
  <si>
    <t xml:space="preserve">3,412,410</t>
  </si>
  <si>
    <t xml:space="preserve">A105A(GCA→GCT)</t>
  </si>
  <si>
    <t xml:space="preserve">pgaptmp_003328←</t>
  </si>
  <si>
    <t xml:space="preserve">3,492,897</t>
  </si>
  <si>
    <t xml:space="preserve">intergenic (‑1013/+424)</t>
  </si>
  <si>
    <t xml:space="preserve">3,798,541</t>
  </si>
  <si>
    <t xml:space="preserve">L75V(CTG→GTG)</t>
  </si>
  <si>
    <t xml:space="preserve">3,810,918</t>
  </si>
  <si>
    <t xml:space="preserve">F151Y(TTC→TAC)</t>
  </si>
  <si>
    <t xml:space="preserve">pgaptmp_003766←</t>
  </si>
  <si>
    <t xml:space="preserve">EAL domain‑containing protein</t>
  </si>
  <si>
    <t xml:space="preserve">4,379,577</t>
  </si>
  <si>
    <t xml:space="preserve">I24N(ATC→AAC)</t>
  </si>
  <si>
    <t xml:space="preserve">pgaptmp_004329→</t>
  </si>
  <si>
    <t xml:space="preserve">sugar kinase</t>
  </si>
  <si>
    <t xml:space="preserve">4,546,605</t>
  </si>
  <si>
    <t xml:space="preserve">P153P(CCC→CCG)</t>
  </si>
  <si>
    <t xml:space="preserve">pgaptmp_004473←</t>
  </si>
  <si>
    <t xml:space="preserve">LacI family DNA‑binding transcriptional regulator</t>
  </si>
  <si>
    <t xml:space="preserve">4,739,750</t>
  </si>
  <si>
    <t xml:space="preserve">D31V(GAT→GTT)</t>
  </si>
  <si>
    <t xml:space="preserve">pgaptmp_004678←</t>
  </si>
  <si>
    <t xml:space="preserve">YajQ family cyclic di‑GMP‑binding protein</t>
  </si>
  <si>
    <t xml:space="preserve">5,320,164</t>
  </si>
  <si>
    <t xml:space="preserve">intergenic (‑543/+203)</t>
  </si>
  <si>
    <t xml:space="preserve">pgaptmp_005237← / ←pgaptmp_005238</t>
  </si>
  <si>
    <t xml:space="preserve">IS3 family transposase/toprim domain‑containing protein</t>
  </si>
  <si>
    <t xml:space="preserve">1,285,740</t>
  </si>
  <si>
    <t xml:space="preserve">intergenic (‑19/‑149)</t>
  </si>
  <si>
    <t xml:space="preserve">argP← / →rpiA</t>
  </si>
  <si>
    <t xml:space="preserve">DNA‑binding transcriptional regulator ArgP/ribose‑5‑phosphate isomerase RpiA</t>
  </si>
  <si>
    <t xml:space="preserve">1,423,271</t>
  </si>
  <si>
    <t xml:space="preserve">intergenic (+62/‑491)</t>
  </si>
  <si>
    <t xml:space="preserve">1,505,230</t>
  </si>
  <si>
    <t xml:space="preserve">L19L(CTG→CTA)</t>
  </si>
  <si>
    <t xml:space="preserve">cysN→</t>
  </si>
  <si>
    <t xml:space="preserve">sulfate adenylyltransferase subunit CysN</t>
  </si>
  <si>
    <t xml:space="preserve">1,565,622</t>
  </si>
  <si>
    <t xml:space="preserve">R469S(AGA→AGT)</t>
  </si>
  <si>
    <t xml:space="preserve">ascF←</t>
  </si>
  <si>
    <t xml:space="preserve">PTS cellobiose/arbutin/salicin transporter subunit IIBC</t>
  </si>
  <si>
    <t xml:space="preserve">1,699,303</t>
  </si>
  <si>
    <t xml:space="preserve">R402G(CGT→GGT)</t>
  </si>
  <si>
    <t xml:space="preserve">srmB←</t>
  </si>
  <si>
    <t xml:space="preserve">ATP‑dependent RNA helicase SrmB</t>
  </si>
  <si>
    <t xml:space="preserve">1,778,048</t>
  </si>
  <si>
    <t xml:space="preserve">L305H(CTC→CAC)</t>
  </si>
  <si>
    <t xml:space="preserve">pgaptmp_001740←</t>
  </si>
  <si>
    <t xml:space="preserve">anaerobic sulfatase maturase</t>
  </si>
  <si>
    <t xml:space="preserve">1,993,847</t>
  </si>
  <si>
    <t xml:space="preserve">L128Q(CTG→CAG)</t>
  </si>
  <si>
    <t xml:space="preserve">alkB→</t>
  </si>
  <si>
    <t xml:space="preserve">DNA oxidative demethylase AlkB</t>
  </si>
  <si>
    <t xml:space="preserve">2,034,782</t>
  </si>
  <si>
    <t xml:space="preserve">intergenic (‑75/+114)</t>
  </si>
  <si>
    <t xml:space="preserve">pgaptmp_001985← / ←mepS</t>
  </si>
  <si>
    <t xml:space="preserve">cyclic di‑GMP phosphodiesterase/bifunctional murein DD‑endopeptidase/murein LD‑carboxypeptidase</t>
  </si>
  <si>
    <t xml:space="preserve">2,379,216</t>
  </si>
  <si>
    <t xml:space="preserve">T523T(ACG→ACA)</t>
  </si>
  <si>
    <t xml:space="preserve">pgaptmp_002295←</t>
  </si>
  <si>
    <t xml:space="preserve">MCE family protein</t>
  </si>
  <si>
    <t xml:space="preserve">2,463,526</t>
  </si>
  <si>
    <t xml:space="preserve">intergenic (‑53/+57)</t>
  </si>
  <si>
    <t xml:space="preserve">3,001,576</t>
  </si>
  <si>
    <t xml:space="preserve">A167T(GCG→ACG)</t>
  </si>
  <si>
    <t xml:space="preserve">asd→</t>
  </si>
  <si>
    <t xml:space="preserve">aspartate‑semialdehyde dehydrogenase</t>
  </si>
  <si>
    <t xml:space="preserve">3,047,985</t>
  </si>
  <si>
    <t xml:space="preserve">L152V(CTG→GTG)</t>
  </si>
  <si>
    <t xml:space="preserve">pgaptmp_002970←</t>
  </si>
  <si>
    <t xml:space="preserve">alpha/beta fold hydrolase</t>
  </si>
  <si>
    <t xml:space="preserve">3,461,604</t>
  </si>
  <si>
    <t xml:space="preserve">S136R(AGC→AGG)</t>
  </si>
  <si>
    <t xml:space="preserve">ycjG←</t>
  </si>
  <si>
    <t xml:space="preserve">L‑Ala‑D/L‑Glu epimerase</t>
  </si>
  <si>
    <t xml:space="preserve">3,798,711</t>
  </si>
  <si>
    <t xml:space="preserve">L59Q(CTA→CAA)</t>
  </si>
  <si>
    <t xml:space="preserve">4,196,920</t>
  </si>
  <si>
    <t xml:space="preserve">intergenic (‑186/+29)</t>
  </si>
  <si>
    <t xml:space="preserve">4,546,638</t>
  </si>
  <si>
    <t xml:space="preserve">G142G(GGC→GGG)</t>
  </si>
  <si>
    <t xml:space="preserve">5,224,171</t>
  </si>
  <si>
    <t xml:space="preserve">E113V(GAG→GTG)</t>
  </si>
  <si>
    <t xml:space="preserve">pgaptmp_005139←</t>
  </si>
  <si>
    <t xml:space="preserve">GNAT family N‑acetyltransferase</t>
  </si>
  <si>
    <t xml:space="preserve">5,350,806</t>
  </si>
  <si>
    <t xml:space="preserve">intergenic (+2345/+219)</t>
  </si>
  <si>
    <t xml:space="preserve">pgaptmp_005264→ / ←iolB</t>
  </si>
  <si>
    <t xml:space="preserve">MurR/RpiR family transcriptional regulator/5‑deoxy‑glucuronate isomerase</t>
  </si>
  <si>
    <t xml:space="preserve">390,067</t>
  </si>
  <si>
    <t xml:space="preserve">intergenic (‑20/+81)</t>
  </si>
  <si>
    <t xml:space="preserve">rbsK← / ←rbsB</t>
  </si>
  <si>
    <t xml:space="preserve">ribokinase/ribose ABC transporter substrate‑binding protein RbsB</t>
  </si>
  <si>
    <t xml:space="preserve">1,042,392</t>
  </si>
  <si>
    <t xml:space="preserve">intergenic (+275/+73)</t>
  </si>
  <si>
    <t xml:space="preserve">1,079,454</t>
  </si>
  <si>
    <t xml:space="preserve">L193V(CTG→GTG)</t>
  </si>
  <si>
    <t xml:space="preserve">1,562,992</t>
  </si>
  <si>
    <t xml:space="preserve">M73K(ATG→AAG)</t>
  </si>
  <si>
    <t xml:space="preserve">pgaptmp_001536→</t>
  </si>
  <si>
    <t xml:space="preserve">formate hydrogenlyase maturation HycH family protein</t>
  </si>
  <si>
    <t xml:space="preserve">1,743,783</t>
  </si>
  <si>
    <t xml:space="preserve">D65A(GAC→GCC)</t>
  </si>
  <si>
    <t xml:space="preserve">iscS→</t>
  </si>
  <si>
    <t xml:space="preserve">cysteine desulfurase</t>
  </si>
  <si>
    <t xml:space="preserve">1,792,151</t>
  </si>
  <si>
    <t xml:space="preserve">I380F(ATT→TTT)</t>
  </si>
  <si>
    <t xml:space="preserve">pgaptmp_001750→</t>
  </si>
  <si>
    <t xml:space="preserve">6‑phospho‑beta‑glucosidase</t>
  </si>
  <si>
    <t xml:space="preserve">2,103,720</t>
  </si>
  <si>
    <t xml:space="preserve">F229L(TTC→TTA)</t>
  </si>
  <si>
    <t xml:space="preserve">pgaptmp_002046←</t>
  </si>
  <si>
    <t xml:space="preserve">RbtT/DalT/CsbX family MFS transporter</t>
  </si>
  <si>
    <t xml:space="preserve">2,221,095</t>
  </si>
  <si>
    <t xml:space="preserve">R303C(CGC→TGC)</t>
  </si>
  <si>
    <t xml:space="preserve">pgaptmp_002146→</t>
  </si>
  <si>
    <t xml:space="preserve">2,324,066</t>
  </si>
  <si>
    <t xml:space="preserve">D360E(GAT→GAG)</t>
  </si>
  <si>
    <t xml:space="preserve">pgaptmp_002238←</t>
  </si>
  <si>
    <t xml:space="preserve">MFS transporter</t>
  </si>
  <si>
    <t xml:space="preserve">2,440,639</t>
  </si>
  <si>
    <t xml:space="preserve">intergenic (+227/‑212)</t>
  </si>
  <si>
    <t xml:space="preserve">pgaptmp_002352→ / →pgaptmp_002353</t>
  </si>
  <si>
    <t xml:space="preserve">proteasome‑type protease/fatty acid desaturase</t>
  </si>
  <si>
    <t xml:space="preserve">2,454,088</t>
  </si>
  <si>
    <t xml:space="preserve">R387R(CGC→CGG)</t>
  </si>
  <si>
    <t xml:space="preserve">2,463,519</t>
  </si>
  <si>
    <t xml:space="preserve">intergenic (‑46/+64)</t>
  </si>
  <si>
    <t xml:space="preserve">2,463,573</t>
  </si>
  <si>
    <t xml:space="preserve">intergenic (‑100/+10)</t>
  </si>
  <si>
    <t xml:space="preserve">2,688,447</t>
  </si>
  <si>
    <t xml:space="preserve">G114G(GGA→GGT)</t>
  </si>
  <si>
    <t xml:space="preserve">pgaptmp_002601→</t>
  </si>
  <si>
    <t xml:space="preserve">cytochrome c‑type biogenesis protein CcmH</t>
  </si>
  <si>
    <t xml:space="preserve">3,561,889</t>
  </si>
  <si>
    <t xml:space="preserve">intergenic (+220/‑39)</t>
  </si>
  <si>
    <t xml:space="preserve">pgaptmp_003495→ / →pgaptmp_003496</t>
  </si>
  <si>
    <t xml:space="preserve">IS1 family transposase/IS5‑like element ISKpn26 family transposase</t>
  </si>
  <si>
    <t xml:space="preserve">3,911,854</t>
  </si>
  <si>
    <t xml:space="preserve">intergenic (‑209/+29)</t>
  </si>
  <si>
    <t xml:space="preserve">pgaptmp_003874← / ←phoH</t>
  </si>
  <si>
    <t xml:space="preserve">DsbA family protein/phosphate starvation‑inducible protein PhoH</t>
  </si>
  <si>
    <t xml:space="preserve">4,181,557</t>
  </si>
  <si>
    <t xml:space="preserve">intergenic (+52/+39)</t>
  </si>
  <si>
    <t xml:space="preserve">pgaptmp_004121→ / ←ompX</t>
  </si>
  <si>
    <t xml:space="preserve">phosphoethanolamine transferase/outer membrane protein OmpX</t>
  </si>
  <si>
    <t xml:space="preserve">4,542,100</t>
  </si>
  <si>
    <t xml:space="preserve">intergenic (‑152/+32)</t>
  </si>
  <si>
    <t xml:space="preserve">5,153,815</t>
  </si>
  <si>
    <t xml:space="preserve">intergenic (‑77/+23)</t>
  </si>
  <si>
    <t xml:space="preserve">mog← / ←tal</t>
  </si>
  <si>
    <t xml:space="preserve">molybdopterin adenylyltransferase/transaldolase</t>
  </si>
  <si>
    <t xml:space="preserve">79,876</t>
  </si>
  <si>
    <t xml:space="preserve">N297K(AAT→AAA)</t>
  </si>
  <si>
    <t xml:space="preserve">uvrA→</t>
  </si>
  <si>
    <t xml:space="preserve">excinuclease ABC subunit UvrA</t>
  </si>
  <si>
    <t xml:space="preserve">1,123,475</t>
  </si>
  <si>
    <t xml:space="preserve">R187R(CGC→CGG)</t>
  </si>
  <si>
    <t xml:space="preserve">glnE→</t>
  </si>
  <si>
    <t xml:space="preserve">bifunctional [glutamate‑‑ammonia ligase]‑adenylyl‑L‑tyrosine phosphorylase/[glutamate‑‑ammonia‑ligase] adenylyltransferase</t>
  </si>
  <si>
    <t xml:space="preserve">1,130,821</t>
  </si>
  <si>
    <t xml:space="preserve">intergenic (+12/+33)</t>
  </si>
  <si>
    <t xml:space="preserve">ygiD→ / ←pgaptmp_001103</t>
  </si>
  <si>
    <t xml:space="preserve">4,5‑DOPA dioxygenase extradiol/glutathionylspermidine synthase family protein</t>
  </si>
  <si>
    <t xml:space="preserve">1,200,171</t>
  </si>
  <si>
    <t xml:space="preserve">G27C(GGT→TGT)</t>
  </si>
  <si>
    <t xml:space="preserve">pgaptmp_001176→</t>
  </si>
  <si>
    <t xml:space="preserve">TIGR03750 family conjugal transfer protein</t>
  </si>
  <si>
    <t xml:space="preserve">1,463,980</t>
  </si>
  <si>
    <t xml:space="preserve">A147P(GCG→CCG)</t>
  </si>
  <si>
    <t xml:space="preserve">1,592,734</t>
  </si>
  <si>
    <t xml:space="preserve">intergenic (+61/‑97)</t>
  </si>
  <si>
    <t xml:space="preserve">pgaptmp_001563→ / →csrA</t>
  </si>
  <si>
    <t xml:space="preserve">IS3‑like element ISKpn18 family transposase/carbon storage regulator CsrA</t>
  </si>
  <si>
    <t xml:space="preserve">2,043,149</t>
  </si>
  <si>
    <t xml:space="preserve">intergenic (‑279/‑58)</t>
  </si>
  <si>
    <t xml:space="preserve">setB← / →fruB</t>
  </si>
  <si>
    <t xml:space="preserve">sugar efflux transporter SetB/fused PTS fructose transporter subunit IIA/HPr protein</t>
  </si>
  <si>
    <t xml:space="preserve">2,075,417</t>
  </si>
  <si>
    <t xml:space="preserve">T477R(ACG→AGG)</t>
  </si>
  <si>
    <t xml:space="preserve">mdtQ→</t>
  </si>
  <si>
    <t xml:space="preserve">multidrug resistance outer membrane protein MdtQ</t>
  </si>
  <si>
    <t xml:space="preserve">2,337,989</t>
  </si>
  <si>
    <t xml:space="preserve">Q27H(CAG→CAC)</t>
  </si>
  <si>
    <t xml:space="preserve">2,454,157</t>
  </si>
  <si>
    <t xml:space="preserve">R410R(CGC→CGG)</t>
  </si>
  <si>
    <t xml:space="preserve">2,635,861</t>
  </si>
  <si>
    <t xml:space="preserve">R17G(CGG→GGG)</t>
  </si>
  <si>
    <t xml:space="preserve">pgaptmp_002551←</t>
  </si>
  <si>
    <t xml:space="preserve">DNA‑binding transcriptional regulator</t>
  </si>
  <si>
    <t xml:space="preserve">2,801,470</t>
  </si>
  <si>
    <t xml:space="preserve">G319R(GGG→CGG)</t>
  </si>
  <si>
    <t xml:space="preserve">pgaptmp_002724→</t>
  </si>
  <si>
    <t xml:space="preserve">S‑(hydroxymethyl)glutathione dehydrogenase/class III alcohol dehydrogenase</t>
  </si>
  <si>
    <t xml:space="preserve">2,980,252</t>
  </si>
  <si>
    <t xml:space="preserve">intergenic (‑29/‑369)</t>
  </si>
  <si>
    <t xml:space="preserve">3,711,742</t>
  </si>
  <si>
    <t xml:space="preserve">Y93F(TAT→TTT)</t>
  </si>
  <si>
    <t xml:space="preserve">ybiX→</t>
  </si>
  <si>
    <t xml:space="preserve">PKHD‑type hydroxylase YbiX</t>
  </si>
  <si>
    <t xml:space="preserve">3,910,554</t>
  </si>
  <si>
    <t xml:space="preserve">intergenic (+73/+447)</t>
  </si>
  <si>
    <t xml:space="preserve">pgaptmp_003873→ / ←pgaptmp_003874</t>
  </si>
  <si>
    <t xml:space="preserve">tRNA‑Ser/DsbA family protein</t>
  </si>
  <si>
    <t xml:space="preserve">3,972,031</t>
  </si>
  <si>
    <t xml:space="preserve">T276T(ACG→ACC)</t>
  </si>
  <si>
    <t xml:space="preserve">pgaptmp_003934→</t>
  </si>
  <si>
    <t xml:space="preserve">Lon protease family protein</t>
  </si>
  <si>
    <t xml:space="preserve">4,208,001</t>
  </si>
  <si>
    <t xml:space="preserve">I340F(ATT→TTT)</t>
  </si>
  <si>
    <t xml:space="preserve">pgaptmp_004147→</t>
  </si>
  <si>
    <t xml:space="preserve">4,546,645</t>
  </si>
  <si>
    <t xml:space="preserve">E140V(GAG→GTG)</t>
  </si>
  <si>
    <t xml:space="preserve">4,742,739</t>
  </si>
  <si>
    <t xml:space="preserve">M268I(ATG→ATC)</t>
  </si>
  <si>
    <t xml:space="preserve">thiI←</t>
  </si>
  <si>
    <t xml:space="preserve">tRNA 4‑thiouridine(8) synthase ThiI</t>
  </si>
  <si>
    <t xml:space="preserve">5,092,755</t>
  </si>
  <si>
    <t xml:space="preserve">intergenic (+31/‑107)</t>
  </si>
  <si>
    <t xml:space="preserve">810,246</t>
  </si>
  <si>
    <t xml:space="preserve">S200T(TCC→ACC)</t>
  </si>
  <si>
    <t xml:space="preserve">ompR→</t>
  </si>
  <si>
    <t xml:space="preserve">two‑component system response regulator OmpR</t>
  </si>
  <si>
    <t xml:space="preserve">1,010,577</t>
  </si>
  <si>
    <t xml:space="preserve">M308I(ATG→ATT)</t>
  </si>
  <si>
    <t xml:space="preserve">pgaptmp_000977←</t>
  </si>
  <si>
    <t xml:space="preserve">LLM class flavin‑dependent oxidoreductase</t>
  </si>
  <si>
    <t xml:space="preserve">2,075,425</t>
  </si>
  <si>
    <t xml:space="preserve">*480K(TAA→AAA)</t>
  </si>
  <si>
    <t xml:space="preserve">2,119,904</t>
  </si>
  <si>
    <t xml:space="preserve">L330V(CTG→GTG)</t>
  </si>
  <si>
    <t xml:space="preserve">pgaptmp_002059←</t>
  </si>
  <si>
    <t xml:space="preserve">2,123,355</t>
  </si>
  <si>
    <t xml:space="preserve">T206P(ACC→CCC)</t>
  </si>
  <si>
    <t xml:space="preserve">2,146,149</t>
  </si>
  <si>
    <t xml:space="preserve">S269I(AGC→ATC)</t>
  </si>
  <si>
    <t xml:space="preserve">pgaptmp_002077→</t>
  </si>
  <si>
    <t xml:space="preserve">capsule assembly Wzi family protein</t>
  </si>
  <si>
    <t xml:space="preserve">2,155,968</t>
  </si>
  <si>
    <t xml:space="preserve">L159R(CTG→CGG)</t>
  </si>
  <si>
    <t xml:space="preserve">2,395,147</t>
  </si>
  <si>
    <t xml:space="preserve">V124V(GTC→GTA)</t>
  </si>
  <si>
    <t xml:space="preserve">mntP←</t>
  </si>
  <si>
    <t xml:space="preserve">manganese efflux pump MntP</t>
  </si>
  <si>
    <t xml:space="preserve">2,442,265</t>
  </si>
  <si>
    <t xml:space="preserve">M146L(ATG→TTG)</t>
  </si>
  <si>
    <t xml:space="preserve">pgaptmp_002354→</t>
  </si>
  <si>
    <t xml:space="preserve">PhnD/SsuA/transferrin family substrate‑binding protein</t>
  </si>
  <si>
    <t xml:space="preserve">2,542,156</t>
  </si>
  <si>
    <t xml:space="preserve">E53Q(GAA→CAA)</t>
  </si>
  <si>
    <t xml:space="preserve">2,848,374</t>
  </si>
  <si>
    <t xml:space="preserve">Q279H(CAG→CAC)</t>
  </si>
  <si>
    <t xml:space="preserve">3,404,768</t>
  </si>
  <si>
    <t xml:space="preserve">H209Q(CAT→CAA)</t>
  </si>
  <si>
    <t xml:space="preserve">tssC←</t>
  </si>
  <si>
    <t xml:space="preserve">type VI secretion system contractile sheath large subunit</t>
  </si>
  <si>
    <t xml:space="preserve">3,578,482</t>
  </si>
  <si>
    <t xml:space="preserve">intergenic (+395/+98)</t>
  </si>
  <si>
    <t xml:space="preserve">pgaptmp_003512→ / ←pgaptmp_003513</t>
  </si>
  <si>
    <t xml:space="preserve">TetR/AcrR family transcriptional regulator/IS6‑like element IS6100 family transposase</t>
  </si>
  <si>
    <t xml:space="preserve">3,683,835</t>
  </si>
  <si>
    <t xml:space="preserve">K847N(AAA→AAC)</t>
  </si>
  <si>
    <t xml:space="preserve">topA←</t>
  </si>
  <si>
    <t xml:space="preserve">type I DNA topoisomerase</t>
  </si>
  <si>
    <t xml:space="preserve">3,737,404</t>
  </si>
  <si>
    <t xml:space="preserve">L172H(CTC→CAC)</t>
  </si>
  <si>
    <t xml:space="preserve">astD←</t>
  </si>
  <si>
    <t xml:space="preserve">succinylglutamate‑semialdehyde dehydrogenase</t>
  </si>
  <si>
    <t xml:space="preserve">4,127,926</t>
  </si>
  <si>
    <t xml:space="preserve">R236G(CGT→GGT)</t>
  </si>
  <si>
    <t xml:space="preserve">pgaptmp_004074←</t>
  </si>
  <si>
    <t xml:space="preserve">replication endonuclease</t>
  </si>
  <si>
    <t xml:space="preserve">4,213,955</t>
  </si>
  <si>
    <t xml:space="preserve">E27D(GAA→GAC)</t>
  </si>
  <si>
    <t xml:space="preserve">moaC←</t>
  </si>
  <si>
    <t xml:space="preserve">cyclic pyranopterin monophosphate synthase MoaC</t>
  </si>
  <si>
    <t xml:space="preserve">4,225,320</t>
  </si>
  <si>
    <t xml:space="preserve">A39A(GCG→GCC)</t>
  </si>
  <si>
    <t xml:space="preserve">bioC←</t>
  </si>
  <si>
    <t xml:space="preserve">malonyl‑ACP O‑methyltransferase BioC</t>
  </si>
  <si>
    <t xml:space="preserve">4,482,244</t>
  </si>
  <si>
    <t xml:space="preserve">D745H(GAC→CAC)</t>
  </si>
  <si>
    <t xml:space="preserve">pgaptmp_004418←</t>
  </si>
  <si>
    <t xml:space="preserve">sigma‑54‑dependent transcriptional regulator</t>
  </si>
  <si>
    <t xml:space="preserve">4,532,276</t>
  </si>
  <si>
    <t xml:space="preserve">*381*(TAA→TAG)</t>
  </si>
  <si>
    <t xml:space="preserve">pgaptmp_004461←</t>
  </si>
  <si>
    <t xml:space="preserve">HlyD family secretion protein</t>
  </si>
  <si>
    <t xml:space="preserve">4,542,099</t>
  </si>
  <si>
    <t xml:space="preserve">intergenic (‑151/+33)</t>
  </si>
  <si>
    <t xml:space="preserve">4,873,454</t>
  </si>
  <si>
    <t xml:space="preserve">I475I(ATC→ATA)</t>
  </si>
  <si>
    <t xml:space="preserve">gabD→</t>
  </si>
  <si>
    <t xml:space="preserve">NADP‑dependent succinate‑semialdehyde dehydrogenase</t>
  </si>
  <si>
    <t xml:space="preserve">104,989</t>
  </si>
  <si>
    <t xml:space="preserve">G338R(GGG→CGG)</t>
  </si>
  <si>
    <t xml:space="preserve">malF→</t>
  </si>
  <si>
    <t xml:space="preserve">maltose ABC transporter permease MalF</t>
  </si>
  <si>
    <t xml:space="preserve">112,465</t>
  </si>
  <si>
    <t xml:space="preserve">M178I(ATG→ATC)</t>
  </si>
  <si>
    <t xml:space="preserve">pgi←</t>
  </si>
  <si>
    <t xml:space="preserve">glucose‑6‑phosphate isomerase</t>
  </si>
  <si>
    <t xml:space="preserve">235,558</t>
  </si>
  <si>
    <t xml:space="preserve">intergenic (+50/+412)</t>
  </si>
  <si>
    <t xml:space="preserve">559,963</t>
  </si>
  <si>
    <t xml:space="preserve">K32*(AAA→TAA)</t>
  </si>
  <si>
    <t xml:space="preserve">pgaptmp_000530←</t>
  </si>
  <si>
    <t xml:space="preserve">methylated‑DNA‑‑[protein]‑cysteine S‑methyltransferase</t>
  </si>
  <si>
    <t xml:space="preserve">1,042,174</t>
  </si>
  <si>
    <t xml:space="preserve">intergenic (+57/+291)</t>
  </si>
  <si>
    <t xml:space="preserve">1,042,292</t>
  </si>
  <si>
    <t xml:space="preserve">intergenic (+175/+173)</t>
  </si>
  <si>
    <t xml:space="preserve">1,123,486</t>
  </si>
  <si>
    <t xml:space="preserve">R191P(CGC→CCC)</t>
  </si>
  <si>
    <t xml:space="preserve">1,562,982</t>
  </si>
  <si>
    <t xml:space="preserve">R70G(CGG→GGG)</t>
  </si>
  <si>
    <t xml:space="preserve">1,743,782</t>
  </si>
  <si>
    <t xml:space="preserve">D65H(GAC→CAC)</t>
  </si>
  <si>
    <t xml:space="preserve">1,764,868</t>
  </si>
  <si>
    <t xml:space="preserve">A356P(GCC→CCC)</t>
  </si>
  <si>
    <t xml:space="preserve">ispG→</t>
  </si>
  <si>
    <t xml:space="preserve">flavodoxin‑dependent (E)‑4‑hydroxy‑3‑methylbut‑2‑enyl‑diphosphate synthase</t>
  </si>
  <si>
    <t xml:space="preserve">2,209,953</t>
  </si>
  <si>
    <t xml:space="preserve">intergenic (+45/‑177)</t>
  </si>
  <si>
    <t xml:space="preserve">2,321,779</t>
  </si>
  <si>
    <t xml:space="preserve">K472N(AAG→AAT)</t>
  </si>
  <si>
    <t xml:space="preserve">pgaptmp_002236←</t>
  </si>
  <si>
    <t xml:space="preserve">2,458,649</t>
  </si>
  <si>
    <t xml:space="preserve">intergenic (+21/+29)</t>
  </si>
  <si>
    <t xml:space="preserve">2,772,770</t>
  </si>
  <si>
    <t xml:space="preserve">H292N(CAC→AAC)</t>
  </si>
  <si>
    <t xml:space="preserve">3,359,356</t>
  </si>
  <si>
    <t xml:space="preserve">intergenic (‑213/+38)</t>
  </si>
  <si>
    <t xml:space="preserve">pgaptmp_003276← / ←pgaptmp_003277</t>
  </si>
  <si>
    <t xml:space="preserve">hypothetical protein/amino acid permease</t>
  </si>
  <si>
    <t xml:space="preserve">3,369,686</t>
  </si>
  <si>
    <t xml:space="preserve">A202S(GCC→TCC)</t>
  </si>
  <si>
    <t xml:space="preserve">pgaptmp_003287←</t>
  </si>
  <si>
    <t xml:space="preserve">NmrA/HSCARG family protein</t>
  </si>
  <si>
    <t xml:space="preserve">L151V(CTG→GTG)</t>
  </si>
  <si>
    <t xml:space="preserve">3,648,085</t>
  </si>
  <si>
    <t xml:space="preserve">intergenic (‑315/+206)</t>
  </si>
  <si>
    <t xml:space="preserve">pgaptmp_003596← / ←pgaptmp_003597</t>
  </si>
  <si>
    <t xml:space="preserve">antirestriction protein/hypothetical protein</t>
  </si>
  <si>
    <t xml:space="preserve">4,054,493</t>
  </si>
  <si>
    <t xml:space="preserve">S56C(AGT→TGT)</t>
  </si>
  <si>
    <t xml:space="preserve">cydC→</t>
  </si>
  <si>
    <t xml:space="preserve">cysteine/glutathione ABC transporter ATP‑binding protein/permease CydC</t>
  </si>
  <si>
    <t xml:space="preserve">4,092,253</t>
  </si>
  <si>
    <t xml:space="preserve">intergenic (‑1/+348)</t>
  </si>
  <si>
    <t xml:space="preserve">potF← / ←pgaptmp_004030</t>
  </si>
  <si>
    <t xml:space="preserve">spermidine/putrescine ABC transporter substrate‑binding protein PotF/YbjN domain‑containing protein</t>
  </si>
  <si>
    <t xml:space="preserve">5,224,208</t>
  </si>
  <si>
    <t xml:space="preserve">L101V(CTT→GTT)</t>
  </si>
  <si>
    <t xml:space="preserve">328,676</t>
  </si>
  <si>
    <t xml:space="preserve">A194T(GCG→ACG)</t>
  </si>
  <si>
    <t xml:space="preserve">rhaS←</t>
  </si>
  <si>
    <t xml:space="preserve">HTH‑type transcriptional activator RhaS</t>
  </si>
  <si>
    <t xml:space="preserve">536,768</t>
  </si>
  <si>
    <t xml:space="preserve">A11G(GCG→GGG)</t>
  </si>
  <si>
    <t xml:space="preserve">725,774</t>
  </si>
  <si>
    <t xml:space="preserve">G96G(GGC→GGA)</t>
  </si>
  <si>
    <t xml:space="preserve">nikA←</t>
  </si>
  <si>
    <t xml:space="preserve">nickel ABC transporter substrate‑binding protein</t>
  </si>
  <si>
    <t xml:space="preserve">1,042,294</t>
  </si>
  <si>
    <t xml:space="preserve">intergenic (+177/+171)</t>
  </si>
  <si>
    <t xml:space="preserve">1,671,966</t>
  </si>
  <si>
    <t xml:space="preserve">L160Q(CTG→CAG)</t>
  </si>
  <si>
    <t xml:space="preserve">pgaptmp_001649←</t>
  </si>
  <si>
    <t xml:space="preserve">YfiR family protein</t>
  </si>
  <si>
    <t xml:space="preserve">1,743,774</t>
  </si>
  <si>
    <t xml:space="preserve">V62G(GTC→GGC)</t>
  </si>
  <si>
    <t xml:space="preserve">2,013,582</t>
  </si>
  <si>
    <t xml:space="preserve">A90V(GCA→GTA)</t>
  </si>
  <si>
    <t xml:space="preserve">pgaptmp_001966←</t>
  </si>
  <si>
    <t xml:space="preserve">2,075,441</t>
  </si>
  <si>
    <t xml:space="preserve">intergenic (+14/+20)</t>
  </si>
  <si>
    <t xml:space="preserve">2,273,258</t>
  </si>
  <si>
    <t xml:space="preserve">G856D(GGC→GAC)</t>
  </si>
  <si>
    <t xml:space="preserve">irp2←</t>
  </si>
  <si>
    <t xml:space="preserve">yersiniabactin non‑ribosomal peptide synthetase HMWP2</t>
  </si>
  <si>
    <t xml:space="preserve">2,617,405</t>
  </si>
  <si>
    <t xml:space="preserve">D73D(GAC→GAT)</t>
  </si>
  <si>
    <t xml:space="preserve">sufA→</t>
  </si>
  <si>
    <t xml:space="preserve">Fe‑S cluster assembly scaffold SufA</t>
  </si>
  <si>
    <t xml:space="preserve">3,060,746</t>
  </si>
  <si>
    <t xml:space="preserve">I168F(ATT→TTT)</t>
  </si>
  <si>
    <t xml:space="preserve">pgaptmp_002981→</t>
  </si>
  <si>
    <t xml:space="preserve">3,158,596</t>
  </si>
  <si>
    <t xml:space="preserve">coding (862‑864/1200 nt)</t>
  </si>
  <si>
    <t xml:space="preserve">pgaptmp_003082→</t>
  </si>
  <si>
    <t xml:space="preserve">sugar transporter</t>
  </si>
  <si>
    <t xml:space="preserve">3,174,548</t>
  </si>
  <si>
    <t xml:space="preserve">intergenic (‑71/‑126)</t>
  </si>
  <si>
    <t xml:space="preserve">pgaptmp_003101← / →pgaptmp_003102</t>
  </si>
  <si>
    <t xml:space="preserve">LacI family DNA‑binding transcriptional regulator/beta‑galactosidase</t>
  </si>
  <si>
    <t xml:space="preserve">3,292,126</t>
  </si>
  <si>
    <t xml:space="preserve">intergenic (+18/+31)</t>
  </si>
  <si>
    <t xml:space="preserve">gap→ / ←aldA</t>
  </si>
  <si>
    <t xml:space="preserve">type I glyceraldehyde‑3‑phosphate dehydrogenase/aldehyde dehydrogenase</t>
  </si>
  <si>
    <t xml:space="preserve">3,359,051</t>
  </si>
  <si>
    <t xml:space="preserve">Q31H(CAG→CAC)</t>
  </si>
  <si>
    <t xml:space="preserve">pgaptmp_003276←</t>
  </si>
  <si>
    <t xml:space="preserve">3,560,275</t>
  </si>
  <si>
    <t xml:space="preserve">V58V(GTC→GTG)</t>
  </si>
  <si>
    <t xml:space="preserve">3,685,848</t>
  </si>
  <si>
    <t xml:space="preserve">G176G(GGC→GGA)</t>
  </si>
  <si>
    <t xml:space="preserve">3,753,604</t>
  </si>
  <si>
    <t xml:space="preserve">A168P(GCC→CCC)</t>
  </si>
  <si>
    <t xml:space="preserve">3,798,705</t>
  </si>
  <si>
    <t xml:space="preserve">S61T(AGC→ACC)</t>
  </si>
  <si>
    <t xml:space="preserve">4,171,764</t>
  </si>
  <si>
    <t xml:space="preserve">E482V(GAG→GTG)</t>
  </si>
  <si>
    <t xml:space="preserve">pgaptmp_004113←</t>
  </si>
  <si>
    <t xml:space="preserve">ABC‑F family ATPase</t>
  </si>
  <si>
    <t xml:space="preserve">4,210,019</t>
  </si>
  <si>
    <t xml:space="preserve">R181P(CGC→CCC)</t>
  </si>
  <si>
    <t xml:space="preserve">4,546,622</t>
  </si>
  <si>
    <t xml:space="preserve">L148V(CTG→GTG)</t>
  </si>
  <si>
    <t xml:space="preserve">4,665,889</t>
  </si>
  <si>
    <t xml:space="preserve">T774T(ACT→ACA)</t>
  </si>
  <si>
    <t xml:space="preserve">mscK←</t>
  </si>
  <si>
    <t xml:space="preserve">mechanosensitive channel MscK</t>
  </si>
  <si>
    <t xml:space="preserve">5,364,360</t>
  </si>
  <si>
    <t xml:space="preserve">intergenic (+58/+204)</t>
  </si>
  <si>
    <t xml:space="preserve">pgaptmp_005274→ / ←pgaptmp_005275</t>
  </si>
  <si>
    <t xml:space="preserve">GNAT family N‑acetyltransferase/tRNA isopentenyl‑2‑thiomethyl‑A‑37 hydroxylase MiaE</t>
  </si>
  <si>
    <t xml:space="preserve">5,390,817</t>
  </si>
  <si>
    <t xml:space="preserve">P45R(CCG→CGG)</t>
  </si>
  <si>
    <t xml:space="preserve">pgaptmp_005300←</t>
  </si>
  <si>
    <t xml:space="preserve">type II toxin‑antitoxin system RelB/DinJ family antitoxin</t>
  </si>
  <si>
    <t xml:space="preserve">243,979</t>
  </si>
  <si>
    <t xml:space="preserve">A118T(GCC→ACC)</t>
  </si>
  <si>
    <t xml:space="preserve">rffC←</t>
  </si>
  <si>
    <t xml:space="preserve">dTDP‑4‑amino‑4,6‑dideoxy‑D‑galactose acyltransferase</t>
  </si>
  <si>
    <t xml:space="preserve">491,847</t>
  </si>
  <si>
    <t xml:space="preserve">G184C(GGC→TGC)</t>
  </si>
  <si>
    <t xml:space="preserve">pgaptmp_000467→</t>
  </si>
  <si>
    <t xml:space="preserve">aromatic acid/H+ symport family MFS transporter</t>
  </si>
  <si>
    <t xml:space="preserve">536,758</t>
  </si>
  <si>
    <t xml:space="preserve">V14V(GTT→GTG) ‡</t>
  </si>
  <si>
    <t xml:space="preserve">V14G(GTT→GGT) ‡</t>
  </si>
  <si>
    <t xml:space="preserve">1,938,151</t>
  </si>
  <si>
    <t xml:space="preserve">L431R(CTG→CGG)</t>
  </si>
  <si>
    <t xml:space="preserve">2,128,083</t>
  </si>
  <si>
    <t xml:space="preserve">A83A(GCG→GCA)</t>
  </si>
  <si>
    <t xml:space="preserve">pgaptmp_002062←</t>
  </si>
  <si>
    <t xml:space="preserve">MdtA/MuxA family multidrug efflux RND transporter periplasmic adaptor subunit</t>
  </si>
  <si>
    <t xml:space="preserve">2,308,847</t>
  </si>
  <si>
    <t xml:space="preserve">intergenic (+1/‑15)</t>
  </si>
  <si>
    <t xml:space="preserve">2,891,963</t>
  </si>
  <si>
    <t xml:space="preserve">S177N(AGC→AAC)</t>
  </si>
  <si>
    <t xml:space="preserve">pgaptmp_002811→</t>
  </si>
  <si>
    <t xml:space="preserve">ring‑hydroxylating dioxygenase ferredoxin reductase family protein</t>
  </si>
  <si>
    <t xml:space="preserve">4,888,555</t>
  </si>
  <si>
    <t xml:space="preserve">L53Q(CTG→CAG)</t>
  </si>
  <si>
    <t xml:space="preserve">pgaptmp_004829←</t>
  </si>
  <si>
    <t xml:space="preserve">NADH:ubiquinone reductase (Na(+)‑transporting) subunit B</t>
  </si>
  <si>
    <t xml:space="preserve">contig_2</t>
  </si>
  <si>
    <t xml:space="preserve">13,956</t>
  </si>
  <si>
    <t xml:space="preserve">R31S(AGG→AGT)</t>
  </si>
  <si>
    <t xml:space="preserve">pgaptmp_005450←</t>
  </si>
  <si>
    <t xml:space="preserve">MobC</t>
  </si>
  <si>
    <t xml:space="preserve">19,701</t>
  </si>
  <si>
    <t xml:space="preserve">intergenic (+381/‑1405)</t>
  </si>
  <si>
    <t xml:space="preserve">icmT→ / →pgaptmp_005457</t>
  </si>
  <si>
    <t xml:space="preserve">IcmT/TraK family protein/hypothetical protein</t>
  </si>
  <si>
    <t xml:space="preserve">20,899</t>
  </si>
  <si>
    <t xml:space="preserve">intergenic (+1579/‑207)</t>
  </si>
  <si>
    <t xml:space="preserve">MC</t>
  </si>
  <si>
    <t xml:space="preserve">1</t>
  </si>
  <si>
    <t xml:space="preserve">Δ64,723 bp</t>
  </si>
  <si>
    <t xml:space="preserve">[pgaptmp_005425]–pgaptmp_005506</t>
  </si>
  <si>
    <t xml:space="preserve">82 genes: [pgaptmp_005425],pgaptmp_005426,pgaptmp_005427,pgaptmp_005428,pgaptmp_005429,pgaptmp_005430,pgaptmp_005431,pgaptmp_005432,pgaptmp_005433,pgaptmp_005434,pgaptmp_005435,pgaptmp_005436,pgaptmp_005437,pgaptmp_005438,pgaptmp_005439,pgaptmp_005440,pgaptmp_005441,pgaptmp_005442,pgaptmp_005443,pgaptmp_005444,pgaptmp_005445,pgaptmp_005446,ssb,pgaptmp_005448,pgaptmp_005449,pgaptmp_005450,pgaptmp_005451,pgaptmp_005452,pgaptmp_005453,pgaptmp_005454,traJ,icmT,pgaptmp_005457,pgaptmp_005458,pgaptmp_005459,pgaptmp_005460,pgaptmp_005461,pgaptmp_005462,traO,traP,traQ,pgaptmp_005466,pgaptmp_005467,pgaptmp_005468,traW,pgaptmp_005470,pgaptmp_005471,pgaptmp_005472,pgaptmp_005473,pgaptmp_005474,pgaptmp_005475,pgaptmp_005476,pgaptmp_005477,pgaptmp_005478,pgaptmp_005479,pgaptmp_005480,pgaptmp_005481,pgaptmp_005482,pgaptmp_005483,pgaptmp_005484,pgaptmp_005485,pemI,pemK,ltrA,umuD,umuC,pgaptmp_005491,pgaptmp_005492,pgaptmp_005493,pgaptmp_005494,pgaptmp_005495,pgaptmp_005496,pgaptmp_005497,pgaptmp_005498,pgaptmp_005499,pgaptmp_005500,pgaptmp_005501,pgaptmp_005502,pgaptmp_005503,pgaptmp_005504,pgaptmp_005505,pgaptmp_005506[pgaptmp_005425],pgaptmp_005426,pgaptmp_005427,pgaptmp_005428,pgaptmp_005429,pgaptmp_005430,pgaptmp_005431,pgaptmp_005432,pgaptmp_005433,pgaptmp_005434,pgaptmp_005435,pgaptmp_005436,pgaptmp_005437,pgaptmp_005438,pgaptmp_005439,pgaptmp_005440,pgaptmp_005441,pgaptmp_005442,pgaptmp_005443,pgaptmp_005444,pgaptmp_005445,pgaptmp_005446,ssb,pgaptmp_005448,pgaptmp_005449,pgaptmp_005450,pgaptmp_005451,pgaptmp_005452,pgaptmp_005453,pgaptmp_005454,traJ,icmT,pgaptmp_005457,pgaptmp_005458,pgaptmp_005459,pgaptmp_005460,pgaptmp_005461,pgaptmp_005462,traO,traP,traQ,pgaptmp_005466,pgaptmp_005467,pgaptmp_005468,traW,pgaptmp_005470,pgaptmp_005471,pgaptmp_005472,pgaptmp_005473,pgaptmp_005474,pgaptmp_005475,pgaptmp_005476,pgaptmp_005477,pgaptmp_005478,pgaptmp_005479,pgaptmp_005480,pgaptmp_005481,pgaptmp_005482,pgaptmp_005483,pgaptmp_005484,pgaptmp_005485,pemI,pemK,ltrA,umuD,umuC,pgaptmp_005491,pgaptmp_005492,pgaptmp_005493,pgaptmp_005494,pgaptmp_005495,pgaptmp_005496,pgaptmp_005497,pgaptmp_005498,pgaptmp_005499,pgaptmp_005500,pgaptmp_005501,pgaptmp_005502,pgaptmp_005503,pgaptmp_005504,pgaptmp_005505,pgaptmp_005506</t>
  </si>
  <si>
    <t xml:space="preserve">contig_3</t>
  </si>
  <si>
    <t xml:space="preserve">587</t>
  </si>
  <si>
    <t xml:space="preserve">intergenic (–/+487)</t>
  </si>
  <si>
    <t xml:space="preserve">–/ ←pgaptmp_005507</t>
  </si>
  <si>
    <t xml:space="preserve">–/replication initiation protein</t>
  </si>
  <si>
    <t xml:space="preserve">975</t>
  </si>
  <si>
    <t xml:space="preserve">intergenic (–/+99)</t>
  </si>
  <si>
    <t xml:space="preserve">7,404</t>
  </si>
  <si>
    <t xml:space="preserve">V232L(GTG→TTG)</t>
  </si>
  <si>
    <t xml:space="preserve">pgaptmp_005513←</t>
  </si>
  <si>
    <t xml:space="preserve">AAA family ATPase</t>
  </si>
  <si>
    <t xml:space="preserve">Ref</t>
  </si>
  <si>
    <t xml:space="preserve">Alt</t>
  </si>
  <si>
    <t xml:space="preserve">Allele Depth 5_G</t>
  </si>
  <si>
    <t xml:space="preserve">Total Depth 5_G</t>
  </si>
  <si>
    <t xml:space="preserve">Allele Depth 5_G3</t>
  </si>
  <si>
    <t xml:space="preserve">Total Depth 5_G3</t>
  </si>
  <si>
    <t xml:space="preserve">Allele Depth 5_G4</t>
  </si>
  <si>
    <t xml:space="preserve">Total Depth 5_G4</t>
  </si>
  <si>
    <t xml:space="preserve">Allele Depth 5_G6</t>
  </si>
  <si>
    <t xml:space="preserve">Total Depth 5_G6</t>
  </si>
  <si>
    <t xml:space="preserve">Allele Depth 5_H</t>
  </si>
  <si>
    <t xml:space="preserve">Total Depth 5_H</t>
  </si>
  <si>
    <t xml:space="preserve">Allele Depth 5_H2</t>
  </si>
  <si>
    <t xml:space="preserve">Total Depth 5_H2</t>
  </si>
  <si>
    <t xml:space="preserve">Allele Depth 5_H4</t>
  </si>
  <si>
    <t xml:space="preserve">Total Depth 5_H4</t>
  </si>
  <si>
    <t xml:space="preserve">Allele Depth 5_H5</t>
  </si>
  <si>
    <t xml:space="preserve">Total Depth 5_H5</t>
  </si>
  <si>
    <t xml:space="preserve">Allele Depth 7_D3</t>
  </si>
  <si>
    <t xml:space="preserve">Total Depth 7_D3</t>
  </si>
  <si>
    <t xml:space="preserve">Allele Depth 7_D4</t>
  </si>
  <si>
    <t xml:space="preserve">Total Depth 7_D4</t>
  </si>
  <si>
    <t xml:space="preserve">Allele Depth 7_D5</t>
  </si>
  <si>
    <t xml:space="preserve">Total Depth 7_D5</t>
  </si>
  <si>
    <t xml:space="preserve">21941</t>
  </si>
  <si>
    <t xml:space="preserve">C</t>
  </si>
  <si>
    <t xml:space="preserve">G</t>
  </si>
  <si>
    <t xml:space="preserve">21963</t>
  </si>
  <si>
    <t xml:space="preserve">472273</t>
  </si>
  <si>
    <t xml:space="preserve">536764</t>
  </si>
  <si>
    <t xml:space="preserve">T</t>
  </si>
  <si>
    <t xml:space="preserve">827597</t>
  </si>
  <si>
    <t xml:space="preserve">1396937</t>
  </si>
  <si>
    <t xml:space="preserve">1871327</t>
  </si>
  <si>
    <t xml:space="preserve">2018062</t>
  </si>
  <si>
    <t xml:space="preserve">2018064</t>
  </si>
  <si>
    <t xml:space="preserve">A</t>
  </si>
  <si>
    <t xml:space="preserve">2018069</t>
  </si>
  <si>
    <t xml:space="preserve">2075443</t>
  </si>
  <si>
    <t xml:space="preserve">2123360</t>
  </si>
  <si>
    <t xml:space="preserve">2209945</t>
  </si>
  <si>
    <t xml:space="preserve">2300250</t>
  </si>
  <si>
    <t xml:space="preserve">2300253</t>
  </si>
  <si>
    <t xml:space="preserve">2300259</t>
  </si>
  <si>
    <t xml:space="preserve">2300268</t>
  </si>
  <si>
    <t xml:space="preserve">2300286</t>
  </si>
  <si>
    <t xml:space="preserve">2383533</t>
  </si>
  <si>
    <t xml:space="preserve">2383535</t>
  </si>
  <si>
    <t xml:space="preserve">2542207</t>
  </si>
  <si>
    <t xml:space="preserve">2848386</t>
  </si>
  <si>
    <t xml:space="preserve">3373677</t>
  </si>
  <si>
    <t xml:space="preserve">3373678</t>
  </si>
  <si>
    <t xml:space="preserve">3373687</t>
  </si>
  <si>
    <t xml:space="preserve">3492962</t>
  </si>
  <si>
    <t xml:space="preserve">3644742</t>
  </si>
  <si>
    <t xml:space="preserve">3644758</t>
  </si>
  <si>
    <t xml:space="preserve">3798560</t>
  </si>
  <si>
    <t xml:space="preserve">3798740</t>
  </si>
  <si>
    <t xml:space="preserve">3800714</t>
  </si>
  <si>
    <t xml:space="preserve">4196911</t>
  </si>
  <si>
    <t xml:space="preserve">4196913</t>
  </si>
  <si>
    <t xml:space="preserve">4196922</t>
  </si>
  <si>
    <t xml:space="preserve">4542103</t>
  </si>
  <si>
    <t xml:space="preserve">4980622</t>
  </si>
  <si>
    <t xml:space="preserve">5386673</t>
  </si>
  <si>
    <t xml:space="preserve">235539</t>
  </si>
  <si>
    <t xml:space="preserve">689137</t>
  </si>
  <si>
    <t xml:space="preserve">689166</t>
  </si>
  <si>
    <t xml:space="preserve">944563</t>
  </si>
  <si>
    <t xml:space="preserve">1031624</t>
  </si>
  <si>
    <t xml:space="preserve">1042271</t>
  </si>
  <si>
    <t xml:space="preserve">1042289</t>
  </si>
  <si>
    <t xml:space="preserve">1042291</t>
  </si>
  <si>
    <t xml:space="preserve">1047944</t>
  </si>
  <si>
    <t xml:space="preserve">1060045</t>
  </si>
  <si>
    <t xml:space="preserve">1079456</t>
  </si>
  <si>
    <t xml:space="preserve">1334880</t>
  </si>
  <si>
    <t xml:space="preserve">1423243</t>
  </si>
  <si>
    <t xml:space="preserve">1463969</t>
  </si>
  <si>
    <t xml:space="preserve">1573646</t>
  </si>
  <si>
    <t xml:space="preserve">2108668</t>
  </si>
  <si>
    <t xml:space="preserve">2123348</t>
  </si>
  <si>
    <t xml:space="preserve">2165482</t>
  </si>
  <si>
    <t xml:space="preserve">2209962</t>
  </si>
  <si>
    <t xml:space="preserve">2300215</t>
  </si>
  <si>
    <t xml:space="preserve">2338016</t>
  </si>
  <si>
    <t xml:space="preserve">2772763</t>
  </si>
  <si>
    <t xml:space="preserve">2772786</t>
  </si>
  <si>
    <t xml:space="preserve">2828967</t>
  </si>
  <si>
    <t xml:space="preserve">2842961</t>
  </si>
  <si>
    <t xml:space="preserve">2980260</t>
  </si>
  <si>
    <t xml:space="preserve">2980263</t>
  </si>
  <si>
    <t xml:space="preserve">3493024</t>
  </si>
  <si>
    <t xml:space="preserve">3560274</t>
  </si>
  <si>
    <t xml:space="preserve">3714911</t>
  </si>
  <si>
    <t xml:space="preserve">3753615</t>
  </si>
  <si>
    <t xml:space="preserve">3798538</t>
  </si>
  <si>
    <t xml:space="preserve">3798548</t>
  </si>
  <si>
    <t xml:space="preserve">3800721</t>
  </si>
  <si>
    <t xml:space="preserve">3844191</t>
  </si>
  <si>
    <t xml:space="preserve">4210009</t>
  </si>
  <si>
    <t xml:space="preserve">4351629</t>
  </si>
  <si>
    <t xml:space="preserve">4453250</t>
  </si>
  <si>
    <t xml:space="preserve">4453259</t>
  </si>
  <si>
    <t xml:space="preserve">4569549</t>
  </si>
  <si>
    <t xml:space="preserve">4781380</t>
  </si>
  <si>
    <t xml:space="preserve">4782775</t>
  </si>
  <si>
    <t xml:space="preserve">4782782</t>
  </si>
  <si>
    <t xml:space="preserve">4829837</t>
  </si>
  <si>
    <t xml:space="preserve">5092802</t>
  </si>
  <si>
    <t xml:space="preserve">13956</t>
  </si>
  <si>
    <t xml:space="preserve">19701</t>
  </si>
  <si>
    <t xml:space="preserve">20899</t>
  </si>
  <si>
    <t xml:space="preserve">21991</t>
  </si>
  <si>
    <t xml:space="preserve">254439</t>
  </si>
  <si>
    <t xml:space="preserve">373804</t>
  </si>
  <si>
    <t xml:space="preserve">536759</t>
  </si>
  <si>
    <t xml:space="preserve">689124</t>
  </si>
  <si>
    <t xml:space="preserve">689160</t>
  </si>
  <si>
    <t xml:space="preserve">690716</t>
  </si>
  <si>
    <t xml:space="preserve">690745</t>
  </si>
  <si>
    <t xml:space="preserve">944556</t>
  </si>
  <si>
    <t xml:space="preserve">1274599</t>
  </si>
  <si>
    <t xml:space="preserve">1463970</t>
  </si>
  <si>
    <t xml:space="preserve">1938154</t>
  </si>
  <si>
    <t xml:space="preserve">2155671</t>
  </si>
  <si>
    <t xml:space="preserve">2209950</t>
  </si>
  <si>
    <t xml:space="preserve">2308849</t>
  </si>
  <si>
    <t xml:space="preserve">2458647</t>
  </si>
  <si>
    <t xml:space="preserve">2463571</t>
  </si>
  <si>
    <t xml:space="preserve">2772806</t>
  </si>
  <si>
    <t xml:space="preserve">3264915</t>
  </si>
  <si>
    <t xml:space="preserve">CCCG</t>
  </si>
  <si>
    <t xml:space="preserve">3558620</t>
  </si>
  <si>
    <t xml:space="preserve">3644749</t>
  </si>
  <si>
    <t xml:space="preserve">3647516</t>
  </si>
  <si>
    <t xml:space="preserve">4782769</t>
  </si>
  <si>
    <t xml:space="preserve">4782788</t>
  </si>
  <si>
    <t xml:space="preserve">5097637</t>
  </si>
  <si>
    <t xml:space="preserve">235577</t>
  </si>
  <si>
    <t xml:space="preserve">246379</t>
  </si>
  <si>
    <t xml:space="preserve">663080</t>
  </si>
  <si>
    <t xml:space="preserve">944634</t>
  </si>
  <si>
    <t xml:space="preserve">1042155</t>
  </si>
  <si>
    <t xml:space="preserve">1042303</t>
  </si>
  <si>
    <t xml:space="preserve">1470495</t>
  </si>
  <si>
    <t xml:space="preserve">1579691</t>
  </si>
  <si>
    <t xml:space="preserve">2018071</t>
  </si>
  <si>
    <t xml:space="preserve">2108670</t>
  </si>
  <si>
    <t xml:space="preserve">2300242</t>
  </si>
  <si>
    <t xml:space="preserve">2305236</t>
  </si>
  <si>
    <t xml:space="preserve">2454165</t>
  </si>
  <si>
    <t xml:space="preserve">2458644</t>
  </si>
  <si>
    <t xml:space="preserve">2463554</t>
  </si>
  <si>
    <t xml:space="preserve">2814842</t>
  </si>
  <si>
    <t xml:space="preserve">2904889</t>
  </si>
  <si>
    <t xml:space="preserve">2980237</t>
  </si>
  <si>
    <t xml:space="preserve">3412410</t>
  </si>
  <si>
    <t xml:space="preserve">3492897</t>
  </si>
  <si>
    <t xml:space="preserve">3798541</t>
  </si>
  <si>
    <t xml:space="preserve">3810918</t>
  </si>
  <si>
    <t xml:space="preserve">4379577</t>
  </si>
  <si>
    <t xml:space="preserve">4546605</t>
  </si>
  <si>
    <t xml:space="preserve">4739750</t>
  </si>
  <si>
    <t xml:space="preserve">5320164</t>
  </si>
  <si>
    <t xml:space="preserve">1285740</t>
  </si>
  <si>
    <t xml:space="preserve">1423271</t>
  </si>
  <si>
    <t xml:space="preserve">1505230</t>
  </si>
  <si>
    <t xml:space="preserve">1565622</t>
  </si>
  <si>
    <t xml:space="preserve">1699303</t>
  </si>
  <si>
    <t xml:space="preserve">1778048</t>
  </si>
  <si>
    <t xml:space="preserve">1993847</t>
  </si>
  <si>
    <t xml:space="preserve">2034782</t>
  </si>
  <si>
    <t xml:space="preserve">2379216</t>
  </si>
  <si>
    <t xml:space="preserve">2463526</t>
  </si>
  <si>
    <t xml:space="preserve">3001576</t>
  </si>
  <si>
    <t xml:space="preserve">3047985</t>
  </si>
  <si>
    <t xml:space="preserve">3461604</t>
  </si>
  <si>
    <t xml:space="preserve">3798711</t>
  </si>
  <si>
    <t xml:space="preserve">4196920</t>
  </si>
  <si>
    <t xml:space="preserve">4546638</t>
  </si>
  <si>
    <t xml:space="preserve">5224171</t>
  </si>
  <si>
    <t xml:space="preserve">5350806</t>
  </si>
  <si>
    <t xml:space="preserve">390067</t>
  </si>
  <si>
    <t xml:space="preserve">1042392</t>
  </si>
  <si>
    <t xml:space="preserve">1079454</t>
  </si>
  <si>
    <t xml:space="preserve">1562992</t>
  </si>
  <si>
    <t xml:space="preserve">1743783</t>
  </si>
  <si>
    <t xml:space="preserve">1792151</t>
  </si>
  <si>
    <t xml:space="preserve">2103720</t>
  </si>
  <si>
    <t xml:space="preserve">2221095</t>
  </si>
  <si>
    <t xml:space="preserve">2324066</t>
  </si>
  <si>
    <t xml:space="preserve">2440639</t>
  </si>
  <si>
    <t xml:space="preserve">2454088</t>
  </si>
  <si>
    <t xml:space="preserve">2463519</t>
  </si>
  <si>
    <t xml:space="preserve">2463573</t>
  </si>
  <si>
    <t xml:space="preserve">2688447</t>
  </si>
  <si>
    <t xml:space="preserve">3561889</t>
  </si>
  <si>
    <t xml:space="preserve">3911854</t>
  </si>
  <si>
    <t xml:space="preserve">4181557</t>
  </si>
  <si>
    <t xml:space="preserve">4542100</t>
  </si>
  <si>
    <t xml:space="preserve">5153815</t>
  </si>
  <si>
    <t xml:space="preserve">79876</t>
  </si>
  <si>
    <t xml:space="preserve">1123475</t>
  </si>
  <si>
    <t xml:space="preserve">1130821</t>
  </si>
  <si>
    <t xml:space="preserve">1200171</t>
  </si>
  <si>
    <t xml:space="preserve">1463980</t>
  </si>
  <si>
    <t xml:space="preserve">1592734</t>
  </si>
  <si>
    <t xml:space="preserve">2043149</t>
  </si>
  <si>
    <t xml:space="preserve">2075417</t>
  </si>
  <si>
    <t xml:space="preserve">2337989</t>
  </si>
  <si>
    <t xml:space="preserve">2454157</t>
  </si>
  <si>
    <t xml:space="preserve">2635861</t>
  </si>
  <si>
    <t xml:space="preserve">2801470</t>
  </si>
  <si>
    <t xml:space="preserve">2980252</t>
  </si>
  <si>
    <t xml:space="preserve">3711742</t>
  </si>
  <si>
    <t xml:space="preserve">3910554</t>
  </si>
  <si>
    <t xml:space="preserve">3972031</t>
  </si>
  <si>
    <t xml:space="preserve">4208001</t>
  </si>
  <si>
    <t xml:space="preserve">4546645</t>
  </si>
  <si>
    <t xml:space="preserve">4742739</t>
  </si>
  <si>
    <t xml:space="preserve">5092755</t>
  </si>
  <si>
    <t xml:space="preserve">810246</t>
  </si>
  <si>
    <t xml:space="preserve">1010577</t>
  </si>
  <si>
    <t xml:space="preserve">2075425</t>
  </si>
  <si>
    <t xml:space="preserve">2119904</t>
  </si>
  <si>
    <t xml:space="preserve">2123355</t>
  </si>
  <si>
    <t xml:space="preserve">2146149</t>
  </si>
  <si>
    <t xml:space="preserve">2155968</t>
  </si>
  <si>
    <t xml:space="preserve">2395147</t>
  </si>
  <si>
    <t xml:space="preserve">2442265</t>
  </si>
  <si>
    <t xml:space="preserve">2542156</t>
  </si>
  <si>
    <t xml:space="preserve">2848374</t>
  </si>
  <si>
    <t xml:space="preserve">3404768</t>
  </si>
  <si>
    <t xml:space="preserve">3578482</t>
  </si>
  <si>
    <t xml:space="preserve">3683835</t>
  </si>
  <si>
    <t xml:space="preserve">3737404</t>
  </si>
  <si>
    <t xml:space="preserve">4127926</t>
  </si>
  <si>
    <t xml:space="preserve">4213955</t>
  </si>
  <si>
    <t xml:space="preserve">4225320</t>
  </si>
  <si>
    <t xml:space="preserve">4482244</t>
  </si>
  <si>
    <t xml:space="preserve">4532276</t>
  </si>
  <si>
    <t xml:space="preserve">4542099</t>
  </si>
  <si>
    <t xml:space="preserve">4873454</t>
  </si>
  <si>
    <t xml:space="preserve">104989</t>
  </si>
  <si>
    <t xml:space="preserve">112465</t>
  </si>
  <si>
    <t xml:space="preserve">235558</t>
  </si>
  <si>
    <t xml:space="preserve">559963</t>
  </si>
  <si>
    <t xml:space="preserve">1042174</t>
  </si>
  <si>
    <t xml:space="preserve">1042292</t>
  </si>
  <si>
    <t xml:space="preserve">1123486</t>
  </si>
  <si>
    <t xml:space="preserve">1562982</t>
  </si>
  <si>
    <t xml:space="preserve">1743782</t>
  </si>
  <si>
    <t xml:space="preserve">1764868</t>
  </si>
  <si>
    <t xml:space="preserve">2209953</t>
  </si>
  <si>
    <t xml:space="preserve">2321779</t>
  </si>
  <si>
    <t xml:space="preserve">2458649</t>
  </si>
  <si>
    <t xml:space="preserve">2772770</t>
  </si>
  <si>
    <t xml:space="preserve">3359356</t>
  </si>
  <si>
    <t xml:space="preserve">3369686</t>
  </si>
  <si>
    <t xml:space="preserve">3648085</t>
  </si>
  <si>
    <t xml:space="preserve">4054493</t>
  </si>
  <si>
    <t xml:space="preserve">4092253</t>
  </si>
  <si>
    <t xml:space="preserve">5224208</t>
  </si>
  <si>
    <t xml:space="preserve">7404</t>
  </si>
  <si>
    <t xml:space="preserve">328676</t>
  </si>
  <si>
    <t xml:space="preserve">536768</t>
  </si>
  <si>
    <t xml:space="preserve">725774</t>
  </si>
  <si>
    <t xml:space="preserve">1042294</t>
  </si>
  <si>
    <t xml:space="preserve">1671966</t>
  </si>
  <si>
    <t xml:space="preserve">1743774</t>
  </si>
  <si>
    <t xml:space="preserve">2013582</t>
  </si>
  <si>
    <t xml:space="preserve">2075441</t>
  </si>
  <si>
    <t xml:space="preserve">2273258</t>
  </si>
  <si>
    <t xml:space="preserve">2617405</t>
  </si>
  <si>
    <t xml:space="preserve">3060746</t>
  </si>
  <si>
    <t xml:space="preserve">3158595</t>
  </si>
  <si>
    <t xml:space="preserve">CCTG</t>
  </si>
  <si>
    <t xml:space="preserve">199.5</t>
  </si>
  <si>
    <t xml:space="preserve">3174548</t>
  </si>
  <si>
    <t xml:space="preserve">3292126</t>
  </si>
  <si>
    <t xml:space="preserve">3359051</t>
  </si>
  <si>
    <t xml:space="preserve">3560275</t>
  </si>
  <si>
    <t xml:space="preserve">3685848</t>
  </si>
  <si>
    <t xml:space="preserve">3753604</t>
  </si>
  <si>
    <t xml:space="preserve">3798705</t>
  </si>
  <si>
    <t xml:space="preserve">4171764</t>
  </si>
  <si>
    <t xml:space="preserve">4210019</t>
  </si>
  <si>
    <t xml:space="preserve">4546622</t>
  </si>
  <si>
    <t xml:space="preserve">4665889</t>
  </si>
  <si>
    <t xml:space="preserve">5364360</t>
  </si>
  <si>
    <t xml:space="preserve">5390817</t>
  </si>
  <si>
    <t xml:space="preserve">243979</t>
  </si>
  <si>
    <t xml:space="preserve">491847</t>
  </si>
  <si>
    <t xml:space="preserve">536758</t>
  </si>
  <si>
    <t xml:space="preserve">1938151</t>
  </si>
  <si>
    <t xml:space="preserve">2128083</t>
  </si>
  <si>
    <t xml:space="preserve">2308847</t>
  </si>
  <si>
    <t xml:space="preserve">2891963</t>
  </si>
  <si>
    <t xml:space="preserve">4888555</t>
  </si>
  <si>
    <t xml:space="preserve">pgaptmp_000009</t>
  </si>
  <si>
    <t xml:space="preserve">IS3‑like element ISKpn1 family transposase</t>
  </si>
  <si>
    <t xml:space="preserve">[pgaptmp_001943]</t>
  </si>
  <si>
    <t xml:space="preserve">[rcsD]–[pgaptmp_001943]</t>
  </si>
  <si>
    <t xml:space="preserve">[rcsD],[pgaptmp_001943]</t>
  </si>
  <si>
    <t xml:space="preserve">Start</t>
  </si>
  <si>
    <t xml:space="preserve">End</t>
  </si>
  <si>
    <t xml:space="preserve">Size</t>
  </si>
  <si>
    <t xml:space="preserve">&lt;-Reads</t>
  </si>
  <si>
    <t xml:space="preserve">Reads-&gt;</t>
  </si>
  <si>
    <t xml:space="preserve">7107–7924</t>
  </si>
  <si>
    <t xml:space="preserve">8370–7928</t>
  </si>
  <si>
    <t xml:space="preserve">5–1264</t>
  </si>
  <si>
    <t xml:space="preserve">125 [121]</t>
  </si>
  <si>
    <t xml:space="preserve">[120] 122</t>
  </si>
  <si>
    <t xml:space="preserve">7144–7924</t>
  </si>
  <si>
    <t xml:space="preserve">8345–7928</t>
  </si>
  <si>
    <t xml:space="preserve">5–1202</t>
  </si>
  <si>
    <t xml:space="preserve">137 [105]</t>
  </si>
  <si>
    <t xml:space="preserve">[129] 141</t>
  </si>
  <si>
    <t xml:space="preserve">1988962</t>
  </si>
  <si>
    <t xml:space="preserve">1989882–1989208</t>
  </si>
  <si>
    <t xml:space="preserve">247–921</t>
  </si>
  <si>
    <t xml:space="preserve">187 [0]</t>
  </si>
  <si>
    <t xml:space="preserve">[131] 137</t>
  </si>
  <si>
    <t xml:space="preserve">7126–7924</t>
  </si>
  <si>
    <t xml:space="preserve">5–1245</t>
  </si>
  <si>
    <t xml:space="preserve">145 [143]</t>
  </si>
  <si>
    <t xml:space="preserve">[144] 147</t>
  </si>
  <si>
    <t xml:space="preserve">7118–7924</t>
  </si>
  <si>
    <t xml:space="preserve">8354–7928</t>
  </si>
  <si>
    <t xml:space="preserve">5–1237</t>
  </si>
  <si>
    <t xml:space="preserve">158 [134]</t>
  </si>
  <si>
    <t xml:space="preserve">[138] 141</t>
  </si>
  <si>
    <t xml:space="preserve">1988967</t>
  </si>
  <si>
    <t xml:space="preserve">1989901–1989207</t>
  </si>
  <si>
    <t xml:space="preserve">241–935</t>
  </si>
  <si>
    <t xml:space="preserve">251 [0]</t>
  </si>
  <si>
    <t xml:space="preserve">7118–7923</t>
  </si>
  <si>
    <t xml:space="preserve">8384–7928</t>
  </si>
  <si>
    <t xml:space="preserve">6–1267</t>
  </si>
  <si>
    <t xml:space="preserve">143 [125]</t>
  </si>
  <si>
    <t xml:space="preserve">[131] 136</t>
  </si>
  <si>
    <t xml:space="preserve">7121–7924</t>
  </si>
  <si>
    <t xml:space="preserve">8347–7928</t>
  </si>
  <si>
    <t xml:space="preserve">5–1227</t>
  </si>
  <si>
    <t xml:space="preserve">131 [119]</t>
  </si>
  <si>
    <t xml:space="preserve">[124] 131</t>
  </si>
  <si>
    <t xml:space="preserve">1988960</t>
  </si>
  <si>
    <t xml:space="preserve">1989888–1989207</t>
  </si>
  <si>
    <t xml:space="preserve">248–929</t>
  </si>
  <si>
    <t xml:space="preserve">281 [0]</t>
  </si>
  <si>
    <t xml:space="preserve">[126] 129</t>
  </si>
  <si>
    <t xml:space="preserve">8380–7928</t>
  </si>
  <si>
    <t xml:space="preserve">5–1263</t>
  </si>
  <si>
    <t xml:space="preserve">187 [163]</t>
  </si>
  <si>
    <t xml:space="preserve">[164] 171</t>
  </si>
  <si>
    <t xml:space="preserve">7128–7924</t>
  </si>
  <si>
    <t xml:space="preserve">8375–7928</t>
  </si>
  <si>
    <t xml:space="preserve">5–1248</t>
  </si>
  <si>
    <t xml:space="preserve">166 [139]</t>
  </si>
  <si>
    <t xml:space="preserve">[148] 156</t>
  </si>
  <si>
    <t xml:space="preserve">1988907</t>
  </si>
  <si>
    <t xml:space="preserve">1989889–1989210</t>
  </si>
  <si>
    <t xml:space="preserve">304–983</t>
  </si>
  <si>
    <t xml:space="preserve">344 [6]</t>
  </si>
  <si>
    <t xml:space="preserve">[148] 150</t>
  </si>
  <si>
    <t xml:space="preserve">7132–7924</t>
  </si>
  <si>
    <t xml:space="preserve">8358–7927</t>
  </si>
  <si>
    <t xml:space="preserve">4–1227</t>
  </si>
  <si>
    <t xml:space="preserve">115 [113]</t>
  </si>
  <si>
    <t xml:space="preserve">[113] 117</t>
  </si>
  <si>
    <t xml:space="preserve">1987370</t>
  </si>
  <si>
    <t xml:space="preserve">1989867–1989208</t>
  </si>
  <si>
    <t xml:space="preserve">1839–2498</t>
  </si>
  <si>
    <t xml:space="preserve">311 [49]</t>
  </si>
  <si>
    <t xml:space="preserve">[108] 134</t>
  </si>
  <si>
    <t xml:space="preserve">7137–7924</t>
  </si>
  <si>
    <t xml:space="preserve">5–1209</t>
  </si>
  <si>
    <t xml:space="preserve">[114] 120</t>
  </si>
  <si>
    <t xml:space="preserve">7127–7924</t>
  </si>
  <si>
    <t xml:space="preserve">8361–7928</t>
  </si>
  <si>
    <t xml:space="preserve">5–1235</t>
  </si>
  <si>
    <t xml:space="preserve">138 [124]</t>
  </si>
  <si>
    <t xml:space="preserve">[136] 137</t>
  </si>
  <si>
    <t xml:space="preserve">1986122</t>
  </si>
  <si>
    <t xml:space="preserve">1989897–1989210</t>
  </si>
  <si>
    <t xml:space="preserve">3089–3776</t>
  </si>
  <si>
    <t xml:space="preserve">279 [47]</t>
  </si>
  <si>
    <t xml:space="preserve">[132] 140</t>
  </si>
  <si>
    <t xml:space="preserve">Seq ID 1</t>
  </si>
  <si>
    <t xml:space="preserve">Seq ID 2</t>
  </si>
  <si>
    <t xml:space="preserve">Annotation 1</t>
  </si>
  <si>
    <t xml:space="preserve">Gene 1</t>
  </si>
  <si>
    <t xml:space="preserve">Product 1</t>
  </si>
  <si>
    <t xml:space="preserve">Annotation 2</t>
  </si>
  <si>
    <t xml:space="preserve">Gene 2</t>
  </si>
  <si>
    <t xml:space="preserve">Product 2</t>
  </si>
  <si>
    <t xml:space="preserve">Length 1</t>
  </si>
  <si>
    <t xml:space="preserve">Length 2</t>
  </si>
  <si>
    <t xml:space="preserve">intergenic (‑20/+256)</t>
  </si>
  <si>
    <t xml:space="preserve">ureE/pgaptmp_001082</t>
  </si>
  <si>
    <t xml:space="preserve">urease accessory protein UreE/IS110‑like element IS5075 family transposase</t>
  </si>
  <si>
    <t xml:space="preserve">intergenic (‑66/+3)</t>
  </si>
  <si>
    <t xml:space="preserve">pgaptmp_001082/ureC</t>
  </si>
  <si>
    <t xml:space="preserve">IS110‑like element IS5075 family transposase/urease subunit alpha</t>
  </si>
  <si>
    <t xml:space="preserve">intergenic (‑676/‑170)</t>
  </si>
  <si>
    <t xml:space="preserve">tssB/pgaptmp_003321</t>
  </si>
  <si>
    <t xml:space="preserve">type VI secretion system contractile sheath small subunit/DinI‑like family protein</t>
  </si>
  <si>
    <t xml:space="preserve">coding (17/549 nt)</t>
  </si>
  <si>
    <t xml:space="preserve">pgaptmp_003382</t>
  </si>
  <si>
    <t xml:space="preserve">DJ‑1/PfpI family protein</t>
  </si>
  <si>
    <t xml:space="preserve">intergenic (+143/+11)</t>
  </si>
  <si>
    <t xml:space="preserve">pgaptmp_000880/fis</t>
  </si>
  <si>
    <t xml:space="preserve">hypothetical protein/DNA‑binding transcriptional regulator Fis</t>
  </si>
  <si>
    <t xml:space="preserve">intergenic (+15/‑92)</t>
  </si>
  <si>
    <t xml:space="preserve">pgaptmp_001943/pgaptmp_001944</t>
  </si>
  <si>
    <t xml:space="preserve">IS1 family transposase/porin OmpC</t>
  </si>
  <si>
    <t xml:space="preserve">intergenic (+151/+3)</t>
  </si>
  <si>
    <t xml:space="preserve">intergenic (‑690/‑55)</t>
  </si>
  <si>
    <t xml:space="preserve">rcsD/pgaptmp_001943</t>
  </si>
  <si>
    <t xml:space="preserve">phosphotransferase RcsD/IS1 family transposase</t>
  </si>
  <si>
    <t xml:space="preserve">coding (1756/2658 nt)</t>
  </si>
  <si>
    <t xml:space="preserve">rcsD</t>
  </si>
  <si>
    <t xml:space="preserve">phosphotransferase RcsD</t>
  </si>
  <si>
    <t xml:space="preserve">intergenic (‑696/‑49)</t>
  </si>
  <si>
    <t xml:space="preserve">coding (405/2658 nt)</t>
  </si>
  <si>
    <t xml:space="preserve">intergenic (‑443/‑302)</t>
  </si>
  <si>
    <t xml:space="preserve">coding (856/876 nt)</t>
  </si>
  <si>
    <t xml:space="preserve">pgaptmp_001964</t>
  </si>
  <si>
    <t xml:space="preserve">coding (683/951 nt)</t>
  </si>
  <si>
    <t xml:space="preserve">pgaptmp_004785</t>
  </si>
  <si>
    <t xml:space="preserve">intergenic (‑1/+15)</t>
  </si>
  <si>
    <t xml:space="preserve">pgaptmp_001962/pgaptmp_001963</t>
  </si>
  <si>
    <t xml:space="preserve">chromosome segregation protein SMC/IS1 family transposase</t>
  </si>
  <si>
    <t xml:space="preserve">coding (167/1233 nt)</t>
  </si>
  <si>
    <t xml:space="preserve">pgaptmp_002083</t>
  </si>
  <si>
    <t xml:space="preserve">coding (855/876 nt)</t>
  </si>
  <si>
    <t xml:space="preserve">coding (175/1233 nt)</t>
  </si>
  <si>
    <t xml:space="preserve">noncoding (115/133 nt)</t>
  </si>
  <si>
    <t xml:space="preserve">pgaptmp_002450</t>
  </si>
  <si>
    <t xml:space="preserve">RtT sRNA</t>
  </si>
  <si>
    <t xml:space="preserve">noncoding (66/85 nt)</t>
  </si>
  <si>
    <t xml:space="preserve">pgaptmp_002453</t>
  </si>
  <si>
    <t xml:space="preserve">tRNA‑Tyr</t>
  </si>
  <si>
    <t xml:space="preserve">coding (705/708 nt)</t>
  </si>
  <si>
    <t xml:space="preserve">pgaptmp_004049</t>
  </si>
  <si>
    <t xml:space="preserve">coding (674/951 nt)</t>
  </si>
  <si>
    <t xml:space="preserve">intergenic (+32/+134)</t>
  </si>
  <si>
    <t xml:space="preserve">pgaptmp_000009/pgaptmp_000010</t>
  </si>
  <si>
    <t xml:space="preserve">IS3‑like element ISKpn1 family transposase/plasmid partitioning/stability family protein</t>
  </si>
  <si>
    <t xml:space="preserve">intergenic (+164/+520)</t>
  </si>
  <si>
    <t xml:space="preserve">pgaptmp_003708/pgaptmp_003709</t>
  </si>
  <si>
    <t xml:space="preserve">phosphatase PAP2 family protein/IS3‑like element ISKpn1 family transposase</t>
  </si>
  <si>
    <t xml:space="preserve">intergenic (‑146/+185)</t>
  </si>
  <si>
    <t xml:space="preserve">rho/trxA</t>
  </si>
  <si>
    <t xml:space="preserve">transcription termination factor Rho/thioredoxin TrxA</t>
  </si>
  <si>
    <t xml:space="preserve">intergenic (‑154/+177)</t>
  </si>
  <si>
    <t xml:space="preserve">coding (1004/1272 nt)</t>
  </si>
  <si>
    <t xml:space="preserve">envC</t>
  </si>
  <si>
    <t xml:space="preserve">murein hydrolase activator EnvC</t>
  </si>
  <si>
    <t xml:space="preserve">intergenic (+1/‑66)</t>
  </si>
  <si>
    <t xml:space="preserve">pgaptmp_001178/pgaptmp_001179</t>
  </si>
  <si>
    <t xml:space="preserve">TIGR03749 family integrating conjugative element protein/IS3‑like element ISKpn18 family transposase</t>
  </si>
  <si>
    <t xml:space="preserve">coding (1002/1272 nt)</t>
  </si>
  <si>
    <t xml:space="preserve">intergenic (+44/‑1)</t>
  </si>
  <si>
    <t xml:space="preserve">pgaptmp_001179/pgaptmp_001180</t>
  </si>
  <si>
    <t xml:space="preserve">IS3‑like element ISKpn18 family transposase/TIGR03749 family integrating conjugative element protein</t>
  </si>
  <si>
    <t xml:space="preserve">coding (282/717 nt)</t>
  </si>
  <si>
    <t xml:space="preserve">mkrJ</t>
  </si>
  <si>
    <t xml:space="preserve">phosphodiesterase MrkJ</t>
  </si>
  <si>
    <t xml:space="preserve">coding (272/717 nt)</t>
  </si>
  <si>
    <t xml:space="preserve">intergenic (‑693/‑52)</t>
  </si>
  <si>
    <t xml:space="preserve">intergenic (‑44/+2)</t>
  </si>
  <si>
    <t xml:space="preserve">pgaptmp_001823/pgaptmp_001824</t>
  </si>
  <si>
    <t xml:space="preserve">tRNA‑Val/tRNA‑Val</t>
  </si>
  <si>
    <t xml:space="preserve">intergenic (‑1/+146)</t>
  </si>
  <si>
    <t xml:space="preserve">pgaptmp_004210/pgaptmp_004211</t>
  </si>
  <si>
    <t xml:space="preserve">tRNA‑Lys/tRNA‑Lys</t>
  </si>
  <si>
    <t xml:space="preserve">coding (1588/2658 nt)</t>
  </si>
  <si>
    <t xml:space="preserve">coding (830/2658 nt)</t>
  </si>
  <si>
    <t xml:space="preserve">intergenic (‑691/‑54)</t>
  </si>
  <si>
    <t xml:space="preserve">intergenic (‑689/‑56)</t>
  </si>
  <si>
    <t xml:space="preserve">intergenic (+25/‑82)</t>
  </si>
  <si>
    <t xml:space="preserve">intergenic (‑124/+299)</t>
  </si>
  <si>
    <t xml:space="preserve">hns/pgaptmp_002460</t>
  </si>
  <si>
    <t xml:space="preserve">DNA‑binding transcriptional regulator H‑NS/hypothetical protein</t>
  </si>
  <si>
    <t xml:space="preserve">coding (405/1233 nt)</t>
  </si>
  <si>
    <t xml:space="preserve">coding (1292/1398 nt)</t>
  </si>
  <si>
    <t xml:space="preserve">wcaJ</t>
  </si>
  <si>
    <t xml:space="preserve">coding (413/1233 nt)</t>
  </si>
  <si>
    <t xml:space="preserve">coding (140/1398 nt)</t>
  </si>
  <si>
    <t xml:space="preserve">coding (1285/1398 nt)</t>
  </si>
  <si>
    <t xml:space="preserve">intergenic (‑461/+202)</t>
  </si>
  <si>
    <t xml:space="preserve">pgaptmp_004498/pgaptmp_004499</t>
  </si>
  <si>
    <t xml:space="preserve">hypothetical protein/hypothetical protein</t>
  </si>
  <si>
    <t xml:space="preserve">intergenic (+1053/+3)</t>
  </si>
  <si>
    <t xml:space="preserve">pgaptmp_004568/pgaptmp_004569</t>
  </si>
  <si>
    <t xml:space="preserve">helix‑turn‑helix domain‑containing protein/tRNA‑Arg</t>
  </si>
  <si>
    <t xml:space="preserve">coding (476/2010 nt)</t>
  </si>
  <si>
    <t xml:space="preserve">pgaptmp_001282</t>
  </si>
  <si>
    <t xml:space="preserve">thioredoxin family protein</t>
  </si>
  <si>
    <t xml:space="preserve">intergenic (‑1/‑186)</t>
  </si>
  <si>
    <t xml:space="preserve">pgaptmp_001308/pgaptmp_001309</t>
  </si>
  <si>
    <t xml:space="preserve">LysR family transcriptional regulator/IS1380‑like element ISEc9 family transposase</t>
  </si>
  <si>
    <t xml:space="preserve">coding (472/2010 nt)</t>
  </si>
  <si>
    <t xml:space="preserve">coding (929/1194 nt)</t>
  </si>
  <si>
    <t xml:space="preserve">lplT</t>
  </si>
  <si>
    <t xml:space="preserve">lysophospholipid transporter LplT</t>
  </si>
  <si>
    <t xml:space="preserve">coding (999/1242 nt)</t>
  </si>
  <si>
    <t xml:space="preserve">pgaptmp_001337</t>
  </si>
  <si>
    <t xml:space="preserve">coding (449/972 nt)</t>
  </si>
  <si>
    <t xml:space="preserve">cysK</t>
  </si>
  <si>
    <t xml:space="preserve">cysteine synthase A</t>
  </si>
  <si>
    <t xml:space="preserve">intergenic (‑448/‑297)</t>
  </si>
  <si>
    <t xml:space="preserve">coding (386/1398 nt)</t>
  </si>
  <si>
    <t xml:space="preserve">coding (379/1398 nt)</t>
  </si>
  <si>
    <t xml:space="preserve">noncoding (738/1540 nt)</t>
  </si>
  <si>
    <t xml:space="preserve">pgaptmp_000132</t>
  </si>
  <si>
    <t xml:space="preserve">16S ribosomal RNA</t>
  </si>
  <si>
    <t xml:space="preserve">noncoding (662/1540 nt)</t>
  </si>
  <si>
    <t xml:space="preserve">coding (4/762 nt)</t>
  </si>
  <si>
    <t xml:space="preserve">kduD</t>
  </si>
  <si>
    <t xml:space="preserve">2‑dehydro‑3‑deoxy‑D‑gluconate 5‑dehydrogenase KduD</t>
  </si>
  <si>
    <t xml:space="preserve">intergenic (‑441/‑304)</t>
  </si>
  <si>
    <t xml:space="preserve">coding (1151/1233 nt)</t>
  </si>
  <si>
    <t xml:space="preserve">coding (1189/1398 nt)</t>
  </si>
  <si>
    <t xml:space="preserve">coding (1143/1233 nt)</t>
  </si>
  <si>
    <t xml:space="preserve">coding (219/801 nt)</t>
  </si>
  <si>
    <t xml:space="preserve">thiD</t>
  </si>
  <si>
    <t xml:space="preserve">bifunctional hydroxymethylpyrimidine kinase/phosphomethylpyrimidine kinase</t>
  </si>
  <si>
    <t xml:space="preserve">intergenic (‑51/‑186)</t>
  </si>
  <si>
    <t xml:space="preserve">irp2/pgaptmp_002185</t>
  </si>
  <si>
    <t xml:space="preserve">yersiniabactin non‑ribosomal peptide synthetase HMWP2/IS1380‑like element ISEc9 family transposase</t>
  </si>
  <si>
    <t xml:space="preserve">intergenic (–/+472)</t>
  </si>
  <si>
    <t xml:space="preserve">–/pgaptmp_005507</t>
  </si>
  <si>
    <t xml:space="preserve">intergenic (‑514/–)</t>
  </si>
  <si>
    <t xml:space="preserve">pgaptmp_005560/–</t>
  </si>
  <si>
    <t xml:space="preserve">IS5 family transposase/–</t>
  </si>
  <si>
    <t xml:space="preserve">intergenic (‑44/+3)</t>
  </si>
  <si>
    <t xml:space="preserve">pgaptmp_001822/pgaptmp_001823</t>
  </si>
  <si>
    <t xml:space="preserve">coding (2631/2658 nt)</t>
  </si>
  <si>
    <t xml:space="preserve">intergenic (‑400/‑345)</t>
  </si>
  <si>
    <t xml:space="preserve">intergenic (‑23/‑164)</t>
  </si>
  <si>
    <t xml:space="preserve">intergenic (+54/‑210)</t>
  </si>
  <si>
    <t xml:space="preserve">pgaptmp_001354/aas</t>
  </si>
  <si>
    <t xml:space="preserve">hypothetical protein/bifunctional acyl‑ACP‑‑phospholipid O‑acyltransferase/long‑chain‑fatty‑acid‑‑ACP ligase</t>
  </si>
  <si>
    <t xml:space="preserve">intergenic (‑388/‑357)</t>
  </si>
  <si>
    <t xml:space="preserve">coding (535/1158 nt)</t>
  </si>
  <si>
    <t xml:space="preserve">pgaptmp_002084</t>
  </si>
  <si>
    <t xml:space="preserve">glycosyltransferase family 4 protein</t>
  </si>
  <si>
    <t xml:space="preserve">coding (48/1398 nt)</t>
  </si>
  <si>
    <t xml:space="preserve">coding (1411/2154 nt)</t>
  </si>
  <si>
    <t xml:space="preserve">pgaptmp_002080</t>
  </si>
  <si>
    <t xml:space="preserve">polysaccharide biosynthesis tyrosine autokinase</t>
  </si>
  <si>
    <t xml:space="preserve">coding (543/1158 nt)</t>
  </si>
  <si>
    <t xml:space="preserve">coding (39/1398 nt)</t>
  </si>
  <si>
    <t xml:space="preserve">intergenic (‑3/+13)</t>
  </si>
  <si>
    <t xml:space="preserve">coding (960/1158 nt)</t>
  </si>
  <si>
    <t xml:space="preserve">coding (222/1398 nt)</t>
  </si>
  <si>
    <t xml:space="preserve">coding (1403/2154 nt)</t>
  </si>
  <si>
    <t xml:space="preserve">coding (951/1158 nt)</t>
  </si>
  <si>
    <t xml:space="preserve">intergenic (‑73/‑114)</t>
  </si>
  <si>
    <t xml:space="preserve">intergenic (‑94/‑93)</t>
  </si>
  <si>
    <t xml:space="preserve">intergenic (‑9/+7)</t>
  </si>
  <si>
    <t xml:space="preserve">rcsB/rcsD</t>
  </si>
  <si>
    <t xml:space="preserve">transcriptional regulator RcsB/phosphotransferase RcsD</t>
  </si>
  <si>
    <t xml:space="preserve">coding (1150/2658 nt)</t>
  </si>
  <si>
    <t xml:space="preserve">coding (937/2658 nt)</t>
  </si>
  <si>
    <t xml:space="preserve">intergenic (‑408/‑337)</t>
  </si>
  <si>
    <t xml:space="preserve">coding (237/717 nt)</t>
  </si>
  <si>
    <t xml:space="preserve">coding (230/717 nt)</t>
  </si>
  <si>
    <t xml:space="preserve">intergenic (‑59/+85)</t>
  </si>
  <si>
    <t xml:space="preserve">mkrJ/mrkI</t>
  </si>
  <si>
    <t xml:space="preserve">phosphodiesterase MrkJ/transcriptional regulator MrkI</t>
  </si>
  <si>
    <t xml:space="preserve">intergenic (‑68/+76)</t>
  </si>
  <si>
    <t xml:space="preserve">coding (73/2658 nt)</t>
  </si>
  <si>
    <t xml:space="preserve">coding (2009/2154 nt)</t>
  </si>
  <si>
    <t xml:space="preserve">coding (24/1398 nt)</t>
  </si>
  <si>
    <t xml:space="preserve">coding (652/1398 nt)</t>
  </si>
  <si>
    <t xml:space="preserve">coding (1037/1398 nt)</t>
  </si>
  <si>
    <t xml:space="preserve">coding (1207/1398 nt)</t>
  </si>
  <si>
    <t xml:space="preserve">coding (2017/2154 nt)</t>
  </si>
  <si>
    <t xml:space="preserve">coding (16/1398 nt)</t>
  </si>
  <si>
    <t xml:space="preserve">coding (644/1398 nt)</t>
  </si>
  <si>
    <t xml:space="preserve">coding (1044/1398 nt)</t>
  </si>
  <si>
    <t xml:space="preserve">intergenic (‑688/‑158)</t>
  </si>
  <si>
    <t xml:space="preserve">coding (31/549 nt)</t>
  </si>
  <si>
    <t xml:space="preserve">intergenic (+1/‑61)</t>
  </si>
  <si>
    <t xml:space="preserve">pgaptmp_001567/pgaptmp_001568</t>
  </si>
  <si>
    <t xml:space="preserve">tRNA‑Arg/tRNA‑Arg</t>
  </si>
  <si>
    <t xml:space="preserve">intergenic (+133/‑222)</t>
  </si>
  <si>
    <t xml:space="preserve">pgaptmp_001569/pgaptmp_001570</t>
  </si>
  <si>
    <t xml:space="preserve">tRNA‑Arg/BON domain‑containing protein</t>
  </si>
  <si>
    <t xml:space="preserve">coding (2398/2658 nt)</t>
  </si>
  <si>
    <t xml:space="preserve">intergenic (‑80/‑665)</t>
  </si>
  <si>
    <t xml:space="preserve">intergenic (‑439/‑306)</t>
  </si>
  <si>
    <t xml:space="preserve">intergenic (–/+213)</t>
  </si>
  <si>
    <t xml:space="preserve">Position 1</t>
  </si>
  <si>
    <t xml:space="preserve">Reads (Cov) 1</t>
  </si>
  <si>
    <t xml:space="preserve">Position 2</t>
  </si>
  <si>
    <t xml:space="preserve">Reads (Cov) 2</t>
  </si>
  <si>
    <t xml:space="preserve">Reads (Cov)</t>
  </si>
  <si>
    <t xml:space="preserve">Score</t>
  </si>
  <si>
    <t xml:space="preserve">Skew</t>
  </si>
  <si>
    <t xml:space="preserve">1112441 =</t>
  </si>
  <si>
    <t xml:space="preserve">NA (NA)</t>
  </si>
  <si>
    <t xml:space="preserve">8 (0,030)</t>
  </si>
  <si>
    <t xml:space="preserve">7/270</t>
  </si>
  <si>
    <t xml:space="preserve">NT</t>
  </si>
  <si>
    <t xml:space="preserve">NA</t>
  </si>
  <si>
    <t xml:space="preserve">3406604 =</t>
  </si>
  <si>
    <t xml:space="preserve">326 (1,400)</t>
  </si>
  <si>
    <t xml:space="preserve">291 (1,390)</t>
  </si>
  <si>
    <t xml:space="preserve">31 (0,150)</t>
  </si>
  <si>
    <t xml:space="preserve">21/246</t>
  </si>
  <si>
    <t xml:space="preserve">914828 =</t>
  </si>
  <si>
    <t xml:space="preserve">136 (0,480)</t>
  </si>
  <si>
    <t xml:space="preserve">197 (0,700)</t>
  </si>
  <si>
    <t xml:space="preserve">72/272</t>
  </si>
  <si>
    <t xml:space="preserve">133 (0,470)</t>
  </si>
  <si>
    <t xml:space="preserve">1989208 =</t>
  </si>
  <si>
    <t xml:space="preserve">190 (0,670)</t>
  </si>
  <si>
    <t xml:space="preserve">55/272</t>
  </si>
  <si>
    <t xml:space="preserve">199 (0,700)</t>
  </si>
  <si>
    <t xml:space="preserve">1989214 =</t>
  </si>
  <si>
    <t xml:space="preserve">29 (0,110)</t>
  </si>
  <si>
    <t xml:space="preserve">18/260</t>
  </si>
  <si>
    <t xml:space="preserve">165 (0,580)</t>
  </si>
  <si>
    <t xml:space="preserve">11 (0,040)</t>
  </si>
  <si>
    <t xml:space="preserve">10/272</t>
  </si>
  <si>
    <t xml:space="preserve">0 (0,000)</t>
  </si>
  <si>
    <t xml:space="preserve">166 (0,590)</t>
  </si>
  <si>
    <t xml:space="preserve">60/270</t>
  </si>
  <si>
    <t xml:space="preserve">42 (0,150)</t>
  </si>
  <si>
    <t xml:space="preserve">200 (0,710)</t>
  </si>
  <si>
    <t xml:space="preserve">67/272</t>
  </si>
  <si>
    <t xml:space="preserve">2010352 =</t>
  </si>
  <si>
    <t xml:space="preserve">2153134 =</t>
  </si>
  <si>
    <t xml:space="preserve">82 (0,290)</t>
  </si>
  <si>
    <t xml:space="preserve">175 (0,620)</t>
  </si>
  <si>
    <t xml:space="preserve">83 (0,290)</t>
  </si>
  <si>
    <t xml:space="preserve">135 (0,480)</t>
  </si>
  <si>
    <t xml:space="preserve">51/272</t>
  </si>
  <si>
    <t xml:space="preserve">226 (0,800)</t>
  </si>
  <si>
    <t xml:space="preserve">2541245 =</t>
  </si>
  <si>
    <t xml:space="preserve">221 (0,920)</t>
  </si>
  <si>
    <t xml:space="preserve">82 (0,340)</t>
  </si>
  <si>
    <t xml:space="preserve">6/232</t>
  </si>
  <si>
    <t xml:space="preserve">262 (0,920)</t>
  </si>
  <si>
    <t xml:space="preserve">317 (1,240)</t>
  </si>
  <si>
    <t xml:space="preserve">124 (0,480)</t>
  </si>
  <si>
    <t xml:space="preserve">45/246</t>
  </si>
  <si>
    <t xml:space="preserve">4843378 =</t>
  </si>
  <si>
    <t xml:space="preserve">48 (0,170)</t>
  </si>
  <si>
    <t xml:space="preserve">270 (0,960)</t>
  </si>
  <si>
    <t xml:space="preserve">67/270</t>
  </si>
  <si>
    <t xml:space="preserve">214 (0,770)</t>
  </si>
  <si>
    <t xml:space="preserve">18 (0,070)</t>
  </si>
  <si>
    <t xml:space="preserve">3/270</t>
  </si>
  <si>
    <t xml:space="preserve">252527 =</t>
  </si>
  <si>
    <t xml:space="preserve">291 (1,050)</t>
  </si>
  <si>
    <t xml:space="preserve">46 (0,170)</t>
  </si>
  <si>
    <t xml:space="preserve">28/272</t>
  </si>
  <si>
    <t xml:space="preserve">288 (1,040)</t>
  </si>
  <si>
    <t xml:space="preserve">59 (0,210)</t>
  </si>
  <si>
    <t xml:space="preserve">31/272</t>
  </si>
  <si>
    <t xml:space="preserve">592545 =</t>
  </si>
  <si>
    <t xml:space="preserve">315 (1,140)</t>
  </si>
  <si>
    <t xml:space="preserve">1201489 =</t>
  </si>
  <si>
    <t xml:space="preserve">41 (0,150)</t>
  </si>
  <si>
    <t xml:space="preserve">21/272</t>
  </si>
  <si>
    <t xml:space="preserve">317 (1,150)</t>
  </si>
  <si>
    <t xml:space="preserve">32 (0,120)</t>
  </si>
  <si>
    <t xml:space="preserve">19/272</t>
  </si>
  <si>
    <t xml:space="preserve">1340798 =</t>
  </si>
  <si>
    <t xml:space="preserve">265 (0,960)</t>
  </si>
  <si>
    <t xml:space="preserve">43 (0,160)</t>
  </si>
  <si>
    <t xml:space="preserve">22/272</t>
  </si>
  <si>
    <t xml:space="preserve">272 (0,980)</t>
  </si>
  <si>
    <t xml:space="preserve">1989211 =</t>
  </si>
  <si>
    <t xml:space="preserve">33 (0,120)</t>
  </si>
  <si>
    <t xml:space="preserve">21/266</t>
  </si>
  <si>
    <t xml:space="preserve">1861652 =</t>
  </si>
  <si>
    <t xml:space="preserve">238 (0,860)</t>
  </si>
  <si>
    <t xml:space="preserve">237 (0,860)</t>
  </si>
  <si>
    <t xml:space="preserve">53 (0,190)+T</t>
  </si>
  <si>
    <t xml:space="preserve">5/270</t>
  </si>
  <si>
    <t xml:space="preserve">271 (0,980)</t>
  </si>
  <si>
    <t xml:space="preserve">22 (0,080)</t>
  </si>
  <si>
    <t xml:space="preserve">14/272</t>
  </si>
  <si>
    <t xml:space="preserve">225 (0,810)</t>
  </si>
  <si>
    <t xml:space="preserve">1989209 =</t>
  </si>
  <si>
    <t xml:space="preserve">23 (0,080)</t>
  </si>
  <si>
    <t xml:space="preserve">12/270</t>
  </si>
  <si>
    <t xml:space="preserve">49 (0,180)</t>
  </si>
  <si>
    <t xml:space="preserve">1989985 =</t>
  </si>
  <si>
    <t xml:space="preserve">90 (0,350)</t>
  </si>
  <si>
    <t xml:space="preserve">156 (0,600)</t>
  </si>
  <si>
    <t xml:space="preserve">53/254</t>
  </si>
  <si>
    <t xml:space="preserve">210 (0,760)</t>
  </si>
  <si>
    <t xml:space="preserve">13 (0,050)</t>
  </si>
  <si>
    <t xml:space="preserve">9/272</t>
  </si>
  <si>
    <t xml:space="preserve">2153372 =</t>
  </si>
  <si>
    <t xml:space="preserve">200 (0,720)</t>
  </si>
  <si>
    <t xml:space="preserve">126 (0,460)</t>
  </si>
  <si>
    <t xml:space="preserve">155 (0,560)</t>
  </si>
  <si>
    <t xml:space="preserve">62/272</t>
  </si>
  <si>
    <t xml:space="preserve">185 (0,670)</t>
  </si>
  <si>
    <t xml:space="preserve">35 (0,130)</t>
  </si>
  <si>
    <t xml:space="preserve">24/272</t>
  </si>
  <si>
    <t xml:space="preserve">251 (0,910)</t>
  </si>
  <si>
    <t xml:space="preserve">14 (0,050)</t>
  </si>
  <si>
    <t xml:space="preserve">7/272</t>
  </si>
  <si>
    <t xml:space="preserve">2156777 =</t>
  </si>
  <si>
    <t xml:space="preserve">128 (0,460)</t>
  </si>
  <si>
    <t xml:space="preserve">140 (0,510)</t>
  </si>
  <si>
    <t xml:space="preserve">52/272</t>
  </si>
  <si>
    <t xml:space="preserve">287 (1,040)</t>
  </si>
  <si>
    <t xml:space="preserve">314 (1,250)</t>
  </si>
  <si>
    <t xml:space="preserve">334 (1,330)</t>
  </si>
  <si>
    <t xml:space="preserve">72/246</t>
  </si>
  <si>
    <t xml:space="preserve">4576088 =</t>
  </si>
  <si>
    <t xml:space="preserve">143 (0,520)</t>
  </si>
  <si>
    <t xml:space="preserve">177 (0,980)</t>
  </si>
  <si>
    <t xml:space="preserve">21 (0,120)</t>
  </si>
  <si>
    <t xml:space="preserve">16/178</t>
  </si>
  <si>
    <t xml:space="preserve">1302434 =</t>
  </si>
  <si>
    <t xml:space="preserve">1 (0,000)</t>
  </si>
  <si>
    <t xml:space="preserve">1325153 =</t>
  </si>
  <si>
    <t xml:space="preserve">206 (0,790)</t>
  </si>
  <si>
    <t xml:space="preserve">66/272</t>
  </si>
  <si>
    <t xml:space="preserve">328 (1,270)</t>
  </si>
  <si>
    <t xml:space="preserve">266 (1,030)</t>
  </si>
  <si>
    <t xml:space="preserve">63/270</t>
  </si>
  <si>
    <t xml:space="preserve">524 (2,010)</t>
  </si>
  <si>
    <t xml:space="preserve">212 (0,820)</t>
  </si>
  <si>
    <t xml:space="preserve">20 (0,080)</t>
  </si>
  <si>
    <t xml:space="preserve">11/270</t>
  </si>
  <si>
    <t xml:space="preserve">220 (0,840)</t>
  </si>
  <si>
    <t xml:space="preserve">76/272</t>
  </si>
  <si>
    <t xml:space="preserve">198 (0,760)</t>
  </si>
  <si>
    <t xml:space="preserve">69/272</t>
  </si>
  <si>
    <t xml:space="preserve">2155871 =</t>
  </si>
  <si>
    <t xml:space="preserve">190 (0,730)</t>
  </si>
  <si>
    <t xml:space="preserve">66/270</t>
  </si>
  <si>
    <t xml:space="preserve">209 (0,800)</t>
  </si>
  <si>
    <t xml:space="preserve">171 (0,770)</t>
  </si>
  <si>
    <t xml:space="preserve">74 (0,330)</t>
  </si>
  <si>
    <t xml:space="preserve">5/232</t>
  </si>
  <si>
    <t xml:space="preserve">309 (1,190)</t>
  </si>
  <si>
    <t xml:space="preserve">318 (1,350)</t>
  </si>
  <si>
    <t xml:space="preserve">189 (0,800)</t>
  </si>
  <si>
    <t xml:space="preserve">48/246</t>
  </si>
  <si>
    <t xml:space="preserve">2 (0,010)</t>
  </si>
  <si>
    <t xml:space="preserve">218 (0,890)</t>
  </si>
  <si>
    <t xml:space="preserve">74/272</t>
  </si>
  <si>
    <t xml:space="preserve">193 (0,790)</t>
  </si>
  <si>
    <t xml:space="preserve">180 (0,860)</t>
  </si>
  <si>
    <t xml:space="preserve">90 (0,430)</t>
  </si>
  <si>
    <t xml:space="preserve">7/232</t>
  </si>
  <si>
    <t xml:space="preserve">328 (1,340)</t>
  </si>
  <si>
    <t xml:space="preserve">317 (1,430)</t>
  </si>
  <si>
    <t xml:space="preserve">33 (0,150)</t>
  </si>
  <si>
    <t xml:space="preserve">19/246</t>
  </si>
  <si>
    <t xml:space="preserve">237 (0,970)</t>
  </si>
  <si>
    <t xml:space="preserve">71/270</t>
  </si>
  <si>
    <t xml:space="preserve">142043 =</t>
  </si>
  <si>
    <t xml:space="preserve">142119 =</t>
  </si>
  <si>
    <t xml:space="preserve">4 (0,020)</t>
  </si>
  <si>
    <t xml:space="preserve">4/260</t>
  </si>
  <si>
    <t xml:space="preserve">272 (1,060)</t>
  </si>
  <si>
    <t xml:space="preserve">82 (0,320)</t>
  </si>
  <si>
    <t xml:space="preserve">38/272</t>
  </si>
  <si>
    <t xml:space="preserve">257 (1,000)</t>
  </si>
  <si>
    <t xml:space="preserve">3 (0,010)</t>
  </si>
  <si>
    <t xml:space="preserve">75/272</t>
  </si>
  <si>
    <t xml:space="preserve">21 (0,080)</t>
  </si>
  <si>
    <t xml:space="preserve">147 (0,570)</t>
  </si>
  <si>
    <t xml:space="preserve">54/272</t>
  </si>
  <si>
    <t xml:space="preserve">146 (0,570)</t>
  </si>
  <si>
    <t xml:space="preserve">9 (0,040)</t>
  </si>
  <si>
    <t xml:space="preserve">4/272</t>
  </si>
  <si>
    <t xml:space="preserve">2154110 =</t>
  </si>
  <si>
    <t xml:space="preserve">17 (0,070)</t>
  </si>
  <si>
    <t xml:space="preserve">133 (0,520)</t>
  </si>
  <si>
    <t xml:space="preserve">48/272</t>
  </si>
  <si>
    <t xml:space="preserve">167 (0,650)</t>
  </si>
  <si>
    <t xml:space="preserve">2275875 =</t>
  </si>
  <si>
    <t xml:space="preserve">54 (0,210)</t>
  </si>
  <si>
    <t xml:space="preserve">26/272</t>
  </si>
  <si>
    <t xml:space="preserve">201 (0,780)</t>
  </si>
  <si>
    <t xml:space="preserve">196 (0,900)</t>
  </si>
  <si>
    <t xml:space="preserve">66 (0,300)</t>
  </si>
  <si>
    <t xml:space="preserve">4/232</t>
  </si>
  <si>
    <t xml:space="preserve">304 (1,190)</t>
  </si>
  <si>
    <t xml:space="preserve">245 (1,060)</t>
  </si>
  <si>
    <t xml:space="preserve">65 (0,280)</t>
  </si>
  <si>
    <t xml:space="preserve">31/246</t>
  </si>
  <si>
    <t xml:space="preserve">10 (0,040)</t>
  </si>
  <si>
    <t xml:space="preserve">219 (0,860)</t>
  </si>
  <si>
    <t xml:space="preserve">77/270</t>
  </si>
  <si>
    <t xml:space="preserve">261 (1,020)</t>
  </si>
  <si>
    <t xml:space="preserve">137 (0,820)</t>
  </si>
  <si>
    <t xml:space="preserve">10 (0,060)</t>
  </si>
  <si>
    <t xml:space="preserve">4/178</t>
  </si>
  <si>
    <t xml:space="preserve">602 =</t>
  </si>
  <si>
    <t xml:space="preserve">3 (0,030)+TATCGACAT</t>
  </si>
  <si>
    <t xml:space="preserve">3/254</t>
  </si>
  <si>
    <t xml:space="preserve">1861530 =</t>
  </si>
  <si>
    <t xml:space="preserve">278 (1,010)</t>
  </si>
  <si>
    <t xml:space="preserve">5/274</t>
  </si>
  <si>
    <t xml:space="preserve">191 (0,700)</t>
  </si>
  <si>
    <t xml:space="preserve">17/274</t>
  </si>
  <si>
    <t xml:space="preserve">212 (0,770)</t>
  </si>
  <si>
    <t xml:space="preserve">24 (0,090)</t>
  </si>
  <si>
    <t xml:space="preserve">13/274</t>
  </si>
  <si>
    <t xml:space="preserve">286 (1,040)</t>
  </si>
  <si>
    <t xml:space="preserve">77/274</t>
  </si>
  <si>
    <t xml:space="preserve">335 (1,230)</t>
  </si>
  <si>
    <t xml:space="preserve">90/272</t>
  </si>
  <si>
    <t xml:space="preserve">1325175 =</t>
  </si>
  <si>
    <t xml:space="preserve">361 (1,290)</t>
  </si>
  <si>
    <t xml:space="preserve">40 (0,140)</t>
  </si>
  <si>
    <t xml:space="preserve">23/270</t>
  </si>
  <si>
    <t xml:space="preserve">305 (1,100)</t>
  </si>
  <si>
    <t xml:space="preserve">75/270</t>
  </si>
  <si>
    <t xml:space="preserve">5 (0,020)</t>
  </si>
  <si>
    <t xml:space="preserve">4/270</t>
  </si>
  <si>
    <t xml:space="preserve">2154809 =</t>
  </si>
  <si>
    <t xml:space="preserve">253 (0,910)</t>
  </si>
  <si>
    <t xml:space="preserve">295 (1,060)</t>
  </si>
  <si>
    <t xml:space="preserve">77/272</t>
  </si>
  <si>
    <t xml:space="preserve">207 (0,740)</t>
  </si>
  <si>
    <t xml:space="preserve">45 (0,160)</t>
  </si>
  <si>
    <t xml:space="preserve">24/270</t>
  </si>
  <si>
    <t xml:space="preserve">20 (0,070)</t>
  </si>
  <si>
    <t xml:space="preserve">11/272</t>
  </si>
  <si>
    <t xml:space="preserve">261 (0,940)</t>
  </si>
  <si>
    <t xml:space="preserve">43 (0,150)</t>
  </si>
  <si>
    <t xml:space="preserve">2155531 =</t>
  </si>
  <si>
    <t xml:space="preserve">202 (0,720)</t>
  </si>
  <si>
    <t xml:space="preserve">32 (0,110)</t>
  </si>
  <si>
    <t xml:space="preserve">23/272</t>
  </si>
  <si>
    <t xml:space="preserve">2010354 =</t>
  </si>
  <si>
    <t xml:space="preserve">44 (0,160)</t>
  </si>
  <si>
    <t xml:space="preserve">27/268</t>
  </si>
  <si>
    <t xml:space="preserve">223 (0,800)</t>
  </si>
  <si>
    <t xml:space="preserve">14/268</t>
  </si>
  <si>
    <t xml:space="preserve">2149915 =</t>
  </si>
  <si>
    <t xml:space="preserve">13/272</t>
  </si>
  <si>
    <t xml:space="preserve">2155225 =</t>
  </si>
  <si>
    <t xml:space="preserve">201 (0,720)</t>
  </si>
  <si>
    <t xml:space="preserve">20/272</t>
  </si>
  <si>
    <t xml:space="preserve">205 (0,730)</t>
  </si>
  <si>
    <t xml:space="preserve">184 (0,770)</t>
  </si>
  <si>
    <t xml:space="preserve">83 (0,350)</t>
  </si>
  <si>
    <t xml:space="preserve">301 (1,080)</t>
  </si>
  <si>
    <t xml:space="preserve">300 (1,190)</t>
  </si>
  <si>
    <t xml:space="preserve">87 (0,340)</t>
  </si>
  <si>
    <t xml:space="preserve">36/246</t>
  </si>
  <si>
    <t xml:space="preserve">15 (0,050)</t>
  </si>
  <si>
    <t xml:space="preserve">337 (1,220)</t>
  </si>
  <si>
    <t xml:space="preserve">94/270</t>
  </si>
  <si>
    <t xml:space="preserve">1325225 =</t>
  </si>
  <si>
    <t xml:space="preserve">1325246 =</t>
  </si>
  <si>
    <t xml:space="preserve">4 (0,010)</t>
  </si>
  <si>
    <t xml:space="preserve">3/246</t>
  </si>
  <si>
    <t xml:space="preserve">219 (0,700)</t>
  </si>
  <si>
    <t xml:space="preserve">261 (0,840)</t>
  </si>
  <si>
    <t xml:space="preserve">41 (0,130)+T</t>
  </si>
  <si>
    <t xml:space="preserve">6/264</t>
  </si>
  <si>
    <t xml:space="preserve">166 (0,530)</t>
  </si>
  <si>
    <t xml:space="preserve">9 (0,030)</t>
  </si>
  <si>
    <t xml:space="preserve">7/266</t>
  </si>
  <si>
    <t xml:space="preserve">49 (0,160)</t>
  </si>
  <si>
    <t xml:space="preserve">224 (0,720)</t>
  </si>
  <si>
    <t xml:space="preserve">67/266</t>
  </si>
  <si>
    <t xml:space="preserve">40 (0,130)</t>
  </si>
  <si>
    <t xml:space="preserve">5/266</t>
  </si>
  <si>
    <t xml:space="preserve">6/266</t>
  </si>
  <si>
    <t xml:space="preserve">435 (1,390)</t>
  </si>
  <si>
    <t xml:space="preserve">518 (1,840)</t>
  </si>
  <si>
    <t xml:space="preserve">53 (0,190)</t>
  </si>
  <si>
    <t xml:space="preserve">23/240</t>
  </si>
  <si>
    <t xml:space="preserve">1340843 =</t>
  </si>
  <si>
    <t xml:space="preserve">247 (0,990)</t>
  </si>
  <si>
    <t xml:space="preserve">30 (0,120)</t>
  </si>
  <si>
    <t xml:space="preserve">19/274</t>
  </si>
  <si>
    <t xml:space="preserve">271 (1,090)</t>
  </si>
  <si>
    <t xml:space="preserve">37 (0,150)</t>
  </si>
  <si>
    <t xml:space="preserve">21/274</t>
  </si>
  <si>
    <t xml:space="preserve">1341138 =</t>
  </si>
  <si>
    <t xml:space="preserve">218 (0,880)</t>
  </si>
  <si>
    <t xml:space="preserve">219 (0,880)</t>
  </si>
  <si>
    <t xml:space="preserve">14 (0,060)</t>
  </si>
  <si>
    <t xml:space="preserve">11/274</t>
  </si>
  <si>
    <t xml:space="preserve">169 (0,680)</t>
  </si>
  <si>
    <t xml:space="preserve">7/274</t>
  </si>
  <si>
    <t xml:space="preserve">2150521 =</t>
  </si>
  <si>
    <t xml:space="preserve">127 (0,510)</t>
  </si>
  <si>
    <t xml:space="preserve">115 (0,460)</t>
  </si>
  <si>
    <t xml:space="preserve">25 (0,100)</t>
  </si>
  <si>
    <t xml:space="preserve">153 (0,620)</t>
  </si>
  <si>
    <t xml:space="preserve">8/274</t>
  </si>
  <si>
    <t xml:space="preserve">2156529 =</t>
  </si>
  <si>
    <t xml:space="preserve">58 (0,230)</t>
  </si>
  <si>
    <t xml:space="preserve">84 (0,340)</t>
  </si>
  <si>
    <t xml:space="preserve">39/274</t>
  </si>
  <si>
    <t xml:space="preserve">145 (0,580)</t>
  </si>
  <si>
    <t xml:space="preserve">129 (0,520)</t>
  </si>
  <si>
    <t xml:space="preserve">9/274</t>
  </si>
  <si>
    <t xml:space="preserve">2155508 =</t>
  </si>
  <si>
    <t xml:space="preserve">106 (0,430)</t>
  </si>
  <si>
    <t xml:space="preserve">12/274</t>
  </si>
  <si>
    <t xml:space="preserve">2156136 =</t>
  </si>
  <si>
    <t xml:space="preserve">149 (0,600)</t>
  </si>
  <si>
    <t xml:space="preserve">16 (0,060)</t>
  </si>
  <si>
    <t xml:space="preserve">10/274</t>
  </si>
  <si>
    <t xml:space="preserve">66 (0,270)</t>
  </si>
  <si>
    <t xml:space="preserve">63 (0,250)</t>
  </si>
  <si>
    <t xml:space="preserve">27/274</t>
  </si>
  <si>
    <t xml:space="preserve">175 (0,700)</t>
  </si>
  <si>
    <t xml:space="preserve">135 (0,640)</t>
  </si>
  <si>
    <t xml:space="preserve">62 (0,290)</t>
  </si>
  <si>
    <t xml:space="preserve">3/234</t>
  </si>
  <si>
    <t xml:space="preserve">220 (0,890)</t>
  </si>
  <si>
    <t xml:space="preserve">276 (1,230)</t>
  </si>
  <si>
    <t xml:space="preserve">350 (1,560)</t>
  </si>
  <si>
    <t xml:space="preserve">56/248</t>
  </si>
  <si>
    <t xml:space="preserve">227 (0,910)</t>
  </si>
  <si>
    <t xml:space="preserve">3447095 =</t>
  </si>
  <si>
    <t xml:space="preserve">9/248</t>
  </si>
  <si>
    <t xml:space="preserve">234 (0,940)</t>
  </si>
  <si>
    <t xml:space="preserve">154 (0,950)</t>
  </si>
  <si>
    <t xml:space="preserve">33 (0,200)</t>
  </si>
  <si>
    <t xml:space="preserve">14/180</t>
  </si>
  <si>
    <t xml:space="preserve">280 (1,110)</t>
  </si>
  <si>
    <t xml:space="preserve">1594315 =</t>
  </si>
  <si>
    <t xml:space="preserve">243 (1,120)</t>
  </si>
  <si>
    <t xml:space="preserve">16 (0,070)</t>
  </si>
  <si>
    <t xml:space="preserve">6/236</t>
  </si>
  <si>
    <t xml:space="preserve">43 (0,170)</t>
  </si>
  <si>
    <t xml:space="preserve">202 (0,800)</t>
  </si>
  <si>
    <t xml:space="preserve">65/274</t>
  </si>
  <si>
    <t xml:space="preserve">3/274</t>
  </si>
  <si>
    <t xml:space="preserve">185 (0,730)</t>
  </si>
  <si>
    <t xml:space="preserve">150 (0,700)</t>
  </si>
  <si>
    <t xml:space="preserve">94 (0,440)</t>
  </si>
  <si>
    <t xml:space="preserve">4/234</t>
  </si>
  <si>
    <t xml:space="preserve">323 (1,280)</t>
  </si>
  <si>
    <t xml:space="preserve">311 (1,360)</t>
  </si>
  <si>
    <t xml:space="preserve">40 (0,180)</t>
  </si>
  <si>
    <t xml:space="preserve">17/248</t>
  </si>
  <si>
    <t xml:space="preserve">861 =</t>
  </si>
  <si>
    <t xml:space="preserve">4 (0,020)+TATCGACAT</t>
  </si>
  <si>
    <t xml:space="preserve">4/256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</si>
</sst>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0" t="n">
        <v>1</v>
      </c>
      <c r="B2" s="0" t="s">
        <v>2</v>
      </c>
    </row>
    <row r="3" customFormat="false" ht="14.4" hidden="false" customHeight="false" outlineLevel="0" collapsed="false">
      <c r="A3" s="0" t="n">
        <v>2</v>
      </c>
      <c r="B3" s="0" t="s">
        <v>3</v>
      </c>
    </row>
    <row r="4" customFormat="false" ht="14.4" hidden="false" customHeight="false" outlineLevel="0" collapsed="false">
      <c r="A4" s="0" t="n">
        <v>3</v>
      </c>
      <c r="B4" s="0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S277"/>
  <sheetViews>
    <sheetView showFormulas="false" showGridLines="true" showRowColHeaders="true" showZeros="true" rightToLeft="false" tabSelected="false" showOutlineSymbols="true" defaultGridColor="true" view="normal" topLeftCell="B135" colorId="64" zoomScale="100" zoomScaleNormal="100" zoomScalePageLayoutView="100" workbookViewId="0">
      <selection pane="topLeft" activeCell="G172" activeCellId="0" sqref="G172"/>
    </sheetView>
  </sheetViews>
  <sheetFormatPr defaultColWidth="8.88671875" defaultRowHeight="14.4" zeroHeight="false" outlineLevelRow="0" outlineLevelCol="0"/>
  <cols>
    <col collapsed="false" customWidth="true" hidden="false" outlineLevel="0" max="7" min="7" style="0" width="37.66"/>
  </cols>
  <sheetData>
    <row r="1" customFormat="false" ht="14.4" hidden="false" customHeight="false" outlineLevel="0" collapsed="false">
      <c r="A1" s="1" t="s">
        <v>5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1</v>
      </c>
    </row>
    <row r="2" customFormat="false" ht="14.4" hidden="true" customHeight="false" outlineLevel="0" collapsed="false">
      <c r="A2" s="0" t="s">
        <v>22</v>
      </c>
      <c r="B2" s="0" t="s">
        <v>23</v>
      </c>
      <c r="C2" s="0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n">
        <v>12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7.8</v>
      </c>
      <c r="P2" s="0" t="n">
        <v>9.2</v>
      </c>
      <c r="Q2" s="0" t="n">
        <v>10.5</v>
      </c>
      <c r="R2" s="0" t="n">
        <v>10.2</v>
      </c>
      <c r="S2" s="0" t="s">
        <v>2</v>
      </c>
    </row>
    <row r="3" customFormat="false" ht="14.4" hidden="true" customHeight="false" outlineLevel="0" collapsed="false">
      <c r="A3" s="0" t="s">
        <v>22</v>
      </c>
      <c r="B3" s="0" t="s">
        <v>23</v>
      </c>
      <c r="C3" s="0" t="s">
        <v>29</v>
      </c>
      <c r="D3" s="0" t="s">
        <v>25</v>
      </c>
      <c r="E3" s="0" t="s">
        <v>30</v>
      </c>
      <c r="F3" s="0" t="s">
        <v>27</v>
      </c>
      <c r="G3" s="0" t="s">
        <v>28</v>
      </c>
      <c r="H3" s="0" t="n">
        <v>13.3</v>
      </c>
      <c r="I3" s="0" t="n">
        <v>0</v>
      </c>
      <c r="J3" s="0" t="n">
        <v>0</v>
      </c>
      <c r="K3" s="0" t="n">
        <v>10.5</v>
      </c>
      <c r="L3" s="0" t="n">
        <v>12.2</v>
      </c>
      <c r="M3" s="0" t="n">
        <v>11.7</v>
      </c>
      <c r="N3" s="0" t="n">
        <v>8</v>
      </c>
      <c r="O3" s="0" t="n">
        <v>11</v>
      </c>
      <c r="P3" s="0" t="n">
        <v>6.3</v>
      </c>
      <c r="Q3" s="0" t="n">
        <v>6.9</v>
      </c>
      <c r="R3" s="0" t="n">
        <v>7.4</v>
      </c>
      <c r="S3" s="0" t="s">
        <v>2</v>
      </c>
    </row>
    <row r="4" customFormat="false" ht="14.4" hidden="true" customHeight="false" outlineLevel="0" collapsed="false">
      <c r="A4" s="0" t="s">
        <v>22</v>
      </c>
      <c r="B4" s="0" t="s">
        <v>23</v>
      </c>
      <c r="C4" s="0" t="s">
        <v>31</v>
      </c>
      <c r="D4" s="0" t="s">
        <v>25</v>
      </c>
      <c r="E4" s="0" t="s">
        <v>32</v>
      </c>
      <c r="F4" s="0" t="s">
        <v>33</v>
      </c>
      <c r="G4" s="0" t="s">
        <v>34</v>
      </c>
      <c r="H4" s="0" t="n">
        <v>14</v>
      </c>
      <c r="I4" s="0" t="n">
        <v>0</v>
      </c>
      <c r="J4" s="0" t="n">
        <v>6.5</v>
      </c>
      <c r="K4" s="0" t="n">
        <v>0</v>
      </c>
      <c r="L4" s="0" t="n">
        <v>0</v>
      </c>
      <c r="M4" s="0" t="n">
        <v>0</v>
      </c>
      <c r="N4" s="0" t="n">
        <v>6.6</v>
      </c>
      <c r="O4" s="0" t="n">
        <v>0</v>
      </c>
      <c r="P4" s="0" t="n">
        <v>0</v>
      </c>
      <c r="Q4" s="0" t="n">
        <v>0</v>
      </c>
      <c r="R4" s="0" t="n">
        <v>0</v>
      </c>
      <c r="S4" s="0" t="s">
        <v>2</v>
      </c>
    </row>
    <row r="5" customFormat="false" ht="14.4" hidden="true" customHeight="false" outlineLevel="0" collapsed="false">
      <c r="A5" s="0" t="s">
        <v>22</v>
      </c>
      <c r="B5" s="0" t="s">
        <v>23</v>
      </c>
      <c r="C5" s="0" t="s">
        <v>35</v>
      </c>
      <c r="D5" s="0" t="s">
        <v>36</v>
      </c>
      <c r="E5" s="0" t="s">
        <v>37</v>
      </c>
      <c r="F5" s="0" t="s">
        <v>38</v>
      </c>
      <c r="G5" s="0" t="s">
        <v>39</v>
      </c>
      <c r="H5" s="0" t="n">
        <v>6.4</v>
      </c>
      <c r="I5" s="0" t="n">
        <v>0</v>
      </c>
      <c r="J5" s="0" t="n">
        <v>0</v>
      </c>
      <c r="K5" s="0" t="n">
        <v>5.3</v>
      </c>
      <c r="L5" s="0" t="n">
        <v>5.5</v>
      </c>
      <c r="M5" s="0" t="n">
        <v>0</v>
      </c>
      <c r="N5" s="0" t="n">
        <v>0</v>
      </c>
      <c r="O5" s="0" t="n">
        <v>0</v>
      </c>
      <c r="P5" s="0" t="n">
        <v>7.2</v>
      </c>
      <c r="Q5" s="0" t="n">
        <v>0</v>
      </c>
      <c r="R5" s="0" t="n">
        <v>0</v>
      </c>
      <c r="S5" s="0" t="s">
        <v>2</v>
      </c>
    </row>
    <row r="6" customFormat="false" ht="14.4" hidden="true" customHeight="false" outlineLevel="0" collapsed="false">
      <c r="A6" s="0" t="s">
        <v>22</v>
      </c>
      <c r="B6" s="0" t="s">
        <v>23</v>
      </c>
      <c r="C6" s="0" t="s">
        <v>40</v>
      </c>
      <c r="D6" s="0" t="s">
        <v>41</v>
      </c>
      <c r="E6" s="0" t="s">
        <v>42</v>
      </c>
      <c r="F6" s="0" t="s">
        <v>43</v>
      </c>
      <c r="G6" s="0" t="s">
        <v>44</v>
      </c>
      <c r="H6" s="0" t="n">
        <v>5.4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s">
        <v>2</v>
      </c>
    </row>
    <row r="7" customFormat="false" ht="14.4" hidden="true" customHeight="false" outlineLevel="0" collapsed="false">
      <c r="A7" s="0" t="s">
        <v>22</v>
      </c>
      <c r="B7" s="0" t="s">
        <v>23</v>
      </c>
      <c r="C7" s="0" t="s">
        <v>45</v>
      </c>
      <c r="D7" s="0" t="s">
        <v>46</v>
      </c>
      <c r="E7" s="0" t="s">
        <v>47</v>
      </c>
      <c r="F7" s="0" t="s">
        <v>48</v>
      </c>
      <c r="G7" s="0" t="s">
        <v>49</v>
      </c>
      <c r="H7" s="0" t="n">
        <v>8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11.4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10.6</v>
      </c>
      <c r="S7" s="0" t="s">
        <v>2</v>
      </c>
    </row>
    <row r="8" customFormat="false" ht="14.4" hidden="true" customHeight="false" outlineLevel="0" collapsed="false">
      <c r="A8" s="0" t="s">
        <v>22</v>
      </c>
      <c r="B8" s="0" t="s">
        <v>23</v>
      </c>
      <c r="C8" s="0" t="s">
        <v>50</v>
      </c>
      <c r="D8" s="0" t="s">
        <v>46</v>
      </c>
      <c r="E8" s="0" t="s">
        <v>51</v>
      </c>
      <c r="F8" s="0" t="s">
        <v>52</v>
      </c>
      <c r="G8" s="0" t="s">
        <v>53</v>
      </c>
      <c r="H8" s="0" t="n">
        <v>10.7</v>
      </c>
      <c r="I8" s="0" t="n">
        <v>0</v>
      </c>
      <c r="J8" s="0" t="n">
        <v>0</v>
      </c>
      <c r="K8" s="0" t="n">
        <v>12.8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s">
        <v>2</v>
      </c>
    </row>
    <row r="9" customFormat="false" ht="14.4" hidden="true" customHeight="false" outlineLevel="0" collapsed="false">
      <c r="A9" s="0" t="s">
        <v>22</v>
      </c>
      <c r="B9" s="0" t="s">
        <v>23</v>
      </c>
      <c r="C9" s="0" t="s">
        <v>54</v>
      </c>
      <c r="D9" s="0" t="s">
        <v>25</v>
      </c>
      <c r="E9" s="0" t="s">
        <v>55</v>
      </c>
      <c r="F9" s="0" t="s">
        <v>56</v>
      </c>
      <c r="G9" s="0" t="s">
        <v>57</v>
      </c>
      <c r="H9" s="0" t="n">
        <v>12.3</v>
      </c>
      <c r="I9" s="0" t="n">
        <v>8.2</v>
      </c>
      <c r="J9" s="0" t="n">
        <v>0</v>
      </c>
      <c r="K9" s="0" t="n">
        <v>0</v>
      </c>
      <c r="L9" s="0" t="n">
        <v>12.8</v>
      </c>
      <c r="M9" s="0" t="n">
        <v>0</v>
      </c>
      <c r="N9" s="0" t="n">
        <v>8</v>
      </c>
      <c r="O9" s="0" t="n">
        <v>0</v>
      </c>
      <c r="P9" s="0" t="n">
        <v>0</v>
      </c>
      <c r="Q9" s="0" t="n">
        <v>0</v>
      </c>
      <c r="R9" s="0" t="n">
        <v>0</v>
      </c>
      <c r="S9" s="0" t="s">
        <v>2</v>
      </c>
    </row>
    <row r="10" customFormat="false" ht="14.4" hidden="true" customHeight="false" outlineLevel="0" collapsed="false">
      <c r="A10" s="0" t="s">
        <v>22</v>
      </c>
      <c r="B10" s="0" t="s">
        <v>23</v>
      </c>
      <c r="C10" s="0" t="s">
        <v>58</v>
      </c>
      <c r="D10" s="0" t="s">
        <v>59</v>
      </c>
      <c r="E10" s="0" t="s">
        <v>60</v>
      </c>
      <c r="F10" s="0" t="s">
        <v>56</v>
      </c>
      <c r="G10" s="0" t="s">
        <v>57</v>
      </c>
      <c r="H10" s="0" t="n">
        <v>12</v>
      </c>
      <c r="I10" s="0" t="n">
        <v>0</v>
      </c>
      <c r="J10" s="0" t="n">
        <v>13</v>
      </c>
      <c r="K10" s="0" t="n">
        <v>11.8</v>
      </c>
      <c r="L10" s="0" t="n">
        <v>13.4</v>
      </c>
      <c r="M10" s="0" t="n">
        <v>19.4</v>
      </c>
      <c r="N10" s="0" t="n">
        <v>8.6</v>
      </c>
      <c r="O10" s="0" t="n">
        <v>0</v>
      </c>
      <c r="P10" s="0" t="n">
        <v>6.7</v>
      </c>
      <c r="Q10" s="0" t="n">
        <v>10.3</v>
      </c>
      <c r="R10" s="0" t="n">
        <v>11.7</v>
      </c>
      <c r="S10" s="0" t="s">
        <v>2</v>
      </c>
    </row>
    <row r="11" customFormat="false" ht="14.4" hidden="true" customHeight="false" outlineLevel="0" collapsed="false">
      <c r="A11" s="0" t="s">
        <v>22</v>
      </c>
      <c r="B11" s="0" t="s">
        <v>23</v>
      </c>
      <c r="C11" s="0" t="s">
        <v>61</v>
      </c>
      <c r="D11" s="0" t="s">
        <v>36</v>
      </c>
      <c r="E11" s="0" t="s">
        <v>62</v>
      </c>
      <c r="F11" s="0" t="s">
        <v>56</v>
      </c>
      <c r="G11" s="0" t="s">
        <v>57</v>
      </c>
      <c r="H11" s="0" t="n">
        <v>20.4</v>
      </c>
      <c r="I11" s="0" t="n">
        <v>16.5</v>
      </c>
      <c r="J11" s="0" t="n">
        <v>21.9</v>
      </c>
      <c r="K11" s="0" t="n">
        <v>21.9</v>
      </c>
      <c r="L11" s="0" t="n">
        <v>21.1</v>
      </c>
      <c r="M11" s="0" t="n">
        <v>19.6</v>
      </c>
      <c r="N11" s="0" t="n">
        <v>12.6</v>
      </c>
      <c r="O11" s="0" t="n">
        <v>11.5</v>
      </c>
      <c r="P11" s="0" t="n">
        <v>11.9</v>
      </c>
      <c r="Q11" s="0" t="n">
        <v>15.9</v>
      </c>
      <c r="R11" s="0" t="n">
        <v>18.7</v>
      </c>
      <c r="S11" s="0" t="s">
        <v>2</v>
      </c>
    </row>
    <row r="12" customFormat="false" ht="14.4" hidden="true" customHeight="false" outlineLevel="0" collapsed="false">
      <c r="A12" s="0" t="s">
        <v>22</v>
      </c>
      <c r="B12" s="0" t="s">
        <v>23</v>
      </c>
      <c r="C12" s="0" t="s">
        <v>63</v>
      </c>
      <c r="D12" s="0" t="s">
        <v>25</v>
      </c>
      <c r="E12" s="0" t="s">
        <v>64</v>
      </c>
      <c r="F12" s="0" t="s">
        <v>65</v>
      </c>
      <c r="G12" s="0" t="s">
        <v>66</v>
      </c>
      <c r="H12" s="0" t="n">
        <v>11.7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8.1</v>
      </c>
      <c r="Q12" s="0" t="n">
        <v>0</v>
      </c>
      <c r="R12" s="0" t="n">
        <v>0</v>
      </c>
      <c r="S12" s="0" t="s">
        <v>2</v>
      </c>
    </row>
    <row r="13" customFormat="false" ht="14.4" hidden="true" customHeight="false" outlineLevel="0" collapsed="false">
      <c r="A13" s="0" t="s">
        <v>22</v>
      </c>
      <c r="B13" s="0" t="s">
        <v>23</v>
      </c>
      <c r="C13" s="0" t="s">
        <v>67</v>
      </c>
      <c r="D13" s="0" t="s">
        <v>59</v>
      </c>
      <c r="E13" s="0" t="s">
        <v>68</v>
      </c>
      <c r="F13" s="0" t="s">
        <v>69</v>
      </c>
      <c r="G13" s="0" t="s">
        <v>70</v>
      </c>
      <c r="H13" s="0" t="n">
        <v>8.9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7.7</v>
      </c>
      <c r="P13" s="0" t="n">
        <v>0</v>
      </c>
      <c r="Q13" s="0" t="n">
        <v>0</v>
      </c>
      <c r="R13" s="0" t="n">
        <v>0</v>
      </c>
      <c r="S13" s="0" t="s">
        <v>2</v>
      </c>
    </row>
    <row r="14" customFormat="false" ht="14.4" hidden="true" customHeight="false" outlineLevel="0" collapsed="false">
      <c r="A14" s="0" t="s">
        <v>22</v>
      </c>
      <c r="B14" s="0" t="s">
        <v>23</v>
      </c>
      <c r="C14" s="0" t="s">
        <v>71</v>
      </c>
      <c r="D14" s="0" t="s">
        <v>72</v>
      </c>
      <c r="E14" s="0" t="s">
        <v>73</v>
      </c>
      <c r="F14" s="0" t="s">
        <v>74</v>
      </c>
      <c r="G14" s="0" t="s">
        <v>75</v>
      </c>
      <c r="H14" s="0" t="n">
        <v>9.7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s">
        <v>2</v>
      </c>
    </row>
    <row r="15" customFormat="false" ht="14.4" hidden="true" customHeight="false" outlineLevel="0" collapsed="false">
      <c r="A15" s="0" t="s">
        <v>22</v>
      </c>
      <c r="B15" s="0" t="s">
        <v>23</v>
      </c>
      <c r="C15" s="0" t="s">
        <v>76</v>
      </c>
      <c r="D15" s="0" t="s">
        <v>77</v>
      </c>
      <c r="E15" s="0" t="s">
        <v>78</v>
      </c>
      <c r="F15" s="0" t="s">
        <v>79</v>
      </c>
      <c r="G15" s="0" t="s">
        <v>80</v>
      </c>
      <c r="H15" s="0" t="n">
        <v>11.2</v>
      </c>
      <c r="I15" s="0" t="n">
        <v>0</v>
      </c>
      <c r="J15" s="0" t="n">
        <v>0</v>
      </c>
      <c r="K15" s="0" t="n">
        <v>6.5</v>
      </c>
      <c r="L15" s="0" t="n">
        <v>8.5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s">
        <v>2</v>
      </c>
    </row>
    <row r="16" customFormat="false" ht="14.4" hidden="true" customHeight="false" outlineLevel="0" collapsed="false">
      <c r="A16" s="0" t="s">
        <v>22</v>
      </c>
      <c r="B16" s="0" t="s">
        <v>23</v>
      </c>
      <c r="C16" s="0" t="s">
        <v>81</v>
      </c>
      <c r="D16" s="0" t="s">
        <v>77</v>
      </c>
      <c r="E16" s="0" t="s">
        <v>82</v>
      </c>
      <c r="F16" s="0" t="s">
        <v>79</v>
      </c>
      <c r="G16" s="0" t="s">
        <v>80</v>
      </c>
      <c r="H16" s="0" t="n">
        <v>10.4</v>
      </c>
      <c r="I16" s="0" t="n">
        <v>8.2</v>
      </c>
      <c r="J16" s="0" t="n">
        <v>0</v>
      </c>
      <c r="K16" s="0" t="n">
        <v>0</v>
      </c>
      <c r="L16" s="0" t="n">
        <v>7.2</v>
      </c>
      <c r="M16" s="0" t="n">
        <v>0</v>
      </c>
      <c r="N16" s="0" t="n">
        <v>6.8</v>
      </c>
      <c r="O16" s="0" t="n">
        <v>8.4</v>
      </c>
      <c r="P16" s="0" t="n">
        <v>0</v>
      </c>
      <c r="Q16" s="0" t="n">
        <v>0</v>
      </c>
      <c r="R16" s="0" t="n">
        <v>9.4</v>
      </c>
      <c r="S16" s="0" t="s">
        <v>2</v>
      </c>
    </row>
    <row r="17" customFormat="false" ht="14.4" hidden="true" customHeight="false" outlineLevel="0" collapsed="false">
      <c r="A17" s="0" t="s">
        <v>22</v>
      </c>
      <c r="B17" s="0" t="s">
        <v>23</v>
      </c>
      <c r="C17" s="0" t="s">
        <v>83</v>
      </c>
      <c r="D17" s="0" t="s">
        <v>46</v>
      </c>
      <c r="E17" s="0" t="s">
        <v>84</v>
      </c>
      <c r="F17" s="0" t="s">
        <v>79</v>
      </c>
      <c r="G17" s="0" t="s">
        <v>80</v>
      </c>
      <c r="H17" s="0" t="n">
        <v>9.3</v>
      </c>
      <c r="I17" s="0" t="n">
        <v>7.6</v>
      </c>
      <c r="J17" s="0" t="n">
        <v>0</v>
      </c>
      <c r="K17" s="0" t="n">
        <v>0</v>
      </c>
      <c r="L17" s="0" t="n">
        <v>12.2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9.7</v>
      </c>
      <c r="S17" s="0" t="s">
        <v>2</v>
      </c>
    </row>
    <row r="18" customFormat="false" ht="14.4" hidden="true" customHeight="false" outlineLevel="0" collapsed="false">
      <c r="A18" s="0" t="s">
        <v>22</v>
      </c>
      <c r="B18" s="0" t="s">
        <v>23</v>
      </c>
      <c r="C18" s="0" t="s">
        <v>85</v>
      </c>
      <c r="D18" s="0" t="s">
        <v>25</v>
      </c>
      <c r="E18" s="0" t="s">
        <v>86</v>
      </c>
      <c r="F18" s="0" t="s">
        <v>79</v>
      </c>
      <c r="G18" s="0" t="s">
        <v>80</v>
      </c>
      <c r="H18" s="0" t="n">
        <v>14.6</v>
      </c>
      <c r="I18" s="0" t="n">
        <v>0</v>
      </c>
      <c r="J18" s="0" t="n">
        <v>0</v>
      </c>
      <c r="K18" s="0" t="n">
        <v>0</v>
      </c>
      <c r="L18" s="0" t="n">
        <v>10.1</v>
      </c>
      <c r="M18" s="0" t="n">
        <v>0</v>
      </c>
      <c r="N18" s="0" t="n">
        <v>8.1</v>
      </c>
      <c r="O18" s="0" t="n">
        <v>0</v>
      </c>
      <c r="P18" s="0" t="n">
        <v>0</v>
      </c>
      <c r="Q18" s="0" t="n">
        <v>10.8</v>
      </c>
      <c r="R18" s="0" t="n">
        <v>0</v>
      </c>
      <c r="S18" s="0" t="s">
        <v>2</v>
      </c>
    </row>
    <row r="19" customFormat="false" ht="14.4" hidden="true" customHeight="false" outlineLevel="0" collapsed="false">
      <c r="A19" s="0" t="s">
        <v>22</v>
      </c>
      <c r="B19" s="0" t="s">
        <v>23</v>
      </c>
      <c r="C19" s="0" t="s">
        <v>87</v>
      </c>
      <c r="D19" s="0" t="s">
        <v>72</v>
      </c>
      <c r="E19" s="0" t="s">
        <v>88</v>
      </c>
      <c r="F19" s="0" t="s">
        <v>79</v>
      </c>
      <c r="G19" s="0" t="s">
        <v>80</v>
      </c>
      <c r="H19" s="0" t="n">
        <v>7.9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s">
        <v>2</v>
      </c>
    </row>
    <row r="20" customFormat="false" ht="14.4" hidden="true" customHeight="false" outlineLevel="0" collapsed="false">
      <c r="A20" s="0" t="s">
        <v>22</v>
      </c>
      <c r="B20" s="0" t="s">
        <v>23</v>
      </c>
      <c r="C20" s="0" t="s">
        <v>89</v>
      </c>
      <c r="D20" s="0" t="s">
        <v>77</v>
      </c>
      <c r="E20" s="0" t="s">
        <v>90</v>
      </c>
      <c r="F20" s="0" t="s">
        <v>91</v>
      </c>
      <c r="G20" s="0" t="s">
        <v>92</v>
      </c>
      <c r="H20" s="0" t="n">
        <v>7.3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s">
        <v>2</v>
      </c>
    </row>
    <row r="21" customFormat="false" ht="14.4" hidden="true" customHeight="false" outlineLevel="0" collapsed="false">
      <c r="A21" s="0" t="s">
        <v>22</v>
      </c>
      <c r="B21" s="0" t="s">
        <v>23</v>
      </c>
      <c r="C21" s="0" t="s">
        <v>93</v>
      </c>
      <c r="D21" s="0" t="s">
        <v>94</v>
      </c>
      <c r="E21" s="0" t="s">
        <v>95</v>
      </c>
      <c r="F21" s="0" t="s">
        <v>91</v>
      </c>
      <c r="G21" s="0" t="s">
        <v>92</v>
      </c>
      <c r="H21" s="0" t="n">
        <v>5.8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s">
        <v>2</v>
      </c>
    </row>
    <row r="22" customFormat="false" ht="14.4" hidden="true" customHeight="false" outlineLevel="0" collapsed="false">
      <c r="A22" s="0" t="s">
        <v>22</v>
      </c>
      <c r="B22" s="0" t="s">
        <v>23</v>
      </c>
      <c r="C22" s="0" t="s">
        <v>96</v>
      </c>
      <c r="D22" s="0" t="s">
        <v>97</v>
      </c>
      <c r="E22" s="0" t="s">
        <v>98</v>
      </c>
      <c r="F22" s="0" t="s">
        <v>99</v>
      </c>
      <c r="G22" s="0" t="s">
        <v>100</v>
      </c>
      <c r="H22" s="0" t="n">
        <v>5.6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s">
        <v>2</v>
      </c>
    </row>
    <row r="23" customFormat="false" ht="14.4" hidden="true" customHeight="false" outlineLevel="0" collapsed="false">
      <c r="A23" s="0" t="s">
        <v>22</v>
      </c>
      <c r="B23" s="0" t="s">
        <v>23</v>
      </c>
      <c r="C23" s="0" t="s">
        <v>101</v>
      </c>
      <c r="D23" s="0" t="s">
        <v>25</v>
      </c>
      <c r="E23" s="0" t="s">
        <v>102</v>
      </c>
      <c r="F23" s="0" t="s">
        <v>103</v>
      </c>
      <c r="G23" s="0" t="s">
        <v>104</v>
      </c>
      <c r="H23" s="0" t="n">
        <v>6.2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s">
        <v>2</v>
      </c>
    </row>
    <row r="24" customFormat="false" ht="14.4" hidden="true" customHeight="false" outlineLevel="0" collapsed="false">
      <c r="A24" s="0" t="s">
        <v>22</v>
      </c>
      <c r="B24" s="0" t="s">
        <v>23</v>
      </c>
      <c r="C24" s="0" t="s">
        <v>105</v>
      </c>
      <c r="D24" s="0" t="s">
        <v>25</v>
      </c>
      <c r="E24" s="0" t="s">
        <v>106</v>
      </c>
      <c r="F24" s="0" t="s">
        <v>107</v>
      </c>
      <c r="G24" s="0" t="s">
        <v>108</v>
      </c>
      <c r="H24" s="0" t="n">
        <v>10.5</v>
      </c>
      <c r="I24" s="0" t="n">
        <v>0</v>
      </c>
      <c r="J24" s="0" t="n">
        <v>0</v>
      </c>
      <c r="K24" s="0" t="n">
        <v>0</v>
      </c>
      <c r="L24" s="0" t="n">
        <v>10.4</v>
      </c>
      <c r="M24" s="0" t="n">
        <v>0</v>
      </c>
      <c r="N24" s="0" t="n">
        <v>10</v>
      </c>
      <c r="O24" s="0" t="n">
        <v>0</v>
      </c>
      <c r="P24" s="0" t="n">
        <v>0</v>
      </c>
      <c r="Q24" s="0" t="n">
        <v>7</v>
      </c>
      <c r="R24" s="0" t="n">
        <v>0</v>
      </c>
      <c r="S24" s="0" t="s">
        <v>2</v>
      </c>
    </row>
    <row r="25" customFormat="false" ht="14.4" hidden="true" customHeight="false" outlineLevel="0" collapsed="false">
      <c r="A25" s="0" t="s">
        <v>22</v>
      </c>
      <c r="B25" s="0" t="s">
        <v>23</v>
      </c>
      <c r="C25" s="0" t="s">
        <v>109</v>
      </c>
      <c r="D25" s="0" t="s">
        <v>36</v>
      </c>
      <c r="E25" s="0" t="s">
        <v>110</v>
      </c>
      <c r="F25" s="0" t="s">
        <v>107</v>
      </c>
      <c r="G25" s="0" t="s">
        <v>108</v>
      </c>
      <c r="H25" s="0" t="n">
        <v>12.2</v>
      </c>
      <c r="I25" s="0" t="n">
        <v>0</v>
      </c>
      <c r="J25" s="0" t="n">
        <v>0</v>
      </c>
      <c r="K25" s="0" t="n">
        <v>0</v>
      </c>
      <c r="L25" s="0" t="n">
        <v>19.9</v>
      </c>
      <c r="M25" s="0" t="n">
        <v>0</v>
      </c>
      <c r="N25" s="0" t="n">
        <v>16.6</v>
      </c>
      <c r="O25" s="0" t="n">
        <v>0</v>
      </c>
      <c r="P25" s="0" t="n">
        <v>0</v>
      </c>
      <c r="Q25" s="0" t="n">
        <v>9.7</v>
      </c>
      <c r="R25" s="0" t="n">
        <v>0</v>
      </c>
      <c r="S25" s="0" t="s">
        <v>2</v>
      </c>
    </row>
    <row r="26" customFormat="false" ht="14.4" hidden="true" customHeight="false" outlineLevel="0" collapsed="false">
      <c r="A26" s="0" t="s">
        <v>22</v>
      </c>
      <c r="B26" s="0" t="s">
        <v>23</v>
      </c>
      <c r="C26" s="0" t="s">
        <v>111</v>
      </c>
      <c r="D26" s="0" t="s">
        <v>59</v>
      </c>
      <c r="E26" s="0" t="s">
        <v>112</v>
      </c>
      <c r="F26" s="0" t="s">
        <v>107</v>
      </c>
      <c r="G26" s="0" t="s">
        <v>108</v>
      </c>
      <c r="H26" s="0" t="n">
        <v>15.1</v>
      </c>
      <c r="I26" s="0" t="n">
        <v>0</v>
      </c>
      <c r="J26" s="0" t="n">
        <v>11.5</v>
      </c>
      <c r="K26" s="0" t="n">
        <v>10.9</v>
      </c>
      <c r="L26" s="0" t="n">
        <v>11.1</v>
      </c>
      <c r="M26" s="0" t="n">
        <v>9.1</v>
      </c>
      <c r="N26" s="0" t="n">
        <v>7.4</v>
      </c>
      <c r="O26" s="0" t="n">
        <v>8.1</v>
      </c>
      <c r="P26" s="0" t="n">
        <v>9.8</v>
      </c>
      <c r="Q26" s="0" t="n">
        <v>8.3</v>
      </c>
      <c r="R26" s="0" t="n">
        <v>9.9</v>
      </c>
      <c r="S26" s="0" t="s">
        <v>2</v>
      </c>
    </row>
    <row r="27" customFormat="false" ht="14.4" hidden="true" customHeight="false" outlineLevel="0" collapsed="false">
      <c r="A27" s="0" t="s">
        <v>22</v>
      </c>
      <c r="B27" s="0" t="s">
        <v>23</v>
      </c>
      <c r="C27" s="0" t="s">
        <v>113</v>
      </c>
      <c r="D27" s="0" t="s">
        <v>94</v>
      </c>
      <c r="E27" s="0" t="s">
        <v>114</v>
      </c>
      <c r="F27" s="0" t="s">
        <v>115</v>
      </c>
      <c r="G27" s="0" t="s">
        <v>116</v>
      </c>
      <c r="H27" s="0" t="n">
        <v>6.7</v>
      </c>
      <c r="I27" s="0" t="n">
        <v>0</v>
      </c>
      <c r="J27" s="0" t="n">
        <v>6.7</v>
      </c>
      <c r="K27" s="0" t="n">
        <v>7.5</v>
      </c>
      <c r="L27" s="0" t="n">
        <v>6.8</v>
      </c>
      <c r="M27" s="0" t="n">
        <v>11.9</v>
      </c>
      <c r="N27" s="0" t="n">
        <v>7.1</v>
      </c>
      <c r="O27" s="0" t="n">
        <v>0</v>
      </c>
      <c r="P27" s="0" t="n">
        <v>6.5</v>
      </c>
      <c r="Q27" s="0" t="n">
        <v>6.2</v>
      </c>
      <c r="R27" s="0" t="n">
        <v>7.5</v>
      </c>
      <c r="S27" s="0" t="s">
        <v>2</v>
      </c>
    </row>
    <row r="28" customFormat="false" ht="14.4" hidden="true" customHeight="false" outlineLevel="0" collapsed="false">
      <c r="A28" s="0" t="s">
        <v>22</v>
      </c>
      <c r="B28" s="0" t="s">
        <v>23</v>
      </c>
      <c r="C28" s="0" t="s">
        <v>117</v>
      </c>
      <c r="D28" s="0" t="s">
        <v>25</v>
      </c>
      <c r="E28" s="0" t="s">
        <v>118</v>
      </c>
      <c r="F28" s="0" t="s">
        <v>119</v>
      </c>
      <c r="G28" s="0" t="s">
        <v>120</v>
      </c>
      <c r="H28" s="0" t="n">
        <v>11.3</v>
      </c>
      <c r="I28" s="0" t="n">
        <v>0</v>
      </c>
      <c r="J28" s="0" t="n">
        <v>0</v>
      </c>
      <c r="K28" s="0" t="n">
        <v>0</v>
      </c>
      <c r="L28" s="0" t="n">
        <v>15.2</v>
      </c>
      <c r="M28" s="0" t="n">
        <v>0</v>
      </c>
      <c r="N28" s="0" t="n">
        <v>0</v>
      </c>
      <c r="O28" s="0" t="n">
        <v>0</v>
      </c>
      <c r="P28" s="0" t="n">
        <v>9.3</v>
      </c>
      <c r="Q28" s="0" t="n">
        <v>0</v>
      </c>
      <c r="R28" s="0" t="n">
        <v>0</v>
      </c>
      <c r="S28" s="0" t="s">
        <v>2</v>
      </c>
    </row>
    <row r="29" customFormat="false" ht="14.4" hidden="true" customHeight="false" outlineLevel="0" collapsed="false">
      <c r="A29" s="0" t="s">
        <v>22</v>
      </c>
      <c r="B29" s="0" t="s">
        <v>23</v>
      </c>
      <c r="C29" s="0" t="s">
        <v>121</v>
      </c>
      <c r="D29" s="0" t="s">
        <v>46</v>
      </c>
      <c r="E29" s="0" t="s">
        <v>122</v>
      </c>
      <c r="F29" s="0" t="s">
        <v>119</v>
      </c>
      <c r="G29" s="0" t="s">
        <v>120</v>
      </c>
      <c r="H29" s="0" t="n">
        <v>8.5</v>
      </c>
      <c r="I29" s="0" t="n">
        <v>0</v>
      </c>
      <c r="J29" s="0" t="n">
        <v>0</v>
      </c>
      <c r="K29" s="0" t="n">
        <v>0</v>
      </c>
      <c r="L29" s="0" t="n">
        <v>13.7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s">
        <v>2</v>
      </c>
    </row>
    <row r="30" customFormat="false" ht="14.4" hidden="true" customHeight="false" outlineLevel="0" collapsed="false">
      <c r="A30" s="0" t="s">
        <v>22</v>
      </c>
      <c r="B30" s="0" t="s">
        <v>23</v>
      </c>
      <c r="C30" s="0" t="s">
        <v>123</v>
      </c>
      <c r="D30" s="0" t="s">
        <v>46</v>
      </c>
      <c r="E30" s="0" t="s">
        <v>124</v>
      </c>
      <c r="F30" s="0" t="s">
        <v>125</v>
      </c>
      <c r="G30" s="0" t="s">
        <v>126</v>
      </c>
      <c r="H30" s="0" t="n">
        <v>16.9</v>
      </c>
      <c r="I30" s="0" t="n">
        <v>9.8</v>
      </c>
      <c r="J30" s="0" t="n">
        <v>10.5</v>
      </c>
      <c r="K30" s="0" t="n">
        <v>0</v>
      </c>
      <c r="L30" s="0" t="n">
        <v>10.6</v>
      </c>
      <c r="M30" s="0" t="n">
        <v>0</v>
      </c>
      <c r="N30" s="0" t="n">
        <v>12.8</v>
      </c>
      <c r="O30" s="0" t="n">
        <v>9.3</v>
      </c>
      <c r="P30" s="0" t="n">
        <v>7.2</v>
      </c>
      <c r="Q30" s="0" t="n">
        <v>0</v>
      </c>
      <c r="R30" s="0" t="n">
        <v>9.7</v>
      </c>
      <c r="S30" s="0" t="s">
        <v>2</v>
      </c>
    </row>
    <row r="31" customFormat="false" ht="14.4" hidden="true" customHeight="false" outlineLevel="0" collapsed="false">
      <c r="A31" s="0" t="s">
        <v>22</v>
      </c>
      <c r="B31" s="0" t="s">
        <v>23</v>
      </c>
      <c r="C31" s="0" t="s">
        <v>127</v>
      </c>
      <c r="D31" s="0" t="s">
        <v>25</v>
      </c>
      <c r="E31" s="0" t="s">
        <v>128</v>
      </c>
      <c r="F31" s="0" t="s">
        <v>129</v>
      </c>
      <c r="G31" s="0" t="s">
        <v>130</v>
      </c>
      <c r="H31" s="0" t="n">
        <v>14.7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s">
        <v>2</v>
      </c>
    </row>
    <row r="32" customFormat="false" ht="14.4" hidden="true" customHeight="false" outlineLevel="0" collapsed="false">
      <c r="A32" s="0" t="s">
        <v>22</v>
      </c>
      <c r="B32" s="0" t="s">
        <v>23</v>
      </c>
      <c r="C32" s="0" t="s">
        <v>131</v>
      </c>
      <c r="D32" s="0" t="s">
        <v>59</v>
      </c>
      <c r="E32" s="0" t="s">
        <v>132</v>
      </c>
      <c r="F32" s="0" t="s">
        <v>133</v>
      </c>
      <c r="G32" s="0" t="s">
        <v>134</v>
      </c>
      <c r="H32" s="0" t="n">
        <v>18</v>
      </c>
      <c r="I32" s="0" t="n">
        <v>14.7</v>
      </c>
      <c r="J32" s="0" t="n">
        <v>14.8</v>
      </c>
      <c r="K32" s="0" t="n">
        <v>11.2</v>
      </c>
      <c r="L32" s="0" t="n">
        <v>18.8</v>
      </c>
      <c r="M32" s="0" t="n">
        <v>11.4</v>
      </c>
      <c r="N32" s="0" t="n">
        <v>0</v>
      </c>
      <c r="O32" s="0" t="n">
        <v>12.1</v>
      </c>
      <c r="P32" s="0" t="n">
        <v>15.7</v>
      </c>
      <c r="Q32" s="0" t="n">
        <v>11.9</v>
      </c>
      <c r="R32" s="0" t="n">
        <v>20</v>
      </c>
      <c r="S32" s="0" t="s">
        <v>2</v>
      </c>
    </row>
    <row r="33" customFormat="false" ht="14.4" hidden="true" customHeight="false" outlineLevel="0" collapsed="false">
      <c r="A33" s="0" t="s">
        <v>22</v>
      </c>
      <c r="B33" s="0" t="s">
        <v>23</v>
      </c>
      <c r="C33" s="0" t="s">
        <v>135</v>
      </c>
      <c r="D33" s="0" t="s">
        <v>36</v>
      </c>
      <c r="E33" s="0" t="s">
        <v>136</v>
      </c>
      <c r="F33" s="0" t="s">
        <v>137</v>
      </c>
      <c r="G33" s="0" t="s">
        <v>138</v>
      </c>
      <c r="H33" s="0" t="n">
        <v>26.3</v>
      </c>
      <c r="I33" s="0" t="n">
        <v>9.7</v>
      </c>
      <c r="J33" s="0" t="n">
        <v>14.5</v>
      </c>
      <c r="K33" s="0" t="n">
        <v>12.8</v>
      </c>
      <c r="L33" s="0" t="n">
        <v>21.8</v>
      </c>
      <c r="M33" s="0" t="n">
        <v>16.7</v>
      </c>
      <c r="N33" s="0" t="n">
        <v>12.9</v>
      </c>
      <c r="O33" s="0" t="n">
        <v>16.6</v>
      </c>
      <c r="P33" s="0" t="n">
        <v>16.1</v>
      </c>
      <c r="Q33" s="0" t="n">
        <v>10.4</v>
      </c>
      <c r="R33" s="0" t="n">
        <v>12.7</v>
      </c>
      <c r="S33" s="0" t="s">
        <v>2</v>
      </c>
    </row>
    <row r="34" customFormat="false" ht="14.4" hidden="true" customHeight="false" outlineLevel="0" collapsed="false">
      <c r="A34" s="0" t="s">
        <v>22</v>
      </c>
      <c r="B34" s="0" t="s">
        <v>23</v>
      </c>
      <c r="C34" s="0" t="s">
        <v>139</v>
      </c>
      <c r="D34" s="0" t="s">
        <v>59</v>
      </c>
      <c r="E34" s="0" t="s">
        <v>140</v>
      </c>
      <c r="F34" s="0" t="s">
        <v>137</v>
      </c>
      <c r="G34" s="0" t="s">
        <v>138</v>
      </c>
      <c r="H34" s="0" t="n">
        <v>14.5</v>
      </c>
      <c r="I34" s="0" t="n">
        <v>0</v>
      </c>
      <c r="J34" s="0" t="n">
        <v>10.2</v>
      </c>
      <c r="K34" s="0" t="n">
        <v>0</v>
      </c>
      <c r="L34" s="0" t="n">
        <v>11.6</v>
      </c>
      <c r="M34" s="0" t="n">
        <v>9.6</v>
      </c>
      <c r="N34" s="0" t="n">
        <v>13.4</v>
      </c>
      <c r="O34" s="0" t="n">
        <v>0</v>
      </c>
      <c r="P34" s="0" t="n">
        <v>0</v>
      </c>
      <c r="Q34" s="0" t="n">
        <v>0</v>
      </c>
      <c r="R34" s="0" t="n">
        <v>10.2</v>
      </c>
      <c r="S34" s="0" t="s">
        <v>2</v>
      </c>
    </row>
    <row r="35" customFormat="false" ht="14.4" hidden="true" customHeight="false" outlineLevel="0" collapsed="false">
      <c r="A35" s="0" t="s">
        <v>22</v>
      </c>
      <c r="B35" s="0" t="s">
        <v>23</v>
      </c>
      <c r="C35" s="0" t="s">
        <v>141</v>
      </c>
      <c r="D35" s="0" t="s">
        <v>59</v>
      </c>
      <c r="E35" s="0" t="s">
        <v>142</v>
      </c>
      <c r="F35" s="0" t="s">
        <v>137</v>
      </c>
      <c r="G35" s="0" t="s">
        <v>138</v>
      </c>
      <c r="H35" s="0" t="n">
        <v>18.4</v>
      </c>
      <c r="I35" s="0" t="n">
        <v>8</v>
      </c>
      <c r="J35" s="0" t="n">
        <v>9.5</v>
      </c>
      <c r="K35" s="0" t="n">
        <v>0</v>
      </c>
      <c r="L35" s="0" t="n">
        <v>16</v>
      </c>
      <c r="M35" s="0" t="n">
        <v>9.9</v>
      </c>
      <c r="N35" s="0" t="n">
        <v>17</v>
      </c>
      <c r="O35" s="0" t="n">
        <v>11.2</v>
      </c>
      <c r="P35" s="0" t="n">
        <v>10.8</v>
      </c>
      <c r="Q35" s="0" t="n">
        <v>10.1</v>
      </c>
      <c r="R35" s="0" t="n">
        <v>0</v>
      </c>
      <c r="S35" s="0" t="s">
        <v>2</v>
      </c>
    </row>
    <row r="36" customFormat="false" ht="14.4" hidden="true" customHeight="false" outlineLevel="0" collapsed="false">
      <c r="A36" s="0" t="s">
        <v>22</v>
      </c>
      <c r="B36" s="0" t="s">
        <v>23</v>
      </c>
      <c r="C36" s="0" t="s">
        <v>143</v>
      </c>
      <c r="D36" s="0" t="s">
        <v>144</v>
      </c>
      <c r="E36" s="0" t="s">
        <v>145</v>
      </c>
      <c r="F36" s="0" t="s">
        <v>146</v>
      </c>
      <c r="G36" s="0" t="s">
        <v>147</v>
      </c>
      <c r="H36" s="0" t="n">
        <v>37.4</v>
      </c>
      <c r="I36" s="0" t="n">
        <v>19.6</v>
      </c>
      <c r="J36" s="0" t="n">
        <v>21.8</v>
      </c>
      <c r="K36" s="0" t="n">
        <v>15.8</v>
      </c>
      <c r="L36" s="0" t="n">
        <v>32.4</v>
      </c>
      <c r="M36" s="0" t="n">
        <v>20.7</v>
      </c>
      <c r="N36" s="0" t="n">
        <v>25.7</v>
      </c>
      <c r="O36" s="0" t="n">
        <v>19.3</v>
      </c>
      <c r="P36" s="0" t="n">
        <v>14.6</v>
      </c>
      <c r="Q36" s="0" t="n">
        <v>0</v>
      </c>
      <c r="R36" s="0" t="n">
        <v>0</v>
      </c>
      <c r="S36" s="0" t="s">
        <v>2</v>
      </c>
    </row>
    <row r="37" customFormat="false" ht="14.4" hidden="true" customHeight="false" outlineLevel="0" collapsed="false">
      <c r="A37" s="0" t="s">
        <v>22</v>
      </c>
      <c r="B37" s="0" t="s">
        <v>23</v>
      </c>
      <c r="C37" s="0" t="s">
        <v>148</v>
      </c>
      <c r="D37" s="0" t="s">
        <v>41</v>
      </c>
      <c r="E37" s="0" t="s">
        <v>149</v>
      </c>
      <c r="F37" s="0" t="s">
        <v>150</v>
      </c>
      <c r="G37" s="0" t="s">
        <v>151</v>
      </c>
      <c r="H37" s="0" t="n">
        <v>5.6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s">
        <v>2</v>
      </c>
    </row>
    <row r="38" customFormat="false" ht="14.4" hidden="true" customHeight="false" outlineLevel="0" collapsed="false">
      <c r="A38" s="0" t="s">
        <v>22</v>
      </c>
      <c r="B38" s="0" t="s">
        <v>23</v>
      </c>
      <c r="C38" s="0" t="s">
        <v>152</v>
      </c>
      <c r="D38" s="0" t="s">
        <v>72</v>
      </c>
      <c r="E38" s="0" t="s">
        <v>153</v>
      </c>
      <c r="F38" s="0" t="s">
        <v>154</v>
      </c>
      <c r="G38" s="0" t="s">
        <v>155</v>
      </c>
      <c r="H38" s="0" t="n">
        <v>5.5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s">
        <v>2</v>
      </c>
    </row>
    <row r="39" customFormat="false" ht="14.4" hidden="false" customHeight="false" outlineLevel="0" collapsed="false">
      <c r="A39" s="0" t="s">
        <v>22</v>
      </c>
      <c r="B39" s="2" t="s">
        <v>23</v>
      </c>
      <c r="C39" s="0" t="s">
        <v>156</v>
      </c>
      <c r="D39" s="0" t="s">
        <v>72</v>
      </c>
      <c r="E39" s="0" t="s">
        <v>157</v>
      </c>
      <c r="F39" s="0" t="s">
        <v>158</v>
      </c>
      <c r="G39" s="0" t="s">
        <v>159</v>
      </c>
      <c r="H39" s="0" t="n">
        <v>0</v>
      </c>
      <c r="I39" s="0" t="n">
        <v>9.6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s">
        <v>2</v>
      </c>
    </row>
    <row r="40" customFormat="false" ht="14.4" hidden="false" customHeight="false" outlineLevel="0" collapsed="false">
      <c r="A40" s="0" t="s">
        <v>22</v>
      </c>
      <c r="B40" s="2" t="s">
        <v>23</v>
      </c>
      <c r="C40" s="0" t="s">
        <v>160</v>
      </c>
      <c r="D40" s="0" t="s">
        <v>144</v>
      </c>
      <c r="E40" s="0" t="s">
        <v>161</v>
      </c>
      <c r="F40" s="0" t="s">
        <v>162</v>
      </c>
      <c r="G40" s="0" t="s">
        <v>163</v>
      </c>
      <c r="H40" s="0" t="n">
        <v>0</v>
      </c>
      <c r="I40" s="0" t="n">
        <v>6.3</v>
      </c>
      <c r="J40" s="0" t="n">
        <v>7.7</v>
      </c>
      <c r="K40" s="0" t="n">
        <v>9.5</v>
      </c>
      <c r="L40" s="0" t="n">
        <v>0</v>
      </c>
      <c r="M40" s="0" t="n">
        <v>5.9</v>
      </c>
      <c r="N40" s="0" t="n">
        <v>9.3</v>
      </c>
      <c r="O40" s="0" t="n">
        <v>8</v>
      </c>
      <c r="P40" s="0" t="n">
        <v>9.3</v>
      </c>
      <c r="Q40" s="0" t="n">
        <v>7.2</v>
      </c>
      <c r="R40" s="0" t="n">
        <v>7.3</v>
      </c>
      <c r="S40" s="0" t="s">
        <v>2</v>
      </c>
    </row>
    <row r="41" customFormat="false" ht="14.4" hidden="false" customHeight="false" outlineLevel="0" collapsed="false">
      <c r="A41" s="0" t="s">
        <v>22</v>
      </c>
      <c r="B41" s="2" t="s">
        <v>23</v>
      </c>
      <c r="C41" s="0" t="s">
        <v>164</v>
      </c>
      <c r="D41" s="0" t="s">
        <v>77</v>
      </c>
      <c r="E41" s="0" t="s">
        <v>165</v>
      </c>
      <c r="F41" s="0" t="s">
        <v>162</v>
      </c>
      <c r="G41" s="0" t="s">
        <v>163</v>
      </c>
      <c r="H41" s="0" t="n">
        <v>0</v>
      </c>
      <c r="I41" s="0" t="n">
        <v>5.6</v>
      </c>
      <c r="J41" s="0" t="n">
        <v>7.6</v>
      </c>
      <c r="K41" s="0" t="n">
        <v>7.1</v>
      </c>
      <c r="L41" s="0" t="n">
        <v>0</v>
      </c>
      <c r="M41" s="0" t="n">
        <v>6.4</v>
      </c>
      <c r="N41" s="0" t="n">
        <v>0</v>
      </c>
      <c r="O41" s="0" t="n">
        <v>7.5</v>
      </c>
      <c r="P41" s="0" t="n">
        <v>9.1</v>
      </c>
      <c r="Q41" s="0" t="n">
        <v>0</v>
      </c>
      <c r="R41" s="0" t="n">
        <v>0</v>
      </c>
      <c r="S41" s="0" t="s">
        <v>2</v>
      </c>
    </row>
    <row r="42" customFormat="false" ht="14.4" hidden="false" customHeight="false" outlineLevel="0" collapsed="false">
      <c r="A42" s="0" t="s">
        <v>22</v>
      </c>
      <c r="B42" s="2" t="s">
        <v>23</v>
      </c>
      <c r="C42" s="0" t="s">
        <v>166</v>
      </c>
      <c r="D42" s="0" t="s">
        <v>46</v>
      </c>
      <c r="E42" s="0" t="s">
        <v>167</v>
      </c>
      <c r="F42" s="0" t="s">
        <v>168</v>
      </c>
      <c r="G42" s="0" t="s">
        <v>169</v>
      </c>
      <c r="H42" s="0" t="n">
        <v>0</v>
      </c>
      <c r="I42" s="0" t="n">
        <v>8.3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8</v>
      </c>
      <c r="Q42" s="0" t="n">
        <v>14.2</v>
      </c>
      <c r="R42" s="0" t="n">
        <v>0</v>
      </c>
      <c r="S42" s="0" t="s">
        <v>2</v>
      </c>
    </row>
    <row r="43" customFormat="false" ht="14.4" hidden="false" customHeight="false" outlineLevel="0" collapsed="false">
      <c r="A43" s="0" t="s">
        <v>22</v>
      </c>
      <c r="B43" s="2" t="s">
        <v>23</v>
      </c>
      <c r="C43" s="0" t="s">
        <v>170</v>
      </c>
      <c r="D43" s="0" t="s">
        <v>25</v>
      </c>
      <c r="E43" s="0" t="s">
        <v>171</v>
      </c>
      <c r="F43" s="0" t="s">
        <v>172</v>
      </c>
      <c r="G43" s="0" t="s">
        <v>173</v>
      </c>
      <c r="H43" s="0" t="n">
        <v>0</v>
      </c>
      <c r="I43" s="0" t="n">
        <v>6</v>
      </c>
      <c r="J43" s="0" t="n">
        <v>0</v>
      </c>
      <c r="K43" s="0" t="n">
        <v>5.6</v>
      </c>
      <c r="L43" s="0" t="n">
        <v>0</v>
      </c>
      <c r="M43" s="0" t="n">
        <v>0</v>
      </c>
      <c r="N43" s="0" t="n">
        <v>5.6</v>
      </c>
      <c r="O43" s="0" t="n">
        <v>0</v>
      </c>
      <c r="P43" s="0" t="n">
        <v>0</v>
      </c>
      <c r="Q43" s="0" t="n">
        <v>0</v>
      </c>
      <c r="R43" s="0" t="n">
        <v>0</v>
      </c>
      <c r="S43" s="0" t="s">
        <v>2</v>
      </c>
    </row>
    <row r="44" customFormat="false" ht="14.4" hidden="false" customHeight="false" outlineLevel="0" collapsed="false">
      <c r="A44" s="0" t="s">
        <v>22</v>
      </c>
      <c r="B44" s="2" t="s">
        <v>23</v>
      </c>
      <c r="C44" s="0" t="s">
        <v>174</v>
      </c>
      <c r="D44" s="0" t="s">
        <v>72</v>
      </c>
      <c r="E44" s="0" t="s">
        <v>175</v>
      </c>
      <c r="F44" s="0" t="s">
        <v>176</v>
      </c>
      <c r="G44" s="0" t="s">
        <v>177</v>
      </c>
      <c r="H44" s="0" t="n">
        <v>0</v>
      </c>
      <c r="I44" s="0" t="n">
        <v>7.7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7.2</v>
      </c>
      <c r="O44" s="0" t="n">
        <v>0</v>
      </c>
      <c r="P44" s="0" t="n">
        <v>0</v>
      </c>
      <c r="Q44" s="0" t="n">
        <v>0</v>
      </c>
      <c r="R44" s="0" t="n">
        <v>0</v>
      </c>
      <c r="S44" s="0" t="s">
        <v>2</v>
      </c>
    </row>
    <row r="45" customFormat="false" ht="14.4" hidden="false" customHeight="false" outlineLevel="0" collapsed="false">
      <c r="A45" s="0" t="s">
        <v>22</v>
      </c>
      <c r="B45" s="2" t="s">
        <v>23</v>
      </c>
      <c r="C45" s="0" t="s">
        <v>178</v>
      </c>
      <c r="D45" s="0" t="s">
        <v>72</v>
      </c>
      <c r="E45" s="0" t="s">
        <v>179</v>
      </c>
      <c r="F45" s="0" t="s">
        <v>176</v>
      </c>
      <c r="G45" s="0" t="s">
        <v>177</v>
      </c>
      <c r="H45" s="0" t="n">
        <v>0</v>
      </c>
      <c r="I45" s="0" t="n">
        <v>8.8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8.9</v>
      </c>
      <c r="Q45" s="0" t="n">
        <v>0</v>
      </c>
      <c r="R45" s="0" t="n">
        <v>0</v>
      </c>
      <c r="S45" s="0" t="s">
        <v>2</v>
      </c>
    </row>
    <row r="46" customFormat="false" ht="14.4" hidden="false" customHeight="false" outlineLevel="0" collapsed="false">
      <c r="A46" s="0" t="s">
        <v>22</v>
      </c>
      <c r="B46" s="2" t="s">
        <v>23</v>
      </c>
      <c r="C46" s="0" t="s">
        <v>180</v>
      </c>
      <c r="D46" s="0" t="s">
        <v>77</v>
      </c>
      <c r="E46" s="0" t="s">
        <v>181</v>
      </c>
      <c r="F46" s="0" t="s">
        <v>176</v>
      </c>
      <c r="G46" s="0" t="s">
        <v>177</v>
      </c>
      <c r="H46" s="0" t="n">
        <v>0</v>
      </c>
      <c r="I46" s="0" t="n">
        <v>10.8</v>
      </c>
      <c r="J46" s="0" t="n">
        <v>0</v>
      </c>
      <c r="K46" s="0" t="n">
        <v>0</v>
      </c>
      <c r="L46" s="0" t="n">
        <v>0</v>
      </c>
      <c r="M46" s="0" t="n">
        <v>9</v>
      </c>
      <c r="N46" s="0" t="n">
        <v>0</v>
      </c>
      <c r="O46" s="0" t="n">
        <v>0</v>
      </c>
      <c r="P46" s="0" t="n">
        <v>10</v>
      </c>
      <c r="Q46" s="0" t="n">
        <v>0</v>
      </c>
      <c r="R46" s="0" t="n">
        <v>0</v>
      </c>
      <c r="S46" s="0" t="s">
        <v>2</v>
      </c>
    </row>
    <row r="47" customFormat="false" ht="14.4" hidden="false" customHeight="false" outlineLevel="0" collapsed="false">
      <c r="A47" s="0" t="s">
        <v>22</v>
      </c>
      <c r="B47" s="2" t="s">
        <v>23</v>
      </c>
      <c r="C47" s="0" t="s">
        <v>182</v>
      </c>
      <c r="D47" s="0" t="s">
        <v>46</v>
      </c>
      <c r="E47" s="0" t="s">
        <v>183</v>
      </c>
      <c r="F47" s="0" t="s">
        <v>184</v>
      </c>
      <c r="G47" s="0" t="s">
        <v>185</v>
      </c>
      <c r="H47" s="0" t="n">
        <v>0</v>
      </c>
      <c r="I47" s="0" t="n">
        <v>6.4</v>
      </c>
      <c r="J47" s="0" t="n">
        <v>0</v>
      </c>
      <c r="K47" s="0" t="n">
        <v>0</v>
      </c>
      <c r="L47" s="0" t="n">
        <v>0</v>
      </c>
      <c r="M47" s="0" t="n">
        <v>6.5</v>
      </c>
      <c r="N47" s="0" t="n">
        <v>0</v>
      </c>
      <c r="O47" s="0" t="n">
        <v>0</v>
      </c>
      <c r="P47" s="0" t="n">
        <v>5.9</v>
      </c>
      <c r="Q47" s="0" t="n">
        <v>0</v>
      </c>
      <c r="R47" s="0" t="n">
        <v>0</v>
      </c>
      <c r="S47" s="0" t="s">
        <v>2</v>
      </c>
    </row>
    <row r="48" customFormat="false" ht="14.4" hidden="false" customHeight="false" outlineLevel="0" collapsed="false">
      <c r="A48" s="0" t="s">
        <v>22</v>
      </c>
      <c r="B48" s="2" t="s">
        <v>23</v>
      </c>
      <c r="C48" s="0" t="s">
        <v>186</v>
      </c>
      <c r="D48" s="0" t="s">
        <v>72</v>
      </c>
      <c r="E48" s="0" t="s">
        <v>187</v>
      </c>
      <c r="F48" s="0" t="s">
        <v>188</v>
      </c>
      <c r="G48" s="0" t="s">
        <v>189</v>
      </c>
      <c r="H48" s="0" t="n">
        <v>0</v>
      </c>
      <c r="I48" s="0" t="n">
        <v>10.5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s">
        <v>2</v>
      </c>
    </row>
    <row r="49" customFormat="false" ht="14.4" hidden="true" customHeight="false" outlineLevel="0" collapsed="false">
      <c r="A49" s="0" t="s">
        <v>22</v>
      </c>
      <c r="B49" s="2" t="s">
        <v>23</v>
      </c>
      <c r="C49" s="0" t="s">
        <v>190</v>
      </c>
      <c r="D49" s="0" t="s">
        <v>46</v>
      </c>
      <c r="E49" s="0" t="s">
        <v>191</v>
      </c>
      <c r="F49" s="0" t="s">
        <v>192</v>
      </c>
      <c r="G49" s="0" t="s">
        <v>193</v>
      </c>
      <c r="H49" s="0" t="n">
        <v>0</v>
      </c>
      <c r="I49" s="0" t="n">
        <v>8.4</v>
      </c>
      <c r="J49" s="0" t="n">
        <v>11.8</v>
      </c>
      <c r="K49" s="0" t="n">
        <v>8</v>
      </c>
      <c r="L49" s="0" t="n">
        <v>14.8</v>
      </c>
      <c r="M49" s="0" t="n">
        <v>0</v>
      </c>
      <c r="N49" s="0" t="n">
        <v>10.3</v>
      </c>
      <c r="O49" s="0" t="n">
        <v>10.6</v>
      </c>
      <c r="P49" s="0" t="n">
        <v>0</v>
      </c>
      <c r="Q49" s="0" t="n">
        <v>10.4</v>
      </c>
      <c r="R49" s="0" t="n">
        <v>0</v>
      </c>
      <c r="S49" s="0" t="s">
        <v>2</v>
      </c>
    </row>
    <row r="50" customFormat="false" ht="14.4" hidden="false" customHeight="false" outlineLevel="0" collapsed="false">
      <c r="A50" s="0" t="s">
        <v>22</v>
      </c>
      <c r="B50" s="2" t="s">
        <v>23</v>
      </c>
      <c r="C50" s="0" t="s">
        <v>194</v>
      </c>
      <c r="D50" s="0" t="s">
        <v>195</v>
      </c>
      <c r="E50" s="0" t="s">
        <v>196</v>
      </c>
      <c r="F50" s="0" t="s">
        <v>197</v>
      </c>
      <c r="G50" s="0" t="s">
        <v>198</v>
      </c>
      <c r="H50" s="0" t="n">
        <v>0</v>
      </c>
      <c r="I50" s="0" t="n">
        <v>81.8</v>
      </c>
      <c r="J50" s="0" t="n">
        <v>100</v>
      </c>
      <c r="K50" s="0" t="n">
        <v>100</v>
      </c>
      <c r="L50" s="0" t="n">
        <v>0</v>
      </c>
      <c r="M50" s="0" t="n">
        <v>100</v>
      </c>
      <c r="N50" s="0" t="n">
        <v>0</v>
      </c>
      <c r="O50" s="0" t="n">
        <v>100</v>
      </c>
      <c r="P50" s="0" t="n">
        <v>75.6</v>
      </c>
      <c r="Q50" s="0" t="n">
        <v>100</v>
      </c>
      <c r="R50" s="0" t="n">
        <v>81.6</v>
      </c>
      <c r="S50" s="0" t="s">
        <v>2</v>
      </c>
    </row>
    <row r="51" customFormat="false" ht="14.4" hidden="false" customHeight="false" outlineLevel="0" collapsed="false">
      <c r="A51" s="0" t="s">
        <v>22</v>
      </c>
      <c r="B51" s="2" t="s">
        <v>23</v>
      </c>
      <c r="C51" s="0" t="s">
        <v>199</v>
      </c>
      <c r="D51" s="0" t="s">
        <v>144</v>
      </c>
      <c r="E51" s="0" t="s">
        <v>200</v>
      </c>
      <c r="F51" s="0" t="s">
        <v>201</v>
      </c>
      <c r="G51" s="0" t="s">
        <v>202</v>
      </c>
      <c r="H51" s="0" t="n">
        <v>0</v>
      </c>
      <c r="I51" s="0" t="n">
        <v>6.2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s">
        <v>2</v>
      </c>
    </row>
    <row r="52" customFormat="false" ht="14.4" hidden="false" customHeight="false" outlineLevel="0" collapsed="false">
      <c r="A52" s="0" t="s">
        <v>22</v>
      </c>
      <c r="B52" s="2" t="s">
        <v>23</v>
      </c>
      <c r="C52" s="0" t="s">
        <v>203</v>
      </c>
      <c r="D52" s="0" t="s">
        <v>144</v>
      </c>
      <c r="E52" s="0" t="s">
        <v>204</v>
      </c>
      <c r="F52" s="0" t="s">
        <v>205</v>
      </c>
      <c r="G52" s="0" t="s">
        <v>206</v>
      </c>
      <c r="H52" s="0" t="n">
        <v>0</v>
      </c>
      <c r="I52" s="0" t="n">
        <v>18.1</v>
      </c>
      <c r="J52" s="0" t="n">
        <v>0</v>
      </c>
      <c r="K52" s="0" t="n">
        <v>17</v>
      </c>
      <c r="L52" s="0" t="n">
        <v>0</v>
      </c>
      <c r="M52" s="0" t="n">
        <v>0</v>
      </c>
      <c r="N52" s="0" t="n">
        <v>0</v>
      </c>
      <c r="O52" s="0" t="n">
        <v>24.5</v>
      </c>
      <c r="P52" s="0" t="n">
        <v>0</v>
      </c>
      <c r="Q52" s="0" t="n">
        <v>8.3</v>
      </c>
      <c r="R52" s="0" t="n">
        <v>0</v>
      </c>
      <c r="S52" s="0" t="s">
        <v>2</v>
      </c>
    </row>
    <row r="53" customFormat="false" ht="14.4" hidden="false" customHeight="false" outlineLevel="0" collapsed="false">
      <c r="A53" s="0" t="s">
        <v>22</v>
      </c>
      <c r="B53" s="2" t="s">
        <v>23</v>
      </c>
      <c r="C53" s="0" t="s">
        <v>207</v>
      </c>
      <c r="D53" s="0" t="s">
        <v>46</v>
      </c>
      <c r="E53" s="0" t="s">
        <v>208</v>
      </c>
      <c r="F53" s="0" t="s">
        <v>209</v>
      </c>
      <c r="G53" s="0" t="s">
        <v>210</v>
      </c>
      <c r="H53" s="0" t="n">
        <v>0</v>
      </c>
      <c r="I53" s="0" t="n">
        <v>8.2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11</v>
      </c>
      <c r="O53" s="0" t="n">
        <v>0</v>
      </c>
      <c r="P53" s="0" t="n">
        <v>0</v>
      </c>
      <c r="Q53" s="0" t="n">
        <v>0</v>
      </c>
      <c r="R53" s="0" t="n">
        <v>0</v>
      </c>
      <c r="S53" s="0" t="s">
        <v>2</v>
      </c>
    </row>
    <row r="54" customFormat="false" ht="14.4" hidden="true" customHeight="false" outlineLevel="0" collapsed="false">
      <c r="A54" s="0" t="s">
        <v>22</v>
      </c>
      <c r="B54" s="2" t="s">
        <v>23</v>
      </c>
      <c r="C54" s="0" t="s">
        <v>211</v>
      </c>
      <c r="D54" s="0" t="s">
        <v>46</v>
      </c>
      <c r="E54" s="0" t="s">
        <v>212</v>
      </c>
      <c r="F54" s="0" t="s">
        <v>213</v>
      </c>
      <c r="G54" s="0" t="s">
        <v>214</v>
      </c>
      <c r="H54" s="0" t="n">
        <v>0</v>
      </c>
      <c r="I54" s="0" t="n">
        <v>12.2</v>
      </c>
      <c r="J54" s="0" t="n">
        <v>0</v>
      </c>
      <c r="K54" s="0" t="n">
        <v>0</v>
      </c>
      <c r="L54" s="0" t="n">
        <v>13.9</v>
      </c>
      <c r="M54" s="0" t="n">
        <v>0</v>
      </c>
      <c r="N54" s="0" t="n">
        <v>7.8</v>
      </c>
      <c r="O54" s="0" t="n">
        <v>11.9</v>
      </c>
      <c r="P54" s="0" t="n">
        <v>7.9</v>
      </c>
      <c r="Q54" s="0" t="n">
        <v>0</v>
      </c>
      <c r="R54" s="0" t="n">
        <v>0</v>
      </c>
      <c r="S54" s="0" t="s">
        <v>2</v>
      </c>
    </row>
    <row r="55" customFormat="false" ht="14.4" hidden="false" customHeight="false" outlineLevel="0" collapsed="false">
      <c r="A55" s="0" t="s">
        <v>22</v>
      </c>
      <c r="B55" s="2" t="s">
        <v>23</v>
      </c>
      <c r="C55" s="0" t="s">
        <v>215</v>
      </c>
      <c r="D55" s="0" t="s">
        <v>72</v>
      </c>
      <c r="E55" s="0" t="s">
        <v>216</v>
      </c>
      <c r="F55" s="0" t="s">
        <v>69</v>
      </c>
      <c r="G55" s="0" t="s">
        <v>70</v>
      </c>
      <c r="H55" s="0" t="n">
        <v>0</v>
      </c>
      <c r="I55" s="0" t="n">
        <v>12.4</v>
      </c>
      <c r="J55" s="0" t="n">
        <v>11.2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8.2</v>
      </c>
      <c r="Q55" s="0" t="n">
        <v>10</v>
      </c>
      <c r="R55" s="0" t="n">
        <v>0</v>
      </c>
      <c r="S55" s="0" t="s">
        <v>2</v>
      </c>
    </row>
    <row r="56" customFormat="false" ht="14.4" hidden="false" customHeight="false" outlineLevel="0" collapsed="false">
      <c r="A56" s="0" t="s">
        <v>22</v>
      </c>
      <c r="B56" s="2" t="s">
        <v>23</v>
      </c>
      <c r="C56" s="0" t="s">
        <v>217</v>
      </c>
      <c r="D56" s="0" t="s">
        <v>36</v>
      </c>
      <c r="E56" s="0" t="s">
        <v>218</v>
      </c>
      <c r="F56" s="0" t="s">
        <v>219</v>
      </c>
      <c r="G56" s="0" t="s">
        <v>220</v>
      </c>
      <c r="H56" s="0" t="n">
        <v>0</v>
      </c>
      <c r="I56" s="0" t="n">
        <v>7.2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s">
        <v>2</v>
      </c>
    </row>
    <row r="57" customFormat="false" ht="14.4" hidden="false" customHeight="false" outlineLevel="0" collapsed="false">
      <c r="A57" s="0" t="s">
        <v>22</v>
      </c>
      <c r="B57" s="2" t="s">
        <v>23</v>
      </c>
      <c r="C57" s="0" t="s">
        <v>221</v>
      </c>
      <c r="D57" s="0" t="s">
        <v>144</v>
      </c>
      <c r="E57" s="0" t="s">
        <v>222</v>
      </c>
      <c r="F57" s="0" t="s">
        <v>74</v>
      </c>
      <c r="G57" s="0" t="s">
        <v>75</v>
      </c>
      <c r="H57" s="0" t="n">
        <v>0</v>
      </c>
      <c r="I57" s="0" t="n">
        <v>7.2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s">
        <v>2</v>
      </c>
    </row>
    <row r="58" customFormat="false" ht="14.4" hidden="true" customHeight="false" outlineLevel="0" collapsed="false">
      <c r="A58" s="0" t="s">
        <v>22</v>
      </c>
      <c r="B58" s="2" t="s">
        <v>23</v>
      </c>
      <c r="C58" s="0" t="s">
        <v>223</v>
      </c>
      <c r="D58" s="0" t="s">
        <v>144</v>
      </c>
      <c r="E58" s="0" t="s">
        <v>224</v>
      </c>
      <c r="F58" s="0" t="s">
        <v>225</v>
      </c>
      <c r="G58" s="0" t="s">
        <v>226</v>
      </c>
      <c r="H58" s="0" t="n">
        <v>0</v>
      </c>
      <c r="I58" s="0" t="n">
        <v>7.4</v>
      </c>
      <c r="J58" s="0" t="n">
        <v>5.9</v>
      </c>
      <c r="K58" s="0" t="n">
        <v>8.8</v>
      </c>
      <c r="L58" s="0" t="n">
        <v>10.4</v>
      </c>
      <c r="M58" s="0" t="n">
        <v>7</v>
      </c>
      <c r="N58" s="0" t="n">
        <v>7.9</v>
      </c>
      <c r="O58" s="0" t="n">
        <v>0</v>
      </c>
      <c r="P58" s="0" t="n">
        <v>0</v>
      </c>
      <c r="Q58" s="0" t="n">
        <v>11.8</v>
      </c>
      <c r="R58" s="0" t="n">
        <v>9.4</v>
      </c>
      <c r="S58" s="0" t="s">
        <v>2</v>
      </c>
    </row>
    <row r="59" customFormat="false" ht="14.4" hidden="false" customHeight="false" outlineLevel="0" collapsed="false">
      <c r="A59" s="0" t="s">
        <v>22</v>
      </c>
      <c r="B59" s="2" t="s">
        <v>23</v>
      </c>
      <c r="C59" s="0" t="s">
        <v>227</v>
      </c>
      <c r="D59" s="0" t="s">
        <v>36</v>
      </c>
      <c r="E59" s="0" t="s">
        <v>228</v>
      </c>
      <c r="F59" s="0" t="s">
        <v>229</v>
      </c>
      <c r="G59" s="0" t="s">
        <v>230</v>
      </c>
      <c r="H59" s="0" t="n">
        <v>0</v>
      </c>
      <c r="I59" s="0" t="n">
        <v>5.9</v>
      </c>
      <c r="J59" s="0" t="n">
        <v>10.4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s">
        <v>2</v>
      </c>
    </row>
    <row r="60" customFormat="false" ht="14.4" hidden="false" customHeight="false" outlineLevel="0" collapsed="false">
      <c r="A60" s="0" t="s">
        <v>22</v>
      </c>
      <c r="B60" s="2" t="s">
        <v>23</v>
      </c>
      <c r="C60" s="0" t="s">
        <v>231</v>
      </c>
      <c r="D60" s="0" t="s">
        <v>46</v>
      </c>
      <c r="E60" s="0" t="s">
        <v>232</v>
      </c>
      <c r="F60" s="0" t="s">
        <v>233</v>
      </c>
      <c r="G60" s="0" t="s">
        <v>234</v>
      </c>
      <c r="H60" s="0" t="n">
        <v>0</v>
      </c>
      <c r="I60" s="0" t="n">
        <v>8.3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s">
        <v>2</v>
      </c>
    </row>
    <row r="61" customFormat="false" ht="14.4" hidden="false" customHeight="false" outlineLevel="0" collapsed="false">
      <c r="A61" s="0" t="s">
        <v>22</v>
      </c>
      <c r="B61" s="2" t="s">
        <v>23</v>
      </c>
      <c r="C61" s="0" t="s">
        <v>235</v>
      </c>
      <c r="D61" s="0" t="s">
        <v>72</v>
      </c>
      <c r="E61" s="0" t="s">
        <v>236</v>
      </c>
      <c r="F61" s="0" t="s">
        <v>233</v>
      </c>
      <c r="G61" s="0" t="s">
        <v>234</v>
      </c>
      <c r="H61" s="0" t="n">
        <v>0</v>
      </c>
      <c r="I61" s="0" t="n">
        <v>5.8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11.4</v>
      </c>
      <c r="Q61" s="0" t="n">
        <v>0</v>
      </c>
      <c r="R61" s="0" t="n">
        <v>0</v>
      </c>
      <c r="S61" s="0" t="s">
        <v>2</v>
      </c>
    </row>
    <row r="62" customFormat="false" ht="14.4" hidden="false" customHeight="false" outlineLevel="0" collapsed="false">
      <c r="A62" s="0" t="s">
        <v>22</v>
      </c>
      <c r="B62" s="2" t="s">
        <v>23</v>
      </c>
      <c r="C62" s="0" t="s">
        <v>237</v>
      </c>
      <c r="D62" s="0" t="s">
        <v>144</v>
      </c>
      <c r="E62" s="0" t="s">
        <v>238</v>
      </c>
      <c r="F62" s="0" t="s">
        <v>239</v>
      </c>
      <c r="G62" s="0" t="s">
        <v>240</v>
      </c>
      <c r="H62" s="0" t="n">
        <v>0</v>
      </c>
      <c r="I62" s="0" t="n">
        <v>9.1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s">
        <v>2</v>
      </c>
    </row>
    <row r="63" customFormat="false" ht="14.4" hidden="false" customHeight="false" outlineLevel="0" collapsed="false">
      <c r="A63" s="0" t="s">
        <v>22</v>
      </c>
      <c r="B63" s="2" t="s">
        <v>23</v>
      </c>
      <c r="C63" s="0" t="s">
        <v>241</v>
      </c>
      <c r="D63" s="0" t="s">
        <v>59</v>
      </c>
      <c r="E63" s="0" t="s">
        <v>242</v>
      </c>
      <c r="F63" s="0" t="s">
        <v>243</v>
      </c>
      <c r="G63" s="0" t="s">
        <v>244</v>
      </c>
      <c r="H63" s="0" t="n">
        <v>0</v>
      </c>
      <c r="I63" s="0" t="n">
        <v>11.5</v>
      </c>
      <c r="J63" s="0" t="n">
        <v>0</v>
      </c>
      <c r="K63" s="0" t="n">
        <v>21.6</v>
      </c>
      <c r="L63" s="0" t="n">
        <v>0</v>
      </c>
      <c r="M63" s="0" t="n">
        <v>24.6</v>
      </c>
      <c r="N63" s="0" t="n">
        <v>13.3</v>
      </c>
      <c r="O63" s="0" t="n">
        <v>20.8</v>
      </c>
      <c r="P63" s="0" t="n">
        <v>0</v>
      </c>
      <c r="Q63" s="0" t="n">
        <v>0</v>
      </c>
      <c r="R63" s="0" t="n">
        <v>0</v>
      </c>
      <c r="S63" s="0" t="s">
        <v>2</v>
      </c>
    </row>
    <row r="64" customFormat="false" ht="14.4" hidden="true" customHeight="false" outlineLevel="0" collapsed="false">
      <c r="A64" s="0" t="s">
        <v>22</v>
      </c>
      <c r="B64" s="2" t="s">
        <v>23</v>
      </c>
      <c r="C64" s="0" t="s">
        <v>245</v>
      </c>
      <c r="D64" s="0" t="s">
        <v>94</v>
      </c>
      <c r="E64" s="0" t="s">
        <v>246</v>
      </c>
      <c r="F64" s="0" t="s">
        <v>247</v>
      </c>
      <c r="G64" s="0" t="s">
        <v>248</v>
      </c>
      <c r="H64" s="0" t="n">
        <v>0</v>
      </c>
      <c r="I64" s="0" t="n">
        <v>8.4</v>
      </c>
      <c r="J64" s="0" t="n">
        <v>0</v>
      </c>
      <c r="K64" s="0" t="n">
        <v>0</v>
      </c>
      <c r="L64" s="0" t="n">
        <v>7.3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s">
        <v>2</v>
      </c>
    </row>
    <row r="65" customFormat="false" ht="14.4" hidden="false" customHeight="false" outlineLevel="0" collapsed="false">
      <c r="A65" s="0" t="s">
        <v>22</v>
      </c>
      <c r="B65" s="2" t="s">
        <v>23</v>
      </c>
      <c r="C65" s="0" t="s">
        <v>249</v>
      </c>
      <c r="D65" s="0" t="s">
        <v>144</v>
      </c>
      <c r="E65" s="0" t="s">
        <v>250</v>
      </c>
      <c r="F65" s="0" t="s">
        <v>247</v>
      </c>
      <c r="G65" s="0" t="s">
        <v>248</v>
      </c>
      <c r="H65" s="0" t="n">
        <v>0</v>
      </c>
      <c r="I65" s="0" t="n">
        <v>7.8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7.9</v>
      </c>
      <c r="Q65" s="0" t="n">
        <v>0</v>
      </c>
      <c r="R65" s="0" t="n">
        <v>0</v>
      </c>
      <c r="S65" s="0" t="s">
        <v>2</v>
      </c>
    </row>
    <row r="66" customFormat="false" ht="14.4" hidden="false" customHeight="false" outlineLevel="0" collapsed="false">
      <c r="A66" s="0" t="s">
        <v>22</v>
      </c>
      <c r="B66" s="2" t="s">
        <v>23</v>
      </c>
      <c r="C66" s="0" t="s">
        <v>109</v>
      </c>
      <c r="D66" s="0" t="s">
        <v>36</v>
      </c>
      <c r="E66" s="0" t="s">
        <v>251</v>
      </c>
      <c r="F66" s="0" t="s">
        <v>107</v>
      </c>
      <c r="G66" s="0" t="s">
        <v>108</v>
      </c>
      <c r="H66" s="0" t="n">
        <v>0</v>
      </c>
      <c r="I66" s="0" t="n">
        <v>9.3</v>
      </c>
      <c r="J66" s="0" t="n">
        <v>0</v>
      </c>
      <c r="K66" s="0" t="n">
        <v>10.7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s">
        <v>2</v>
      </c>
    </row>
    <row r="67" customFormat="false" ht="14.4" hidden="false" customHeight="false" outlineLevel="0" collapsed="false">
      <c r="A67" s="0" t="s">
        <v>22</v>
      </c>
      <c r="B67" s="2" t="s">
        <v>23</v>
      </c>
      <c r="C67" s="0" t="s">
        <v>252</v>
      </c>
      <c r="D67" s="0" t="s">
        <v>144</v>
      </c>
      <c r="E67" s="0" t="s">
        <v>253</v>
      </c>
      <c r="F67" s="0" t="s">
        <v>115</v>
      </c>
      <c r="G67" s="0" t="s">
        <v>116</v>
      </c>
      <c r="H67" s="0" t="n">
        <v>0</v>
      </c>
      <c r="I67" s="0" t="n">
        <v>5.3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s">
        <v>2</v>
      </c>
    </row>
    <row r="68" customFormat="false" ht="14.4" hidden="false" customHeight="false" outlineLevel="0" collapsed="false">
      <c r="A68" s="0" t="s">
        <v>22</v>
      </c>
      <c r="B68" s="2" t="s">
        <v>23</v>
      </c>
      <c r="C68" s="0" t="s">
        <v>254</v>
      </c>
      <c r="D68" s="0" t="s">
        <v>59</v>
      </c>
      <c r="E68" s="0" t="s">
        <v>255</v>
      </c>
      <c r="F68" s="0" t="s">
        <v>256</v>
      </c>
      <c r="G68" s="0" t="s">
        <v>257</v>
      </c>
      <c r="H68" s="0" t="n">
        <v>0</v>
      </c>
      <c r="I68" s="0" t="n">
        <v>11.2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14.1</v>
      </c>
      <c r="O68" s="0" t="n">
        <v>0</v>
      </c>
      <c r="P68" s="0" t="n">
        <v>0</v>
      </c>
      <c r="Q68" s="0" t="n">
        <v>0</v>
      </c>
      <c r="R68" s="0" t="n">
        <v>0</v>
      </c>
      <c r="S68" s="0" t="s">
        <v>2</v>
      </c>
    </row>
    <row r="69" customFormat="false" ht="14.4" hidden="true" customHeight="false" outlineLevel="0" collapsed="false">
      <c r="A69" s="0" t="s">
        <v>22</v>
      </c>
      <c r="B69" s="2" t="s">
        <v>23</v>
      </c>
      <c r="C69" s="0" t="s">
        <v>258</v>
      </c>
      <c r="D69" s="0" t="s">
        <v>59</v>
      </c>
      <c r="E69" s="0" t="s">
        <v>259</v>
      </c>
      <c r="F69" s="0" t="s">
        <v>260</v>
      </c>
      <c r="G69" s="0" t="s">
        <v>261</v>
      </c>
      <c r="H69" s="0" t="n">
        <v>0</v>
      </c>
      <c r="I69" s="0" t="n">
        <v>5.9</v>
      </c>
      <c r="J69" s="0" t="n">
        <v>0</v>
      </c>
      <c r="K69" s="0" t="n">
        <v>0</v>
      </c>
      <c r="L69" s="0" t="n">
        <v>7.7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s">
        <v>2</v>
      </c>
    </row>
    <row r="70" customFormat="false" ht="14.4" hidden="false" customHeight="false" outlineLevel="0" collapsed="false">
      <c r="A70" s="0" t="s">
        <v>22</v>
      </c>
      <c r="B70" s="2" t="s">
        <v>23</v>
      </c>
      <c r="C70" s="0" t="s">
        <v>262</v>
      </c>
      <c r="D70" s="0" t="s">
        <v>46</v>
      </c>
      <c r="E70" s="0" t="s">
        <v>263</v>
      </c>
      <c r="F70" s="0" t="s">
        <v>264</v>
      </c>
      <c r="G70" s="0" t="s">
        <v>265</v>
      </c>
      <c r="H70" s="0" t="n">
        <v>0</v>
      </c>
      <c r="I70" s="0" t="n">
        <v>13</v>
      </c>
      <c r="J70" s="0" t="n">
        <v>0</v>
      </c>
      <c r="K70" s="0" t="n">
        <v>9.7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s">
        <v>2</v>
      </c>
    </row>
    <row r="71" customFormat="false" ht="14.4" hidden="false" customHeight="false" outlineLevel="0" collapsed="false">
      <c r="A71" s="0" t="s">
        <v>22</v>
      </c>
      <c r="B71" s="2" t="s">
        <v>23</v>
      </c>
      <c r="C71" s="0" t="s">
        <v>266</v>
      </c>
      <c r="D71" s="0" t="s">
        <v>25</v>
      </c>
      <c r="E71" s="0" t="s">
        <v>267</v>
      </c>
      <c r="F71" s="0" t="s">
        <v>125</v>
      </c>
      <c r="G71" s="0" t="s">
        <v>126</v>
      </c>
      <c r="H71" s="0" t="n">
        <v>0</v>
      </c>
      <c r="I71" s="0" t="n">
        <v>9.8</v>
      </c>
      <c r="J71" s="0" t="n">
        <v>0</v>
      </c>
      <c r="K71" s="0" t="n">
        <v>9.3</v>
      </c>
      <c r="L71" s="0" t="n">
        <v>0</v>
      </c>
      <c r="M71" s="0" t="n">
        <v>0</v>
      </c>
      <c r="N71" s="0" t="n">
        <v>7.4</v>
      </c>
      <c r="O71" s="0" t="n">
        <v>6.5</v>
      </c>
      <c r="P71" s="0" t="n">
        <v>0</v>
      </c>
      <c r="Q71" s="0" t="n">
        <v>0</v>
      </c>
      <c r="R71" s="0" t="n">
        <v>8.3</v>
      </c>
      <c r="S71" s="0" t="s">
        <v>2</v>
      </c>
    </row>
    <row r="72" customFormat="false" ht="14.4" hidden="false" customHeight="false" outlineLevel="0" collapsed="false">
      <c r="A72" s="0" t="s">
        <v>22</v>
      </c>
      <c r="B72" s="2" t="s">
        <v>23</v>
      </c>
      <c r="C72" s="0" t="s">
        <v>268</v>
      </c>
      <c r="D72" s="0" t="s">
        <v>25</v>
      </c>
      <c r="E72" s="0" t="s">
        <v>269</v>
      </c>
      <c r="F72" s="0" t="s">
        <v>125</v>
      </c>
      <c r="G72" s="0" t="s">
        <v>126</v>
      </c>
      <c r="H72" s="0" t="n">
        <v>0</v>
      </c>
      <c r="I72" s="0" t="n">
        <v>8.3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8.9</v>
      </c>
      <c r="Q72" s="0" t="n">
        <v>0</v>
      </c>
      <c r="R72" s="0" t="n">
        <v>7.3</v>
      </c>
      <c r="S72" s="0" t="s">
        <v>2</v>
      </c>
    </row>
    <row r="73" customFormat="false" ht="14.4" hidden="true" customHeight="false" outlineLevel="0" collapsed="false">
      <c r="A73" s="0" t="s">
        <v>22</v>
      </c>
      <c r="B73" s="2" t="s">
        <v>23</v>
      </c>
      <c r="C73" s="0" t="s">
        <v>270</v>
      </c>
      <c r="D73" s="0" t="s">
        <v>36</v>
      </c>
      <c r="E73" s="0" t="s">
        <v>271</v>
      </c>
      <c r="F73" s="0" t="s">
        <v>133</v>
      </c>
      <c r="G73" s="0" t="s">
        <v>134</v>
      </c>
      <c r="H73" s="0" t="n">
        <v>0</v>
      </c>
      <c r="I73" s="0" t="n">
        <v>12.7</v>
      </c>
      <c r="J73" s="0" t="n">
        <v>14.3</v>
      </c>
      <c r="K73" s="0" t="n">
        <v>12.1</v>
      </c>
      <c r="L73" s="0" t="n">
        <v>17.1</v>
      </c>
      <c r="M73" s="0" t="n">
        <v>8.6</v>
      </c>
      <c r="N73" s="0" t="n">
        <v>0</v>
      </c>
      <c r="O73" s="0" t="n">
        <v>9.4</v>
      </c>
      <c r="P73" s="0" t="n">
        <v>12.9</v>
      </c>
      <c r="Q73" s="0" t="n">
        <v>10.2</v>
      </c>
      <c r="R73" s="0" t="n">
        <v>15</v>
      </c>
      <c r="S73" s="0" t="s">
        <v>2</v>
      </c>
    </row>
    <row r="74" customFormat="false" ht="14.4" hidden="false" customHeight="false" outlineLevel="0" collapsed="false">
      <c r="A74" s="0" t="s">
        <v>22</v>
      </c>
      <c r="B74" s="2" t="s">
        <v>23</v>
      </c>
      <c r="C74" s="0" t="s">
        <v>272</v>
      </c>
      <c r="D74" s="0" t="s">
        <v>72</v>
      </c>
      <c r="E74" s="0" t="s">
        <v>273</v>
      </c>
      <c r="F74" s="0" t="s">
        <v>274</v>
      </c>
      <c r="G74" s="0" t="s">
        <v>275</v>
      </c>
      <c r="H74" s="0" t="n">
        <v>0</v>
      </c>
      <c r="I74" s="0" t="n">
        <v>5.3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5.2</v>
      </c>
      <c r="O74" s="0" t="n">
        <v>0</v>
      </c>
      <c r="P74" s="0" t="n">
        <v>0</v>
      </c>
      <c r="Q74" s="0" t="n">
        <v>0</v>
      </c>
      <c r="R74" s="0" t="n">
        <v>0</v>
      </c>
      <c r="S74" s="0" t="s">
        <v>2</v>
      </c>
    </row>
    <row r="75" customFormat="false" ht="14.4" hidden="false" customHeight="false" outlineLevel="0" collapsed="false">
      <c r="A75" s="0" t="s">
        <v>22</v>
      </c>
      <c r="B75" s="2" t="s">
        <v>23</v>
      </c>
      <c r="C75" s="0" t="s">
        <v>276</v>
      </c>
      <c r="D75" s="0" t="s">
        <v>25</v>
      </c>
      <c r="E75" s="0" t="s">
        <v>277</v>
      </c>
      <c r="F75" s="0" t="s">
        <v>278</v>
      </c>
      <c r="G75" s="0" t="s">
        <v>279</v>
      </c>
      <c r="H75" s="0" t="n">
        <v>0</v>
      </c>
      <c r="I75" s="0" t="n">
        <v>10.5</v>
      </c>
      <c r="J75" s="0" t="n">
        <v>0</v>
      </c>
      <c r="K75" s="0" t="n">
        <v>0</v>
      </c>
      <c r="L75" s="0" t="n">
        <v>0</v>
      </c>
      <c r="M75" s="0" t="n">
        <v>10.2</v>
      </c>
      <c r="N75" s="0" t="n">
        <v>7.4</v>
      </c>
      <c r="O75" s="0" t="n">
        <v>10.2</v>
      </c>
      <c r="P75" s="0" t="n">
        <v>0</v>
      </c>
      <c r="Q75" s="0" t="n">
        <v>0</v>
      </c>
      <c r="R75" s="0" t="n">
        <v>0</v>
      </c>
      <c r="S75" s="0" t="s">
        <v>2</v>
      </c>
    </row>
    <row r="76" customFormat="false" ht="14.4" hidden="false" customHeight="false" outlineLevel="0" collapsed="false">
      <c r="A76" s="0" t="s">
        <v>22</v>
      </c>
      <c r="B76" s="2" t="s">
        <v>23</v>
      </c>
      <c r="C76" s="0" t="s">
        <v>280</v>
      </c>
      <c r="D76" s="0" t="s">
        <v>144</v>
      </c>
      <c r="E76" s="0" t="s">
        <v>281</v>
      </c>
      <c r="F76" s="0" t="s">
        <v>282</v>
      </c>
      <c r="G76" s="0" t="s">
        <v>283</v>
      </c>
      <c r="H76" s="0" t="n">
        <v>0</v>
      </c>
      <c r="I76" s="0" t="n">
        <v>8.1</v>
      </c>
      <c r="J76" s="0" t="n">
        <v>6.5</v>
      </c>
      <c r="K76" s="0" t="n">
        <v>0</v>
      </c>
      <c r="L76" s="0" t="n">
        <v>0</v>
      </c>
      <c r="M76" s="0" t="n">
        <v>0</v>
      </c>
      <c r="N76" s="0" t="n">
        <v>7.4</v>
      </c>
      <c r="O76" s="0" t="n">
        <v>0</v>
      </c>
      <c r="P76" s="0" t="n">
        <v>0</v>
      </c>
      <c r="Q76" s="0" t="n">
        <v>0</v>
      </c>
      <c r="R76" s="0" t="n">
        <v>5.5</v>
      </c>
      <c r="S76" s="0" t="s">
        <v>2</v>
      </c>
    </row>
    <row r="77" customFormat="false" ht="14.4" hidden="false" customHeight="false" outlineLevel="0" collapsed="false">
      <c r="A77" s="0" t="s">
        <v>22</v>
      </c>
      <c r="B77" s="2" t="s">
        <v>23</v>
      </c>
      <c r="C77" s="0" t="s">
        <v>284</v>
      </c>
      <c r="D77" s="0" t="s">
        <v>59</v>
      </c>
      <c r="E77" s="0" t="s">
        <v>285</v>
      </c>
      <c r="F77" s="0" t="s">
        <v>286</v>
      </c>
      <c r="G77" s="0" t="s">
        <v>287</v>
      </c>
      <c r="H77" s="0" t="n">
        <v>0</v>
      </c>
      <c r="I77" s="0" t="n">
        <v>8.1</v>
      </c>
      <c r="J77" s="0" t="n">
        <v>8.1</v>
      </c>
      <c r="K77" s="0" t="n">
        <v>7</v>
      </c>
      <c r="L77" s="0" t="n">
        <v>0</v>
      </c>
      <c r="M77" s="0" t="n">
        <v>0</v>
      </c>
      <c r="N77" s="0" t="n">
        <v>0</v>
      </c>
      <c r="O77" s="0" t="n">
        <v>6.6</v>
      </c>
      <c r="P77" s="0" t="n">
        <v>11</v>
      </c>
      <c r="Q77" s="0" t="n">
        <v>9.2</v>
      </c>
      <c r="R77" s="0" t="n">
        <v>6.7</v>
      </c>
      <c r="S77" s="0" t="s">
        <v>2</v>
      </c>
    </row>
    <row r="78" customFormat="false" ht="14.4" hidden="true" customHeight="false" outlineLevel="0" collapsed="false">
      <c r="A78" s="0" t="s">
        <v>22</v>
      </c>
      <c r="B78" s="2" t="s">
        <v>23</v>
      </c>
      <c r="C78" s="0" t="s">
        <v>288</v>
      </c>
      <c r="D78" s="0" t="s">
        <v>36</v>
      </c>
      <c r="E78" s="0" t="s">
        <v>289</v>
      </c>
      <c r="F78" s="0" t="s">
        <v>286</v>
      </c>
      <c r="G78" s="0" t="s">
        <v>287</v>
      </c>
      <c r="H78" s="0" t="n">
        <v>0</v>
      </c>
      <c r="I78" s="0" t="n">
        <v>9.1</v>
      </c>
      <c r="J78" s="0" t="n">
        <v>0</v>
      </c>
      <c r="K78" s="0" t="n">
        <v>0</v>
      </c>
      <c r="L78" s="0" t="n">
        <v>7.5</v>
      </c>
      <c r="M78" s="0" t="n">
        <v>0</v>
      </c>
      <c r="N78" s="0" t="n">
        <v>0</v>
      </c>
      <c r="O78" s="0" t="n">
        <v>9.1</v>
      </c>
      <c r="P78" s="0" t="n">
        <v>0</v>
      </c>
      <c r="Q78" s="0" t="n">
        <v>8</v>
      </c>
      <c r="R78" s="0" t="n">
        <v>0</v>
      </c>
      <c r="S78" s="0" t="s">
        <v>2</v>
      </c>
    </row>
    <row r="79" customFormat="false" ht="14.4" hidden="false" customHeight="false" outlineLevel="0" collapsed="false">
      <c r="A79" s="0" t="s">
        <v>22</v>
      </c>
      <c r="B79" s="2" t="s">
        <v>23</v>
      </c>
      <c r="C79" s="0" t="s">
        <v>290</v>
      </c>
      <c r="D79" s="0" t="s">
        <v>77</v>
      </c>
      <c r="E79" s="0" t="s">
        <v>291</v>
      </c>
      <c r="F79" s="0" t="s">
        <v>292</v>
      </c>
      <c r="G79" s="0" t="s">
        <v>293</v>
      </c>
      <c r="H79" s="0" t="n">
        <v>0</v>
      </c>
      <c r="I79" s="0" t="n">
        <v>5.7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s">
        <v>2</v>
      </c>
    </row>
    <row r="80" customFormat="false" ht="14.4" hidden="false" customHeight="false" outlineLevel="0" collapsed="false">
      <c r="A80" s="0" t="s">
        <v>22</v>
      </c>
      <c r="B80" s="2" t="s">
        <v>23</v>
      </c>
      <c r="C80" s="0" t="s">
        <v>294</v>
      </c>
      <c r="D80" s="0" t="s">
        <v>72</v>
      </c>
      <c r="E80" s="0" t="s">
        <v>295</v>
      </c>
      <c r="F80" s="0" t="s">
        <v>296</v>
      </c>
      <c r="G80" s="0" t="s">
        <v>297</v>
      </c>
      <c r="H80" s="0" t="n">
        <v>0</v>
      </c>
      <c r="I80" s="0" t="n">
        <v>8.5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s">
        <v>2</v>
      </c>
    </row>
    <row r="81" customFormat="false" ht="14.4" hidden="false" customHeight="false" outlineLevel="0" collapsed="false">
      <c r="A81" s="0" t="s">
        <v>22</v>
      </c>
      <c r="B81" s="2" t="s">
        <v>23</v>
      </c>
      <c r="C81" s="0" t="s">
        <v>298</v>
      </c>
      <c r="D81" s="0" t="s">
        <v>144</v>
      </c>
      <c r="E81" s="0" t="s">
        <v>299</v>
      </c>
      <c r="F81" s="0" t="s">
        <v>300</v>
      </c>
      <c r="G81" s="0" t="s">
        <v>301</v>
      </c>
      <c r="H81" s="0" t="n">
        <v>0</v>
      </c>
      <c r="I81" s="0" t="n">
        <v>7.8</v>
      </c>
      <c r="J81" s="0" t="n">
        <v>11.3</v>
      </c>
      <c r="K81" s="0" t="n">
        <v>0</v>
      </c>
      <c r="L81" s="0" t="n">
        <v>0</v>
      </c>
      <c r="M81" s="0" t="n">
        <v>11.5</v>
      </c>
      <c r="N81" s="0" t="n">
        <v>9.4</v>
      </c>
      <c r="O81" s="0" t="n">
        <v>0</v>
      </c>
      <c r="P81" s="0" t="n">
        <v>8.7</v>
      </c>
      <c r="Q81" s="0" t="n">
        <v>0</v>
      </c>
      <c r="R81" s="0" t="n">
        <v>0</v>
      </c>
      <c r="S81" s="0" t="s">
        <v>2</v>
      </c>
    </row>
    <row r="82" customFormat="false" ht="14.4" hidden="false" customHeight="false" outlineLevel="0" collapsed="false">
      <c r="A82" s="0" t="s">
        <v>22</v>
      </c>
      <c r="B82" s="2" t="s">
        <v>23</v>
      </c>
      <c r="C82" s="0" t="s">
        <v>302</v>
      </c>
      <c r="D82" s="0" t="s">
        <v>59</v>
      </c>
      <c r="E82" s="0" t="s">
        <v>303</v>
      </c>
      <c r="F82" s="0" t="s">
        <v>300</v>
      </c>
      <c r="G82" s="0" t="s">
        <v>301</v>
      </c>
      <c r="H82" s="0" t="n">
        <v>0</v>
      </c>
      <c r="I82" s="0" t="n">
        <v>8.6</v>
      </c>
      <c r="J82" s="0" t="n">
        <v>6.2</v>
      </c>
      <c r="K82" s="0" t="n">
        <v>5.7</v>
      </c>
      <c r="L82" s="0" t="n">
        <v>0</v>
      </c>
      <c r="M82" s="0" t="n">
        <v>0</v>
      </c>
      <c r="N82" s="0" t="n">
        <v>5.5</v>
      </c>
      <c r="O82" s="0" t="n">
        <v>0</v>
      </c>
      <c r="P82" s="0" t="n">
        <v>0</v>
      </c>
      <c r="Q82" s="0" t="n">
        <v>0</v>
      </c>
      <c r="R82" s="0" t="n">
        <v>0</v>
      </c>
      <c r="S82" s="0" t="s">
        <v>2</v>
      </c>
    </row>
    <row r="83" customFormat="false" ht="14.4" hidden="true" customHeight="false" outlineLevel="0" collapsed="false">
      <c r="A83" s="0" t="s">
        <v>22</v>
      </c>
      <c r="B83" s="2" t="s">
        <v>23</v>
      </c>
      <c r="C83" s="0" t="s">
        <v>304</v>
      </c>
      <c r="D83" s="0" t="s">
        <v>36</v>
      </c>
      <c r="E83" s="0" t="s">
        <v>305</v>
      </c>
      <c r="F83" s="0" t="s">
        <v>306</v>
      </c>
      <c r="G83" s="0" t="s">
        <v>307</v>
      </c>
      <c r="H83" s="0" t="n">
        <v>0</v>
      </c>
      <c r="I83" s="0" t="n">
        <v>8.1</v>
      </c>
      <c r="J83" s="0" t="n">
        <v>10.9</v>
      </c>
      <c r="K83" s="0" t="n">
        <v>6.6</v>
      </c>
      <c r="L83" s="0" t="n">
        <v>11.6</v>
      </c>
      <c r="M83" s="0" t="n">
        <v>7.9</v>
      </c>
      <c r="N83" s="0" t="n">
        <v>7</v>
      </c>
      <c r="O83" s="0" t="n">
        <v>8.9</v>
      </c>
      <c r="P83" s="0" t="n">
        <v>8.8</v>
      </c>
      <c r="Q83" s="0" t="n">
        <v>8.6</v>
      </c>
      <c r="R83" s="0" t="n">
        <v>11.1</v>
      </c>
      <c r="S83" s="0" t="s">
        <v>2</v>
      </c>
    </row>
    <row r="84" customFormat="false" ht="14.4" hidden="false" customHeight="false" outlineLevel="0" collapsed="false">
      <c r="A84" s="0" t="s">
        <v>22</v>
      </c>
      <c r="B84" s="2" t="s">
        <v>23</v>
      </c>
      <c r="C84" s="0" t="s">
        <v>308</v>
      </c>
      <c r="D84" s="0" t="s">
        <v>144</v>
      </c>
      <c r="E84" s="0" t="s">
        <v>309</v>
      </c>
      <c r="F84" s="0" t="s">
        <v>310</v>
      </c>
      <c r="G84" s="0" t="s">
        <v>311</v>
      </c>
      <c r="H84" s="0" t="n">
        <v>0</v>
      </c>
      <c r="I84" s="0" t="n">
        <v>6.1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s">
        <v>2</v>
      </c>
    </row>
    <row r="85" customFormat="false" ht="14.4" hidden="true" customHeight="false" outlineLevel="0" collapsed="false">
      <c r="A85" s="0" t="s">
        <v>22</v>
      </c>
      <c r="B85" s="2" t="s">
        <v>23</v>
      </c>
      <c r="C85" s="0" t="s">
        <v>312</v>
      </c>
      <c r="D85" s="0" t="s">
        <v>46</v>
      </c>
      <c r="E85" s="0" t="s">
        <v>313</v>
      </c>
      <c r="F85" s="0" t="s">
        <v>27</v>
      </c>
      <c r="G85" s="0" t="s">
        <v>28</v>
      </c>
      <c r="H85" s="0" t="n">
        <v>0</v>
      </c>
      <c r="I85" s="0" t="n">
        <v>0</v>
      </c>
      <c r="J85" s="0" t="n">
        <v>8.1</v>
      </c>
      <c r="K85" s="0" t="n">
        <v>0</v>
      </c>
      <c r="L85" s="0" t="n">
        <v>17.9</v>
      </c>
      <c r="M85" s="0" t="n">
        <v>6.5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s">
        <v>2</v>
      </c>
    </row>
    <row r="86" customFormat="false" ht="14.4" hidden="false" customHeight="false" outlineLevel="0" collapsed="false">
      <c r="A86" s="0" t="s">
        <v>22</v>
      </c>
      <c r="B86" s="2" t="s">
        <v>23</v>
      </c>
      <c r="C86" s="0" t="s">
        <v>314</v>
      </c>
      <c r="D86" s="0" t="s">
        <v>59</v>
      </c>
      <c r="E86" s="0" t="s">
        <v>315</v>
      </c>
      <c r="F86" s="0" t="s">
        <v>316</v>
      </c>
      <c r="G86" s="0" t="s">
        <v>317</v>
      </c>
      <c r="H86" s="0" t="n">
        <v>0</v>
      </c>
      <c r="I86" s="0" t="n">
        <v>0</v>
      </c>
      <c r="J86" s="0" t="n">
        <v>6.6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s">
        <v>2</v>
      </c>
    </row>
    <row r="87" customFormat="false" ht="14.4" hidden="false" customHeight="false" outlineLevel="0" collapsed="false">
      <c r="A87" s="0" t="s">
        <v>22</v>
      </c>
      <c r="B87" s="2" t="s">
        <v>23</v>
      </c>
      <c r="C87" s="0" t="s">
        <v>318</v>
      </c>
      <c r="D87" s="0" t="s">
        <v>46</v>
      </c>
      <c r="E87" s="0" t="s">
        <v>319</v>
      </c>
      <c r="F87" s="0" t="s">
        <v>320</v>
      </c>
      <c r="G87" s="0" t="s">
        <v>321</v>
      </c>
      <c r="H87" s="0" t="n">
        <v>0</v>
      </c>
      <c r="I87" s="0" t="n">
        <v>0</v>
      </c>
      <c r="J87" s="0" t="n">
        <v>6.5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s">
        <v>2</v>
      </c>
    </row>
    <row r="88" customFormat="false" ht="14.4" hidden="false" customHeight="false" outlineLevel="0" collapsed="false">
      <c r="A88" s="0" t="s">
        <v>22</v>
      </c>
      <c r="B88" s="2" t="s">
        <v>23</v>
      </c>
      <c r="C88" s="0" t="s">
        <v>322</v>
      </c>
      <c r="D88" s="0" t="s">
        <v>59</v>
      </c>
      <c r="E88" s="0" t="s">
        <v>323</v>
      </c>
      <c r="F88" s="0" t="s">
        <v>38</v>
      </c>
      <c r="G88" s="0" t="s">
        <v>39</v>
      </c>
      <c r="H88" s="0" t="n">
        <v>0</v>
      </c>
      <c r="I88" s="0" t="n">
        <v>0</v>
      </c>
      <c r="J88" s="0" t="n">
        <v>5.9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6.5</v>
      </c>
      <c r="R88" s="0" t="n">
        <v>0</v>
      </c>
      <c r="S88" s="0" t="s">
        <v>2</v>
      </c>
    </row>
    <row r="89" customFormat="false" ht="14.4" hidden="true" customHeight="false" outlineLevel="0" collapsed="false">
      <c r="A89" s="0" t="s">
        <v>22</v>
      </c>
      <c r="B89" s="2" t="s">
        <v>23</v>
      </c>
      <c r="C89" s="0" t="s">
        <v>324</v>
      </c>
      <c r="D89" s="0" t="s">
        <v>144</v>
      </c>
      <c r="E89" s="0" t="s">
        <v>325</v>
      </c>
      <c r="F89" s="0" t="s">
        <v>162</v>
      </c>
      <c r="G89" s="0" t="s">
        <v>163</v>
      </c>
      <c r="H89" s="0" t="n">
        <v>0</v>
      </c>
      <c r="I89" s="0" t="n">
        <v>0</v>
      </c>
      <c r="J89" s="0" t="n">
        <v>5.3</v>
      </c>
      <c r="K89" s="0" t="n">
        <v>0</v>
      </c>
      <c r="L89" s="0" t="n">
        <v>6.2</v>
      </c>
      <c r="M89" s="0" t="n">
        <v>0</v>
      </c>
      <c r="N89" s="0" t="n">
        <v>0</v>
      </c>
      <c r="O89" s="0" t="n">
        <v>6.1</v>
      </c>
      <c r="P89" s="0" t="n">
        <v>9.9</v>
      </c>
      <c r="Q89" s="0" t="n">
        <v>0</v>
      </c>
      <c r="R89" s="0" t="n">
        <v>0</v>
      </c>
      <c r="S89" s="0" t="s">
        <v>2</v>
      </c>
    </row>
    <row r="90" customFormat="false" ht="14.4" hidden="false" customHeight="false" outlineLevel="0" collapsed="false">
      <c r="A90" s="0" t="s">
        <v>22</v>
      </c>
      <c r="B90" s="2" t="s">
        <v>23</v>
      </c>
      <c r="C90" s="0" t="s">
        <v>326</v>
      </c>
      <c r="D90" s="0" t="s">
        <v>72</v>
      </c>
      <c r="E90" s="0" t="s">
        <v>327</v>
      </c>
      <c r="F90" s="0" t="s">
        <v>162</v>
      </c>
      <c r="G90" s="0" t="s">
        <v>163</v>
      </c>
      <c r="H90" s="0" t="n">
        <v>0</v>
      </c>
      <c r="I90" s="0" t="n">
        <v>0</v>
      </c>
      <c r="J90" s="0" t="n">
        <v>12.2</v>
      </c>
      <c r="K90" s="0" t="n">
        <v>5.9</v>
      </c>
      <c r="L90" s="0" t="n">
        <v>0</v>
      </c>
      <c r="M90" s="0" t="n">
        <v>10</v>
      </c>
      <c r="N90" s="0" t="n">
        <v>7</v>
      </c>
      <c r="O90" s="0" t="n">
        <v>11.2</v>
      </c>
      <c r="P90" s="0" t="n">
        <v>9.4</v>
      </c>
      <c r="Q90" s="0" t="n">
        <v>7.3</v>
      </c>
      <c r="R90" s="0" t="n">
        <v>7.4</v>
      </c>
      <c r="S90" s="0" t="s">
        <v>2</v>
      </c>
    </row>
    <row r="91" customFormat="false" ht="14.4" hidden="false" customHeight="false" outlineLevel="0" collapsed="false">
      <c r="A91" s="0" t="s">
        <v>22</v>
      </c>
      <c r="B91" s="2" t="s">
        <v>23</v>
      </c>
      <c r="C91" s="0" t="s">
        <v>328</v>
      </c>
      <c r="D91" s="0" t="s">
        <v>46</v>
      </c>
      <c r="E91" s="0" t="s">
        <v>329</v>
      </c>
      <c r="F91" s="0" t="s">
        <v>330</v>
      </c>
      <c r="G91" s="0" t="s">
        <v>331</v>
      </c>
      <c r="H91" s="0" t="n">
        <v>0</v>
      </c>
      <c r="I91" s="0" t="n">
        <v>0</v>
      </c>
      <c r="J91" s="0" t="n">
        <v>8.7</v>
      </c>
      <c r="K91" s="0" t="n">
        <v>8.3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s">
        <v>2</v>
      </c>
    </row>
    <row r="92" customFormat="false" ht="14.4" hidden="false" customHeight="false" outlineLevel="0" collapsed="false">
      <c r="A92" s="0" t="s">
        <v>22</v>
      </c>
      <c r="B92" s="2" t="s">
        <v>23</v>
      </c>
      <c r="C92" s="0" t="s">
        <v>332</v>
      </c>
      <c r="D92" s="0" t="s">
        <v>72</v>
      </c>
      <c r="E92" s="0" t="s">
        <v>333</v>
      </c>
      <c r="F92" s="0" t="s">
        <v>330</v>
      </c>
      <c r="G92" s="0" t="s">
        <v>331</v>
      </c>
      <c r="H92" s="0" t="n">
        <v>0</v>
      </c>
      <c r="I92" s="0" t="n">
        <v>0</v>
      </c>
      <c r="J92" s="0" t="n">
        <v>5.2</v>
      </c>
      <c r="K92" s="0" t="n">
        <v>0</v>
      </c>
      <c r="L92" s="0" t="n">
        <v>0</v>
      </c>
      <c r="M92" s="0" t="n">
        <v>0</v>
      </c>
      <c r="N92" s="0" t="n">
        <v>7.3</v>
      </c>
      <c r="O92" s="0" t="n">
        <v>0</v>
      </c>
      <c r="P92" s="0" t="n">
        <v>0</v>
      </c>
      <c r="Q92" s="0" t="n">
        <v>5.2</v>
      </c>
      <c r="R92" s="0" t="n">
        <v>0</v>
      </c>
      <c r="S92" s="0" t="s">
        <v>2</v>
      </c>
    </row>
    <row r="93" customFormat="false" ht="14.4" hidden="false" customHeight="false" outlineLevel="0" collapsed="false">
      <c r="A93" s="0" t="s">
        <v>22</v>
      </c>
      <c r="B93" s="2" t="s">
        <v>23</v>
      </c>
      <c r="C93" s="0" t="s">
        <v>334</v>
      </c>
      <c r="D93" s="0" t="s">
        <v>46</v>
      </c>
      <c r="E93" s="0" t="s">
        <v>335</v>
      </c>
      <c r="F93" s="0" t="s">
        <v>168</v>
      </c>
      <c r="G93" s="0" t="s">
        <v>169</v>
      </c>
      <c r="H93" s="0" t="n">
        <v>0</v>
      </c>
      <c r="I93" s="0" t="n">
        <v>0</v>
      </c>
      <c r="J93" s="0" t="n">
        <v>20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18.3</v>
      </c>
      <c r="P93" s="0" t="n">
        <v>0</v>
      </c>
      <c r="Q93" s="0" t="n">
        <v>21.4</v>
      </c>
      <c r="R93" s="0" t="n">
        <v>0</v>
      </c>
      <c r="S93" s="0" t="s">
        <v>2</v>
      </c>
    </row>
    <row r="94" customFormat="false" ht="14.4" hidden="false" customHeight="false" outlineLevel="0" collapsed="false">
      <c r="A94" s="0" t="s">
        <v>22</v>
      </c>
      <c r="B94" s="2" t="s">
        <v>23</v>
      </c>
      <c r="C94" s="0" t="s">
        <v>336</v>
      </c>
      <c r="D94" s="0" t="s">
        <v>25</v>
      </c>
      <c r="E94" s="0" t="s">
        <v>337</v>
      </c>
      <c r="F94" s="0" t="s">
        <v>338</v>
      </c>
      <c r="G94" s="0" t="s">
        <v>339</v>
      </c>
      <c r="H94" s="0" t="n">
        <v>0</v>
      </c>
      <c r="I94" s="0" t="n">
        <v>0</v>
      </c>
      <c r="J94" s="0" t="n">
        <v>8.2</v>
      </c>
      <c r="K94" s="0" t="n">
        <v>0</v>
      </c>
      <c r="L94" s="0" t="n">
        <v>0</v>
      </c>
      <c r="M94" s="0" t="n">
        <v>8.3</v>
      </c>
      <c r="N94" s="0" t="n">
        <v>0</v>
      </c>
      <c r="O94" s="0" t="n">
        <v>0</v>
      </c>
      <c r="P94" s="0" t="n">
        <v>6.5</v>
      </c>
      <c r="Q94" s="0" t="n">
        <v>0</v>
      </c>
      <c r="R94" s="0" t="n">
        <v>0</v>
      </c>
      <c r="S94" s="0" t="s">
        <v>2</v>
      </c>
    </row>
    <row r="95" customFormat="false" ht="14.4" hidden="false" customHeight="false" outlineLevel="0" collapsed="false">
      <c r="A95" s="0" t="s">
        <v>22</v>
      </c>
      <c r="B95" s="2" t="s">
        <v>23</v>
      </c>
      <c r="C95" s="0" t="s">
        <v>203</v>
      </c>
      <c r="D95" s="0" t="s">
        <v>144</v>
      </c>
      <c r="E95" s="0" t="s">
        <v>340</v>
      </c>
      <c r="F95" s="0" t="s">
        <v>205</v>
      </c>
      <c r="G95" s="0" t="s">
        <v>206</v>
      </c>
      <c r="H95" s="0" t="n">
        <v>0</v>
      </c>
      <c r="I95" s="0" t="n">
        <v>0</v>
      </c>
      <c r="J95" s="0" t="n">
        <v>11.8</v>
      </c>
      <c r="K95" s="0" t="n">
        <v>0</v>
      </c>
      <c r="L95" s="0" t="n">
        <v>0</v>
      </c>
      <c r="M95" s="0" t="n">
        <v>0</v>
      </c>
      <c r="N95" s="0" t="n">
        <v>22.3</v>
      </c>
      <c r="O95" s="0" t="n">
        <v>0</v>
      </c>
      <c r="P95" s="0" t="n">
        <v>14.8</v>
      </c>
      <c r="Q95" s="0" t="n">
        <v>0</v>
      </c>
      <c r="R95" s="0" t="n">
        <v>0</v>
      </c>
      <c r="S95" s="0" t="s">
        <v>2</v>
      </c>
    </row>
    <row r="96" customFormat="false" ht="14.4" hidden="false" customHeight="false" outlineLevel="0" collapsed="false">
      <c r="A96" s="0" t="s">
        <v>22</v>
      </c>
      <c r="B96" s="2" t="s">
        <v>23</v>
      </c>
      <c r="C96" s="0" t="s">
        <v>341</v>
      </c>
      <c r="D96" s="0" t="s">
        <v>94</v>
      </c>
      <c r="E96" s="0" t="s">
        <v>342</v>
      </c>
      <c r="F96" s="0" t="s">
        <v>205</v>
      </c>
      <c r="G96" s="0" t="s">
        <v>206</v>
      </c>
      <c r="H96" s="0" t="n">
        <v>0</v>
      </c>
      <c r="I96" s="0" t="n">
        <v>0</v>
      </c>
      <c r="J96" s="0" t="n">
        <v>8.2</v>
      </c>
      <c r="K96" s="0" t="n">
        <v>0</v>
      </c>
      <c r="L96" s="0" t="n">
        <v>0</v>
      </c>
      <c r="M96" s="0" t="n">
        <v>0</v>
      </c>
      <c r="N96" s="0" t="n">
        <v>7.4</v>
      </c>
      <c r="O96" s="0" t="n">
        <v>0</v>
      </c>
      <c r="P96" s="0" t="n">
        <v>9.1</v>
      </c>
      <c r="Q96" s="0" t="n">
        <v>0</v>
      </c>
      <c r="R96" s="0" t="n">
        <v>0</v>
      </c>
      <c r="S96" s="0" t="s">
        <v>2</v>
      </c>
    </row>
    <row r="97" customFormat="false" ht="14.4" hidden="false" customHeight="false" outlineLevel="0" collapsed="false">
      <c r="A97" s="0" t="s">
        <v>22</v>
      </c>
      <c r="B97" s="2" t="s">
        <v>23</v>
      </c>
      <c r="C97" s="0" t="s">
        <v>343</v>
      </c>
      <c r="D97" s="0" t="s">
        <v>46</v>
      </c>
      <c r="E97" s="0" t="s">
        <v>344</v>
      </c>
      <c r="F97" s="0" t="s">
        <v>345</v>
      </c>
      <c r="G97" s="0" t="s">
        <v>346</v>
      </c>
      <c r="H97" s="0" t="n">
        <v>0</v>
      </c>
      <c r="I97" s="0" t="n">
        <v>0</v>
      </c>
      <c r="J97" s="0" t="n">
        <v>9.5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s">
        <v>2</v>
      </c>
    </row>
    <row r="98" customFormat="false" ht="14.4" hidden="false" customHeight="false" outlineLevel="0" collapsed="false">
      <c r="A98" s="0" t="s">
        <v>22</v>
      </c>
      <c r="B98" s="2" t="s">
        <v>23</v>
      </c>
      <c r="C98" s="0" t="s">
        <v>347</v>
      </c>
      <c r="D98" s="0" t="s">
        <v>348</v>
      </c>
      <c r="E98" s="0" t="s">
        <v>349</v>
      </c>
      <c r="F98" s="0" t="s">
        <v>350</v>
      </c>
      <c r="G98" s="0" t="s">
        <v>351</v>
      </c>
      <c r="H98" s="0" t="n">
        <v>0</v>
      </c>
      <c r="I98" s="0" t="n">
        <v>0</v>
      </c>
      <c r="J98" s="0" t="n">
        <v>6.3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s">
        <v>2</v>
      </c>
    </row>
    <row r="99" customFormat="false" ht="14.4" hidden="false" customHeight="false" outlineLevel="0" collapsed="false">
      <c r="A99" s="0" t="s">
        <v>22</v>
      </c>
      <c r="B99" s="2" t="s">
        <v>23</v>
      </c>
      <c r="C99" s="0" t="s">
        <v>352</v>
      </c>
      <c r="D99" s="0" t="s">
        <v>72</v>
      </c>
      <c r="E99" s="0" t="s">
        <v>353</v>
      </c>
      <c r="F99" s="0" t="s">
        <v>74</v>
      </c>
      <c r="G99" s="0" t="s">
        <v>75</v>
      </c>
      <c r="H99" s="0" t="n">
        <v>0</v>
      </c>
      <c r="I99" s="0" t="n">
        <v>0</v>
      </c>
      <c r="J99" s="0" t="n">
        <v>6.9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s">
        <v>2</v>
      </c>
    </row>
    <row r="100" customFormat="false" ht="14.4" hidden="false" customHeight="false" outlineLevel="0" collapsed="false">
      <c r="A100" s="0" t="s">
        <v>22</v>
      </c>
      <c r="B100" s="2" t="s">
        <v>23</v>
      </c>
      <c r="C100" s="0" t="s">
        <v>354</v>
      </c>
      <c r="D100" s="0" t="s">
        <v>94</v>
      </c>
      <c r="E100" s="0" t="s">
        <v>355</v>
      </c>
      <c r="F100" s="0" t="s">
        <v>356</v>
      </c>
      <c r="G100" s="0" t="s">
        <v>357</v>
      </c>
      <c r="H100" s="0" t="n">
        <v>0</v>
      </c>
      <c r="I100" s="0" t="n">
        <v>0</v>
      </c>
      <c r="J100" s="0" t="n">
        <v>6.2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6.6</v>
      </c>
      <c r="Q100" s="0" t="n">
        <v>0</v>
      </c>
      <c r="R100" s="0" t="n">
        <v>0</v>
      </c>
      <c r="S100" s="0" t="s">
        <v>2</v>
      </c>
    </row>
    <row r="101" customFormat="false" ht="14.4" hidden="false" customHeight="false" outlineLevel="0" collapsed="false">
      <c r="A101" s="0" t="s">
        <v>22</v>
      </c>
      <c r="B101" s="2" t="s">
        <v>23</v>
      </c>
      <c r="C101" s="0" t="s">
        <v>358</v>
      </c>
      <c r="D101" s="0" t="s">
        <v>59</v>
      </c>
      <c r="E101" s="0" t="s">
        <v>359</v>
      </c>
      <c r="F101" s="0" t="s">
        <v>360</v>
      </c>
      <c r="G101" s="0" t="s">
        <v>361</v>
      </c>
      <c r="H101" s="0" t="n">
        <v>0</v>
      </c>
      <c r="I101" s="0" t="n">
        <v>0</v>
      </c>
      <c r="J101" s="0" t="n">
        <v>9.6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7.8</v>
      </c>
      <c r="Q101" s="0" t="n">
        <v>0</v>
      </c>
      <c r="R101" s="0" t="n">
        <v>0</v>
      </c>
      <c r="S101" s="0" t="s">
        <v>2</v>
      </c>
    </row>
    <row r="102" customFormat="false" ht="14.4" hidden="false" customHeight="false" outlineLevel="0" collapsed="false">
      <c r="A102" s="0" t="s">
        <v>22</v>
      </c>
      <c r="B102" s="2" t="s">
        <v>23</v>
      </c>
      <c r="C102" s="0" t="s">
        <v>362</v>
      </c>
      <c r="D102" s="0" t="s">
        <v>46</v>
      </c>
      <c r="E102" s="0" t="s">
        <v>363</v>
      </c>
      <c r="F102" s="0" t="s">
        <v>364</v>
      </c>
      <c r="G102" s="0" t="s">
        <v>365</v>
      </c>
      <c r="H102" s="0" t="n">
        <v>0</v>
      </c>
      <c r="I102" s="0" t="n">
        <v>0</v>
      </c>
      <c r="J102" s="0" t="n">
        <v>10.6</v>
      </c>
      <c r="K102" s="0" t="n">
        <v>10.2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8.7</v>
      </c>
      <c r="Q102" s="0" t="n">
        <v>0</v>
      </c>
      <c r="R102" s="0" t="n">
        <v>0</v>
      </c>
      <c r="S102" s="0" t="s">
        <v>2</v>
      </c>
    </row>
    <row r="103" customFormat="false" ht="14.4" hidden="true" customHeight="false" outlineLevel="0" collapsed="false">
      <c r="A103" s="0" t="s">
        <v>22</v>
      </c>
      <c r="B103" s="2" t="s">
        <v>23</v>
      </c>
      <c r="C103" s="0" t="s">
        <v>366</v>
      </c>
      <c r="D103" s="0" t="s">
        <v>46</v>
      </c>
      <c r="E103" s="0" t="s">
        <v>367</v>
      </c>
      <c r="F103" s="0" t="s">
        <v>233</v>
      </c>
      <c r="G103" s="0" t="s">
        <v>234</v>
      </c>
      <c r="H103" s="0" t="n">
        <v>0</v>
      </c>
      <c r="I103" s="0" t="n">
        <v>0</v>
      </c>
      <c r="J103" s="0" t="n">
        <v>13.2</v>
      </c>
      <c r="K103" s="0" t="n">
        <v>0</v>
      </c>
      <c r="L103" s="0" t="n">
        <v>15.1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11.5</v>
      </c>
      <c r="R103" s="0" t="n">
        <v>0</v>
      </c>
      <c r="S103" s="0" t="s">
        <v>2</v>
      </c>
    </row>
    <row r="104" customFormat="false" ht="14.4" hidden="false" customHeight="false" outlineLevel="0" collapsed="false">
      <c r="A104" s="0" t="s">
        <v>368</v>
      </c>
      <c r="B104" s="2" t="s">
        <v>23</v>
      </c>
      <c r="C104" s="0" t="s">
        <v>369</v>
      </c>
      <c r="D104" s="0" t="s">
        <v>370</v>
      </c>
      <c r="E104" s="0" t="s">
        <v>371</v>
      </c>
      <c r="F104" s="0" t="s">
        <v>372</v>
      </c>
      <c r="G104" s="0" t="s">
        <v>373</v>
      </c>
      <c r="H104" s="0" t="n">
        <v>0</v>
      </c>
      <c r="I104" s="0" t="n">
        <v>0</v>
      </c>
      <c r="J104" s="0" t="n">
        <v>6.3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s">
        <v>2</v>
      </c>
    </row>
    <row r="105" customFormat="false" ht="14.4" hidden="false" customHeight="false" outlineLevel="0" collapsed="false">
      <c r="A105" s="0" t="s">
        <v>22</v>
      </c>
      <c r="B105" s="2" t="s">
        <v>23</v>
      </c>
      <c r="C105" s="0" t="s">
        <v>374</v>
      </c>
      <c r="D105" s="0" t="s">
        <v>46</v>
      </c>
      <c r="E105" s="0" t="s">
        <v>375</v>
      </c>
      <c r="F105" s="0" t="s">
        <v>376</v>
      </c>
      <c r="G105" s="0" t="s">
        <v>377</v>
      </c>
      <c r="H105" s="0" t="n">
        <v>0</v>
      </c>
      <c r="I105" s="0" t="n">
        <v>0</v>
      </c>
      <c r="J105" s="0" t="n">
        <v>5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s">
        <v>2</v>
      </c>
    </row>
    <row r="106" customFormat="false" ht="14.4" hidden="true" customHeight="false" outlineLevel="0" collapsed="false">
      <c r="A106" s="0" t="s">
        <v>22</v>
      </c>
      <c r="B106" s="2" t="s">
        <v>23</v>
      </c>
      <c r="C106" s="0" t="s">
        <v>378</v>
      </c>
      <c r="D106" s="0" t="s">
        <v>59</v>
      </c>
      <c r="E106" s="0" t="s">
        <v>379</v>
      </c>
      <c r="F106" s="0" t="s">
        <v>119</v>
      </c>
      <c r="G106" s="0" t="s">
        <v>120</v>
      </c>
      <c r="H106" s="0" t="n">
        <v>0</v>
      </c>
      <c r="I106" s="0" t="n">
        <v>0</v>
      </c>
      <c r="J106" s="0" t="n">
        <v>7.8</v>
      </c>
      <c r="K106" s="0" t="n">
        <v>0</v>
      </c>
      <c r="L106" s="0" t="n">
        <v>7.9</v>
      </c>
      <c r="M106" s="0" t="n">
        <v>8.2</v>
      </c>
      <c r="N106" s="0" t="n">
        <v>0</v>
      </c>
      <c r="O106" s="0" t="n">
        <v>0</v>
      </c>
      <c r="P106" s="0" t="n">
        <v>9.4</v>
      </c>
      <c r="Q106" s="0" t="n">
        <v>0</v>
      </c>
      <c r="R106" s="0" t="n">
        <v>0</v>
      </c>
      <c r="S106" s="0" t="s">
        <v>2</v>
      </c>
    </row>
    <row r="107" customFormat="false" ht="14.4" hidden="false" customHeight="false" outlineLevel="0" collapsed="false">
      <c r="A107" s="0" t="s">
        <v>22</v>
      </c>
      <c r="B107" s="2" t="s">
        <v>23</v>
      </c>
      <c r="C107" s="0" t="s">
        <v>380</v>
      </c>
      <c r="D107" s="0" t="s">
        <v>41</v>
      </c>
      <c r="E107" s="0" t="s">
        <v>381</v>
      </c>
      <c r="F107" s="0" t="s">
        <v>382</v>
      </c>
      <c r="G107" s="0" t="s">
        <v>383</v>
      </c>
      <c r="H107" s="0" t="n">
        <v>0</v>
      </c>
      <c r="I107" s="0" t="n">
        <v>0</v>
      </c>
      <c r="J107" s="0" t="n">
        <v>5.1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s">
        <v>2</v>
      </c>
    </row>
    <row r="108" customFormat="false" ht="14.4" hidden="true" customHeight="false" outlineLevel="0" collapsed="false">
      <c r="A108" s="0" t="s">
        <v>22</v>
      </c>
      <c r="B108" s="2" t="s">
        <v>23</v>
      </c>
      <c r="C108" s="0" t="s">
        <v>384</v>
      </c>
      <c r="D108" s="0" t="s">
        <v>144</v>
      </c>
      <c r="E108" s="0" t="s">
        <v>385</v>
      </c>
      <c r="F108" s="0" t="s">
        <v>300</v>
      </c>
      <c r="G108" s="0" t="s">
        <v>301</v>
      </c>
      <c r="H108" s="0" t="n">
        <v>0</v>
      </c>
      <c r="I108" s="0" t="n">
        <v>0</v>
      </c>
      <c r="J108" s="0" t="n">
        <v>12.4</v>
      </c>
      <c r="K108" s="0" t="n">
        <v>8.4</v>
      </c>
      <c r="L108" s="0" t="n">
        <v>9.4</v>
      </c>
      <c r="M108" s="0" t="n">
        <v>0</v>
      </c>
      <c r="N108" s="0" t="n">
        <v>6</v>
      </c>
      <c r="O108" s="0" t="n">
        <v>6.9</v>
      </c>
      <c r="P108" s="0" t="n">
        <v>0</v>
      </c>
      <c r="Q108" s="0" t="n">
        <v>12.5</v>
      </c>
      <c r="R108" s="0" t="n">
        <v>0</v>
      </c>
      <c r="S108" s="0" t="s">
        <v>2</v>
      </c>
    </row>
    <row r="109" customFormat="false" ht="14.4" hidden="false" customHeight="false" outlineLevel="0" collapsed="false">
      <c r="A109" s="0" t="s">
        <v>22</v>
      </c>
      <c r="B109" s="2" t="s">
        <v>23</v>
      </c>
      <c r="C109" s="0" t="s">
        <v>386</v>
      </c>
      <c r="D109" s="0" t="s">
        <v>72</v>
      </c>
      <c r="E109" s="0" t="s">
        <v>387</v>
      </c>
      <c r="F109" s="0" t="s">
        <v>300</v>
      </c>
      <c r="G109" s="0" t="s">
        <v>301</v>
      </c>
      <c r="H109" s="0" t="n">
        <v>0</v>
      </c>
      <c r="I109" s="0" t="n">
        <v>0</v>
      </c>
      <c r="J109" s="0" t="n">
        <v>10.4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s">
        <v>2</v>
      </c>
    </row>
    <row r="110" customFormat="false" ht="14.4" hidden="false" customHeight="false" outlineLevel="0" collapsed="false">
      <c r="A110" s="0" t="s">
        <v>22</v>
      </c>
      <c r="B110" s="2" t="s">
        <v>23</v>
      </c>
      <c r="C110" s="0" t="s">
        <v>388</v>
      </c>
      <c r="D110" s="0" t="s">
        <v>72</v>
      </c>
      <c r="E110" s="0" t="s">
        <v>389</v>
      </c>
      <c r="F110" s="0" t="s">
        <v>390</v>
      </c>
      <c r="G110" s="0" t="s">
        <v>391</v>
      </c>
      <c r="H110" s="0" t="n">
        <v>0</v>
      </c>
      <c r="I110" s="0" t="n">
        <v>0</v>
      </c>
      <c r="J110" s="0" t="n">
        <v>5.7</v>
      </c>
      <c r="K110" s="0" t="n">
        <v>7.1</v>
      </c>
      <c r="L110" s="0" t="n">
        <v>0</v>
      </c>
      <c r="M110" s="0" t="n">
        <v>0</v>
      </c>
      <c r="N110" s="0" t="n">
        <v>6.6</v>
      </c>
      <c r="O110" s="0" t="n">
        <v>0</v>
      </c>
      <c r="P110" s="0" t="n">
        <v>0</v>
      </c>
      <c r="Q110" s="0" t="n">
        <v>0</v>
      </c>
      <c r="R110" s="0" t="n">
        <v>0</v>
      </c>
      <c r="S110" s="0" t="s">
        <v>2</v>
      </c>
    </row>
    <row r="111" customFormat="false" ht="14.4" hidden="false" customHeight="false" outlineLevel="0" collapsed="false">
      <c r="A111" s="0" t="s">
        <v>22</v>
      </c>
      <c r="B111" s="2" t="s">
        <v>23</v>
      </c>
      <c r="C111" s="0" t="s">
        <v>392</v>
      </c>
      <c r="D111" s="0" t="s">
        <v>46</v>
      </c>
      <c r="E111" s="0" t="s">
        <v>393</v>
      </c>
      <c r="F111" s="0" t="s">
        <v>158</v>
      </c>
      <c r="G111" s="0" t="s">
        <v>159</v>
      </c>
      <c r="H111" s="0" t="n">
        <v>0</v>
      </c>
      <c r="I111" s="0" t="n">
        <v>0</v>
      </c>
      <c r="J111" s="0" t="n">
        <v>0</v>
      </c>
      <c r="K111" s="0" t="n">
        <v>6.6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s">
        <v>2</v>
      </c>
    </row>
    <row r="112" customFormat="false" ht="14.4" hidden="false" customHeight="false" outlineLevel="0" collapsed="false">
      <c r="A112" s="0" t="s">
        <v>22</v>
      </c>
      <c r="B112" s="2" t="s">
        <v>23</v>
      </c>
      <c r="C112" s="0" t="s">
        <v>394</v>
      </c>
      <c r="D112" s="0" t="s">
        <v>36</v>
      </c>
      <c r="E112" s="0" t="s">
        <v>395</v>
      </c>
      <c r="F112" s="0" t="s">
        <v>396</v>
      </c>
      <c r="G112" s="0" t="s">
        <v>397</v>
      </c>
      <c r="H112" s="0" t="n">
        <v>0</v>
      </c>
      <c r="I112" s="0" t="n">
        <v>0</v>
      </c>
      <c r="J112" s="0" t="n">
        <v>0</v>
      </c>
      <c r="K112" s="0" t="n">
        <v>6.1</v>
      </c>
      <c r="L112" s="0" t="n">
        <v>0</v>
      </c>
      <c r="M112" s="0" t="n">
        <v>7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9.2</v>
      </c>
      <c r="S112" s="0" t="s">
        <v>2</v>
      </c>
    </row>
    <row r="113" customFormat="false" ht="14.4" hidden="false" customHeight="false" outlineLevel="0" collapsed="false">
      <c r="A113" s="0" t="s">
        <v>22</v>
      </c>
      <c r="B113" s="2" t="s">
        <v>23</v>
      </c>
      <c r="C113" s="0" t="s">
        <v>398</v>
      </c>
      <c r="D113" s="0" t="s">
        <v>72</v>
      </c>
      <c r="E113" s="0" t="s">
        <v>399</v>
      </c>
      <c r="F113" s="0" t="s">
        <v>400</v>
      </c>
      <c r="G113" s="0" t="s">
        <v>401</v>
      </c>
      <c r="H113" s="0" t="n">
        <v>0</v>
      </c>
      <c r="I113" s="0" t="n">
        <v>0</v>
      </c>
      <c r="J113" s="0" t="n">
        <v>0</v>
      </c>
      <c r="K113" s="0" t="n">
        <v>5.7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s">
        <v>2</v>
      </c>
    </row>
    <row r="114" customFormat="false" ht="14.4" hidden="false" customHeight="false" outlineLevel="0" collapsed="false">
      <c r="A114" s="0" t="s">
        <v>22</v>
      </c>
      <c r="B114" s="2" t="s">
        <v>23</v>
      </c>
      <c r="C114" s="0" t="s">
        <v>402</v>
      </c>
      <c r="D114" s="0" t="s">
        <v>144</v>
      </c>
      <c r="E114" s="0" t="s">
        <v>403</v>
      </c>
      <c r="F114" s="0" t="s">
        <v>168</v>
      </c>
      <c r="G114" s="0" t="s">
        <v>169</v>
      </c>
      <c r="H114" s="0" t="n">
        <v>0</v>
      </c>
      <c r="I114" s="0" t="n">
        <v>0</v>
      </c>
      <c r="J114" s="0" t="n">
        <v>0</v>
      </c>
      <c r="K114" s="0" t="n">
        <v>8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s">
        <v>2</v>
      </c>
    </row>
    <row r="115" customFormat="false" ht="14.4" hidden="false" customHeight="false" outlineLevel="0" collapsed="false">
      <c r="A115" s="0" t="s">
        <v>22</v>
      </c>
      <c r="B115" s="2" t="s">
        <v>23</v>
      </c>
      <c r="C115" s="0" t="s">
        <v>404</v>
      </c>
      <c r="D115" s="0" t="s">
        <v>72</v>
      </c>
      <c r="E115" s="0" t="s">
        <v>405</v>
      </c>
      <c r="F115" s="0" t="s">
        <v>176</v>
      </c>
      <c r="G115" s="0" t="s">
        <v>177</v>
      </c>
      <c r="H115" s="0" t="n">
        <v>0</v>
      </c>
      <c r="I115" s="0" t="n">
        <v>0</v>
      </c>
      <c r="J115" s="0" t="n">
        <v>0</v>
      </c>
      <c r="K115" s="0" t="n">
        <v>15.4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s">
        <v>2</v>
      </c>
    </row>
    <row r="116" customFormat="false" ht="14.4" hidden="false" customHeight="false" outlineLevel="0" collapsed="false">
      <c r="A116" s="0" t="s">
        <v>22</v>
      </c>
      <c r="B116" s="2" t="s">
        <v>23</v>
      </c>
      <c r="C116" s="0" t="s">
        <v>406</v>
      </c>
      <c r="D116" s="0" t="s">
        <v>144</v>
      </c>
      <c r="E116" s="0" t="s">
        <v>407</v>
      </c>
      <c r="F116" s="0" t="s">
        <v>176</v>
      </c>
      <c r="G116" s="0" t="s">
        <v>177</v>
      </c>
      <c r="H116" s="0" t="n">
        <v>0</v>
      </c>
      <c r="I116" s="0" t="n">
        <v>0</v>
      </c>
      <c r="J116" s="0" t="n">
        <v>0</v>
      </c>
      <c r="K116" s="0" t="n">
        <v>14.6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s">
        <v>2</v>
      </c>
    </row>
    <row r="117" customFormat="false" ht="14.4" hidden="false" customHeight="false" outlineLevel="0" collapsed="false">
      <c r="A117" s="0" t="s">
        <v>22</v>
      </c>
      <c r="B117" s="2" t="s">
        <v>23</v>
      </c>
      <c r="C117" s="0" t="s">
        <v>408</v>
      </c>
      <c r="D117" s="0" t="s">
        <v>59</v>
      </c>
      <c r="E117" s="0" t="s">
        <v>409</v>
      </c>
      <c r="F117" s="0" t="s">
        <v>410</v>
      </c>
      <c r="G117" s="0" t="s">
        <v>411</v>
      </c>
      <c r="H117" s="0" t="n">
        <v>0</v>
      </c>
      <c r="I117" s="0" t="n">
        <v>0</v>
      </c>
      <c r="J117" s="0" t="n">
        <v>0</v>
      </c>
      <c r="K117" s="0" t="n">
        <v>7.7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s">
        <v>2</v>
      </c>
    </row>
    <row r="118" customFormat="false" ht="14.4" hidden="false" customHeight="false" outlineLevel="0" collapsed="false">
      <c r="A118" s="0" t="s">
        <v>22</v>
      </c>
      <c r="B118" s="2" t="s">
        <v>23</v>
      </c>
      <c r="C118" s="0" t="s">
        <v>412</v>
      </c>
      <c r="D118" s="0" t="s">
        <v>72</v>
      </c>
      <c r="E118" s="0" t="s">
        <v>413</v>
      </c>
      <c r="F118" s="0" t="s">
        <v>414</v>
      </c>
      <c r="G118" s="0" t="s">
        <v>415</v>
      </c>
      <c r="H118" s="0" t="n">
        <v>0</v>
      </c>
      <c r="I118" s="0" t="n">
        <v>0</v>
      </c>
      <c r="J118" s="0" t="n">
        <v>0</v>
      </c>
      <c r="K118" s="0" t="n">
        <v>5.3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6.1</v>
      </c>
      <c r="Q118" s="0" t="n">
        <v>0</v>
      </c>
      <c r="R118" s="0" t="n">
        <v>0</v>
      </c>
      <c r="S118" s="0" t="s">
        <v>2</v>
      </c>
    </row>
    <row r="119" customFormat="false" ht="14.4" hidden="false" customHeight="false" outlineLevel="0" collapsed="false">
      <c r="A119" s="0" t="s">
        <v>22</v>
      </c>
      <c r="B119" s="2" t="s">
        <v>23</v>
      </c>
      <c r="C119" s="0" t="s">
        <v>416</v>
      </c>
      <c r="D119" s="0" t="s">
        <v>46</v>
      </c>
      <c r="E119" s="0" t="s">
        <v>417</v>
      </c>
      <c r="F119" s="0" t="s">
        <v>56</v>
      </c>
      <c r="G119" s="0" t="s">
        <v>57</v>
      </c>
      <c r="H119" s="0" t="n">
        <v>0</v>
      </c>
      <c r="I119" s="0" t="n">
        <v>0</v>
      </c>
      <c r="J119" s="0" t="n">
        <v>0</v>
      </c>
      <c r="K119" s="0" t="n">
        <v>6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s">
        <v>2</v>
      </c>
    </row>
    <row r="120" customFormat="false" ht="14.4" hidden="false" customHeight="false" outlineLevel="0" collapsed="false">
      <c r="A120" s="0" t="s">
        <v>22</v>
      </c>
      <c r="B120" s="2" t="s">
        <v>23</v>
      </c>
      <c r="C120" s="0" t="s">
        <v>418</v>
      </c>
      <c r="D120" s="0" t="s">
        <v>46</v>
      </c>
      <c r="E120" s="0" t="s">
        <v>419</v>
      </c>
      <c r="F120" s="0" t="s">
        <v>213</v>
      </c>
      <c r="G120" s="0" t="s">
        <v>214</v>
      </c>
      <c r="H120" s="0" t="n">
        <v>0</v>
      </c>
      <c r="I120" s="0" t="n">
        <v>0</v>
      </c>
      <c r="J120" s="0" t="n">
        <v>0</v>
      </c>
      <c r="K120" s="0" t="n">
        <v>14.4</v>
      </c>
      <c r="L120" s="0" t="n">
        <v>0</v>
      </c>
      <c r="M120" s="0" t="n">
        <v>0</v>
      </c>
      <c r="N120" s="0" t="n">
        <v>0</v>
      </c>
      <c r="O120" s="0" t="n">
        <v>19.6</v>
      </c>
      <c r="P120" s="0" t="n">
        <v>17</v>
      </c>
      <c r="Q120" s="0" t="n">
        <v>0</v>
      </c>
      <c r="R120" s="0" t="n">
        <v>0</v>
      </c>
      <c r="S120" s="0" t="s">
        <v>2</v>
      </c>
    </row>
    <row r="121" customFormat="false" ht="14.4" hidden="true" customHeight="false" outlineLevel="0" collapsed="false">
      <c r="A121" s="0" t="s">
        <v>22</v>
      </c>
      <c r="B121" s="2" t="s">
        <v>23</v>
      </c>
      <c r="C121" s="0" t="s">
        <v>420</v>
      </c>
      <c r="D121" s="0" t="s">
        <v>94</v>
      </c>
      <c r="E121" s="0" t="s">
        <v>421</v>
      </c>
      <c r="F121" s="0" t="s">
        <v>79</v>
      </c>
      <c r="G121" s="0" t="s">
        <v>80</v>
      </c>
      <c r="H121" s="0" t="n">
        <v>0</v>
      </c>
      <c r="I121" s="0" t="n">
        <v>0</v>
      </c>
      <c r="J121" s="0" t="n">
        <v>0</v>
      </c>
      <c r="K121" s="0" t="n">
        <v>5.3</v>
      </c>
      <c r="L121" s="0" t="n">
        <v>6.7</v>
      </c>
      <c r="M121" s="0" t="n">
        <v>0</v>
      </c>
      <c r="N121" s="0" t="n">
        <v>7</v>
      </c>
      <c r="O121" s="0" t="n">
        <v>0</v>
      </c>
      <c r="P121" s="0" t="n">
        <v>0</v>
      </c>
      <c r="Q121" s="0" t="n">
        <v>0</v>
      </c>
      <c r="R121" s="0" t="n">
        <v>0</v>
      </c>
      <c r="S121" s="0" t="s">
        <v>2</v>
      </c>
    </row>
    <row r="122" customFormat="false" ht="14.4" hidden="false" customHeight="false" outlineLevel="0" collapsed="false">
      <c r="A122" s="0" t="s">
        <v>22</v>
      </c>
      <c r="B122" s="2" t="s">
        <v>23</v>
      </c>
      <c r="C122" s="0" t="s">
        <v>422</v>
      </c>
      <c r="D122" s="0" t="s">
        <v>72</v>
      </c>
      <c r="E122" s="0" t="s">
        <v>423</v>
      </c>
      <c r="F122" s="0" t="s">
        <v>424</v>
      </c>
      <c r="G122" s="0" t="s">
        <v>425</v>
      </c>
      <c r="H122" s="0" t="n">
        <v>0</v>
      </c>
      <c r="I122" s="0" t="n">
        <v>0</v>
      </c>
      <c r="J122" s="0" t="n">
        <v>0</v>
      </c>
      <c r="K122" s="0" t="n">
        <v>6.2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s">
        <v>2</v>
      </c>
    </row>
    <row r="123" customFormat="false" ht="14.4" hidden="false" customHeight="false" outlineLevel="0" collapsed="false">
      <c r="A123" s="0" t="s">
        <v>22</v>
      </c>
      <c r="B123" s="2" t="s">
        <v>23</v>
      </c>
      <c r="C123" s="0" t="s">
        <v>426</v>
      </c>
      <c r="D123" s="0" t="s">
        <v>36</v>
      </c>
      <c r="E123" s="0" t="s">
        <v>427</v>
      </c>
      <c r="F123" s="0" t="s">
        <v>428</v>
      </c>
      <c r="G123" s="0" t="s">
        <v>429</v>
      </c>
      <c r="H123" s="0" t="n">
        <v>0</v>
      </c>
      <c r="I123" s="0" t="n">
        <v>0</v>
      </c>
      <c r="J123" s="0" t="n">
        <v>0</v>
      </c>
      <c r="K123" s="0" t="n">
        <v>10.3</v>
      </c>
      <c r="L123" s="0" t="n">
        <v>0</v>
      </c>
      <c r="M123" s="0" t="n">
        <v>11.8</v>
      </c>
      <c r="N123" s="0" t="n">
        <v>6.7</v>
      </c>
      <c r="O123" s="0" t="n">
        <v>7.6</v>
      </c>
      <c r="P123" s="0" t="n">
        <v>8.2</v>
      </c>
      <c r="Q123" s="0" t="n">
        <v>0</v>
      </c>
      <c r="R123" s="0" t="n">
        <v>0</v>
      </c>
      <c r="S123" s="0" t="s">
        <v>2</v>
      </c>
    </row>
    <row r="124" customFormat="false" ht="14.4" hidden="false" customHeight="false" outlineLevel="0" collapsed="false">
      <c r="A124" s="0" t="s">
        <v>22</v>
      </c>
      <c r="B124" s="2" t="s">
        <v>23</v>
      </c>
      <c r="C124" s="0" t="s">
        <v>430</v>
      </c>
      <c r="D124" s="0" t="s">
        <v>36</v>
      </c>
      <c r="E124" s="0" t="s">
        <v>431</v>
      </c>
      <c r="F124" s="0" t="s">
        <v>360</v>
      </c>
      <c r="G124" s="0" t="s">
        <v>361</v>
      </c>
      <c r="H124" s="0" t="n">
        <v>0</v>
      </c>
      <c r="I124" s="0" t="n">
        <v>0</v>
      </c>
      <c r="J124" s="0" t="n">
        <v>0</v>
      </c>
      <c r="K124" s="0" t="n">
        <v>8.3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s">
        <v>2</v>
      </c>
    </row>
    <row r="125" customFormat="false" ht="14.4" hidden="false" customHeight="false" outlineLevel="0" collapsed="false">
      <c r="A125" s="0" t="s">
        <v>22</v>
      </c>
      <c r="B125" s="2" t="s">
        <v>23</v>
      </c>
      <c r="C125" s="0" t="s">
        <v>432</v>
      </c>
      <c r="D125" s="0" t="s">
        <v>25</v>
      </c>
      <c r="E125" s="0" t="s">
        <v>433</v>
      </c>
      <c r="F125" s="0" t="s">
        <v>364</v>
      </c>
      <c r="G125" s="0" t="s">
        <v>365</v>
      </c>
      <c r="H125" s="0" t="n">
        <v>0</v>
      </c>
      <c r="I125" s="0" t="n">
        <v>0</v>
      </c>
      <c r="J125" s="0" t="n">
        <v>0</v>
      </c>
      <c r="K125" s="0" t="n">
        <v>5.7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s">
        <v>2</v>
      </c>
    </row>
    <row r="126" customFormat="false" ht="14.4" hidden="false" customHeight="false" outlineLevel="0" collapsed="false">
      <c r="A126" s="0" t="s">
        <v>22</v>
      </c>
      <c r="B126" s="2" t="s">
        <v>23</v>
      </c>
      <c r="C126" s="0" t="s">
        <v>434</v>
      </c>
      <c r="D126" s="0" t="s">
        <v>72</v>
      </c>
      <c r="E126" s="0" t="s">
        <v>435</v>
      </c>
      <c r="F126" s="0" t="s">
        <v>436</v>
      </c>
      <c r="G126" s="0" t="s">
        <v>437</v>
      </c>
      <c r="H126" s="0" t="n">
        <v>0</v>
      </c>
      <c r="I126" s="0" t="n">
        <v>0</v>
      </c>
      <c r="J126" s="0" t="n">
        <v>0</v>
      </c>
      <c r="K126" s="0" t="n">
        <v>18.6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s">
        <v>2</v>
      </c>
    </row>
    <row r="127" customFormat="false" ht="14.4" hidden="false" customHeight="false" outlineLevel="0" collapsed="false">
      <c r="A127" s="0" t="s">
        <v>22</v>
      </c>
      <c r="B127" s="2" t="s">
        <v>23</v>
      </c>
      <c r="C127" s="0" t="s">
        <v>438</v>
      </c>
      <c r="D127" s="0" t="s">
        <v>25</v>
      </c>
      <c r="E127" s="0" t="s">
        <v>439</v>
      </c>
      <c r="F127" s="0" t="s">
        <v>440</v>
      </c>
      <c r="G127" s="0" t="s">
        <v>441</v>
      </c>
      <c r="H127" s="0" t="n">
        <v>0</v>
      </c>
      <c r="I127" s="0" t="n">
        <v>0</v>
      </c>
      <c r="J127" s="0" t="n">
        <v>0</v>
      </c>
      <c r="K127" s="0" t="n">
        <v>7.4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s">
        <v>2</v>
      </c>
    </row>
    <row r="128" customFormat="false" ht="14.4" hidden="false" customHeight="false" outlineLevel="0" collapsed="false">
      <c r="A128" s="0" t="s">
        <v>22</v>
      </c>
      <c r="B128" s="2" t="s">
        <v>23</v>
      </c>
      <c r="C128" s="0" t="s">
        <v>442</v>
      </c>
      <c r="D128" s="0" t="s">
        <v>72</v>
      </c>
      <c r="E128" s="0" t="s">
        <v>443</v>
      </c>
      <c r="F128" s="0" t="s">
        <v>247</v>
      </c>
      <c r="G128" s="0" t="s">
        <v>248</v>
      </c>
      <c r="H128" s="0" t="n">
        <v>0</v>
      </c>
      <c r="I128" s="0" t="n">
        <v>0</v>
      </c>
      <c r="J128" s="0" t="n">
        <v>0</v>
      </c>
      <c r="K128" s="0" t="n">
        <v>5.5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s">
        <v>2</v>
      </c>
    </row>
    <row r="129" customFormat="false" ht="14.4" hidden="false" customHeight="false" outlineLevel="0" collapsed="false">
      <c r="A129" s="0" t="s">
        <v>22</v>
      </c>
      <c r="B129" s="2" t="s">
        <v>23</v>
      </c>
      <c r="C129" s="0" t="s">
        <v>444</v>
      </c>
      <c r="D129" s="0" t="s">
        <v>144</v>
      </c>
      <c r="E129" s="0" t="s">
        <v>445</v>
      </c>
      <c r="F129" s="0" t="s">
        <v>446</v>
      </c>
      <c r="G129" s="0" t="s">
        <v>257</v>
      </c>
      <c r="H129" s="0" t="n">
        <v>0</v>
      </c>
      <c r="I129" s="0" t="n">
        <v>0</v>
      </c>
      <c r="J129" s="0" t="n">
        <v>0</v>
      </c>
      <c r="K129" s="0" t="n">
        <v>9.3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s">
        <v>2</v>
      </c>
    </row>
    <row r="130" customFormat="false" ht="14.4" hidden="false" customHeight="false" outlineLevel="0" collapsed="false">
      <c r="A130" s="0" t="s">
        <v>22</v>
      </c>
      <c r="B130" s="2" t="s">
        <v>23</v>
      </c>
      <c r="C130" s="0" t="s">
        <v>447</v>
      </c>
      <c r="D130" s="0" t="s">
        <v>46</v>
      </c>
      <c r="E130" s="0" t="s">
        <v>448</v>
      </c>
      <c r="F130" s="0" t="s">
        <v>115</v>
      </c>
      <c r="G130" s="0" t="s">
        <v>116</v>
      </c>
      <c r="H130" s="0" t="n">
        <v>0</v>
      </c>
      <c r="I130" s="0" t="n">
        <v>0</v>
      </c>
      <c r="J130" s="0" t="n">
        <v>0</v>
      </c>
      <c r="K130" s="0" t="n">
        <v>6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s">
        <v>2</v>
      </c>
    </row>
    <row r="131" customFormat="false" ht="14.4" hidden="false" customHeight="false" outlineLevel="0" collapsed="false">
      <c r="A131" s="0" t="s">
        <v>22</v>
      </c>
      <c r="B131" s="2" t="s">
        <v>23</v>
      </c>
      <c r="C131" s="0" t="s">
        <v>449</v>
      </c>
      <c r="D131" s="0" t="s">
        <v>25</v>
      </c>
      <c r="E131" s="0" t="s">
        <v>450</v>
      </c>
      <c r="F131" s="0" t="s">
        <v>125</v>
      </c>
      <c r="G131" s="0" t="s">
        <v>126</v>
      </c>
      <c r="H131" s="0" t="n">
        <v>0</v>
      </c>
      <c r="I131" s="0" t="n">
        <v>0</v>
      </c>
      <c r="J131" s="0" t="n">
        <v>0</v>
      </c>
      <c r="K131" s="0" t="n">
        <v>5.1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6.8</v>
      </c>
      <c r="R131" s="0" t="n">
        <v>0</v>
      </c>
      <c r="S131" s="0" t="s">
        <v>2</v>
      </c>
    </row>
    <row r="132" customFormat="false" ht="14.4" hidden="false" customHeight="false" outlineLevel="0" collapsed="false">
      <c r="A132" s="0" t="s">
        <v>22</v>
      </c>
      <c r="B132" s="2" t="s">
        <v>23</v>
      </c>
      <c r="C132" s="0" t="s">
        <v>451</v>
      </c>
      <c r="D132" s="0" t="s">
        <v>72</v>
      </c>
      <c r="E132" s="0" t="s">
        <v>452</v>
      </c>
      <c r="F132" s="0" t="s">
        <v>453</v>
      </c>
      <c r="G132" s="0" t="s">
        <v>454</v>
      </c>
      <c r="H132" s="0" t="n">
        <v>0</v>
      </c>
      <c r="I132" s="0" t="n">
        <v>0</v>
      </c>
      <c r="J132" s="0" t="n">
        <v>0</v>
      </c>
      <c r="K132" s="0" t="n">
        <v>7.8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s">
        <v>2</v>
      </c>
    </row>
    <row r="133" customFormat="false" ht="14.4" hidden="false" customHeight="false" outlineLevel="0" collapsed="false">
      <c r="A133" s="0" t="s">
        <v>22</v>
      </c>
      <c r="B133" s="2" t="s">
        <v>23</v>
      </c>
      <c r="C133" s="0" t="s">
        <v>455</v>
      </c>
      <c r="D133" s="0" t="s">
        <v>144</v>
      </c>
      <c r="E133" s="0" t="s">
        <v>456</v>
      </c>
      <c r="F133" s="0" t="s">
        <v>457</v>
      </c>
      <c r="G133" s="0" t="s">
        <v>458</v>
      </c>
      <c r="H133" s="0" t="n">
        <v>0</v>
      </c>
      <c r="I133" s="0" t="n">
        <v>0</v>
      </c>
      <c r="J133" s="0" t="n">
        <v>0</v>
      </c>
      <c r="K133" s="0" t="n">
        <v>13.6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s">
        <v>2</v>
      </c>
    </row>
    <row r="134" customFormat="false" ht="14.4" hidden="false" customHeight="false" outlineLevel="0" collapsed="false">
      <c r="A134" s="0" t="s">
        <v>22</v>
      </c>
      <c r="B134" s="2" t="s">
        <v>23</v>
      </c>
      <c r="C134" s="0" t="s">
        <v>459</v>
      </c>
      <c r="D134" s="0" t="s">
        <v>46</v>
      </c>
      <c r="E134" s="0" t="s">
        <v>460</v>
      </c>
      <c r="F134" s="0" t="s">
        <v>461</v>
      </c>
      <c r="G134" s="0" t="s">
        <v>462</v>
      </c>
      <c r="H134" s="0" t="n">
        <v>0</v>
      </c>
      <c r="I134" s="0" t="n">
        <v>0</v>
      </c>
      <c r="J134" s="0" t="n">
        <v>0</v>
      </c>
      <c r="K134" s="0" t="n">
        <v>10.1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s">
        <v>2</v>
      </c>
    </row>
    <row r="135" customFormat="false" ht="14.4" hidden="false" customHeight="false" outlineLevel="0" collapsed="false">
      <c r="A135" s="0" t="s">
        <v>22</v>
      </c>
      <c r="B135" s="2" t="s">
        <v>23</v>
      </c>
      <c r="C135" s="0" t="s">
        <v>463</v>
      </c>
      <c r="D135" s="0" t="s">
        <v>144</v>
      </c>
      <c r="E135" s="0" t="s">
        <v>464</v>
      </c>
      <c r="F135" s="0" t="s">
        <v>465</v>
      </c>
      <c r="G135" s="0" t="s">
        <v>466</v>
      </c>
      <c r="H135" s="0" t="n">
        <v>0</v>
      </c>
      <c r="I135" s="0" t="n">
        <v>0</v>
      </c>
      <c r="J135" s="0" t="n">
        <v>0</v>
      </c>
      <c r="K135" s="0" t="n">
        <v>6.1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s">
        <v>2</v>
      </c>
    </row>
    <row r="136" customFormat="false" ht="14.4" hidden="false" customHeight="false" outlineLevel="0" collapsed="false">
      <c r="A136" s="0" t="s">
        <v>22</v>
      </c>
      <c r="B136" s="2" t="s">
        <v>23</v>
      </c>
      <c r="C136" s="0" t="s">
        <v>467</v>
      </c>
      <c r="D136" s="0" t="s">
        <v>144</v>
      </c>
      <c r="E136" s="0" t="s">
        <v>468</v>
      </c>
      <c r="F136" s="0" t="s">
        <v>469</v>
      </c>
      <c r="G136" s="0" t="s">
        <v>470</v>
      </c>
      <c r="H136" s="0" t="n">
        <v>0</v>
      </c>
      <c r="I136" s="0" t="n">
        <v>0</v>
      </c>
      <c r="J136" s="0" t="n">
        <v>0</v>
      </c>
      <c r="K136" s="0" t="n">
        <v>6.7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s">
        <v>2</v>
      </c>
    </row>
    <row r="137" customFormat="false" ht="14.4" hidden="true" customHeight="false" outlineLevel="0" collapsed="false">
      <c r="A137" s="0" t="s">
        <v>22</v>
      </c>
      <c r="B137" s="2" t="s">
        <v>23</v>
      </c>
      <c r="C137" s="0" t="s">
        <v>471</v>
      </c>
      <c r="D137" s="0" t="s">
        <v>144</v>
      </c>
      <c r="E137" s="0" t="s">
        <v>472</v>
      </c>
      <c r="F137" s="0" t="s">
        <v>473</v>
      </c>
      <c r="G137" s="0" t="s">
        <v>474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6.6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s">
        <v>2</v>
      </c>
    </row>
    <row r="138" customFormat="false" ht="14.4" hidden="true" customHeight="false" outlineLevel="0" collapsed="false">
      <c r="A138" s="0" t="s">
        <v>22</v>
      </c>
      <c r="B138" s="2" t="s">
        <v>23</v>
      </c>
      <c r="C138" s="0" t="s">
        <v>475</v>
      </c>
      <c r="D138" s="0" t="s">
        <v>77</v>
      </c>
      <c r="E138" s="0" t="s">
        <v>476</v>
      </c>
      <c r="F138" s="0" t="s">
        <v>201</v>
      </c>
      <c r="G138" s="0" t="s">
        <v>202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23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s">
        <v>2</v>
      </c>
    </row>
    <row r="139" customFormat="false" ht="14.4" hidden="true" customHeight="false" outlineLevel="0" collapsed="false">
      <c r="A139" s="0" t="s">
        <v>22</v>
      </c>
      <c r="B139" s="2" t="s">
        <v>23</v>
      </c>
      <c r="C139" s="0" t="s">
        <v>477</v>
      </c>
      <c r="D139" s="0" t="s">
        <v>97</v>
      </c>
      <c r="E139" s="0" t="s">
        <v>478</v>
      </c>
      <c r="F139" s="0" t="s">
        <v>479</v>
      </c>
      <c r="G139" s="0" t="s">
        <v>480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5.9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s">
        <v>2</v>
      </c>
    </row>
    <row r="140" customFormat="false" ht="14.4" hidden="true" customHeight="false" outlineLevel="0" collapsed="false">
      <c r="A140" s="0" t="s">
        <v>22</v>
      </c>
      <c r="B140" s="2" t="s">
        <v>23</v>
      </c>
      <c r="C140" s="0" t="s">
        <v>481</v>
      </c>
      <c r="D140" s="0" t="s">
        <v>144</v>
      </c>
      <c r="E140" s="0" t="s">
        <v>482</v>
      </c>
      <c r="F140" s="0" t="s">
        <v>483</v>
      </c>
      <c r="G140" s="0" t="s">
        <v>484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5.9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s">
        <v>2</v>
      </c>
    </row>
    <row r="141" customFormat="false" ht="14.4" hidden="true" customHeight="false" outlineLevel="0" collapsed="false">
      <c r="A141" s="0" t="s">
        <v>22</v>
      </c>
      <c r="B141" s="2" t="s">
        <v>23</v>
      </c>
      <c r="C141" s="0" t="s">
        <v>485</v>
      </c>
      <c r="D141" s="0" t="s">
        <v>46</v>
      </c>
      <c r="E141" s="0" t="s">
        <v>486</v>
      </c>
      <c r="F141" s="0" t="s">
        <v>487</v>
      </c>
      <c r="G141" s="0" t="s">
        <v>488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10.9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s">
        <v>2</v>
      </c>
    </row>
    <row r="142" customFormat="false" ht="14.4" hidden="true" customHeight="false" outlineLevel="0" collapsed="false">
      <c r="A142" s="0" t="s">
        <v>22</v>
      </c>
      <c r="B142" s="2" t="s">
        <v>23</v>
      </c>
      <c r="C142" s="0" t="s">
        <v>489</v>
      </c>
      <c r="D142" s="0" t="s">
        <v>72</v>
      </c>
      <c r="E142" s="0" t="s">
        <v>490</v>
      </c>
      <c r="F142" s="0" t="s">
        <v>491</v>
      </c>
      <c r="G142" s="0" t="s">
        <v>492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7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s">
        <v>2</v>
      </c>
    </row>
    <row r="143" customFormat="false" ht="14.4" hidden="true" customHeight="false" outlineLevel="0" collapsed="false">
      <c r="A143" s="0" t="s">
        <v>22</v>
      </c>
      <c r="B143" s="2" t="s">
        <v>23</v>
      </c>
      <c r="C143" s="0" t="s">
        <v>493</v>
      </c>
      <c r="D143" s="0" t="s">
        <v>144</v>
      </c>
      <c r="E143" s="0" t="s">
        <v>494</v>
      </c>
      <c r="F143" s="0" t="s">
        <v>495</v>
      </c>
      <c r="G143" s="0" t="s">
        <v>496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9.5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s">
        <v>2</v>
      </c>
    </row>
    <row r="144" customFormat="false" ht="14.4" hidden="true" customHeight="false" outlineLevel="0" collapsed="false">
      <c r="A144" s="0" t="s">
        <v>22</v>
      </c>
      <c r="B144" s="2" t="s">
        <v>23</v>
      </c>
      <c r="C144" s="0" t="s">
        <v>497</v>
      </c>
      <c r="D144" s="0" t="s">
        <v>46</v>
      </c>
      <c r="E144" s="0" t="s">
        <v>498</v>
      </c>
      <c r="F144" s="0" t="s">
        <v>499</v>
      </c>
      <c r="G144" s="0" t="s">
        <v>500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11.4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s">
        <v>2</v>
      </c>
    </row>
    <row r="145" customFormat="false" ht="14.4" hidden="true" customHeight="false" outlineLevel="0" collapsed="false">
      <c r="A145" s="0" t="s">
        <v>22</v>
      </c>
      <c r="B145" s="2" t="s">
        <v>23</v>
      </c>
      <c r="C145" s="0" t="s">
        <v>501</v>
      </c>
      <c r="D145" s="0" t="s">
        <v>41</v>
      </c>
      <c r="E145" s="0" t="s">
        <v>502</v>
      </c>
      <c r="F145" s="0" t="s">
        <v>503</v>
      </c>
      <c r="G145" s="0" t="s">
        <v>504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5.3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s">
        <v>2</v>
      </c>
    </row>
    <row r="146" customFormat="false" ht="14.4" hidden="true" customHeight="false" outlineLevel="0" collapsed="false">
      <c r="A146" s="0" t="s">
        <v>22</v>
      </c>
      <c r="B146" s="2" t="s">
        <v>23</v>
      </c>
      <c r="C146" s="0" t="s">
        <v>505</v>
      </c>
      <c r="D146" s="0" t="s">
        <v>72</v>
      </c>
      <c r="E146" s="0" t="s">
        <v>506</v>
      </c>
      <c r="F146" s="0" t="s">
        <v>364</v>
      </c>
      <c r="G146" s="0" t="s">
        <v>365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11.9</v>
      </c>
      <c r="M146" s="0" t="n">
        <v>7.2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s">
        <v>2</v>
      </c>
    </row>
    <row r="147" customFormat="false" ht="14.4" hidden="true" customHeight="false" outlineLevel="0" collapsed="false">
      <c r="A147" s="0" t="s">
        <v>22</v>
      </c>
      <c r="B147" s="2" t="s">
        <v>23</v>
      </c>
      <c r="C147" s="0" t="s">
        <v>507</v>
      </c>
      <c r="D147" s="0" t="s">
        <v>97</v>
      </c>
      <c r="E147" s="0" t="s">
        <v>508</v>
      </c>
      <c r="F147" s="0" t="s">
        <v>509</v>
      </c>
      <c r="G147" s="0" t="s">
        <v>510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20.5</v>
      </c>
      <c r="M147" s="0" t="n">
        <v>0</v>
      </c>
      <c r="N147" s="0" t="n">
        <v>58.5</v>
      </c>
      <c r="O147" s="0" t="n">
        <v>0</v>
      </c>
      <c r="P147" s="0" t="n">
        <v>0</v>
      </c>
      <c r="Q147" s="0" t="n">
        <v>0</v>
      </c>
      <c r="R147" s="0" t="n">
        <v>0</v>
      </c>
      <c r="S147" s="0" t="s">
        <v>2</v>
      </c>
    </row>
    <row r="148" customFormat="false" ht="14.4" hidden="true" customHeight="false" outlineLevel="0" collapsed="false">
      <c r="A148" s="0" t="s">
        <v>22</v>
      </c>
      <c r="B148" s="2" t="s">
        <v>23</v>
      </c>
      <c r="C148" s="0" t="s">
        <v>511</v>
      </c>
      <c r="D148" s="0" t="s">
        <v>46</v>
      </c>
      <c r="E148" s="0" t="s">
        <v>512</v>
      </c>
      <c r="F148" s="0" t="s">
        <v>513</v>
      </c>
      <c r="G148" s="0" t="s">
        <v>514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6.9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s">
        <v>2</v>
      </c>
    </row>
    <row r="149" customFormat="false" ht="14.4" hidden="true" customHeight="false" outlineLevel="0" collapsed="false">
      <c r="A149" s="0" t="s">
        <v>22</v>
      </c>
      <c r="B149" s="2" t="s">
        <v>23</v>
      </c>
      <c r="C149" s="0" t="s">
        <v>515</v>
      </c>
      <c r="D149" s="0" t="s">
        <v>46</v>
      </c>
      <c r="E149" s="0" t="s">
        <v>516</v>
      </c>
      <c r="F149" s="0" t="s">
        <v>517</v>
      </c>
      <c r="G149" s="0" t="s">
        <v>518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6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s">
        <v>2</v>
      </c>
    </row>
    <row r="150" customFormat="false" ht="14.4" hidden="true" customHeight="false" outlineLevel="0" collapsed="false">
      <c r="A150" s="0" t="s">
        <v>22</v>
      </c>
      <c r="B150" s="2" t="s">
        <v>23</v>
      </c>
      <c r="C150" s="0" t="s">
        <v>519</v>
      </c>
      <c r="D150" s="0" t="s">
        <v>72</v>
      </c>
      <c r="E150" s="0" t="s">
        <v>520</v>
      </c>
      <c r="F150" s="0" t="s">
        <v>129</v>
      </c>
      <c r="G150" s="0" t="s">
        <v>130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5</v>
      </c>
      <c r="M150" s="0" t="n">
        <v>0</v>
      </c>
      <c r="N150" s="0" t="n">
        <v>0</v>
      </c>
      <c r="O150" s="0" t="n">
        <v>7.3</v>
      </c>
      <c r="P150" s="0" t="n">
        <v>6.4</v>
      </c>
      <c r="Q150" s="0" t="n">
        <v>6.4</v>
      </c>
      <c r="R150" s="0" t="n">
        <v>8.4</v>
      </c>
      <c r="S150" s="0" t="s">
        <v>2</v>
      </c>
    </row>
    <row r="151" customFormat="false" ht="14.4" hidden="true" customHeight="false" outlineLevel="0" collapsed="false">
      <c r="A151" s="0" t="s">
        <v>22</v>
      </c>
      <c r="B151" s="2" t="s">
        <v>23</v>
      </c>
      <c r="C151" s="0" t="s">
        <v>521</v>
      </c>
      <c r="D151" s="0" t="s">
        <v>36</v>
      </c>
      <c r="E151" s="0" t="s">
        <v>522</v>
      </c>
      <c r="F151" s="0" t="s">
        <v>137</v>
      </c>
      <c r="G151" s="0" t="s">
        <v>138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14.7</v>
      </c>
      <c r="M151" s="0" t="n">
        <v>0</v>
      </c>
      <c r="N151" s="0" t="n">
        <v>0</v>
      </c>
      <c r="O151" s="0" t="n">
        <v>0</v>
      </c>
      <c r="P151" s="0" t="n">
        <v>10.9</v>
      </c>
      <c r="Q151" s="0" t="n">
        <v>0</v>
      </c>
      <c r="R151" s="0" t="n">
        <v>0</v>
      </c>
      <c r="S151" s="0" t="s">
        <v>2</v>
      </c>
    </row>
    <row r="152" customFormat="false" ht="14.4" hidden="true" customHeight="false" outlineLevel="0" collapsed="false">
      <c r="A152" s="0" t="s">
        <v>22</v>
      </c>
      <c r="B152" s="2" t="s">
        <v>23</v>
      </c>
      <c r="C152" s="0" t="s">
        <v>523</v>
      </c>
      <c r="D152" s="0" t="s">
        <v>46</v>
      </c>
      <c r="E152" s="0" t="s">
        <v>524</v>
      </c>
      <c r="F152" s="0" t="s">
        <v>461</v>
      </c>
      <c r="G152" s="0" t="s">
        <v>462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6.6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s">
        <v>2</v>
      </c>
    </row>
    <row r="153" customFormat="false" ht="14.4" hidden="true" customHeight="false" outlineLevel="0" collapsed="false">
      <c r="A153" s="0" t="s">
        <v>22</v>
      </c>
      <c r="B153" s="2" t="s">
        <v>23</v>
      </c>
      <c r="C153" s="0" t="s">
        <v>525</v>
      </c>
      <c r="D153" s="0" t="s">
        <v>144</v>
      </c>
      <c r="E153" s="0" t="s">
        <v>526</v>
      </c>
      <c r="F153" s="0" t="s">
        <v>527</v>
      </c>
      <c r="G153" s="0" t="s">
        <v>528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5.6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s">
        <v>2</v>
      </c>
    </row>
    <row r="154" customFormat="false" ht="14.4" hidden="true" customHeight="false" outlineLevel="0" collapsed="false">
      <c r="A154" s="0" t="s">
        <v>22</v>
      </c>
      <c r="B154" s="2" t="s">
        <v>23</v>
      </c>
      <c r="C154" s="0" t="s">
        <v>529</v>
      </c>
      <c r="D154" s="0" t="s">
        <v>72</v>
      </c>
      <c r="E154" s="0" t="s">
        <v>530</v>
      </c>
      <c r="F154" s="0" t="s">
        <v>531</v>
      </c>
      <c r="G154" s="0" t="s">
        <v>532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8.2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s">
        <v>2</v>
      </c>
    </row>
    <row r="155" customFormat="false" ht="14.4" hidden="false" customHeight="false" outlineLevel="0" collapsed="false">
      <c r="A155" s="0" t="s">
        <v>22</v>
      </c>
      <c r="B155" s="2" t="s">
        <v>23</v>
      </c>
      <c r="C155" s="0" t="s">
        <v>533</v>
      </c>
      <c r="D155" s="0" t="s">
        <v>25</v>
      </c>
      <c r="E155" s="0" t="s">
        <v>534</v>
      </c>
      <c r="F155" s="0" t="s">
        <v>535</v>
      </c>
      <c r="G155" s="0" t="s">
        <v>536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6.9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s">
        <v>2</v>
      </c>
    </row>
    <row r="156" customFormat="false" ht="14.4" hidden="false" customHeight="false" outlineLevel="0" collapsed="false">
      <c r="A156" s="0" t="s">
        <v>22</v>
      </c>
      <c r="B156" s="2" t="s">
        <v>23</v>
      </c>
      <c r="C156" s="0" t="s">
        <v>537</v>
      </c>
      <c r="D156" s="0" t="s">
        <v>77</v>
      </c>
      <c r="E156" s="0" t="s">
        <v>538</v>
      </c>
      <c r="F156" s="0" t="s">
        <v>176</v>
      </c>
      <c r="G156" s="0" t="s">
        <v>177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10.1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s">
        <v>2</v>
      </c>
    </row>
    <row r="157" customFormat="false" ht="14.4" hidden="false" customHeight="false" outlineLevel="0" collapsed="false">
      <c r="A157" s="0" t="s">
        <v>22</v>
      </c>
      <c r="B157" s="2" t="s">
        <v>23</v>
      </c>
      <c r="C157" s="0" t="s">
        <v>539</v>
      </c>
      <c r="D157" s="0" t="s">
        <v>46</v>
      </c>
      <c r="E157" s="0" t="s">
        <v>540</v>
      </c>
      <c r="F157" s="0" t="s">
        <v>192</v>
      </c>
      <c r="G157" s="0" t="s">
        <v>193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5.8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s">
        <v>2</v>
      </c>
    </row>
    <row r="158" customFormat="false" ht="14.4" hidden="false" customHeight="false" outlineLevel="0" collapsed="false">
      <c r="A158" s="0" t="s">
        <v>22</v>
      </c>
      <c r="B158" s="2" t="s">
        <v>23</v>
      </c>
      <c r="C158" s="0" t="s">
        <v>541</v>
      </c>
      <c r="D158" s="0" t="s">
        <v>144</v>
      </c>
      <c r="E158" s="0" t="s">
        <v>542</v>
      </c>
      <c r="F158" s="0" t="s">
        <v>543</v>
      </c>
      <c r="G158" s="0" t="s">
        <v>544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9.5</v>
      </c>
      <c r="N158" s="0" t="n">
        <v>0</v>
      </c>
      <c r="O158" s="0" t="n">
        <v>9</v>
      </c>
      <c r="P158" s="0" t="n">
        <v>0</v>
      </c>
      <c r="Q158" s="0" t="n">
        <v>0</v>
      </c>
      <c r="R158" s="0" t="n">
        <v>0</v>
      </c>
      <c r="S158" s="0" t="s">
        <v>2</v>
      </c>
    </row>
    <row r="159" customFormat="false" ht="14.4" hidden="false" customHeight="false" outlineLevel="0" collapsed="false">
      <c r="A159" s="0" t="s">
        <v>22</v>
      </c>
      <c r="B159" s="2" t="s">
        <v>23</v>
      </c>
      <c r="C159" s="0" t="s">
        <v>545</v>
      </c>
      <c r="D159" s="0" t="s">
        <v>59</v>
      </c>
      <c r="E159" s="0" t="s">
        <v>546</v>
      </c>
      <c r="F159" s="0" t="s">
        <v>547</v>
      </c>
      <c r="G159" s="0" t="s">
        <v>548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5.9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s">
        <v>2</v>
      </c>
    </row>
    <row r="160" customFormat="false" ht="14.4" hidden="false" customHeight="false" outlineLevel="0" collapsed="false">
      <c r="A160" s="0" t="s">
        <v>22</v>
      </c>
      <c r="B160" s="2" t="s">
        <v>23</v>
      </c>
      <c r="C160" s="0" t="s">
        <v>549</v>
      </c>
      <c r="D160" s="0" t="s">
        <v>72</v>
      </c>
      <c r="E160" s="0" t="s">
        <v>550</v>
      </c>
      <c r="F160" s="0" t="s">
        <v>551</v>
      </c>
      <c r="G160" s="0" t="s">
        <v>552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5.9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s">
        <v>2</v>
      </c>
    </row>
    <row r="161" customFormat="false" ht="14.4" hidden="false" customHeight="false" outlineLevel="0" collapsed="false">
      <c r="A161" s="0" t="s">
        <v>22</v>
      </c>
      <c r="B161" s="2" t="s">
        <v>23</v>
      </c>
      <c r="C161" s="0" t="s">
        <v>553</v>
      </c>
      <c r="D161" s="0" t="s">
        <v>77</v>
      </c>
      <c r="E161" s="0" t="s">
        <v>554</v>
      </c>
      <c r="F161" s="0" t="s">
        <v>555</v>
      </c>
      <c r="G161" s="0" t="s">
        <v>556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6.1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s">
        <v>2</v>
      </c>
    </row>
    <row r="162" customFormat="false" ht="14.4" hidden="false" customHeight="false" outlineLevel="0" collapsed="false">
      <c r="A162" s="0" t="s">
        <v>22</v>
      </c>
      <c r="B162" s="2" t="s">
        <v>23</v>
      </c>
      <c r="C162" s="0" t="s">
        <v>557</v>
      </c>
      <c r="D162" s="0" t="s">
        <v>41</v>
      </c>
      <c r="E162" s="0" t="s">
        <v>558</v>
      </c>
      <c r="F162" s="0" t="s">
        <v>559</v>
      </c>
      <c r="G162" s="0" t="s">
        <v>514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5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s">
        <v>2</v>
      </c>
    </row>
    <row r="163" customFormat="false" ht="14.4" hidden="false" customHeight="false" outlineLevel="0" collapsed="false">
      <c r="A163" s="0" t="s">
        <v>22</v>
      </c>
      <c r="B163" s="2" t="s">
        <v>23</v>
      </c>
      <c r="C163" s="0" t="s">
        <v>560</v>
      </c>
      <c r="D163" s="0" t="s">
        <v>59</v>
      </c>
      <c r="E163" s="0" t="s">
        <v>561</v>
      </c>
      <c r="F163" s="0" t="s">
        <v>562</v>
      </c>
      <c r="G163" s="0" t="s">
        <v>563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9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s">
        <v>2</v>
      </c>
    </row>
    <row r="164" customFormat="false" ht="14.4" hidden="false" customHeight="false" outlineLevel="0" collapsed="false">
      <c r="A164" s="0" t="s">
        <v>22</v>
      </c>
      <c r="B164" s="2" t="s">
        <v>23</v>
      </c>
      <c r="C164" s="0" t="s">
        <v>564</v>
      </c>
      <c r="D164" s="0" t="s">
        <v>72</v>
      </c>
      <c r="E164" s="0" t="s">
        <v>565</v>
      </c>
      <c r="F164" s="0" t="s">
        <v>566</v>
      </c>
      <c r="G164" s="0" t="s">
        <v>567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5.9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s">
        <v>2</v>
      </c>
    </row>
    <row r="165" customFormat="false" ht="14.4" hidden="false" customHeight="false" outlineLevel="0" collapsed="false">
      <c r="A165" s="0" t="s">
        <v>22</v>
      </c>
      <c r="B165" s="2" t="s">
        <v>23</v>
      </c>
      <c r="C165" s="0" t="s">
        <v>568</v>
      </c>
      <c r="D165" s="0" t="s">
        <v>25</v>
      </c>
      <c r="E165" s="0" t="s">
        <v>569</v>
      </c>
      <c r="F165" s="0" t="s">
        <v>428</v>
      </c>
      <c r="G165" s="0" t="s">
        <v>429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5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s">
        <v>2</v>
      </c>
    </row>
    <row r="166" customFormat="false" ht="14.4" hidden="false" customHeight="false" outlineLevel="0" collapsed="false">
      <c r="A166" s="0" t="s">
        <v>22</v>
      </c>
      <c r="B166" s="2" t="s">
        <v>23</v>
      </c>
      <c r="C166" s="0" t="s">
        <v>570</v>
      </c>
      <c r="D166" s="0" t="s">
        <v>59</v>
      </c>
      <c r="E166" s="0" t="s">
        <v>571</v>
      </c>
      <c r="F166" s="0" t="s">
        <v>364</v>
      </c>
      <c r="G166" s="0" t="s">
        <v>365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9.6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s">
        <v>2</v>
      </c>
    </row>
    <row r="167" customFormat="false" ht="14.4" hidden="false" customHeight="false" outlineLevel="0" collapsed="false">
      <c r="A167" s="0" t="s">
        <v>22</v>
      </c>
      <c r="B167" s="2" t="s">
        <v>23</v>
      </c>
      <c r="C167" s="0" t="s">
        <v>572</v>
      </c>
      <c r="D167" s="0" t="s">
        <v>46</v>
      </c>
      <c r="E167" s="0" t="s">
        <v>573</v>
      </c>
      <c r="F167" s="0" t="s">
        <v>364</v>
      </c>
      <c r="G167" s="0" t="s">
        <v>365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10.5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s">
        <v>2</v>
      </c>
    </row>
    <row r="168" customFormat="false" ht="14.4" hidden="false" customHeight="false" outlineLevel="0" collapsed="false">
      <c r="A168" s="0" t="s">
        <v>22</v>
      </c>
      <c r="B168" s="2" t="s">
        <v>23</v>
      </c>
      <c r="C168" s="0" t="s">
        <v>574</v>
      </c>
      <c r="D168" s="0" t="s">
        <v>72</v>
      </c>
      <c r="E168" s="0" t="s">
        <v>575</v>
      </c>
      <c r="F168" s="0" t="s">
        <v>576</v>
      </c>
      <c r="G168" s="0" t="s">
        <v>577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5.3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s">
        <v>2</v>
      </c>
    </row>
    <row r="169" customFormat="false" ht="14.4" hidden="false" customHeight="false" outlineLevel="0" collapsed="false">
      <c r="A169" s="0" t="s">
        <v>22</v>
      </c>
      <c r="B169" s="2" t="s">
        <v>23</v>
      </c>
      <c r="C169" s="0" t="s">
        <v>578</v>
      </c>
      <c r="D169" s="0" t="s">
        <v>72</v>
      </c>
      <c r="E169" s="0" t="s">
        <v>579</v>
      </c>
      <c r="F169" s="0" t="s">
        <v>580</v>
      </c>
      <c r="G169" s="0" t="s">
        <v>581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35.5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s">
        <v>2</v>
      </c>
    </row>
    <row r="170" customFormat="false" ht="14.4" hidden="false" customHeight="false" outlineLevel="0" collapsed="false">
      <c r="A170" s="0" t="s">
        <v>22</v>
      </c>
      <c r="B170" s="2" t="s">
        <v>23</v>
      </c>
      <c r="C170" s="0" t="s">
        <v>582</v>
      </c>
      <c r="D170" s="0" t="s">
        <v>144</v>
      </c>
      <c r="E170" s="0" t="s">
        <v>583</v>
      </c>
      <c r="F170" s="0" t="s">
        <v>584</v>
      </c>
      <c r="G170" s="0" t="s">
        <v>585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7.8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s">
        <v>2</v>
      </c>
    </row>
    <row r="171" customFormat="false" ht="14.4" hidden="false" customHeight="false" outlineLevel="0" collapsed="false">
      <c r="A171" s="0" t="s">
        <v>22</v>
      </c>
      <c r="B171" s="2" t="s">
        <v>23</v>
      </c>
      <c r="C171" s="0" t="s">
        <v>586</v>
      </c>
      <c r="D171" s="0" t="s">
        <v>144</v>
      </c>
      <c r="E171" s="0" t="s">
        <v>587</v>
      </c>
      <c r="F171" s="0" t="s">
        <v>588</v>
      </c>
      <c r="G171" s="0" t="s">
        <v>589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8.3</v>
      </c>
      <c r="N171" s="0" t="n">
        <v>0</v>
      </c>
      <c r="O171" s="0" t="n">
        <v>0</v>
      </c>
      <c r="P171" s="0" t="n">
        <v>8</v>
      </c>
      <c r="Q171" s="0" t="n">
        <v>0</v>
      </c>
      <c r="R171" s="0" t="n">
        <v>0</v>
      </c>
      <c r="S171" s="0" t="s">
        <v>2</v>
      </c>
    </row>
    <row r="172" customFormat="false" ht="14.4" hidden="false" customHeight="false" outlineLevel="0" collapsed="false">
      <c r="A172" s="0" t="s">
        <v>22</v>
      </c>
      <c r="B172" s="2" t="s">
        <v>23</v>
      </c>
      <c r="C172" s="0" t="s">
        <v>590</v>
      </c>
      <c r="D172" s="0" t="s">
        <v>46</v>
      </c>
      <c r="E172" s="0" t="s">
        <v>591</v>
      </c>
      <c r="F172" s="0" t="s">
        <v>146</v>
      </c>
      <c r="G172" s="0" t="s">
        <v>147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14.9</v>
      </c>
      <c r="N172" s="0" t="n">
        <v>12.3</v>
      </c>
      <c r="O172" s="0" t="n">
        <v>0</v>
      </c>
      <c r="P172" s="0" t="n">
        <v>0</v>
      </c>
      <c r="Q172" s="0" t="n">
        <v>0</v>
      </c>
      <c r="R172" s="0" t="n">
        <v>14.2</v>
      </c>
      <c r="S172" s="0" t="s">
        <v>2</v>
      </c>
    </row>
    <row r="173" customFormat="false" ht="14.4" hidden="false" customHeight="false" outlineLevel="0" collapsed="false">
      <c r="A173" s="0" t="s">
        <v>22</v>
      </c>
      <c r="B173" s="2" t="s">
        <v>23</v>
      </c>
      <c r="C173" s="0" t="s">
        <v>592</v>
      </c>
      <c r="D173" s="0" t="s">
        <v>59</v>
      </c>
      <c r="E173" s="0" t="s">
        <v>593</v>
      </c>
      <c r="F173" s="0" t="s">
        <v>594</v>
      </c>
      <c r="G173" s="0" t="s">
        <v>595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8</v>
      </c>
      <c r="N173" s="0" t="n">
        <v>0</v>
      </c>
      <c r="O173" s="0" t="n">
        <v>6.9</v>
      </c>
      <c r="P173" s="0" t="n">
        <v>5.6</v>
      </c>
      <c r="Q173" s="0" t="n">
        <v>0</v>
      </c>
      <c r="R173" s="0" t="n">
        <v>5.6</v>
      </c>
      <c r="S173" s="0" t="s">
        <v>2</v>
      </c>
    </row>
    <row r="174" customFormat="false" ht="14.4" hidden="false" customHeight="false" outlineLevel="0" collapsed="false">
      <c r="A174" s="0" t="s">
        <v>22</v>
      </c>
      <c r="B174" s="2" t="s">
        <v>23</v>
      </c>
      <c r="C174" s="0" t="s">
        <v>596</v>
      </c>
      <c r="D174" s="0" t="s">
        <v>144</v>
      </c>
      <c r="E174" s="0" t="s">
        <v>597</v>
      </c>
      <c r="F174" s="0" t="s">
        <v>598</v>
      </c>
      <c r="G174" s="0" t="s">
        <v>599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5.9</v>
      </c>
      <c r="O174" s="0" t="n">
        <v>5.5</v>
      </c>
      <c r="P174" s="0" t="n">
        <v>0</v>
      </c>
      <c r="Q174" s="0" t="n">
        <v>0</v>
      </c>
      <c r="R174" s="0" t="n">
        <v>5.5</v>
      </c>
      <c r="S174" s="0" t="s">
        <v>2</v>
      </c>
    </row>
    <row r="175" customFormat="false" ht="14.4" hidden="false" customHeight="false" outlineLevel="0" collapsed="false">
      <c r="A175" s="0" t="s">
        <v>22</v>
      </c>
      <c r="B175" s="2" t="s">
        <v>23</v>
      </c>
      <c r="C175" s="0" t="s">
        <v>600</v>
      </c>
      <c r="D175" s="0" t="s">
        <v>25</v>
      </c>
      <c r="E175" s="0" t="s">
        <v>601</v>
      </c>
      <c r="F175" s="0" t="s">
        <v>602</v>
      </c>
      <c r="G175" s="0" t="s">
        <v>603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6.6</v>
      </c>
      <c r="O175" s="0" t="n">
        <v>0</v>
      </c>
      <c r="P175" s="0" t="n">
        <v>0</v>
      </c>
      <c r="Q175" s="0" t="n">
        <v>0</v>
      </c>
      <c r="R175" s="0" t="n">
        <v>0</v>
      </c>
      <c r="S175" s="0" t="s">
        <v>2</v>
      </c>
    </row>
    <row r="176" customFormat="false" ht="14.4" hidden="false" customHeight="false" outlineLevel="0" collapsed="false">
      <c r="A176" s="0" t="s">
        <v>22</v>
      </c>
      <c r="B176" s="2" t="s">
        <v>23</v>
      </c>
      <c r="C176" s="0" t="s">
        <v>604</v>
      </c>
      <c r="D176" s="0" t="s">
        <v>144</v>
      </c>
      <c r="E176" s="0" t="s">
        <v>605</v>
      </c>
      <c r="F176" s="0" t="s">
        <v>606</v>
      </c>
      <c r="G176" s="0" t="s">
        <v>607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6.4</v>
      </c>
      <c r="O176" s="0" t="n">
        <v>0</v>
      </c>
      <c r="P176" s="0" t="n">
        <v>0</v>
      </c>
      <c r="Q176" s="0" t="n">
        <v>0</v>
      </c>
      <c r="R176" s="0" t="n">
        <v>0</v>
      </c>
      <c r="S176" s="0" t="s">
        <v>2</v>
      </c>
    </row>
    <row r="177" customFormat="false" ht="14.4" hidden="false" customHeight="false" outlineLevel="0" collapsed="false">
      <c r="A177" s="0" t="s">
        <v>22</v>
      </c>
      <c r="B177" s="2" t="s">
        <v>23</v>
      </c>
      <c r="C177" s="0" t="s">
        <v>608</v>
      </c>
      <c r="D177" s="0" t="s">
        <v>77</v>
      </c>
      <c r="E177" s="0" t="s">
        <v>609</v>
      </c>
      <c r="F177" s="0" t="s">
        <v>610</v>
      </c>
      <c r="G177" s="0" t="s">
        <v>611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6.5</v>
      </c>
      <c r="O177" s="0" t="n">
        <v>0</v>
      </c>
      <c r="P177" s="0" t="n">
        <v>0</v>
      </c>
      <c r="Q177" s="0" t="n">
        <v>0</v>
      </c>
      <c r="R177" s="0" t="n">
        <v>0</v>
      </c>
      <c r="S177" s="0" t="s">
        <v>2</v>
      </c>
    </row>
    <row r="178" customFormat="false" ht="14.4" hidden="false" customHeight="false" outlineLevel="0" collapsed="false">
      <c r="A178" s="0" t="s">
        <v>22</v>
      </c>
      <c r="B178" s="2" t="s">
        <v>23</v>
      </c>
      <c r="C178" s="0" t="s">
        <v>612</v>
      </c>
      <c r="D178" s="0" t="s">
        <v>46</v>
      </c>
      <c r="E178" s="0" t="s">
        <v>613</v>
      </c>
      <c r="F178" s="0" t="s">
        <v>205</v>
      </c>
      <c r="G178" s="0" t="s">
        <v>206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12.6</v>
      </c>
      <c r="O178" s="0" t="n">
        <v>18.1</v>
      </c>
      <c r="P178" s="0" t="n">
        <v>0</v>
      </c>
      <c r="Q178" s="0" t="n">
        <v>0</v>
      </c>
      <c r="R178" s="0" t="n">
        <v>13</v>
      </c>
      <c r="S178" s="0" t="s">
        <v>2</v>
      </c>
    </row>
    <row r="179" customFormat="false" ht="14.4" hidden="false" customHeight="false" outlineLevel="0" collapsed="false">
      <c r="A179" s="0" t="s">
        <v>22</v>
      </c>
      <c r="B179" s="2" t="s">
        <v>23</v>
      </c>
      <c r="C179" s="0" t="s">
        <v>614</v>
      </c>
      <c r="D179" s="0" t="s">
        <v>41</v>
      </c>
      <c r="E179" s="0" t="s">
        <v>615</v>
      </c>
      <c r="F179" s="0" t="s">
        <v>616</v>
      </c>
      <c r="G179" s="0" t="s">
        <v>617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68.3</v>
      </c>
      <c r="O179" s="0" t="n">
        <v>0</v>
      </c>
      <c r="P179" s="0" t="n">
        <v>0</v>
      </c>
      <c r="Q179" s="0" t="n">
        <v>0</v>
      </c>
      <c r="R179" s="0" t="n">
        <v>0</v>
      </c>
      <c r="S179" s="0" t="s">
        <v>2</v>
      </c>
    </row>
    <row r="180" customFormat="false" ht="14.4" hidden="false" customHeight="false" outlineLevel="0" collapsed="false">
      <c r="A180" s="0" t="s">
        <v>22</v>
      </c>
      <c r="B180" s="2" t="s">
        <v>23</v>
      </c>
      <c r="C180" s="0" t="s">
        <v>618</v>
      </c>
      <c r="D180" s="0" t="s">
        <v>72</v>
      </c>
      <c r="E180" s="0" t="s">
        <v>619</v>
      </c>
      <c r="F180" s="0" t="s">
        <v>620</v>
      </c>
      <c r="G180" s="0" t="s">
        <v>621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5.3</v>
      </c>
      <c r="O180" s="0" t="n">
        <v>0</v>
      </c>
      <c r="P180" s="0" t="n">
        <v>0</v>
      </c>
      <c r="Q180" s="0" t="n">
        <v>0</v>
      </c>
      <c r="R180" s="0" t="n">
        <v>0</v>
      </c>
      <c r="S180" s="0" t="s">
        <v>2</v>
      </c>
    </row>
    <row r="181" customFormat="false" ht="14.4" hidden="false" customHeight="false" outlineLevel="0" collapsed="false">
      <c r="A181" s="0" t="s">
        <v>22</v>
      </c>
      <c r="B181" s="2" t="s">
        <v>23</v>
      </c>
      <c r="C181" s="0" t="s">
        <v>622</v>
      </c>
      <c r="D181" s="0" t="s">
        <v>25</v>
      </c>
      <c r="E181" s="0" t="s">
        <v>623</v>
      </c>
      <c r="F181" s="0" t="s">
        <v>624</v>
      </c>
      <c r="G181" s="0" t="s">
        <v>625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7</v>
      </c>
      <c r="O181" s="0" t="n">
        <v>0</v>
      </c>
      <c r="P181" s="0" t="n">
        <v>0</v>
      </c>
      <c r="Q181" s="0" t="n">
        <v>0</v>
      </c>
      <c r="R181" s="0" t="n">
        <v>0</v>
      </c>
      <c r="S181" s="0" t="s">
        <v>2</v>
      </c>
    </row>
    <row r="182" customFormat="false" ht="14.4" hidden="false" customHeight="false" outlineLevel="0" collapsed="false">
      <c r="A182" s="0" t="s">
        <v>22</v>
      </c>
      <c r="B182" s="2" t="s">
        <v>23</v>
      </c>
      <c r="C182" s="0" t="s">
        <v>626</v>
      </c>
      <c r="D182" s="0" t="s">
        <v>25</v>
      </c>
      <c r="E182" s="0" t="s">
        <v>627</v>
      </c>
      <c r="F182" s="0" t="s">
        <v>229</v>
      </c>
      <c r="G182" s="0" t="s">
        <v>230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8.6</v>
      </c>
      <c r="O182" s="0" t="n">
        <v>0</v>
      </c>
      <c r="P182" s="0" t="n">
        <v>0</v>
      </c>
      <c r="Q182" s="0" t="n">
        <v>0</v>
      </c>
      <c r="R182" s="0" t="n">
        <v>0</v>
      </c>
      <c r="S182" s="0" t="s">
        <v>2</v>
      </c>
    </row>
    <row r="183" customFormat="false" ht="14.4" hidden="false" customHeight="false" outlineLevel="0" collapsed="false">
      <c r="A183" s="0" t="s">
        <v>22</v>
      </c>
      <c r="B183" s="2" t="s">
        <v>23</v>
      </c>
      <c r="C183" s="0" t="s">
        <v>628</v>
      </c>
      <c r="D183" s="0" t="s">
        <v>25</v>
      </c>
      <c r="E183" s="0" t="s">
        <v>629</v>
      </c>
      <c r="F183" s="0" t="s">
        <v>428</v>
      </c>
      <c r="G183" s="0" t="s">
        <v>429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11.3</v>
      </c>
      <c r="O183" s="0" t="n">
        <v>6.9</v>
      </c>
      <c r="P183" s="0" t="n">
        <v>6.3</v>
      </c>
      <c r="Q183" s="0" t="n">
        <v>0</v>
      </c>
      <c r="R183" s="0" t="n">
        <v>0</v>
      </c>
      <c r="S183" s="0" t="s">
        <v>2</v>
      </c>
    </row>
    <row r="184" customFormat="false" ht="14.4" hidden="false" customHeight="false" outlineLevel="0" collapsed="false">
      <c r="A184" s="0" t="s">
        <v>22</v>
      </c>
      <c r="B184" s="2" t="s">
        <v>23</v>
      </c>
      <c r="C184" s="0" t="s">
        <v>630</v>
      </c>
      <c r="D184" s="0" t="s">
        <v>46</v>
      </c>
      <c r="E184" s="0" t="s">
        <v>631</v>
      </c>
      <c r="F184" s="0" t="s">
        <v>632</v>
      </c>
      <c r="G184" s="0" t="s">
        <v>633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7.2</v>
      </c>
      <c r="O184" s="0" t="n">
        <v>0</v>
      </c>
      <c r="P184" s="0" t="n">
        <v>0</v>
      </c>
      <c r="Q184" s="0" t="n">
        <v>0</v>
      </c>
      <c r="R184" s="0" t="n">
        <v>0</v>
      </c>
      <c r="S184" s="0" t="s">
        <v>2</v>
      </c>
    </row>
    <row r="185" customFormat="false" ht="14.4" hidden="false" customHeight="false" outlineLevel="0" collapsed="false">
      <c r="A185" s="0" t="s">
        <v>22</v>
      </c>
      <c r="B185" s="2" t="s">
        <v>23</v>
      </c>
      <c r="C185" s="0" t="s">
        <v>634</v>
      </c>
      <c r="D185" s="0" t="s">
        <v>46</v>
      </c>
      <c r="E185" s="0" t="s">
        <v>635</v>
      </c>
      <c r="F185" s="0" t="s">
        <v>636</v>
      </c>
      <c r="G185" s="0" t="s">
        <v>637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11.4</v>
      </c>
      <c r="O185" s="0" t="n">
        <v>0</v>
      </c>
      <c r="P185" s="0" t="n">
        <v>0</v>
      </c>
      <c r="Q185" s="0" t="n">
        <v>0</v>
      </c>
      <c r="R185" s="0" t="n">
        <v>0</v>
      </c>
      <c r="S185" s="0" t="s">
        <v>2</v>
      </c>
    </row>
    <row r="186" customFormat="false" ht="14.4" hidden="false" customHeight="false" outlineLevel="0" collapsed="false">
      <c r="A186" s="0" t="s">
        <v>22</v>
      </c>
      <c r="B186" s="2" t="s">
        <v>23</v>
      </c>
      <c r="C186" s="0" t="s">
        <v>638</v>
      </c>
      <c r="D186" s="0" t="s">
        <v>77</v>
      </c>
      <c r="E186" s="0" t="s">
        <v>639</v>
      </c>
      <c r="F186" s="0" t="s">
        <v>247</v>
      </c>
      <c r="G186" s="0" t="s">
        <v>248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5.3</v>
      </c>
      <c r="O186" s="0" t="n">
        <v>5</v>
      </c>
      <c r="P186" s="0" t="n">
        <v>0</v>
      </c>
      <c r="Q186" s="0" t="n">
        <v>0</v>
      </c>
      <c r="R186" s="0" t="n">
        <v>0</v>
      </c>
      <c r="S186" s="0" t="s">
        <v>2</v>
      </c>
    </row>
    <row r="187" customFormat="false" ht="14.4" hidden="false" customHeight="false" outlineLevel="0" collapsed="false">
      <c r="A187" s="0" t="s">
        <v>22</v>
      </c>
      <c r="B187" s="2" t="s">
        <v>23</v>
      </c>
      <c r="C187" s="0" t="s">
        <v>640</v>
      </c>
      <c r="D187" s="0" t="s">
        <v>72</v>
      </c>
      <c r="E187" s="0" t="s">
        <v>641</v>
      </c>
      <c r="F187" s="0" t="s">
        <v>642</v>
      </c>
      <c r="G187" s="0" t="s">
        <v>643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5.9</v>
      </c>
      <c r="O187" s="0" t="n">
        <v>0</v>
      </c>
      <c r="P187" s="0" t="n">
        <v>0</v>
      </c>
      <c r="Q187" s="0" t="n">
        <v>0</v>
      </c>
      <c r="R187" s="0" t="n">
        <v>0</v>
      </c>
      <c r="S187" s="0" t="s">
        <v>2</v>
      </c>
    </row>
    <row r="188" customFormat="false" ht="14.4" hidden="false" customHeight="false" outlineLevel="0" collapsed="false">
      <c r="A188" s="0" t="s">
        <v>22</v>
      </c>
      <c r="B188" s="2" t="s">
        <v>23</v>
      </c>
      <c r="C188" s="0" t="s">
        <v>644</v>
      </c>
      <c r="D188" s="0" t="s">
        <v>59</v>
      </c>
      <c r="E188" s="0" t="s">
        <v>645</v>
      </c>
      <c r="F188" s="0" t="s">
        <v>646</v>
      </c>
      <c r="G188" s="0" t="s">
        <v>647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7.3</v>
      </c>
      <c r="O188" s="0" t="n">
        <v>0</v>
      </c>
      <c r="P188" s="0" t="n">
        <v>0</v>
      </c>
      <c r="Q188" s="0" t="n">
        <v>0</v>
      </c>
      <c r="R188" s="0" t="n">
        <v>0</v>
      </c>
      <c r="S188" s="0" t="s">
        <v>2</v>
      </c>
    </row>
    <row r="189" customFormat="false" ht="14.4" hidden="false" customHeight="false" outlineLevel="0" collapsed="false">
      <c r="A189" s="0" t="s">
        <v>22</v>
      </c>
      <c r="B189" s="2" t="s">
        <v>23</v>
      </c>
      <c r="C189" s="0" t="s">
        <v>648</v>
      </c>
      <c r="D189" s="0" t="s">
        <v>46</v>
      </c>
      <c r="E189" s="0" t="s">
        <v>649</v>
      </c>
      <c r="F189" s="0" t="s">
        <v>650</v>
      </c>
      <c r="G189" s="0" t="s">
        <v>651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9.1</v>
      </c>
      <c r="O189" s="0" t="n">
        <v>9.8</v>
      </c>
      <c r="P189" s="0" t="n">
        <v>6.4</v>
      </c>
      <c r="Q189" s="0" t="n">
        <v>10.7</v>
      </c>
      <c r="R189" s="0" t="n">
        <v>0</v>
      </c>
      <c r="S189" s="0" t="s">
        <v>2</v>
      </c>
    </row>
    <row r="190" customFormat="false" ht="14.4" hidden="false" customHeight="false" outlineLevel="0" collapsed="false">
      <c r="A190" s="0" t="s">
        <v>22</v>
      </c>
      <c r="B190" s="2" t="s">
        <v>23</v>
      </c>
      <c r="C190" s="0" t="s">
        <v>652</v>
      </c>
      <c r="D190" s="0" t="s">
        <v>72</v>
      </c>
      <c r="E190" s="0" t="s">
        <v>653</v>
      </c>
      <c r="F190" s="0" t="s">
        <v>654</v>
      </c>
      <c r="G190" s="0" t="s">
        <v>206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5.5</v>
      </c>
      <c r="O190" s="0" t="n">
        <v>0</v>
      </c>
      <c r="P190" s="0" t="n">
        <v>5.6</v>
      </c>
      <c r="Q190" s="0" t="n">
        <v>0</v>
      </c>
      <c r="R190" s="0" t="n">
        <v>0</v>
      </c>
      <c r="S190" s="0" t="s">
        <v>2</v>
      </c>
    </row>
    <row r="191" customFormat="false" ht="14.4" hidden="false" customHeight="false" outlineLevel="0" collapsed="false">
      <c r="A191" s="0" t="s">
        <v>22</v>
      </c>
      <c r="B191" s="2" t="s">
        <v>23</v>
      </c>
      <c r="C191" s="0" t="s">
        <v>655</v>
      </c>
      <c r="D191" s="0" t="s">
        <v>144</v>
      </c>
      <c r="E191" s="0" t="s">
        <v>656</v>
      </c>
      <c r="F191" s="0" t="s">
        <v>461</v>
      </c>
      <c r="G191" s="0" t="s">
        <v>462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6.6</v>
      </c>
      <c r="O191" s="0" t="n">
        <v>0</v>
      </c>
      <c r="P191" s="0" t="n">
        <v>0</v>
      </c>
      <c r="Q191" s="0" t="n">
        <v>0</v>
      </c>
      <c r="R191" s="0" t="n">
        <v>0</v>
      </c>
      <c r="S191" s="0" t="s">
        <v>2</v>
      </c>
    </row>
    <row r="192" customFormat="false" ht="14.4" hidden="false" customHeight="false" outlineLevel="0" collapsed="false">
      <c r="A192" s="0" t="s">
        <v>22</v>
      </c>
      <c r="B192" s="2" t="s">
        <v>23</v>
      </c>
      <c r="C192" s="0" t="s">
        <v>657</v>
      </c>
      <c r="D192" s="0" t="s">
        <v>25</v>
      </c>
      <c r="E192" s="0" t="s">
        <v>658</v>
      </c>
      <c r="F192" s="0" t="s">
        <v>659</v>
      </c>
      <c r="G192" s="0" t="s">
        <v>660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9.5</v>
      </c>
      <c r="O192" s="0" t="n">
        <v>0</v>
      </c>
      <c r="P192" s="0" t="n">
        <v>0</v>
      </c>
      <c r="Q192" s="0" t="n">
        <v>0</v>
      </c>
      <c r="R192" s="0" t="n">
        <v>0</v>
      </c>
      <c r="S192" s="0" t="s">
        <v>2</v>
      </c>
    </row>
    <row r="193" customFormat="false" ht="14.4" hidden="false" customHeight="false" outlineLevel="0" collapsed="false">
      <c r="A193" s="0" t="s">
        <v>22</v>
      </c>
      <c r="B193" s="2" t="s">
        <v>23</v>
      </c>
      <c r="C193" s="0" t="s">
        <v>661</v>
      </c>
      <c r="D193" s="0" t="s">
        <v>25</v>
      </c>
      <c r="E193" s="0" t="s">
        <v>662</v>
      </c>
      <c r="F193" s="0" t="s">
        <v>310</v>
      </c>
      <c r="G193" s="0" t="s">
        <v>311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5.4</v>
      </c>
      <c r="O193" s="0" t="n">
        <v>0</v>
      </c>
      <c r="P193" s="0" t="n">
        <v>0</v>
      </c>
      <c r="Q193" s="0" t="n">
        <v>0</v>
      </c>
      <c r="R193" s="0" t="n">
        <v>0</v>
      </c>
      <c r="S193" s="0" t="s">
        <v>2</v>
      </c>
    </row>
    <row r="194" customFormat="false" ht="14.4" hidden="false" customHeight="false" outlineLevel="0" collapsed="false">
      <c r="A194" s="0" t="s">
        <v>22</v>
      </c>
      <c r="B194" s="2" t="s">
        <v>23</v>
      </c>
      <c r="C194" s="0" t="s">
        <v>663</v>
      </c>
      <c r="D194" s="0" t="s">
        <v>144</v>
      </c>
      <c r="E194" s="0" t="s">
        <v>664</v>
      </c>
      <c r="F194" s="0" t="s">
        <v>665</v>
      </c>
      <c r="G194" s="0" t="s">
        <v>666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7.3</v>
      </c>
      <c r="P194" s="0" t="n">
        <v>0</v>
      </c>
      <c r="Q194" s="0" t="n">
        <v>0</v>
      </c>
      <c r="R194" s="0" t="n">
        <v>0</v>
      </c>
      <c r="S194" s="0" t="s">
        <v>2</v>
      </c>
    </row>
    <row r="195" customFormat="false" ht="14.4" hidden="false" customHeight="false" outlineLevel="0" collapsed="false">
      <c r="A195" s="0" t="s">
        <v>22</v>
      </c>
      <c r="B195" s="2" t="s">
        <v>23</v>
      </c>
      <c r="C195" s="0" t="s">
        <v>667</v>
      </c>
      <c r="D195" s="0" t="s">
        <v>94</v>
      </c>
      <c r="E195" s="0" t="s">
        <v>668</v>
      </c>
      <c r="F195" s="0" t="s">
        <v>669</v>
      </c>
      <c r="G195" s="0" t="s">
        <v>670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5.1</v>
      </c>
      <c r="P195" s="0" t="n">
        <v>0</v>
      </c>
      <c r="Q195" s="0" t="n">
        <v>0</v>
      </c>
      <c r="R195" s="0" t="n">
        <v>0</v>
      </c>
      <c r="S195" s="0" t="s">
        <v>2</v>
      </c>
    </row>
    <row r="196" customFormat="false" ht="14.4" hidden="false" customHeight="false" outlineLevel="0" collapsed="false">
      <c r="A196" s="0" t="s">
        <v>22</v>
      </c>
      <c r="B196" s="2" t="s">
        <v>23</v>
      </c>
      <c r="C196" s="0" t="s">
        <v>671</v>
      </c>
      <c r="D196" s="0" t="s">
        <v>144</v>
      </c>
      <c r="E196" s="0" t="s">
        <v>672</v>
      </c>
      <c r="F196" s="0" t="s">
        <v>624</v>
      </c>
      <c r="G196" s="0" t="s">
        <v>625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6.8</v>
      </c>
      <c r="P196" s="0" t="n">
        <v>0</v>
      </c>
      <c r="Q196" s="0" t="n">
        <v>0</v>
      </c>
      <c r="R196" s="0" t="n">
        <v>0</v>
      </c>
      <c r="S196" s="0" t="s">
        <v>2</v>
      </c>
    </row>
    <row r="197" customFormat="false" ht="14.4" hidden="false" customHeight="false" outlineLevel="0" collapsed="false">
      <c r="A197" s="0" t="s">
        <v>22</v>
      </c>
      <c r="B197" s="2" t="s">
        <v>23</v>
      </c>
      <c r="C197" s="0" t="s">
        <v>673</v>
      </c>
      <c r="D197" s="0" t="s">
        <v>46</v>
      </c>
      <c r="E197" s="0" t="s">
        <v>674</v>
      </c>
      <c r="F197" s="0" t="s">
        <v>675</v>
      </c>
      <c r="G197" s="0" t="s">
        <v>563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6.1</v>
      </c>
      <c r="P197" s="0" t="n">
        <v>0</v>
      </c>
      <c r="Q197" s="0" t="n">
        <v>0</v>
      </c>
      <c r="R197" s="0" t="n">
        <v>0</v>
      </c>
      <c r="S197" s="0" t="s">
        <v>2</v>
      </c>
    </row>
    <row r="198" customFormat="false" ht="14.4" hidden="false" customHeight="false" outlineLevel="0" collapsed="false">
      <c r="A198" s="0" t="s">
        <v>22</v>
      </c>
      <c r="B198" s="2" t="s">
        <v>23</v>
      </c>
      <c r="C198" s="0" t="s">
        <v>676</v>
      </c>
      <c r="D198" s="0" t="s">
        <v>36</v>
      </c>
      <c r="E198" s="0" t="s">
        <v>677</v>
      </c>
      <c r="F198" s="0" t="s">
        <v>69</v>
      </c>
      <c r="G198" s="0" t="s">
        <v>70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6.4</v>
      </c>
      <c r="P198" s="0" t="n">
        <v>5.3</v>
      </c>
      <c r="Q198" s="0" t="n">
        <v>0</v>
      </c>
      <c r="R198" s="0" t="n">
        <v>7.7</v>
      </c>
      <c r="S198" s="0" t="s">
        <v>2</v>
      </c>
    </row>
    <row r="199" customFormat="false" ht="14.4" hidden="false" customHeight="false" outlineLevel="0" collapsed="false">
      <c r="A199" s="0" t="s">
        <v>22</v>
      </c>
      <c r="B199" s="2" t="s">
        <v>23</v>
      </c>
      <c r="C199" s="0" t="s">
        <v>678</v>
      </c>
      <c r="D199" s="0" t="s">
        <v>77</v>
      </c>
      <c r="E199" s="0" t="s">
        <v>679</v>
      </c>
      <c r="F199" s="0" t="s">
        <v>680</v>
      </c>
      <c r="G199" s="0" t="s">
        <v>681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5.2</v>
      </c>
      <c r="P199" s="0" t="n">
        <v>0</v>
      </c>
      <c r="Q199" s="0" t="n">
        <v>0</v>
      </c>
      <c r="R199" s="0" t="n">
        <v>0</v>
      </c>
      <c r="S199" s="0" t="s">
        <v>2</v>
      </c>
    </row>
    <row r="200" customFormat="false" ht="14.4" hidden="false" customHeight="false" outlineLevel="0" collapsed="false">
      <c r="A200" s="0" t="s">
        <v>22</v>
      </c>
      <c r="B200" s="2" t="s">
        <v>23</v>
      </c>
      <c r="C200" s="0" t="s">
        <v>682</v>
      </c>
      <c r="D200" s="0" t="s">
        <v>36</v>
      </c>
      <c r="E200" s="0" t="s">
        <v>683</v>
      </c>
      <c r="F200" s="0" t="s">
        <v>350</v>
      </c>
      <c r="G200" s="0" t="s">
        <v>351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8.4</v>
      </c>
      <c r="P200" s="0" t="n">
        <v>0</v>
      </c>
      <c r="Q200" s="0" t="n">
        <v>0</v>
      </c>
      <c r="R200" s="0" t="n">
        <v>0</v>
      </c>
      <c r="S200" s="0" t="s">
        <v>2</v>
      </c>
    </row>
    <row r="201" customFormat="false" ht="14.4" hidden="false" customHeight="false" outlineLevel="0" collapsed="false">
      <c r="A201" s="0" t="s">
        <v>22</v>
      </c>
      <c r="B201" s="2" t="s">
        <v>23</v>
      </c>
      <c r="C201" s="0" t="s">
        <v>684</v>
      </c>
      <c r="D201" s="0" t="s">
        <v>77</v>
      </c>
      <c r="E201" s="0" t="s">
        <v>685</v>
      </c>
      <c r="F201" s="0" t="s">
        <v>686</v>
      </c>
      <c r="G201" s="0" t="s">
        <v>687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5.7</v>
      </c>
      <c r="P201" s="0" t="n">
        <v>0</v>
      </c>
      <c r="Q201" s="0" t="n">
        <v>0</v>
      </c>
      <c r="R201" s="0" t="n">
        <v>0</v>
      </c>
      <c r="S201" s="0" t="s">
        <v>2</v>
      </c>
    </row>
    <row r="202" customFormat="false" ht="14.4" hidden="false" customHeight="false" outlineLevel="0" collapsed="false">
      <c r="A202" s="0" t="s">
        <v>22</v>
      </c>
      <c r="B202" s="2" t="s">
        <v>23</v>
      </c>
      <c r="C202" s="0" t="s">
        <v>688</v>
      </c>
      <c r="D202" s="0" t="s">
        <v>72</v>
      </c>
      <c r="E202" s="0" t="s">
        <v>689</v>
      </c>
      <c r="F202" s="0" t="s">
        <v>690</v>
      </c>
      <c r="G202" s="0" t="s">
        <v>691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8</v>
      </c>
      <c r="P202" s="0" t="n">
        <v>0</v>
      </c>
      <c r="Q202" s="0" t="n">
        <v>0</v>
      </c>
      <c r="R202" s="0" t="n">
        <v>0</v>
      </c>
      <c r="S202" s="0" t="s">
        <v>2</v>
      </c>
    </row>
    <row r="203" customFormat="false" ht="14.4" hidden="false" customHeight="false" outlineLevel="0" collapsed="false">
      <c r="A203" s="0" t="s">
        <v>22</v>
      </c>
      <c r="B203" s="2" t="s">
        <v>23</v>
      </c>
      <c r="C203" s="0" t="s">
        <v>692</v>
      </c>
      <c r="D203" s="0" t="s">
        <v>25</v>
      </c>
      <c r="E203" s="0" t="s">
        <v>693</v>
      </c>
      <c r="F203" s="0" t="s">
        <v>99</v>
      </c>
      <c r="G203" s="0" t="s">
        <v>100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6.9</v>
      </c>
      <c r="P203" s="0" t="n">
        <v>0</v>
      </c>
      <c r="Q203" s="0" t="n">
        <v>0</v>
      </c>
      <c r="R203" s="0" t="n">
        <v>0</v>
      </c>
      <c r="S203" s="0" t="s">
        <v>2</v>
      </c>
    </row>
    <row r="204" customFormat="false" ht="14.4" hidden="false" customHeight="false" outlineLevel="0" collapsed="false">
      <c r="A204" s="0" t="s">
        <v>22</v>
      </c>
      <c r="B204" s="2" t="s">
        <v>23</v>
      </c>
      <c r="C204" s="0" t="s">
        <v>694</v>
      </c>
      <c r="D204" s="0" t="s">
        <v>25</v>
      </c>
      <c r="E204" s="0" t="s">
        <v>695</v>
      </c>
      <c r="F204" s="0" t="s">
        <v>103</v>
      </c>
      <c r="G204" s="0" t="s">
        <v>104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5.7</v>
      </c>
      <c r="P204" s="0" t="n">
        <v>0</v>
      </c>
      <c r="Q204" s="0" t="n">
        <v>0</v>
      </c>
      <c r="R204" s="0" t="n">
        <v>0</v>
      </c>
      <c r="S204" s="0" t="s">
        <v>2</v>
      </c>
    </row>
    <row r="205" customFormat="false" ht="14.4" hidden="false" customHeight="false" outlineLevel="0" collapsed="false">
      <c r="A205" s="0" t="s">
        <v>22</v>
      </c>
      <c r="B205" s="2" t="s">
        <v>23</v>
      </c>
      <c r="C205" s="0" t="s">
        <v>696</v>
      </c>
      <c r="D205" s="0" t="s">
        <v>72</v>
      </c>
      <c r="E205" s="0" t="s">
        <v>697</v>
      </c>
      <c r="F205" s="0" t="s">
        <v>698</v>
      </c>
      <c r="G205" s="0" t="s">
        <v>699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6.2</v>
      </c>
      <c r="P205" s="0" t="n">
        <v>0</v>
      </c>
      <c r="Q205" s="0" t="n">
        <v>0</v>
      </c>
      <c r="R205" s="0" t="n">
        <v>0</v>
      </c>
      <c r="S205" s="0" t="s">
        <v>2</v>
      </c>
    </row>
    <row r="206" customFormat="false" ht="14.4" hidden="false" customHeight="false" outlineLevel="0" collapsed="false">
      <c r="A206" s="0" t="s">
        <v>22</v>
      </c>
      <c r="B206" s="2" t="s">
        <v>23</v>
      </c>
      <c r="C206" s="0" t="s">
        <v>700</v>
      </c>
      <c r="D206" s="0" t="s">
        <v>41</v>
      </c>
      <c r="E206" s="0" t="s">
        <v>701</v>
      </c>
      <c r="F206" s="0" t="s">
        <v>702</v>
      </c>
      <c r="G206" s="0" t="s">
        <v>703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6.6</v>
      </c>
      <c r="P206" s="0" t="n">
        <v>0</v>
      </c>
      <c r="Q206" s="0" t="n">
        <v>0</v>
      </c>
      <c r="R206" s="0" t="n">
        <v>0</v>
      </c>
      <c r="S206" s="0" t="s">
        <v>2</v>
      </c>
    </row>
    <row r="207" customFormat="false" ht="14.4" hidden="false" customHeight="false" outlineLevel="0" collapsed="false">
      <c r="A207" s="0" t="s">
        <v>22</v>
      </c>
      <c r="B207" s="2" t="s">
        <v>23</v>
      </c>
      <c r="C207" s="0" t="s">
        <v>704</v>
      </c>
      <c r="D207" s="0" t="s">
        <v>36</v>
      </c>
      <c r="E207" s="0" t="s">
        <v>705</v>
      </c>
      <c r="F207" s="0" t="s">
        <v>706</v>
      </c>
      <c r="G207" s="0" t="s">
        <v>707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6.7</v>
      </c>
      <c r="P207" s="0" t="n">
        <v>0</v>
      </c>
      <c r="Q207" s="0" t="n">
        <v>0</v>
      </c>
      <c r="R207" s="0" t="n">
        <v>0</v>
      </c>
      <c r="S207" s="0" t="s">
        <v>2</v>
      </c>
    </row>
    <row r="208" customFormat="false" ht="14.4" hidden="false" customHeight="false" outlineLevel="0" collapsed="false">
      <c r="A208" s="0" t="s">
        <v>22</v>
      </c>
      <c r="B208" s="2" t="s">
        <v>23</v>
      </c>
      <c r="C208" s="0" t="s">
        <v>708</v>
      </c>
      <c r="D208" s="0" t="s">
        <v>72</v>
      </c>
      <c r="E208" s="0" t="s">
        <v>709</v>
      </c>
      <c r="F208" s="0" t="s">
        <v>710</v>
      </c>
      <c r="G208" s="0" t="s">
        <v>711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14.7</v>
      </c>
      <c r="P208" s="0" t="n">
        <v>0</v>
      </c>
      <c r="Q208" s="0" t="n">
        <v>0</v>
      </c>
      <c r="R208" s="0" t="n">
        <v>0</v>
      </c>
      <c r="S208" s="0" t="s">
        <v>2</v>
      </c>
    </row>
    <row r="209" customFormat="false" ht="14.4" hidden="false" customHeight="false" outlineLevel="0" collapsed="false">
      <c r="A209" s="0" t="s">
        <v>22</v>
      </c>
      <c r="B209" s="2" t="s">
        <v>23</v>
      </c>
      <c r="C209" s="0" t="s">
        <v>712</v>
      </c>
      <c r="D209" s="0" t="s">
        <v>46</v>
      </c>
      <c r="E209" s="0" t="s">
        <v>713</v>
      </c>
      <c r="F209" s="0" t="s">
        <v>714</v>
      </c>
      <c r="G209" s="0" t="s">
        <v>715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5.7</v>
      </c>
      <c r="P209" s="0" t="n">
        <v>0</v>
      </c>
      <c r="Q209" s="0" t="n">
        <v>0</v>
      </c>
      <c r="R209" s="0" t="n">
        <v>0</v>
      </c>
      <c r="S209" s="0" t="s">
        <v>2</v>
      </c>
    </row>
    <row r="210" customFormat="false" ht="14.4" hidden="false" customHeight="false" outlineLevel="0" collapsed="false">
      <c r="A210" s="0" t="s">
        <v>22</v>
      </c>
      <c r="B210" s="2" t="s">
        <v>23</v>
      </c>
      <c r="C210" s="0" t="s">
        <v>716</v>
      </c>
      <c r="D210" s="0" t="s">
        <v>36</v>
      </c>
      <c r="E210" s="0" t="s">
        <v>717</v>
      </c>
      <c r="F210" s="0" t="s">
        <v>718</v>
      </c>
      <c r="G210" s="0" t="s">
        <v>719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8.3</v>
      </c>
      <c r="P210" s="0" t="n">
        <v>0</v>
      </c>
      <c r="Q210" s="0" t="n">
        <v>0</v>
      </c>
      <c r="R210" s="0" t="n">
        <v>0</v>
      </c>
      <c r="S210" s="0" t="s">
        <v>2</v>
      </c>
    </row>
    <row r="211" customFormat="false" ht="14.4" hidden="false" customHeight="false" outlineLevel="0" collapsed="false">
      <c r="A211" s="0" t="s">
        <v>22</v>
      </c>
      <c r="B211" s="2" t="s">
        <v>23</v>
      </c>
      <c r="C211" s="0" t="s">
        <v>720</v>
      </c>
      <c r="D211" s="0" t="s">
        <v>25</v>
      </c>
      <c r="E211" s="0" t="s">
        <v>721</v>
      </c>
      <c r="F211" s="0" t="s">
        <v>722</v>
      </c>
      <c r="G211" s="0" t="s">
        <v>723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13.8</v>
      </c>
      <c r="P211" s="0" t="n">
        <v>0</v>
      </c>
      <c r="Q211" s="0" t="n">
        <v>0</v>
      </c>
      <c r="R211" s="0" t="n">
        <v>12.3</v>
      </c>
      <c r="S211" s="0" t="s">
        <v>2</v>
      </c>
    </row>
    <row r="212" customFormat="false" ht="14.4" hidden="false" customHeight="false" outlineLevel="0" collapsed="false">
      <c r="A212" s="0" t="s">
        <v>22</v>
      </c>
      <c r="B212" s="2" t="s">
        <v>23</v>
      </c>
      <c r="C212" s="0" t="s">
        <v>724</v>
      </c>
      <c r="D212" s="0" t="s">
        <v>25</v>
      </c>
      <c r="E212" s="0" t="s">
        <v>725</v>
      </c>
      <c r="F212" s="0" t="s">
        <v>726</v>
      </c>
      <c r="G212" s="0" t="s">
        <v>727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7.3</v>
      </c>
      <c r="P212" s="0" t="n">
        <v>10.3</v>
      </c>
      <c r="Q212" s="0" t="n">
        <v>0</v>
      </c>
      <c r="R212" s="0" t="n">
        <v>0</v>
      </c>
      <c r="S212" s="0" t="s">
        <v>2</v>
      </c>
    </row>
    <row r="213" customFormat="false" ht="14.4" hidden="false" customHeight="false" outlineLevel="0" collapsed="false">
      <c r="A213" s="0" t="s">
        <v>22</v>
      </c>
      <c r="B213" s="2" t="s">
        <v>23</v>
      </c>
      <c r="C213" s="0" t="s">
        <v>728</v>
      </c>
      <c r="D213" s="0" t="s">
        <v>195</v>
      </c>
      <c r="E213" s="0" t="s">
        <v>729</v>
      </c>
      <c r="F213" s="0" t="s">
        <v>730</v>
      </c>
      <c r="G213" s="0" t="s">
        <v>731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7.3</v>
      </c>
      <c r="P213" s="0" t="n">
        <v>0</v>
      </c>
      <c r="Q213" s="0" t="n">
        <v>0</v>
      </c>
      <c r="R213" s="0" t="n">
        <v>0</v>
      </c>
      <c r="S213" s="0" t="s">
        <v>2</v>
      </c>
    </row>
    <row r="214" customFormat="false" ht="14.4" hidden="false" customHeight="false" outlineLevel="0" collapsed="false">
      <c r="A214" s="0" t="s">
        <v>22</v>
      </c>
      <c r="B214" s="2" t="s">
        <v>23</v>
      </c>
      <c r="C214" s="0" t="s">
        <v>732</v>
      </c>
      <c r="D214" s="0" t="s">
        <v>46</v>
      </c>
      <c r="E214" s="0" t="s">
        <v>733</v>
      </c>
      <c r="F214" s="0" t="s">
        <v>146</v>
      </c>
      <c r="G214" s="0" t="s">
        <v>147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16.1</v>
      </c>
      <c r="P214" s="0" t="n">
        <v>0</v>
      </c>
      <c r="Q214" s="0" t="n">
        <v>0</v>
      </c>
      <c r="R214" s="0" t="n">
        <v>9</v>
      </c>
      <c r="S214" s="0" t="s">
        <v>2</v>
      </c>
    </row>
    <row r="215" customFormat="false" ht="14.4" hidden="false" customHeight="false" outlineLevel="0" collapsed="false">
      <c r="A215" s="0" t="s">
        <v>22</v>
      </c>
      <c r="B215" s="2" t="s">
        <v>23</v>
      </c>
      <c r="C215" s="0" t="s">
        <v>734</v>
      </c>
      <c r="D215" s="0" t="s">
        <v>94</v>
      </c>
      <c r="E215" s="0" t="s">
        <v>735</v>
      </c>
      <c r="F215" s="0" t="s">
        <v>736</v>
      </c>
      <c r="G215" s="0" t="s">
        <v>737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5.6</v>
      </c>
      <c r="P215" s="0" t="n">
        <v>0</v>
      </c>
      <c r="Q215" s="0" t="n">
        <v>0</v>
      </c>
      <c r="R215" s="0" t="n">
        <v>0</v>
      </c>
      <c r="S215" s="0" t="s">
        <v>2</v>
      </c>
    </row>
    <row r="216" customFormat="false" ht="14.4" hidden="false" customHeight="false" outlineLevel="0" collapsed="false">
      <c r="A216" s="0" t="s">
        <v>22</v>
      </c>
      <c r="B216" s="2" t="s">
        <v>23</v>
      </c>
      <c r="C216" s="0" t="s">
        <v>738</v>
      </c>
      <c r="D216" s="0" t="s">
        <v>46</v>
      </c>
      <c r="E216" s="0" t="s">
        <v>739</v>
      </c>
      <c r="F216" s="0" t="s">
        <v>740</v>
      </c>
      <c r="G216" s="0" t="s">
        <v>741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6.4</v>
      </c>
      <c r="Q216" s="0" t="n">
        <v>0</v>
      </c>
      <c r="R216" s="0" t="n">
        <v>0</v>
      </c>
      <c r="S216" s="0" t="s">
        <v>2</v>
      </c>
    </row>
    <row r="217" customFormat="false" ht="14.4" hidden="false" customHeight="false" outlineLevel="0" collapsed="false">
      <c r="A217" s="0" t="s">
        <v>22</v>
      </c>
      <c r="B217" s="2" t="s">
        <v>23</v>
      </c>
      <c r="C217" s="0" t="s">
        <v>742</v>
      </c>
      <c r="D217" s="0" t="s">
        <v>25</v>
      </c>
      <c r="E217" s="0" t="s">
        <v>743</v>
      </c>
      <c r="F217" s="0" t="s">
        <v>744</v>
      </c>
      <c r="G217" s="0" t="s">
        <v>745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5.1</v>
      </c>
      <c r="Q217" s="0" t="n">
        <v>0</v>
      </c>
      <c r="R217" s="0" t="n">
        <v>0</v>
      </c>
      <c r="S217" s="0" t="s">
        <v>2</v>
      </c>
    </row>
    <row r="218" customFormat="false" ht="14.4" hidden="false" customHeight="false" outlineLevel="0" collapsed="false">
      <c r="A218" s="0" t="s">
        <v>22</v>
      </c>
      <c r="B218" s="2" t="s">
        <v>23</v>
      </c>
      <c r="C218" s="0" t="s">
        <v>746</v>
      </c>
      <c r="D218" s="0" t="s">
        <v>36</v>
      </c>
      <c r="E218" s="0" t="s">
        <v>747</v>
      </c>
      <c r="F218" s="0" t="s">
        <v>158</v>
      </c>
      <c r="G218" s="0" t="s">
        <v>159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6.4</v>
      </c>
      <c r="Q218" s="0" t="n">
        <v>0</v>
      </c>
      <c r="R218" s="0" t="n">
        <v>0</v>
      </c>
      <c r="S218" s="0" t="s">
        <v>2</v>
      </c>
    </row>
    <row r="219" customFormat="false" ht="14.4" hidden="false" customHeight="false" outlineLevel="0" collapsed="false">
      <c r="A219" s="0" t="s">
        <v>22</v>
      </c>
      <c r="B219" s="2" t="s">
        <v>23</v>
      </c>
      <c r="C219" s="0" t="s">
        <v>748</v>
      </c>
      <c r="D219" s="0" t="s">
        <v>144</v>
      </c>
      <c r="E219" s="0" t="s">
        <v>749</v>
      </c>
      <c r="F219" s="0" t="s">
        <v>750</v>
      </c>
      <c r="G219" s="0" t="s">
        <v>751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8.8</v>
      </c>
      <c r="Q219" s="0" t="n">
        <v>0</v>
      </c>
      <c r="R219" s="0" t="n">
        <v>0</v>
      </c>
      <c r="S219" s="0" t="s">
        <v>2</v>
      </c>
    </row>
    <row r="220" customFormat="false" ht="14.4" hidden="false" customHeight="false" outlineLevel="0" collapsed="false">
      <c r="A220" s="0" t="s">
        <v>22</v>
      </c>
      <c r="B220" s="2" t="s">
        <v>23</v>
      </c>
      <c r="C220" s="0" t="s">
        <v>752</v>
      </c>
      <c r="D220" s="0" t="s">
        <v>77</v>
      </c>
      <c r="E220" s="0" t="s">
        <v>753</v>
      </c>
      <c r="F220" s="0" t="s">
        <v>176</v>
      </c>
      <c r="G220" s="0" t="s">
        <v>177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7.7</v>
      </c>
      <c r="Q220" s="0" t="n">
        <v>0</v>
      </c>
      <c r="R220" s="0" t="n">
        <v>0</v>
      </c>
      <c r="S220" s="0" t="s">
        <v>2</v>
      </c>
    </row>
    <row r="221" customFormat="false" ht="14.4" hidden="false" customHeight="false" outlineLevel="0" collapsed="false">
      <c r="A221" s="0" t="s">
        <v>22</v>
      </c>
      <c r="B221" s="2" t="s">
        <v>23</v>
      </c>
      <c r="C221" s="0" t="s">
        <v>754</v>
      </c>
      <c r="D221" s="0" t="s">
        <v>72</v>
      </c>
      <c r="E221" s="0" t="s">
        <v>755</v>
      </c>
      <c r="F221" s="0" t="s">
        <v>176</v>
      </c>
      <c r="G221" s="0" t="s">
        <v>177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9.4</v>
      </c>
      <c r="Q221" s="0" t="n">
        <v>0</v>
      </c>
      <c r="R221" s="0" t="n">
        <v>0</v>
      </c>
      <c r="S221" s="0" t="s">
        <v>2</v>
      </c>
    </row>
    <row r="222" customFormat="false" ht="14.4" hidden="false" customHeight="false" outlineLevel="0" collapsed="false">
      <c r="A222" s="0" t="s">
        <v>22</v>
      </c>
      <c r="B222" s="2" t="s">
        <v>23</v>
      </c>
      <c r="C222" s="0" t="s">
        <v>756</v>
      </c>
      <c r="D222" s="0" t="s">
        <v>46</v>
      </c>
      <c r="E222" s="0" t="s">
        <v>757</v>
      </c>
      <c r="F222" s="0" t="s">
        <v>602</v>
      </c>
      <c r="G222" s="0" t="s">
        <v>603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5.6</v>
      </c>
      <c r="Q222" s="0" t="n">
        <v>0</v>
      </c>
      <c r="R222" s="0" t="n">
        <v>0</v>
      </c>
      <c r="S222" s="0" t="s">
        <v>2</v>
      </c>
    </row>
    <row r="223" customFormat="false" ht="14.4" hidden="false" customHeight="false" outlineLevel="0" collapsed="false">
      <c r="A223" s="0" t="s">
        <v>22</v>
      </c>
      <c r="B223" s="2" t="s">
        <v>23</v>
      </c>
      <c r="C223" s="0" t="s">
        <v>758</v>
      </c>
      <c r="D223" s="0" t="s">
        <v>25</v>
      </c>
      <c r="E223" s="0" t="s">
        <v>759</v>
      </c>
      <c r="F223" s="0" t="s">
        <v>543</v>
      </c>
      <c r="G223" s="0" t="s">
        <v>544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6.7</v>
      </c>
      <c r="Q223" s="0" t="n">
        <v>0</v>
      </c>
      <c r="R223" s="0" t="n">
        <v>0</v>
      </c>
      <c r="S223" s="0" t="s">
        <v>2</v>
      </c>
    </row>
    <row r="224" customFormat="false" ht="14.4" hidden="false" customHeight="false" outlineLevel="0" collapsed="false">
      <c r="A224" s="0" t="s">
        <v>22</v>
      </c>
      <c r="B224" s="2" t="s">
        <v>23</v>
      </c>
      <c r="C224" s="0" t="s">
        <v>760</v>
      </c>
      <c r="D224" s="0" t="s">
        <v>46</v>
      </c>
      <c r="E224" s="0" t="s">
        <v>761</v>
      </c>
      <c r="F224" s="0" t="s">
        <v>547</v>
      </c>
      <c r="G224" s="0" t="s">
        <v>548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6.9</v>
      </c>
      <c r="Q224" s="0" t="n">
        <v>0</v>
      </c>
      <c r="R224" s="0" t="n">
        <v>6.5</v>
      </c>
      <c r="S224" s="0" t="s">
        <v>2</v>
      </c>
    </row>
    <row r="225" customFormat="false" ht="14.4" hidden="false" customHeight="false" outlineLevel="0" collapsed="false">
      <c r="A225" s="0" t="s">
        <v>22</v>
      </c>
      <c r="B225" s="2" t="s">
        <v>23</v>
      </c>
      <c r="C225" s="0" t="s">
        <v>762</v>
      </c>
      <c r="D225" s="0" t="s">
        <v>46</v>
      </c>
      <c r="E225" s="0" t="s">
        <v>763</v>
      </c>
      <c r="F225" s="0" t="s">
        <v>764</v>
      </c>
      <c r="G225" s="0" t="s">
        <v>765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5.2</v>
      </c>
      <c r="Q225" s="0" t="n">
        <v>0</v>
      </c>
      <c r="R225" s="0" t="n">
        <v>0</v>
      </c>
      <c r="S225" s="0" t="s">
        <v>2</v>
      </c>
    </row>
    <row r="226" customFormat="false" ht="14.4" hidden="false" customHeight="false" outlineLevel="0" collapsed="false">
      <c r="A226" s="0" t="s">
        <v>22</v>
      </c>
      <c r="B226" s="2" t="s">
        <v>23</v>
      </c>
      <c r="C226" s="0" t="s">
        <v>766</v>
      </c>
      <c r="D226" s="0" t="s">
        <v>72</v>
      </c>
      <c r="E226" s="0" t="s">
        <v>767</v>
      </c>
      <c r="F226" s="0" t="s">
        <v>74</v>
      </c>
      <c r="G226" s="0" t="s">
        <v>75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11.7</v>
      </c>
      <c r="Q226" s="0" t="n">
        <v>0</v>
      </c>
      <c r="R226" s="0" t="n">
        <v>0</v>
      </c>
      <c r="S226" s="0" t="s">
        <v>2</v>
      </c>
    </row>
    <row r="227" customFormat="false" ht="14.4" hidden="false" customHeight="false" outlineLevel="0" collapsed="false">
      <c r="A227" s="0" t="s">
        <v>22</v>
      </c>
      <c r="B227" s="2" t="s">
        <v>23</v>
      </c>
      <c r="C227" s="0" t="s">
        <v>768</v>
      </c>
      <c r="D227" s="0" t="s">
        <v>94</v>
      </c>
      <c r="E227" s="0" t="s">
        <v>769</v>
      </c>
      <c r="F227" s="0" t="s">
        <v>770</v>
      </c>
      <c r="G227" s="0" t="s">
        <v>563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9.4</v>
      </c>
      <c r="Q227" s="0" t="n">
        <v>0</v>
      </c>
      <c r="R227" s="0" t="n">
        <v>0</v>
      </c>
      <c r="S227" s="0" t="s">
        <v>2</v>
      </c>
    </row>
    <row r="228" customFormat="false" ht="14.4" hidden="false" customHeight="false" outlineLevel="0" collapsed="false">
      <c r="A228" s="0" t="s">
        <v>22</v>
      </c>
      <c r="B228" s="2" t="s">
        <v>23</v>
      </c>
      <c r="C228" s="0" t="s">
        <v>771</v>
      </c>
      <c r="D228" s="0" t="s">
        <v>46</v>
      </c>
      <c r="E228" s="0" t="s">
        <v>772</v>
      </c>
      <c r="F228" s="0" t="s">
        <v>360</v>
      </c>
      <c r="G228" s="0" t="s">
        <v>361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7.2</v>
      </c>
      <c r="Q228" s="0" t="n">
        <v>0</v>
      </c>
      <c r="R228" s="0" t="n">
        <v>0</v>
      </c>
      <c r="S228" s="0" t="s">
        <v>2</v>
      </c>
    </row>
    <row r="229" customFormat="false" ht="14.4" hidden="false" customHeight="false" outlineLevel="0" collapsed="false">
      <c r="A229" s="0" t="s">
        <v>22</v>
      </c>
      <c r="B229" s="2" t="s">
        <v>23</v>
      </c>
      <c r="C229" s="0" t="s">
        <v>773</v>
      </c>
      <c r="D229" s="0" t="s">
        <v>77</v>
      </c>
      <c r="E229" s="0" t="s">
        <v>774</v>
      </c>
      <c r="F229" s="0" t="s">
        <v>233</v>
      </c>
      <c r="G229" s="0" t="s">
        <v>234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12.7</v>
      </c>
      <c r="Q229" s="0" t="n">
        <v>0</v>
      </c>
      <c r="R229" s="0" t="n">
        <v>0</v>
      </c>
      <c r="S229" s="0" t="s">
        <v>2</v>
      </c>
    </row>
    <row r="230" customFormat="false" ht="14.4" hidden="false" customHeight="false" outlineLevel="0" collapsed="false">
      <c r="A230" s="0" t="s">
        <v>22</v>
      </c>
      <c r="B230" s="2" t="s">
        <v>23</v>
      </c>
      <c r="C230" s="0" t="s">
        <v>775</v>
      </c>
      <c r="D230" s="0" t="s">
        <v>94</v>
      </c>
      <c r="E230" s="0" t="s">
        <v>776</v>
      </c>
      <c r="F230" s="0" t="s">
        <v>777</v>
      </c>
      <c r="G230" s="0" t="s">
        <v>778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8</v>
      </c>
      <c r="Q230" s="0" t="n">
        <v>0</v>
      </c>
      <c r="R230" s="0" t="n">
        <v>0</v>
      </c>
      <c r="S230" s="0" t="s">
        <v>2</v>
      </c>
    </row>
    <row r="231" customFormat="false" ht="14.4" hidden="false" customHeight="false" outlineLevel="0" collapsed="false">
      <c r="A231" s="0" t="s">
        <v>22</v>
      </c>
      <c r="B231" s="2" t="s">
        <v>23</v>
      </c>
      <c r="C231" s="0" t="s">
        <v>779</v>
      </c>
      <c r="D231" s="0" t="s">
        <v>94</v>
      </c>
      <c r="E231" s="0" t="s">
        <v>780</v>
      </c>
      <c r="F231" s="0" t="s">
        <v>781</v>
      </c>
      <c r="G231" s="0" t="s">
        <v>782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6.6</v>
      </c>
      <c r="Q231" s="0" t="n">
        <v>0</v>
      </c>
      <c r="R231" s="0" t="n">
        <v>0</v>
      </c>
      <c r="S231" s="0" t="s">
        <v>2</v>
      </c>
    </row>
    <row r="232" customFormat="false" ht="14.4" hidden="false" customHeight="false" outlineLevel="0" collapsed="false">
      <c r="A232" s="0" t="s">
        <v>22</v>
      </c>
      <c r="B232" s="2" t="s">
        <v>23</v>
      </c>
      <c r="C232" s="0" t="s">
        <v>105</v>
      </c>
      <c r="D232" s="0" t="s">
        <v>25</v>
      </c>
      <c r="E232" s="0" t="s">
        <v>783</v>
      </c>
      <c r="F232" s="0" t="s">
        <v>107</v>
      </c>
      <c r="G232" s="0" t="s">
        <v>108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8.7</v>
      </c>
      <c r="Q232" s="0" t="n">
        <v>0</v>
      </c>
      <c r="R232" s="0" t="n">
        <v>0</v>
      </c>
      <c r="S232" s="0" t="s">
        <v>2</v>
      </c>
    </row>
    <row r="233" customFormat="false" ht="14.4" hidden="false" customHeight="false" outlineLevel="0" collapsed="false">
      <c r="A233" s="0" t="s">
        <v>22</v>
      </c>
      <c r="B233" s="2" t="s">
        <v>23</v>
      </c>
      <c r="C233" s="0" t="s">
        <v>784</v>
      </c>
      <c r="D233" s="0" t="s">
        <v>97</v>
      </c>
      <c r="E233" s="0" t="s">
        <v>785</v>
      </c>
      <c r="F233" s="0" t="s">
        <v>786</v>
      </c>
      <c r="G233" s="0" t="s">
        <v>787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5.6</v>
      </c>
      <c r="Q233" s="0" t="n">
        <v>0</v>
      </c>
      <c r="R233" s="0" t="n">
        <v>0</v>
      </c>
      <c r="S233" s="0" t="s">
        <v>2</v>
      </c>
    </row>
    <row r="234" customFormat="false" ht="14.4" hidden="false" customHeight="false" outlineLevel="0" collapsed="false">
      <c r="A234" s="0" t="s">
        <v>22</v>
      </c>
      <c r="B234" s="2" t="s">
        <v>23</v>
      </c>
      <c r="C234" s="0" t="s">
        <v>788</v>
      </c>
      <c r="D234" s="0" t="s">
        <v>72</v>
      </c>
      <c r="E234" s="0" t="s">
        <v>789</v>
      </c>
      <c r="F234" s="0" t="s">
        <v>790</v>
      </c>
      <c r="G234" s="0" t="s">
        <v>791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6.8</v>
      </c>
      <c r="Q234" s="0" t="n">
        <v>0</v>
      </c>
      <c r="R234" s="0" t="n">
        <v>0</v>
      </c>
      <c r="S234" s="0" t="s">
        <v>2</v>
      </c>
    </row>
    <row r="235" customFormat="false" ht="14.4" hidden="false" customHeight="false" outlineLevel="0" collapsed="false">
      <c r="A235" s="0" t="s">
        <v>22</v>
      </c>
      <c r="B235" s="2" t="s">
        <v>23</v>
      </c>
      <c r="C235" s="0" t="s">
        <v>792</v>
      </c>
      <c r="D235" s="0" t="s">
        <v>72</v>
      </c>
      <c r="E235" s="0" t="s">
        <v>793</v>
      </c>
      <c r="F235" s="0" t="s">
        <v>794</v>
      </c>
      <c r="G235" s="0" t="s">
        <v>795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5.6</v>
      </c>
      <c r="Q235" s="0" t="n">
        <v>0</v>
      </c>
      <c r="R235" s="0" t="n">
        <v>0</v>
      </c>
      <c r="S235" s="0" t="s">
        <v>2</v>
      </c>
    </row>
    <row r="236" customFormat="false" ht="14.4" hidden="false" customHeight="false" outlineLevel="0" collapsed="false">
      <c r="A236" s="0" t="s">
        <v>22</v>
      </c>
      <c r="B236" s="2" t="s">
        <v>23</v>
      </c>
      <c r="C236" s="0" t="s">
        <v>796</v>
      </c>
      <c r="D236" s="0" t="s">
        <v>46</v>
      </c>
      <c r="E236" s="0" t="s">
        <v>797</v>
      </c>
      <c r="F236" s="0" t="s">
        <v>527</v>
      </c>
      <c r="G236" s="0" t="s">
        <v>528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5.9</v>
      </c>
      <c r="Q236" s="0" t="n">
        <v>8</v>
      </c>
      <c r="R236" s="0" t="n">
        <v>0</v>
      </c>
      <c r="S236" s="0" t="s">
        <v>2</v>
      </c>
    </row>
    <row r="237" customFormat="false" ht="14.4" hidden="false" customHeight="false" outlineLevel="0" collapsed="false">
      <c r="A237" s="0" t="s">
        <v>22</v>
      </c>
      <c r="B237" s="2" t="s">
        <v>23</v>
      </c>
      <c r="C237" s="0" t="s">
        <v>798</v>
      </c>
      <c r="D237" s="0" t="s">
        <v>41</v>
      </c>
      <c r="E237" s="0" t="s">
        <v>799</v>
      </c>
      <c r="F237" s="0" t="s">
        <v>800</v>
      </c>
      <c r="G237" s="0" t="s">
        <v>801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5.4</v>
      </c>
      <c r="R237" s="0" t="n">
        <v>0</v>
      </c>
      <c r="S237" s="0" t="s">
        <v>2</v>
      </c>
    </row>
    <row r="238" customFormat="false" ht="14.4" hidden="false" customHeight="false" outlineLevel="0" collapsed="false">
      <c r="A238" s="0" t="s">
        <v>22</v>
      </c>
      <c r="B238" s="2" t="s">
        <v>23</v>
      </c>
      <c r="C238" s="0" t="s">
        <v>802</v>
      </c>
      <c r="D238" s="0" t="s">
        <v>46</v>
      </c>
      <c r="E238" s="0" t="s">
        <v>803</v>
      </c>
      <c r="F238" s="0" t="s">
        <v>38</v>
      </c>
      <c r="G238" s="0" t="s">
        <v>39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11</v>
      </c>
      <c r="R238" s="0" t="n">
        <v>0</v>
      </c>
      <c r="S238" s="0" t="s">
        <v>2</v>
      </c>
    </row>
    <row r="239" customFormat="false" ht="14.4" hidden="false" customHeight="false" outlineLevel="0" collapsed="false">
      <c r="A239" s="0" t="s">
        <v>22</v>
      </c>
      <c r="B239" s="2" t="s">
        <v>23</v>
      </c>
      <c r="C239" s="0" t="s">
        <v>804</v>
      </c>
      <c r="D239" s="0" t="s">
        <v>77</v>
      </c>
      <c r="E239" s="0" t="s">
        <v>805</v>
      </c>
      <c r="F239" s="0" t="s">
        <v>806</v>
      </c>
      <c r="G239" s="0" t="s">
        <v>807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16.3</v>
      </c>
      <c r="R239" s="0" t="n">
        <v>0</v>
      </c>
      <c r="S239" s="0" t="s">
        <v>2</v>
      </c>
    </row>
    <row r="240" customFormat="false" ht="14.4" hidden="false" customHeight="false" outlineLevel="0" collapsed="false">
      <c r="A240" s="0" t="s">
        <v>22</v>
      </c>
      <c r="B240" s="2" t="s">
        <v>23</v>
      </c>
      <c r="C240" s="0" t="s">
        <v>808</v>
      </c>
      <c r="D240" s="0" t="s">
        <v>77</v>
      </c>
      <c r="E240" s="0" t="s">
        <v>809</v>
      </c>
      <c r="F240" s="0" t="s">
        <v>176</v>
      </c>
      <c r="G240" s="0" t="s">
        <v>177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8.1</v>
      </c>
      <c r="R240" s="0" t="n">
        <v>0</v>
      </c>
      <c r="S240" s="0" t="s">
        <v>2</v>
      </c>
    </row>
    <row r="241" customFormat="false" ht="14.4" hidden="false" customHeight="false" outlineLevel="0" collapsed="false">
      <c r="A241" s="0" t="s">
        <v>22</v>
      </c>
      <c r="B241" s="2" t="s">
        <v>23</v>
      </c>
      <c r="C241" s="0" t="s">
        <v>810</v>
      </c>
      <c r="D241" s="0" t="s">
        <v>72</v>
      </c>
      <c r="E241" s="0" t="s">
        <v>811</v>
      </c>
      <c r="F241" s="0" t="s">
        <v>812</v>
      </c>
      <c r="G241" s="0" t="s">
        <v>813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10.9</v>
      </c>
      <c r="R241" s="0" t="n">
        <v>0</v>
      </c>
      <c r="S241" s="0" t="s">
        <v>2</v>
      </c>
    </row>
    <row r="242" customFormat="false" ht="14.4" hidden="false" customHeight="false" outlineLevel="0" collapsed="false">
      <c r="A242" s="0" t="s">
        <v>22</v>
      </c>
      <c r="B242" s="2" t="s">
        <v>23</v>
      </c>
      <c r="C242" s="0" t="s">
        <v>814</v>
      </c>
      <c r="D242" s="0" t="s">
        <v>36</v>
      </c>
      <c r="E242" s="0" t="s">
        <v>815</v>
      </c>
      <c r="F242" s="0" t="s">
        <v>547</v>
      </c>
      <c r="G242" s="0" t="s">
        <v>548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6.4</v>
      </c>
      <c r="R242" s="0" t="n">
        <v>0</v>
      </c>
      <c r="S242" s="0" t="s">
        <v>2</v>
      </c>
    </row>
    <row r="243" customFormat="false" ht="14.4" hidden="false" customHeight="false" outlineLevel="0" collapsed="false">
      <c r="A243" s="0" t="s">
        <v>22</v>
      </c>
      <c r="B243" s="2" t="s">
        <v>23</v>
      </c>
      <c r="C243" s="0" t="s">
        <v>816</v>
      </c>
      <c r="D243" s="0" t="s">
        <v>97</v>
      </c>
      <c r="E243" s="0" t="s">
        <v>817</v>
      </c>
      <c r="F243" s="0" t="s">
        <v>818</v>
      </c>
      <c r="G243" s="0" t="s">
        <v>257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5.1</v>
      </c>
      <c r="R243" s="0" t="n">
        <v>0</v>
      </c>
      <c r="S243" s="0" t="s">
        <v>2</v>
      </c>
    </row>
    <row r="244" customFormat="false" ht="14.4" hidden="false" customHeight="false" outlineLevel="0" collapsed="false">
      <c r="A244" s="0" t="s">
        <v>22</v>
      </c>
      <c r="B244" s="2" t="s">
        <v>23</v>
      </c>
      <c r="C244" s="0" t="s">
        <v>819</v>
      </c>
      <c r="D244" s="0" t="s">
        <v>36</v>
      </c>
      <c r="E244" s="0" t="s">
        <v>820</v>
      </c>
      <c r="F244" s="0" t="s">
        <v>65</v>
      </c>
      <c r="G244" s="0" t="s">
        <v>66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16.5</v>
      </c>
      <c r="R244" s="0" t="n">
        <v>0</v>
      </c>
      <c r="S244" s="0" t="s">
        <v>2</v>
      </c>
    </row>
    <row r="245" customFormat="false" ht="14.4" hidden="false" customHeight="false" outlineLevel="0" collapsed="false">
      <c r="A245" s="0" t="s">
        <v>22</v>
      </c>
      <c r="B245" s="2" t="s">
        <v>23</v>
      </c>
      <c r="C245" s="0" t="s">
        <v>821</v>
      </c>
      <c r="D245" s="0" t="s">
        <v>41</v>
      </c>
      <c r="E245" s="0" t="s">
        <v>822</v>
      </c>
      <c r="F245" s="0" t="s">
        <v>823</v>
      </c>
      <c r="G245" s="0" t="s">
        <v>824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5.4</v>
      </c>
      <c r="R245" s="0" t="n">
        <v>0</v>
      </c>
      <c r="S245" s="0" t="s">
        <v>2</v>
      </c>
    </row>
    <row r="246" customFormat="false" ht="14.4" hidden="false" customHeight="false" outlineLevel="0" collapsed="false">
      <c r="A246" s="0" t="s">
        <v>22</v>
      </c>
      <c r="B246" s="2" t="s">
        <v>23</v>
      </c>
      <c r="C246" s="0" t="s">
        <v>825</v>
      </c>
      <c r="D246" s="0" t="s">
        <v>41</v>
      </c>
      <c r="E246" s="0" t="s">
        <v>826</v>
      </c>
      <c r="F246" s="0" t="s">
        <v>827</v>
      </c>
      <c r="G246" s="0" t="s">
        <v>828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6.1</v>
      </c>
      <c r="R246" s="0" t="n">
        <v>0</v>
      </c>
      <c r="S246" s="0" t="s">
        <v>2</v>
      </c>
    </row>
    <row r="247" customFormat="false" ht="14.4" hidden="false" customHeight="false" outlineLevel="0" collapsed="false">
      <c r="A247" s="0" t="s">
        <v>22</v>
      </c>
      <c r="B247" s="2" t="s">
        <v>23</v>
      </c>
      <c r="C247" s="0" t="s">
        <v>829</v>
      </c>
      <c r="D247" s="0" t="s">
        <v>72</v>
      </c>
      <c r="E247" s="0" t="s">
        <v>830</v>
      </c>
      <c r="F247" s="0" t="s">
        <v>831</v>
      </c>
      <c r="G247" s="0" t="s">
        <v>53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5.9</v>
      </c>
      <c r="R247" s="0" t="n">
        <v>0</v>
      </c>
      <c r="S247" s="0" t="s">
        <v>2</v>
      </c>
    </row>
    <row r="248" customFormat="false" ht="14.4" hidden="false" customHeight="false" outlineLevel="0" collapsed="false">
      <c r="A248" s="0" t="s">
        <v>368</v>
      </c>
      <c r="B248" s="2" t="s">
        <v>23</v>
      </c>
      <c r="C248" s="0" t="s">
        <v>832</v>
      </c>
      <c r="D248" s="0" t="s">
        <v>370</v>
      </c>
      <c r="E248" s="0" t="s">
        <v>833</v>
      </c>
      <c r="F248" s="0" t="s">
        <v>834</v>
      </c>
      <c r="G248" s="0" t="s">
        <v>835</v>
      </c>
      <c r="H248" s="0" t="n">
        <v>0</v>
      </c>
      <c r="I248" s="0" t="n">
        <v>0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5.8</v>
      </c>
      <c r="R248" s="0" t="n">
        <v>0</v>
      </c>
      <c r="S248" s="0" t="s">
        <v>2</v>
      </c>
    </row>
    <row r="249" customFormat="false" ht="14.4" hidden="false" customHeight="false" outlineLevel="0" collapsed="false">
      <c r="A249" s="0" t="s">
        <v>22</v>
      </c>
      <c r="B249" s="2" t="s">
        <v>23</v>
      </c>
      <c r="C249" s="0" t="s">
        <v>836</v>
      </c>
      <c r="D249" s="0" t="s">
        <v>144</v>
      </c>
      <c r="E249" s="0" t="s">
        <v>837</v>
      </c>
      <c r="F249" s="0" t="s">
        <v>838</v>
      </c>
      <c r="G249" s="0" t="s">
        <v>839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8.6</v>
      </c>
      <c r="R249" s="0" t="n">
        <v>0</v>
      </c>
      <c r="S249" s="0" t="s">
        <v>2</v>
      </c>
    </row>
    <row r="250" customFormat="false" ht="14.4" hidden="false" customHeight="false" outlineLevel="0" collapsed="false">
      <c r="A250" s="0" t="s">
        <v>22</v>
      </c>
      <c r="B250" s="2" t="s">
        <v>23</v>
      </c>
      <c r="C250" s="0" t="s">
        <v>840</v>
      </c>
      <c r="D250" s="0" t="s">
        <v>36</v>
      </c>
      <c r="E250" s="0" t="s">
        <v>841</v>
      </c>
      <c r="F250" s="0" t="s">
        <v>842</v>
      </c>
      <c r="G250" s="0" t="s">
        <v>843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12.6</v>
      </c>
      <c r="R250" s="0" t="n">
        <v>0</v>
      </c>
      <c r="S250" s="0" t="s">
        <v>2</v>
      </c>
    </row>
    <row r="251" customFormat="false" ht="14.4" hidden="false" customHeight="false" outlineLevel="0" collapsed="false">
      <c r="A251" s="0" t="s">
        <v>22</v>
      </c>
      <c r="B251" s="2" t="s">
        <v>23</v>
      </c>
      <c r="C251" s="0" t="s">
        <v>844</v>
      </c>
      <c r="D251" s="0" t="s">
        <v>25</v>
      </c>
      <c r="E251" s="0" t="s">
        <v>845</v>
      </c>
      <c r="F251" s="0" t="s">
        <v>846</v>
      </c>
      <c r="G251" s="0" t="s">
        <v>257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6</v>
      </c>
      <c r="R251" s="0" t="n">
        <v>0</v>
      </c>
      <c r="S251" s="0" t="s">
        <v>2</v>
      </c>
    </row>
    <row r="252" customFormat="false" ht="14.4" hidden="false" customHeight="false" outlineLevel="0" collapsed="false">
      <c r="A252" s="0" t="s">
        <v>22</v>
      </c>
      <c r="B252" s="2" t="s">
        <v>23</v>
      </c>
      <c r="C252" s="0" t="s">
        <v>847</v>
      </c>
      <c r="D252" s="0" t="s">
        <v>46</v>
      </c>
      <c r="E252" s="0" t="s">
        <v>848</v>
      </c>
      <c r="F252" s="0" t="s">
        <v>256</v>
      </c>
      <c r="G252" s="0" t="s">
        <v>257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10.3</v>
      </c>
      <c r="R252" s="0" t="n">
        <v>0</v>
      </c>
      <c r="S252" s="0" t="s">
        <v>2</v>
      </c>
    </row>
    <row r="253" customFormat="false" ht="14.4" hidden="false" customHeight="false" outlineLevel="0" collapsed="false">
      <c r="A253" s="0" t="s">
        <v>22</v>
      </c>
      <c r="B253" s="2" t="s">
        <v>23</v>
      </c>
      <c r="C253" s="0" t="s">
        <v>849</v>
      </c>
      <c r="D253" s="0" t="s">
        <v>77</v>
      </c>
      <c r="E253" s="0" t="s">
        <v>850</v>
      </c>
      <c r="F253" s="0" t="s">
        <v>706</v>
      </c>
      <c r="G253" s="0" t="s">
        <v>707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5.2</v>
      </c>
      <c r="R253" s="0" t="n">
        <v>0</v>
      </c>
      <c r="S253" s="0" t="s">
        <v>2</v>
      </c>
    </row>
    <row r="254" customFormat="false" ht="14.4" hidden="false" customHeight="false" outlineLevel="0" collapsed="false">
      <c r="A254" s="0" t="s">
        <v>22</v>
      </c>
      <c r="B254" s="2" t="s">
        <v>23</v>
      </c>
      <c r="C254" s="0" t="s">
        <v>851</v>
      </c>
      <c r="D254" s="0" t="s">
        <v>25</v>
      </c>
      <c r="E254" s="0" t="s">
        <v>852</v>
      </c>
      <c r="F254" s="0" t="s">
        <v>264</v>
      </c>
      <c r="G254" s="0" t="s">
        <v>265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10.1</v>
      </c>
      <c r="R254" s="0" t="n">
        <v>15.6</v>
      </c>
      <c r="S254" s="0" t="s">
        <v>2</v>
      </c>
    </row>
    <row r="255" customFormat="false" ht="14.4" hidden="false" customHeight="false" outlineLevel="0" collapsed="false">
      <c r="A255" s="0" t="s">
        <v>22</v>
      </c>
      <c r="B255" s="2" t="s">
        <v>23</v>
      </c>
      <c r="C255" s="0" t="s">
        <v>853</v>
      </c>
      <c r="D255" s="0" t="s">
        <v>25</v>
      </c>
      <c r="E255" s="0" t="s">
        <v>854</v>
      </c>
      <c r="F255" s="0" t="s">
        <v>129</v>
      </c>
      <c r="G255" s="0" t="s">
        <v>130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5.9</v>
      </c>
      <c r="R255" s="0" t="n">
        <v>0</v>
      </c>
      <c r="S255" s="0" t="s">
        <v>2</v>
      </c>
    </row>
    <row r="256" customFormat="false" ht="14.4" hidden="false" customHeight="false" outlineLevel="0" collapsed="false">
      <c r="A256" s="0" t="s">
        <v>22</v>
      </c>
      <c r="B256" s="2" t="s">
        <v>23</v>
      </c>
      <c r="C256" s="0" t="s">
        <v>855</v>
      </c>
      <c r="D256" s="0" t="s">
        <v>144</v>
      </c>
      <c r="E256" s="0" t="s">
        <v>856</v>
      </c>
      <c r="F256" s="0" t="s">
        <v>857</v>
      </c>
      <c r="G256" s="0" t="s">
        <v>858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7.4</v>
      </c>
      <c r="R256" s="0" t="n">
        <v>0</v>
      </c>
      <c r="S256" s="0" t="s">
        <v>2</v>
      </c>
    </row>
    <row r="257" customFormat="false" ht="14.4" hidden="false" customHeight="false" outlineLevel="0" collapsed="false">
      <c r="A257" s="0" t="s">
        <v>22</v>
      </c>
      <c r="B257" s="2" t="s">
        <v>23</v>
      </c>
      <c r="C257" s="0" t="s">
        <v>859</v>
      </c>
      <c r="D257" s="0" t="s">
        <v>46</v>
      </c>
      <c r="E257" s="0" t="s">
        <v>860</v>
      </c>
      <c r="F257" s="0" t="s">
        <v>278</v>
      </c>
      <c r="G257" s="0" t="s">
        <v>279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8.6</v>
      </c>
      <c r="R257" s="0" t="n">
        <v>0</v>
      </c>
      <c r="S257" s="0" t="s">
        <v>2</v>
      </c>
    </row>
    <row r="258" customFormat="false" ht="14.4" hidden="false" customHeight="false" outlineLevel="0" collapsed="false">
      <c r="A258" s="0" t="s">
        <v>22</v>
      </c>
      <c r="B258" s="2" t="s">
        <v>23</v>
      </c>
      <c r="C258" s="0" t="s">
        <v>861</v>
      </c>
      <c r="D258" s="0" t="s">
        <v>46</v>
      </c>
      <c r="E258" s="0" t="s">
        <v>862</v>
      </c>
      <c r="F258" s="0" t="s">
        <v>461</v>
      </c>
      <c r="G258" s="0" t="s">
        <v>462</v>
      </c>
      <c r="H258" s="0" t="n">
        <v>0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12.5</v>
      </c>
      <c r="R258" s="0" t="n">
        <v>0</v>
      </c>
      <c r="S258" s="0" t="s">
        <v>2</v>
      </c>
    </row>
    <row r="259" customFormat="false" ht="14.4" hidden="false" customHeight="false" outlineLevel="0" collapsed="false">
      <c r="A259" s="0" t="s">
        <v>22</v>
      </c>
      <c r="B259" s="2" t="s">
        <v>23</v>
      </c>
      <c r="C259" s="0" t="s">
        <v>863</v>
      </c>
      <c r="D259" s="0" t="s">
        <v>72</v>
      </c>
      <c r="E259" s="0" t="s">
        <v>864</v>
      </c>
      <c r="F259" s="0" t="s">
        <v>865</v>
      </c>
      <c r="G259" s="0" t="s">
        <v>866</v>
      </c>
      <c r="H259" s="0" t="n">
        <v>0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5.7</v>
      </c>
      <c r="R259" s="0" t="n">
        <v>0</v>
      </c>
      <c r="S259" s="0" t="s">
        <v>2</v>
      </c>
    </row>
    <row r="260" customFormat="false" ht="14.4" hidden="false" customHeight="false" outlineLevel="0" collapsed="false">
      <c r="A260" s="0" t="s">
        <v>22</v>
      </c>
      <c r="B260" s="2" t="s">
        <v>23</v>
      </c>
      <c r="C260" s="0" t="s">
        <v>867</v>
      </c>
      <c r="D260" s="0" t="s">
        <v>59</v>
      </c>
      <c r="E260" s="0" t="s">
        <v>868</v>
      </c>
      <c r="F260" s="0" t="s">
        <v>869</v>
      </c>
      <c r="G260" s="0" t="s">
        <v>870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7.4</v>
      </c>
      <c r="R260" s="0" t="n">
        <v>0</v>
      </c>
      <c r="S260" s="0" t="s">
        <v>2</v>
      </c>
    </row>
    <row r="261" customFormat="false" ht="14.4" hidden="false" customHeight="false" outlineLevel="0" collapsed="false">
      <c r="A261" s="0" t="s">
        <v>22</v>
      </c>
      <c r="B261" s="2" t="s">
        <v>23</v>
      </c>
      <c r="C261" s="0" t="s">
        <v>871</v>
      </c>
      <c r="D261" s="0" t="s">
        <v>46</v>
      </c>
      <c r="E261" s="0" t="s">
        <v>872</v>
      </c>
      <c r="F261" s="0" t="s">
        <v>873</v>
      </c>
      <c r="G261" s="0" t="s">
        <v>874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5.8</v>
      </c>
      <c r="R261" s="0" t="n">
        <v>0</v>
      </c>
      <c r="S261" s="0" t="s">
        <v>2</v>
      </c>
    </row>
    <row r="262" customFormat="false" ht="14.4" hidden="false" customHeight="false" outlineLevel="0" collapsed="false">
      <c r="A262" s="0" t="s">
        <v>22</v>
      </c>
      <c r="B262" s="2" t="s">
        <v>23</v>
      </c>
      <c r="C262" s="0" t="s">
        <v>875</v>
      </c>
      <c r="D262" s="0" t="s">
        <v>41</v>
      </c>
      <c r="E262" s="0" t="s">
        <v>876</v>
      </c>
      <c r="F262" s="0" t="s">
        <v>877</v>
      </c>
      <c r="G262" s="0" t="s">
        <v>878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5.5</v>
      </c>
      <c r="S262" s="0" t="s">
        <v>2</v>
      </c>
    </row>
    <row r="263" customFormat="false" ht="14.4" hidden="false" customHeight="false" outlineLevel="0" collapsed="false">
      <c r="A263" s="0" t="s">
        <v>22</v>
      </c>
      <c r="B263" s="2" t="s">
        <v>23</v>
      </c>
      <c r="C263" s="0" t="s">
        <v>879</v>
      </c>
      <c r="D263" s="0" t="s">
        <v>77</v>
      </c>
      <c r="E263" s="0" t="s">
        <v>880</v>
      </c>
      <c r="F263" s="0" t="s">
        <v>881</v>
      </c>
      <c r="G263" s="0" t="s">
        <v>882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10.2</v>
      </c>
      <c r="S263" s="0" t="s">
        <v>2</v>
      </c>
    </row>
    <row r="264" customFormat="false" ht="14.4" hidden="false" customHeight="false" outlineLevel="0" collapsed="false">
      <c r="A264" s="0" t="s">
        <v>22</v>
      </c>
      <c r="B264" s="2" t="s">
        <v>23</v>
      </c>
      <c r="C264" s="0" t="s">
        <v>883</v>
      </c>
      <c r="D264" s="0" t="s">
        <v>59</v>
      </c>
      <c r="E264" s="0" t="s">
        <v>884</v>
      </c>
      <c r="F264" s="0" t="s">
        <v>38</v>
      </c>
      <c r="G264" s="0" t="s">
        <v>39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10.4</v>
      </c>
      <c r="S264" s="0" t="s">
        <v>2</v>
      </c>
    </row>
    <row r="265" customFormat="false" ht="14.4" hidden="false" customHeight="false" outlineLevel="0" collapsed="false">
      <c r="A265" s="0" t="s">
        <v>22</v>
      </c>
      <c r="B265" s="2" t="s">
        <v>23</v>
      </c>
      <c r="C265" s="0" t="s">
        <v>322</v>
      </c>
      <c r="D265" s="0" t="s">
        <v>59</v>
      </c>
      <c r="E265" s="0" t="s">
        <v>885</v>
      </c>
      <c r="F265" s="0" t="s">
        <v>38</v>
      </c>
      <c r="G265" s="0" t="s">
        <v>39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7.1</v>
      </c>
      <c r="S265" s="0" t="s">
        <v>2</v>
      </c>
    </row>
    <row r="266" customFormat="false" ht="14.4" hidden="false" customHeight="false" outlineLevel="0" collapsed="false">
      <c r="A266" s="0" t="s">
        <v>22</v>
      </c>
      <c r="B266" s="2" t="s">
        <v>23</v>
      </c>
      <c r="C266" s="0" t="s">
        <v>886</v>
      </c>
      <c r="D266" s="0" t="s">
        <v>36</v>
      </c>
      <c r="E266" s="0" t="s">
        <v>887</v>
      </c>
      <c r="F266" s="0" t="s">
        <v>345</v>
      </c>
      <c r="G266" s="0" t="s">
        <v>346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10.9</v>
      </c>
      <c r="S266" s="0" t="s">
        <v>2</v>
      </c>
    </row>
    <row r="267" customFormat="false" ht="14.4" hidden="false" customHeight="false" outlineLevel="0" collapsed="false">
      <c r="A267" s="0" t="s">
        <v>22</v>
      </c>
      <c r="B267" s="2" t="s">
        <v>23</v>
      </c>
      <c r="C267" s="0" t="s">
        <v>888</v>
      </c>
      <c r="D267" s="0" t="s">
        <v>41</v>
      </c>
      <c r="E267" s="0" t="s">
        <v>889</v>
      </c>
      <c r="F267" s="0" t="s">
        <v>890</v>
      </c>
      <c r="G267" s="0" t="s">
        <v>891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6.5</v>
      </c>
      <c r="S267" s="0" t="s">
        <v>2</v>
      </c>
    </row>
    <row r="268" customFormat="false" ht="14.4" hidden="false" customHeight="false" outlineLevel="0" collapsed="false">
      <c r="A268" s="0" t="s">
        <v>22</v>
      </c>
      <c r="B268" s="2" t="s">
        <v>23</v>
      </c>
      <c r="C268" s="0" t="s">
        <v>892</v>
      </c>
      <c r="D268" s="0" t="s">
        <v>144</v>
      </c>
      <c r="E268" s="0" t="s">
        <v>893</v>
      </c>
      <c r="F268" s="0" t="s">
        <v>356</v>
      </c>
      <c r="G268" s="0" t="s">
        <v>357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7.4</v>
      </c>
      <c r="S268" s="0" t="s">
        <v>2</v>
      </c>
    </row>
    <row r="269" customFormat="false" ht="14.4" hidden="false" customHeight="false" outlineLevel="0" collapsed="false">
      <c r="A269" s="0" t="s">
        <v>22</v>
      </c>
      <c r="B269" s="2" t="s">
        <v>23</v>
      </c>
      <c r="C269" s="0" t="s">
        <v>894</v>
      </c>
      <c r="D269" s="0" t="s">
        <v>97</v>
      </c>
      <c r="E269" s="0" t="s">
        <v>895</v>
      </c>
      <c r="F269" s="0" t="s">
        <v>896</v>
      </c>
      <c r="G269" s="0" t="s">
        <v>897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5.2</v>
      </c>
      <c r="S269" s="0" t="s">
        <v>2</v>
      </c>
    </row>
    <row r="270" customFormat="false" ht="14.4" hidden="false" customHeight="false" outlineLevel="0" collapsed="false">
      <c r="A270" s="0" t="s">
        <v>22</v>
      </c>
      <c r="B270" s="2" t="s">
        <v>23</v>
      </c>
      <c r="C270" s="0" t="s">
        <v>898</v>
      </c>
      <c r="D270" s="0" t="s">
        <v>72</v>
      </c>
      <c r="E270" s="0" t="s">
        <v>899</v>
      </c>
      <c r="F270" s="0" t="s">
        <v>900</v>
      </c>
      <c r="G270" s="0" t="s">
        <v>901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7.1</v>
      </c>
      <c r="S270" s="0" t="s">
        <v>2</v>
      </c>
    </row>
    <row r="271" customFormat="false" ht="14.4" hidden="false" customHeight="false" outlineLevel="0" collapsed="false">
      <c r="A271" s="0" t="s">
        <v>22</v>
      </c>
      <c r="B271" s="2" t="s">
        <v>902</v>
      </c>
      <c r="C271" s="0" t="s">
        <v>903</v>
      </c>
      <c r="D271" s="0" t="s">
        <v>94</v>
      </c>
      <c r="E271" s="0" t="s">
        <v>904</v>
      </c>
      <c r="F271" s="0" t="s">
        <v>905</v>
      </c>
      <c r="G271" s="0" t="s">
        <v>906</v>
      </c>
      <c r="H271" s="0" t="n">
        <v>0</v>
      </c>
      <c r="I271" s="0" t="n">
        <v>8.2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s">
        <v>3</v>
      </c>
    </row>
    <row r="272" customFormat="false" ht="14.4" hidden="false" customHeight="false" outlineLevel="0" collapsed="false">
      <c r="A272" s="0" t="s">
        <v>22</v>
      </c>
      <c r="B272" s="2" t="s">
        <v>902</v>
      </c>
      <c r="C272" s="0" t="s">
        <v>907</v>
      </c>
      <c r="D272" s="0" t="s">
        <v>97</v>
      </c>
      <c r="E272" s="0" t="s">
        <v>908</v>
      </c>
      <c r="F272" s="0" t="s">
        <v>909</v>
      </c>
      <c r="G272" s="0" t="s">
        <v>910</v>
      </c>
      <c r="H272" s="0" t="n">
        <v>0</v>
      </c>
      <c r="I272" s="0" t="n">
        <v>6.5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s">
        <v>3</v>
      </c>
    </row>
    <row r="273" customFormat="false" ht="14.4" hidden="false" customHeight="false" outlineLevel="0" collapsed="false">
      <c r="A273" s="0" t="s">
        <v>22</v>
      </c>
      <c r="B273" s="2" t="s">
        <v>902</v>
      </c>
      <c r="C273" s="0" t="s">
        <v>911</v>
      </c>
      <c r="D273" s="0" t="s">
        <v>348</v>
      </c>
      <c r="E273" s="0" t="s">
        <v>912</v>
      </c>
      <c r="F273" s="0" t="s">
        <v>909</v>
      </c>
      <c r="G273" s="0" t="s">
        <v>910</v>
      </c>
      <c r="H273" s="0" t="n">
        <v>0</v>
      </c>
      <c r="I273" s="0" t="n">
        <v>8.2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s">
        <v>3</v>
      </c>
    </row>
    <row r="274" customFormat="false" ht="14.4" hidden="true" customHeight="false" outlineLevel="0" collapsed="false">
      <c r="A274" s="0" t="s">
        <v>913</v>
      </c>
      <c r="B274" s="2" t="s">
        <v>902</v>
      </c>
      <c r="C274" s="0" t="s">
        <v>914</v>
      </c>
      <c r="D274" s="0" t="s">
        <v>915</v>
      </c>
      <c r="F274" s="0" t="s">
        <v>916</v>
      </c>
      <c r="G274" s="0" t="s">
        <v>917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100</v>
      </c>
      <c r="M274" s="0" t="n">
        <v>100</v>
      </c>
      <c r="N274" s="0" t="n">
        <v>100</v>
      </c>
      <c r="O274" s="0" t="n">
        <v>100</v>
      </c>
      <c r="P274" s="0" t="n">
        <v>0</v>
      </c>
      <c r="Q274" s="0" t="n">
        <v>0</v>
      </c>
      <c r="R274" s="0" t="n">
        <v>0</v>
      </c>
      <c r="S274" s="0" t="s">
        <v>3</v>
      </c>
    </row>
    <row r="275" customFormat="false" ht="14.4" hidden="false" customHeight="false" outlineLevel="0" collapsed="false">
      <c r="A275" s="0" t="s">
        <v>22</v>
      </c>
      <c r="B275" s="2" t="s">
        <v>918</v>
      </c>
      <c r="C275" s="0" t="s">
        <v>919</v>
      </c>
      <c r="D275" s="0" t="s">
        <v>25</v>
      </c>
      <c r="E275" s="0" t="s">
        <v>920</v>
      </c>
      <c r="F275" s="0" t="s">
        <v>921</v>
      </c>
      <c r="G275" s="0" t="s">
        <v>922</v>
      </c>
      <c r="H275" s="0" t="n">
        <v>0</v>
      </c>
      <c r="I275" s="0" t="n">
        <v>0</v>
      </c>
      <c r="J275" s="0" t="n">
        <v>0</v>
      </c>
      <c r="K275" s="0" t="n">
        <v>6.3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s">
        <v>4</v>
      </c>
    </row>
    <row r="276" customFormat="false" ht="14.4" hidden="false" customHeight="false" outlineLevel="0" collapsed="false">
      <c r="A276" s="0" t="s">
        <v>22</v>
      </c>
      <c r="B276" s="2" t="s">
        <v>918</v>
      </c>
      <c r="C276" s="0" t="s">
        <v>923</v>
      </c>
      <c r="D276" s="0" t="s">
        <v>97</v>
      </c>
      <c r="E276" s="0" t="s">
        <v>924</v>
      </c>
      <c r="F276" s="0" t="s">
        <v>921</v>
      </c>
      <c r="G276" s="0" t="s">
        <v>922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5.4</v>
      </c>
      <c r="P276" s="0" t="n">
        <v>0</v>
      </c>
      <c r="Q276" s="0" t="n">
        <v>0</v>
      </c>
      <c r="R276" s="0" t="n">
        <v>0</v>
      </c>
      <c r="S276" s="0" t="s">
        <v>4</v>
      </c>
    </row>
    <row r="277" customFormat="false" ht="14.4" hidden="false" customHeight="false" outlineLevel="0" collapsed="false">
      <c r="A277" s="0" t="s">
        <v>22</v>
      </c>
      <c r="B277" s="2" t="s">
        <v>918</v>
      </c>
      <c r="C277" s="0" t="s">
        <v>925</v>
      </c>
      <c r="D277" s="0" t="s">
        <v>94</v>
      </c>
      <c r="E277" s="0" t="s">
        <v>926</v>
      </c>
      <c r="F277" s="0" t="s">
        <v>927</v>
      </c>
      <c r="G277" s="0" t="s">
        <v>928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5.1</v>
      </c>
      <c r="Q277" s="0" t="n">
        <v>0</v>
      </c>
      <c r="R277" s="0" t="n">
        <v>0</v>
      </c>
      <c r="S277" s="0" t="s">
        <v>4</v>
      </c>
    </row>
  </sheetData>
  <autoFilter ref="A1:S277">
    <filterColumn colId="7">
      <customFilters and="true">
        <customFilter operator="equal" val="0"/>
      </customFilters>
    </filterColumn>
    <filterColumn colId="11">
      <customFilters and="true">
        <customFilter operator="equal" val="0"/>
      </customFilters>
    </filterColumn>
  </autoFilter>
  <conditionalFormatting sqref="H39:R27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9:B27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272" activeCellId="0" sqref="Z272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6</v>
      </c>
      <c r="C1" s="1" t="s">
        <v>929</v>
      </c>
      <c r="D1" s="1" t="s">
        <v>930</v>
      </c>
      <c r="E1" s="1" t="s">
        <v>931</v>
      </c>
      <c r="F1" s="1" t="s">
        <v>932</v>
      </c>
      <c r="G1" s="1" t="s">
        <v>933</v>
      </c>
      <c r="H1" s="1" t="s">
        <v>934</v>
      </c>
      <c r="I1" s="1" t="s">
        <v>935</v>
      </c>
      <c r="J1" s="1" t="s">
        <v>936</v>
      </c>
      <c r="K1" s="1" t="s">
        <v>937</v>
      </c>
      <c r="L1" s="1" t="s">
        <v>938</v>
      </c>
      <c r="M1" s="1" t="s">
        <v>939</v>
      </c>
      <c r="N1" s="1" t="s">
        <v>940</v>
      </c>
      <c r="O1" s="1" t="s">
        <v>941</v>
      </c>
      <c r="P1" s="1" t="s">
        <v>942</v>
      </c>
      <c r="Q1" s="1" t="s">
        <v>943</v>
      </c>
      <c r="R1" s="1" t="s">
        <v>944</v>
      </c>
      <c r="S1" s="1" t="s">
        <v>945</v>
      </c>
      <c r="T1" s="1" t="s">
        <v>946</v>
      </c>
      <c r="U1" s="1" t="s">
        <v>947</v>
      </c>
      <c r="V1" s="1" t="s">
        <v>948</v>
      </c>
      <c r="W1" s="1" t="s">
        <v>949</v>
      </c>
      <c r="X1" s="1" t="s">
        <v>950</v>
      </c>
      <c r="Y1" s="1" t="s">
        <v>951</v>
      </c>
      <c r="Z1" s="1" t="s">
        <v>952</v>
      </c>
    </row>
    <row r="2" customFormat="false" ht="14.4" hidden="false" customHeight="false" outlineLevel="0" collapsed="false">
      <c r="A2" s="0" t="s">
        <v>23</v>
      </c>
      <c r="B2" s="0" t="s">
        <v>953</v>
      </c>
      <c r="C2" s="0" t="s">
        <v>954</v>
      </c>
      <c r="D2" s="0" t="s">
        <v>955</v>
      </c>
      <c r="E2" s="0" t="n">
        <v>15</v>
      </c>
      <c r="F2" s="0" t="n">
        <v>108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19</v>
      </c>
      <c r="T2" s="0" t="n">
        <v>190</v>
      </c>
      <c r="U2" s="0" t="n">
        <v>19</v>
      </c>
      <c r="V2" s="0" t="n">
        <v>170</v>
      </c>
      <c r="W2" s="0" t="n">
        <v>19</v>
      </c>
      <c r="X2" s="0" t="n">
        <v>151</v>
      </c>
      <c r="Y2" s="0" t="n">
        <v>14</v>
      </c>
      <c r="Z2" s="0" t="n">
        <v>116</v>
      </c>
    </row>
    <row r="3" customFormat="false" ht="14.4" hidden="false" customHeight="false" outlineLevel="0" collapsed="false">
      <c r="A3" s="0" t="s">
        <v>23</v>
      </c>
      <c r="B3" s="0" t="s">
        <v>956</v>
      </c>
      <c r="C3" s="0" t="s">
        <v>954</v>
      </c>
      <c r="D3" s="0" t="s">
        <v>955</v>
      </c>
      <c r="E3" s="0" t="n">
        <v>16</v>
      </c>
      <c r="F3" s="0" t="n">
        <v>110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20</v>
      </c>
      <c r="L3" s="0" t="n">
        <v>155</v>
      </c>
      <c r="M3" s="0" t="n">
        <v>15</v>
      </c>
      <c r="N3" s="0" t="n">
        <v>110</v>
      </c>
      <c r="O3" s="0" t="n">
        <v>28</v>
      </c>
      <c r="P3" s="0" t="n">
        <v>206</v>
      </c>
      <c r="Q3" s="0" t="n">
        <v>21</v>
      </c>
      <c r="R3" s="0" t="n">
        <v>200</v>
      </c>
      <c r="S3" s="0" t="n">
        <v>25</v>
      </c>
      <c r="T3" s="0" t="n">
        <v>189</v>
      </c>
      <c r="U3" s="0" t="n">
        <v>15</v>
      </c>
      <c r="V3" s="0" t="n">
        <v>178</v>
      </c>
      <c r="W3" s="0" t="n">
        <v>14</v>
      </c>
      <c r="X3" s="0" t="n">
        <v>149</v>
      </c>
      <c r="Y3" s="0" t="n">
        <v>13</v>
      </c>
      <c r="Z3" s="0" t="n">
        <v>150</v>
      </c>
    </row>
    <row r="4" customFormat="false" ht="14.4" hidden="false" customHeight="false" outlineLevel="0" collapsed="false">
      <c r="A4" s="0" t="s">
        <v>23</v>
      </c>
      <c r="B4" s="0" t="s">
        <v>957</v>
      </c>
      <c r="C4" s="0" t="s">
        <v>954</v>
      </c>
      <c r="D4" s="0" t="s">
        <v>955</v>
      </c>
      <c r="E4" s="0" t="n">
        <v>37</v>
      </c>
      <c r="F4" s="0" t="n">
        <v>227</v>
      </c>
      <c r="G4" s="0" t="n">
        <v>0</v>
      </c>
      <c r="H4" s="0" t="n">
        <v>0</v>
      </c>
      <c r="I4" s="0" t="n">
        <v>28</v>
      </c>
      <c r="J4" s="0" t="n">
        <v>292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27</v>
      </c>
      <c r="R4" s="0" t="n">
        <v>286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</row>
    <row r="5" customFormat="false" ht="14.4" hidden="false" customHeight="false" outlineLevel="0" collapsed="false">
      <c r="A5" s="0" t="s">
        <v>23</v>
      </c>
      <c r="B5" s="0" t="s">
        <v>958</v>
      </c>
      <c r="C5" s="0" t="s">
        <v>959</v>
      </c>
      <c r="D5" s="0" t="s">
        <v>955</v>
      </c>
      <c r="E5" s="0" t="n">
        <v>10</v>
      </c>
      <c r="F5" s="0" t="n">
        <v>144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10</v>
      </c>
      <c r="L5" s="0" t="n">
        <v>183</v>
      </c>
      <c r="M5" s="0" t="n">
        <v>9</v>
      </c>
      <c r="N5" s="0" t="n">
        <v>156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12</v>
      </c>
      <c r="V5" s="0" t="n">
        <v>155</v>
      </c>
      <c r="W5" s="0" t="n">
        <v>0</v>
      </c>
      <c r="X5" s="0" t="n">
        <v>0</v>
      </c>
      <c r="Y5" s="0" t="n">
        <v>0</v>
      </c>
      <c r="Z5" s="0" t="n">
        <v>0</v>
      </c>
    </row>
    <row r="6" customFormat="false" ht="14.4" hidden="false" customHeight="false" outlineLevel="0" collapsed="false">
      <c r="A6" s="0" t="s">
        <v>23</v>
      </c>
      <c r="B6" s="0" t="s">
        <v>960</v>
      </c>
      <c r="C6" s="0" t="s">
        <v>954</v>
      </c>
      <c r="D6" s="0" t="s">
        <v>959</v>
      </c>
      <c r="E6" s="0" t="n">
        <v>4</v>
      </c>
      <c r="F6" s="0" t="n">
        <v>74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</row>
    <row r="7" customFormat="false" ht="14.4" hidden="false" customHeight="false" outlineLevel="0" collapsed="false">
      <c r="A7" s="0" t="s">
        <v>23</v>
      </c>
      <c r="B7" s="0" t="s">
        <v>961</v>
      </c>
      <c r="C7" s="0" t="s">
        <v>955</v>
      </c>
      <c r="D7" s="0" t="s">
        <v>954</v>
      </c>
      <c r="E7" s="0" t="n">
        <v>17</v>
      </c>
      <c r="F7" s="0" t="n">
        <v>171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24</v>
      </c>
      <c r="P7" s="0" t="n">
        <v>174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26</v>
      </c>
      <c r="Z7" s="0" t="n">
        <v>200</v>
      </c>
    </row>
    <row r="8" customFormat="false" ht="14.4" hidden="false" customHeight="false" outlineLevel="0" collapsed="false">
      <c r="A8" s="0" t="s">
        <v>23</v>
      </c>
      <c r="B8" s="0" t="s">
        <v>962</v>
      </c>
      <c r="C8" s="0" t="s">
        <v>955</v>
      </c>
      <c r="D8" s="0" t="s">
        <v>954</v>
      </c>
      <c r="E8" s="0" t="n">
        <v>16</v>
      </c>
      <c r="F8" s="0" t="n">
        <v>129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25</v>
      </c>
      <c r="L8" s="0" t="n">
        <v>162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</row>
    <row r="9" customFormat="false" ht="14.4" hidden="false" customHeight="false" outlineLevel="0" collapsed="false">
      <c r="A9" s="0" t="s">
        <v>23</v>
      </c>
      <c r="B9" s="0" t="s">
        <v>963</v>
      </c>
      <c r="C9" s="0" t="s">
        <v>954</v>
      </c>
      <c r="D9" s="0" t="s">
        <v>955</v>
      </c>
      <c r="E9" s="0" t="n">
        <v>20</v>
      </c>
      <c r="F9" s="0" t="n">
        <v>145</v>
      </c>
      <c r="G9" s="0" t="n">
        <v>16</v>
      </c>
      <c r="H9" s="0" t="n">
        <v>158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28</v>
      </c>
      <c r="N9" s="0" t="n">
        <v>192</v>
      </c>
      <c r="O9" s="0" t="n">
        <v>0</v>
      </c>
      <c r="P9" s="0" t="n">
        <v>0</v>
      </c>
      <c r="Q9" s="0" t="n">
        <v>18</v>
      </c>
      <c r="R9" s="0" t="n">
        <v>184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</row>
    <row r="10" customFormat="false" ht="14.4" hidden="false" customHeight="false" outlineLevel="0" collapsed="false">
      <c r="A10" s="0" t="s">
        <v>23</v>
      </c>
      <c r="B10" s="0" t="s">
        <v>964</v>
      </c>
      <c r="C10" s="0" t="s">
        <v>965</v>
      </c>
      <c r="D10" s="0" t="s">
        <v>954</v>
      </c>
      <c r="E10" s="0" t="n">
        <v>14</v>
      </c>
      <c r="F10" s="0" t="n">
        <v>146</v>
      </c>
      <c r="G10" s="0" t="n">
        <v>0</v>
      </c>
      <c r="H10" s="0" t="n">
        <v>0</v>
      </c>
      <c r="I10" s="0" t="n">
        <v>21</v>
      </c>
      <c r="J10" s="0" t="n">
        <v>192</v>
      </c>
      <c r="K10" s="0" t="n">
        <v>19</v>
      </c>
      <c r="L10" s="0" t="n">
        <v>199</v>
      </c>
      <c r="M10" s="0" t="n">
        <v>19</v>
      </c>
      <c r="N10" s="0" t="n">
        <v>195</v>
      </c>
      <c r="O10" s="0" t="n">
        <v>25</v>
      </c>
      <c r="P10" s="0" t="n">
        <v>163</v>
      </c>
      <c r="Q10" s="0" t="n">
        <v>14</v>
      </c>
      <c r="R10" s="0" t="n">
        <v>187</v>
      </c>
      <c r="S10" s="0" t="n">
        <v>0</v>
      </c>
      <c r="T10" s="0" t="n">
        <v>0</v>
      </c>
      <c r="U10" s="0" t="n">
        <v>15</v>
      </c>
      <c r="V10" s="0" t="n">
        <v>244</v>
      </c>
      <c r="W10" s="0" t="n">
        <v>15</v>
      </c>
      <c r="X10" s="0" t="n">
        <v>185</v>
      </c>
      <c r="Y10" s="0" t="n">
        <v>17</v>
      </c>
      <c r="Z10" s="0" t="n">
        <v>179</v>
      </c>
    </row>
    <row r="11" customFormat="false" ht="14.4" hidden="false" customHeight="false" outlineLevel="0" collapsed="false">
      <c r="A11" s="0" t="s">
        <v>23</v>
      </c>
      <c r="B11" s="0" t="s">
        <v>966</v>
      </c>
      <c r="C11" s="0" t="s">
        <v>959</v>
      </c>
      <c r="D11" s="0" t="s">
        <v>955</v>
      </c>
      <c r="E11" s="0" t="n">
        <v>29</v>
      </c>
      <c r="F11" s="0" t="n">
        <v>150</v>
      </c>
      <c r="G11" s="0" t="n">
        <v>25</v>
      </c>
      <c r="H11" s="0" t="n">
        <v>174</v>
      </c>
      <c r="I11" s="0" t="n">
        <v>33</v>
      </c>
      <c r="J11" s="0" t="n">
        <v>188</v>
      </c>
      <c r="K11" s="0" t="n">
        <v>37</v>
      </c>
      <c r="L11" s="0" t="n">
        <v>203</v>
      </c>
      <c r="M11" s="0" t="n">
        <v>35</v>
      </c>
      <c r="N11" s="0" t="n">
        <v>193</v>
      </c>
      <c r="O11" s="0" t="n">
        <v>24</v>
      </c>
      <c r="P11" s="0" t="n">
        <v>164</v>
      </c>
      <c r="Q11" s="0" t="n">
        <v>22</v>
      </c>
      <c r="R11" s="0" t="n">
        <v>195</v>
      </c>
      <c r="S11" s="0" t="n">
        <v>20</v>
      </c>
      <c r="T11" s="0" t="n">
        <v>213</v>
      </c>
      <c r="U11" s="0" t="n">
        <v>27</v>
      </c>
      <c r="V11" s="0" t="n">
        <v>260</v>
      </c>
      <c r="W11" s="0" t="n">
        <v>27</v>
      </c>
      <c r="X11" s="0" t="n">
        <v>188</v>
      </c>
      <c r="Y11" s="0" t="n">
        <v>26</v>
      </c>
      <c r="Z11" s="0" t="n">
        <v>174</v>
      </c>
    </row>
    <row r="12" customFormat="false" ht="14.4" hidden="false" customHeight="false" outlineLevel="0" collapsed="false">
      <c r="A12" s="0" t="s">
        <v>23</v>
      </c>
      <c r="B12" s="0" t="s">
        <v>967</v>
      </c>
      <c r="C12" s="0" t="s">
        <v>954</v>
      </c>
      <c r="D12" s="0" t="s">
        <v>955</v>
      </c>
      <c r="E12" s="0" t="n">
        <v>16</v>
      </c>
      <c r="F12" s="0" t="n">
        <v>123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24</v>
      </c>
      <c r="V12" s="0" t="n">
        <v>241</v>
      </c>
      <c r="W12" s="0" t="n">
        <v>0</v>
      </c>
      <c r="X12" s="0" t="n">
        <v>0</v>
      </c>
      <c r="Y12" s="0" t="n">
        <v>0</v>
      </c>
      <c r="Z12" s="0" t="n">
        <v>0</v>
      </c>
    </row>
    <row r="13" customFormat="false" ht="14.4" hidden="false" customHeight="false" outlineLevel="0" collapsed="false">
      <c r="A13" s="0" t="s">
        <v>23</v>
      </c>
      <c r="B13" s="0" t="s">
        <v>968</v>
      </c>
      <c r="C13" s="0" t="s">
        <v>965</v>
      </c>
      <c r="D13" s="0" t="s">
        <v>954</v>
      </c>
      <c r="E13" s="0" t="n">
        <v>20</v>
      </c>
      <c r="F13" s="0" t="n">
        <v>208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18</v>
      </c>
      <c r="T13" s="0" t="n">
        <v>221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</row>
    <row r="14" customFormat="false" ht="14.4" hidden="false" customHeight="false" outlineLevel="0" collapsed="false">
      <c r="A14" s="0" t="s">
        <v>23</v>
      </c>
      <c r="B14" s="0" t="s">
        <v>969</v>
      </c>
      <c r="C14" s="0" t="s">
        <v>965</v>
      </c>
      <c r="D14" s="0" t="s">
        <v>959</v>
      </c>
      <c r="E14" s="0" t="n">
        <v>23</v>
      </c>
      <c r="F14" s="0" t="n">
        <v>200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</row>
    <row r="15" customFormat="false" ht="14.4" hidden="false" customHeight="false" outlineLevel="0" collapsed="false">
      <c r="A15" s="0" t="s">
        <v>23</v>
      </c>
      <c r="B15" s="0" t="s">
        <v>970</v>
      </c>
      <c r="C15" s="0" t="s">
        <v>955</v>
      </c>
      <c r="D15" s="0" t="s">
        <v>959</v>
      </c>
      <c r="E15" s="0" t="n">
        <v>19</v>
      </c>
      <c r="F15" s="0" t="n">
        <v>150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12</v>
      </c>
      <c r="L15" s="0" t="n">
        <v>155</v>
      </c>
      <c r="M15" s="0" t="n">
        <v>16</v>
      </c>
      <c r="N15" s="0" t="n">
        <v>161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</row>
    <row r="16" customFormat="false" ht="14.4" hidden="false" customHeight="false" outlineLevel="0" collapsed="false">
      <c r="A16" s="0" t="s">
        <v>23</v>
      </c>
      <c r="B16" s="0" t="s">
        <v>971</v>
      </c>
      <c r="C16" s="0" t="s">
        <v>955</v>
      </c>
      <c r="D16" s="0" t="s">
        <v>959</v>
      </c>
      <c r="E16" s="0" t="n">
        <v>17</v>
      </c>
      <c r="F16" s="0" t="n">
        <v>150</v>
      </c>
      <c r="G16" s="0" t="n">
        <v>18</v>
      </c>
      <c r="H16" s="0" t="n">
        <v>195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14</v>
      </c>
      <c r="N16" s="0" t="n">
        <v>161</v>
      </c>
      <c r="O16" s="0" t="n">
        <v>0</v>
      </c>
      <c r="P16" s="0" t="n">
        <v>0</v>
      </c>
      <c r="Q16" s="0" t="n">
        <v>14</v>
      </c>
      <c r="R16" s="0" t="n">
        <v>186</v>
      </c>
      <c r="S16" s="0" t="n">
        <v>15</v>
      </c>
      <c r="T16" s="0" t="n">
        <v>154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11</v>
      </c>
      <c r="Z16" s="0" t="n">
        <v>109</v>
      </c>
    </row>
    <row r="17" customFormat="false" ht="14.4" hidden="false" customHeight="false" outlineLevel="0" collapsed="false">
      <c r="A17" s="0" t="s">
        <v>23</v>
      </c>
      <c r="B17" s="0" t="s">
        <v>972</v>
      </c>
      <c r="C17" s="0" t="s">
        <v>955</v>
      </c>
      <c r="D17" s="0" t="s">
        <v>954</v>
      </c>
      <c r="E17" s="0" t="n">
        <v>18</v>
      </c>
      <c r="F17" s="0" t="n">
        <v>165</v>
      </c>
      <c r="G17" s="0" t="n">
        <v>22</v>
      </c>
      <c r="H17" s="0" t="n">
        <v>228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24</v>
      </c>
      <c r="N17" s="0" t="n">
        <v>176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16</v>
      </c>
      <c r="Z17" s="0" t="n">
        <v>140</v>
      </c>
    </row>
    <row r="18" customFormat="false" ht="14.4" hidden="false" customHeight="false" outlineLevel="0" collapsed="false">
      <c r="A18" s="0" t="s">
        <v>23</v>
      </c>
      <c r="B18" s="0" t="s">
        <v>973</v>
      </c>
      <c r="C18" s="0" t="s">
        <v>954</v>
      </c>
      <c r="D18" s="0" t="s">
        <v>955</v>
      </c>
      <c r="E18" s="0" t="n">
        <v>28</v>
      </c>
      <c r="F18" s="0" t="n">
        <v>167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21</v>
      </c>
      <c r="N18" s="0" t="n">
        <v>170</v>
      </c>
      <c r="O18" s="0" t="n">
        <v>0</v>
      </c>
      <c r="P18" s="0" t="n">
        <v>0</v>
      </c>
      <c r="Q18" s="0" t="n">
        <v>22</v>
      </c>
      <c r="R18" s="0" t="n">
        <v>207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26</v>
      </c>
      <c r="X18" s="0" t="n">
        <v>190</v>
      </c>
      <c r="Y18" s="0" t="n">
        <v>0</v>
      </c>
      <c r="Z18" s="0" t="n">
        <v>0</v>
      </c>
    </row>
    <row r="19" customFormat="false" ht="14.4" hidden="false" customHeight="false" outlineLevel="0" collapsed="false">
      <c r="A19" s="0" t="s">
        <v>23</v>
      </c>
      <c r="B19" s="0" t="s">
        <v>974</v>
      </c>
      <c r="C19" s="0" t="s">
        <v>965</v>
      </c>
      <c r="D19" s="0" t="s">
        <v>959</v>
      </c>
      <c r="E19" s="0" t="n">
        <v>18</v>
      </c>
      <c r="F19" s="0" t="n">
        <v>162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</row>
    <row r="20" customFormat="false" ht="14.4" hidden="false" customHeight="false" outlineLevel="0" collapsed="false">
      <c r="A20" s="0" t="s">
        <v>23</v>
      </c>
      <c r="B20" s="0" t="s">
        <v>975</v>
      </c>
      <c r="C20" s="0" t="s">
        <v>955</v>
      </c>
      <c r="D20" s="0" t="s">
        <v>959</v>
      </c>
      <c r="E20" s="0" t="n">
        <v>18</v>
      </c>
      <c r="F20" s="0" t="n">
        <v>209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</row>
    <row r="21" customFormat="false" ht="14.4" hidden="false" customHeight="false" outlineLevel="0" collapsed="false">
      <c r="A21" s="0" t="s">
        <v>23</v>
      </c>
      <c r="B21" s="0" t="s">
        <v>976</v>
      </c>
      <c r="C21" s="0" t="s">
        <v>954</v>
      </c>
      <c r="D21" s="0" t="s">
        <v>965</v>
      </c>
      <c r="E21" s="0" t="n">
        <v>15</v>
      </c>
      <c r="F21" s="0" t="n">
        <v>223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</row>
    <row r="22" customFormat="false" ht="14.4" hidden="false" customHeight="false" outlineLevel="0" collapsed="false">
      <c r="A22" s="0" t="s">
        <v>23</v>
      </c>
      <c r="B22" s="0" t="s">
        <v>977</v>
      </c>
      <c r="C22" s="0" t="s">
        <v>955</v>
      </c>
      <c r="D22" s="0" t="s">
        <v>965</v>
      </c>
      <c r="E22" s="0" t="n">
        <v>12</v>
      </c>
      <c r="F22" s="0" t="n">
        <v>215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</row>
    <row r="23" customFormat="false" ht="14.4" hidden="false" customHeight="false" outlineLevel="0" collapsed="false">
      <c r="A23" s="0" t="s">
        <v>23</v>
      </c>
      <c r="B23" s="0" t="s">
        <v>978</v>
      </c>
      <c r="C23" s="0" t="s">
        <v>954</v>
      </c>
      <c r="D23" s="0" t="s">
        <v>955</v>
      </c>
      <c r="E23" s="0" t="n">
        <v>21</v>
      </c>
      <c r="F23" s="0" t="n">
        <v>237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</row>
    <row r="24" customFormat="false" ht="14.4" hidden="false" customHeight="false" outlineLevel="0" collapsed="false">
      <c r="A24" s="0" t="s">
        <v>23</v>
      </c>
      <c r="B24" s="0" t="s">
        <v>979</v>
      </c>
      <c r="C24" s="0" t="s">
        <v>954</v>
      </c>
      <c r="D24" s="0" t="s">
        <v>955</v>
      </c>
      <c r="E24" s="0" t="n">
        <v>25</v>
      </c>
      <c r="F24" s="0" t="n">
        <v>210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29</v>
      </c>
      <c r="N24" s="0" t="n">
        <v>235</v>
      </c>
      <c r="O24" s="0" t="n">
        <v>0</v>
      </c>
      <c r="P24" s="0" t="n">
        <v>0</v>
      </c>
      <c r="Q24" s="0" t="n">
        <v>27</v>
      </c>
      <c r="R24" s="0" t="n">
        <v>216</v>
      </c>
      <c r="S24" s="0" t="n">
        <v>0</v>
      </c>
      <c r="T24" s="0" t="n">
        <v>0</v>
      </c>
      <c r="U24" s="0" t="n">
        <v>29</v>
      </c>
      <c r="V24" s="0" t="n">
        <v>265</v>
      </c>
      <c r="W24" s="0" t="n">
        <v>24</v>
      </c>
      <c r="X24" s="0" t="n">
        <v>256</v>
      </c>
      <c r="Y24" s="0" t="n">
        <v>0</v>
      </c>
      <c r="Z24" s="0" t="n">
        <v>0</v>
      </c>
    </row>
    <row r="25" customFormat="false" ht="14.4" hidden="false" customHeight="false" outlineLevel="0" collapsed="false">
      <c r="A25" s="0" t="s">
        <v>23</v>
      </c>
      <c r="B25" s="0" t="s">
        <v>980</v>
      </c>
      <c r="C25" s="0" t="s">
        <v>959</v>
      </c>
      <c r="D25" s="0" t="s">
        <v>955</v>
      </c>
      <c r="E25" s="0" t="n">
        <v>27</v>
      </c>
      <c r="F25" s="0" t="n">
        <v>210</v>
      </c>
      <c r="G25" s="0" t="n">
        <v>24</v>
      </c>
      <c r="H25" s="0" t="n">
        <v>243</v>
      </c>
      <c r="I25" s="0" t="n">
        <v>0</v>
      </c>
      <c r="J25" s="0" t="n">
        <v>0</v>
      </c>
      <c r="K25" s="0" t="n">
        <v>26</v>
      </c>
      <c r="L25" s="0" t="n">
        <v>228</v>
      </c>
      <c r="M25" s="0" t="n">
        <v>48</v>
      </c>
      <c r="N25" s="0" t="n">
        <v>235</v>
      </c>
      <c r="O25" s="0" t="n">
        <v>0</v>
      </c>
      <c r="P25" s="0" t="n">
        <v>0</v>
      </c>
      <c r="Q25" s="0" t="n">
        <v>37</v>
      </c>
      <c r="R25" s="0" t="n">
        <v>216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26</v>
      </c>
      <c r="X25" s="0" t="n">
        <v>256</v>
      </c>
      <c r="Y25" s="0" t="n">
        <v>0</v>
      </c>
      <c r="Z25" s="0" t="n">
        <v>0</v>
      </c>
    </row>
    <row r="26" customFormat="false" ht="14.4" hidden="false" customHeight="false" outlineLevel="0" collapsed="false">
      <c r="A26" s="0" t="s">
        <v>23</v>
      </c>
      <c r="B26" s="0" t="s">
        <v>981</v>
      </c>
      <c r="C26" s="0" t="s">
        <v>965</v>
      </c>
      <c r="D26" s="0" t="s">
        <v>954</v>
      </c>
      <c r="E26" s="0" t="n">
        <v>34</v>
      </c>
      <c r="F26" s="0" t="n">
        <v>218</v>
      </c>
      <c r="G26" s="0" t="n">
        <v>0</v>
      </c>
      <c r="H26" s="0" t="n">
        <v>0</v>
      </c>
      <c r="I26" s="0" t="n">
        <v>31</v>
      </c>
      <c r="J26" s="0" t="n">
        <v>262</v>
      </c>
      <c r="K26" s="0" t="n">
        <v>29</v>
      </c>
      <c r="L26" s="0" t="n">
        <v>252</v>
      </c>
      <c r="M26" s="0" t="n">
        <v>29</v>
      </c>
      <c r="N26" s="0" t="n">
        <v>247</v>
      </c>
      <c r="O26" s="0" t="n">
        <v>19</v>
      </c>
      <c r="P26" s="0" t="n">
        <v>202</v>
      </c>
      <c r="Q26" s="0" t="n">
        <v>18</v>
      </c>
      <c r="R26" s="0" t="n">
        <v>222</v>
      </c>
      <c r="S26" s="0" t="n">
        <v>18</v>
      </c>
      <c r="T26" s="0" t="n">
        <v>215</v>
      </c>
      <c r="U26" s="0" t="n">
        <v>27</v>
      </c>
      <c r="V26" s="0" t="n">
        <v>260</v>
      </c>
      <c r="W26" s="0" t="n">
        <v>23</v>
      </c>
      <c r="X26" s="0" t="n">
        <v>257</v>
      </c>
      <c r="Y26" s="0" t="n">
        <v>23</v>
      </c>
      <c r="Z26" s="0" t="n">
        <v>220</v>
      </c>
    </row>
    <row r="27" customFormat="false" ht="14.4" hidden="false" customHeight="false" outlineLevel="0" collapsed="false">
      <c r="A27" s="0" t="s">
        <v>23</v>
      </c>
      <c r="B27" s="0" t="s">
        <v>982</v>
      </c>
      <c r="C27" s="0" t="s">
        <v>954</v>
      </c>
      <c r="D27" s="0" t="s">
        <v>965</v>
      </c>
      <c r="E27" s="0" t="n">
        <v>25</v>
      </c>
      <c r="F27" s="0" t="n">
        <v>322</v>
      </c>
      <c r="G27" s="0" t="n">
        <v>0</v>
      </c>
      <c r="H27" s="0" t="n">
        <v>0</v>
      </c>
      <c r="I27" s="0" t="n">
        <v>17</v>
      </c>
      <c r="J27" s="0" t="n">
        <v>232</v>
      </c>
      <c r="K27" s="0" t="n">
        <v>21</v>
      </c>
      <c r="L27" s="0" t="n">
        <v>245</v>
      </c>
      <c r="M27" s="0" t="n">
        <v>24</v>
      </c>
      <c r="N27" s="0" t="n">
        <v>306</v>
      </c>
      <c r="O27" s="0" t="n">
        <v>30</v>
      </c>
      <c r="P27" s="0" t="n">
        <v>235</v>
      </c>
      <c r="Q27" s="0" t="n">
        <v>15</v>
      </c>
      <c r="R27" s="0" t="n">
        <v>184</v>
      </c>
      <c r="S27" s="0" t="n">
        <v>0</v>
      </c>
      <c r="T27" s="0" t="n">
        <v>0</v>
      </c>
      <c r="U27" s="0" t="n">
        <v>26</v>
      </c>
      <c r="V27" s="0" t="n">
        <v>351</v>
      </c>
      <c r="W27" s="0" t="n">
        <v>19</v>
      </c>
      <c r="X27" s="0" t="n">
        <v>272</v>
      </c>
      <c r="Y27" s="0" t="n">
        <v>22</v>
      </c>
      <c r="Z27" s="0" t="n">
        <v>266</v>
      </c>
    </row>
    <row r="28" customFormat="false" ht="14.4" hidden="false" customHeight="false" outlineLevel="0" collapsed="false">
      <c r="A28" s="0" t="s">
        <v>23</v>
      </c>
      <c r="B28" s="0" t="s">
        <v>983</v>
      </c>
      <c r="C28" s="0" t="s">
        <v>954</v>
      </c>
      <c r="D28" s="0" t="s">
        <v>955</v>
      </c>
      <c r="E28" s="0" t="n">
        <v>28</v>
      </c>
      <c r="F28" s="0" t="n">
        <v>212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36</v>
      </c>
      <c r="N28" s="0" t="n">
        <v>209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19</v>
      </c>
      <c r="V28" s="0" t="n">
        <v>167</v>
      </c>
      <c r="W28" s="0" t="n">
        <v>0</v>
      </c>
      <c r="X28" s="0" t="n">
        <v>0</v>
      </c>
      <c r="Y28" s="0" t="n">
        <v>0</v>
      </c>
      <c r="Z28" s="0" t="n">
        <v>0</v>
      </c>
    </row>
    <row r="29" customFormat="false" ht="14.4" hidden="false" customHeight="false" outlineLevel="0" collapsed="false">
      <c r="A29" s="0" t="s">
        <v>23</v>
      </c>
      <c r="B29" s="0" t="s">
        <v>984</v>
      </c>
      <c r="C29" s="0" t="s">
        <v>955</v>
      </c>
      <c r="D29" s="0" t="s">
        <v>954</v>
      </c>
      <c r="E29" s="0" t="n">
        <v>22</v>
      </c>
      <c r="F29" s="0" t="n">
        <v>210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31</v>
      </c>
      <c r="N29" s="0" t="n">
        <v>203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</row>
    <row r="30" customFormat="false" ht="14.4" hidden="false" customHeight="false" outlineLevel="0" collapsed="false">
      <c r="A30" s="0" t="s">
        <v>23</v>
      </c>
      <c r="B30" s="0" t="s">
        <v>985</v>
      </c>
      <c r="C30" s="0" t="s">
        <v>955</v>
      </c>
      <c r="D30" s="0" t="s">
        <v>954</v>
      </c>
      <c r="E30" s="0" t="n">
        <v>42</v>
      </c>
      <c r="F30" s="0" t="n">
        <v>227</v>
      </c>
      <c r="G30" s="0" t="n">
        <v>23</v>
      </c>
      <c r="H30" s="0" t="n">
        <v>192</v>
      </c>
      <c r="I30" s="0" t="n">
        <v>24</v>
      </c>
      <c r="J30" s="0" t="n">
        <v>187</v>
      </c>
      <c r="K30" s="0" t="n">
        <v>0</v>
      </c>
      <c r="L30" s="0" t="n">
        <v>0</v>
      </c>
      <c r="M30" s="0" t="n">
        <v>32</v>
      </c>
      <c r="N30" s="0" t="n">
        <v>248</v>
      </c>
      <c r="O30" s="0" t="n">
        <v>0</v>
      </c>
      <c r="P30" s="0" t="n">
        <v>0</v>
      </c>
      <c r="Q30" s="0" t="n">
        <v>39</v>
      </c>
      <c r="R30" s="0" t="n">
        <v>256</v>
      </c>
      <c r="S30" s="0" t="n">
        <v>21</v>
      </c>
      <c r="T30" s="0" t="n">
        <v>179</v>
      </c>
      <c r="U30" s="0" t="n">
        <v>26</v>
      </c>
      <c r="V30" s="0" t="n">
        <v>259</v>
      </c>
      <c r="W30" s="0" t="n">
        <v>0</v>
      </c>
      <c r="X30" s="0" t="n">
        <v>0</v>
      </c>
      <c r="Y30" s="0" t="n">
        <v>25</v>
      </c>
      <c r="Z30" s="0" t="n">
        <v>205</v>
      </c>
    </row>
    <row r="31" customFormat="false" ht="14.4" hidden="false" customHeight="false" outlineLevel="0" collapsed="false">
      <c r="A31" s="0" t="s">
        <v>23</v>
      </c>
      <c r="B31" s="0" t="s">
        <v>986</v>
      </c>
      <c r="C31" s="0" t="s">
        <v>954</v>
      </c>
      <c r="D31" s="0" t="s">
        <v>955</v>
      </c>
      <c r="E31" s="0" t="n">
        <v>33</v>
      </c>
      <c r="F31" s="0" t="n">
        <v>197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</row>
    <row r="32" customFormat="false" ht="14.4" hidden="false" customHeight="false" outlineLevel="0" collapsed="false">
      <c r="A32" s="0" t="s">
        <v>23</v>
      </c>
      <c r="B32" s="0" t="s">
        <v>987</v>
      </c>
      <c r="C32" s="0" t="s">
        <v>965</v>
      </c>
      <c r="D32" s="0" t="s">
        <v>954</v>
      </c>
      <c r="E32" s="0" t="n">
        <v>25</v>
      </c>
      <c r="F32" s="0" t="n">
        <v>159</v>
      </c>
      <c r="G32" s="0" t="n">
        <v>26</v>
      </c>
      <c r="H32" s="0" t="n">
        <v>185</v>
      </c>
      <c r="I32" s="0" t="n">
        <v>23</v>
      </c>
      <c r="J32" s="0" t="n">
        <v>160</v>
      </c>
      <c r="K32" s="0" t="n">
        <v>15</v>
      </c>
      <c r="L32" s="0" t="n">
        <v>163</v>
      </c>
      <c r="M32" s="0" t="n">
        <v>38</v>
      </c>
      <c r="N32" s="0" t="n">
        <v>222</v>
      </c>
      <c r="O32" s="0" t="n">
        <v>20</v>
      </c>
      <c r="P32" s="0" t="n">
        <v>178</v>
      </c>
      <c r="Q32" s="0" t="n">
        <v>0</v>
      </c>
      <c r="R32" s="0" t="n">
        <v>0</v>
      </c>
      <c r="S32" s="0" t="n">
        <v>24</v>
      </c>
      <c r="T32" s="0" t="n">
        <v>205</v>
      </c>
      <c r="U32" s="0" t="n">
        <v>45</v>
      </c>
      <c r="V32" s="0" t="n">
        <v>295</v>
      </c>
      <c r="W32" s="0" t="n">
        <v>24</v>
      </c>
      <c r="X32" s="0" t="n">
        <v>192</v>
      </c>
      <c r="Y32" s="0" t="n">
        <v>33</v>
      </c>
      <c r="Z32" s="0" t="n">
        <v>181</v>
      </c>
    </row>
    <row r="33" customFormat="false" ht="14.4" hidden="false" customHeight="false" outlineLevel="0" collapsed="false">
      <c r="A33" s="0" t="s">
        <v>23</v>
      </c>
      <c r="B33" s="0" t="s">
        <v>988</v>
      </c>
      <c r="C33" s="0" t="s">
        <v>959</v>
      </c>
      <c r="D33" s="0" t="s">
        <v>955</v>
      </c>
      <c r="E33" s="0" t="n">
        <v>25</v>
      </c>
      <c r="F33" s="0" t="n">
        <v>97</v>
      </c>
      <c r="G33" s="0" t="n">
        <v>11</v>
      </c>
      <c r="H33" s="0" t="n">
        <v>116</v>
      </c>
      <c r="I33" s="0" t="n">
        <v>17</v>
      </c>
      <c r="J33" s="0" t="n">
        <v>123</v>
      </c>
      <c r="K33" s="0" t="n">
        <v>11</v>
      </c>
      <c r="L33" s="0" t="n">
        <v>88</v>
      </c>
      <c r="M33" s="0" t="n">
        <v>25</v>
      </c>
      <c r="N33" s="0" t="n">
        <v>116</v>
      </c>
      <c r="O33" s="0" t="n">
        <v>24</v>
      </c>
      <c r="P33" s="0" t="n">
        <v>144</v>
      </c>
      <c r="Q33" s="0" t="n">
        <v>16</v>
      </c>
      <c r="R33" s="0" t="n">
        <v>130</v>
      </c>
      <c r="S33" s="0" t="n">
        <v>23</v>
      </c>
      <c r="T33" s="0" t="n">
        <v>139</v>
      </c>
      <c r="U33" s="0" t="n">
        <v>20</v>
      </c>
      <c r="V33" s="0" t="n">
        <v>130</v>
      </c>
      <c r="W33" s="0" t="n">
        <v>13</v>
      </c>
      <c r="X33" s="0" t="n">
        <v>117</v>
      </c>
      <c r="Y33" s="0" t="n">
        <v>16</v>
      </c>
      <c r="Z33" s="0" t="n">
        <v>132</v>
      </c>
    </row>
    <row r="34" customFormat="false" ht="14.4" hidden="false" customHeight="false" outlineLevel="0" collapsed="false">
      <c r="A34" s="0" t="s">
        <v>23</v>
      </c>
      <c r="B34" s="0" t="s">
        <v>989</v>
      </c>
      <c r="C34" s="0" t="s">
        <v>965</v>
      </c>
      <c r="D34" s="0" t="s">
        <v>954</v>
      </c>
      <c r="E34" s="0" t="n">
        <v>15</v>
      </c>
      <c r="F34" s="0" t="n">
        <v>100</v>
      </c>
      <c r="G34" s="0" t="n">
        <v>0</v>
      </c>
      <c r="H34" s="0" t="n">
        <v>0</v>
      </c>
      <c r="I34" s="0" t="n">
        <v>12</v>
      </c>
      <c r="J34" s="0" t="n">
        <v>124</v>
      </c>
      <c r="K34" s="0" t="n">
        <v>0</v>
      </c>
      <c r="L34" s="0" t="n">
        <v>0</v>
      </c>
      <c r="M34" s="0" t="n">
        <v>11</v>
      </c>
      <c r="N34" s="0" t="n">
        <v>115</v>
      </c>
      <c r="O34" s="0" t="n">
        <v>12</v>
      </c>
      <c r="P34" s="0" t="n">
        <v>143</v>
      </c>
      <c r="Q34" s="0" t="n">
        <v>16</v>
      </c>
      <c r="R34" s="0" t="n">
        <v>131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13</v>
      </c>
      <c r="Z34" s="0" t="n">
        <v>133</v>
      </c>
    </row>
    <row r="35" customFormat="false" ht="14.4" hidden="false" customHeight="false" outlineLevel="0" collapsed="false">
      <c r="A35" s="0" t="s">
        <v>23</v>
      </c>
      <c r="B35" s="0" t="s">
        <v>990</v>
      </c>
      <c r="C35" s="0" t="s">
        <v>965</v>
      </c>
      <c r="D35" s="0" t="s">
        <v>954</v>
      </c>
      <c r="E35" s="0" t="n">
        <v>19</v>
      </c>
      <c r="F35" s="0" t="n">
        <v>101</v>
      </c>
      <c r="G35" s="0" t="n">
        <v>12</v>
      </c>
      <c r="H35" s="0" t="n">
        <v>138</v>
      </c>
      <c r="I35" s="0" t="n">
        <v>13</v>
      </c>
      <c r="J35" s="0" t="n">
        <v>135</v>
      </c>
      <c r="K35" s="0" t="n">
        <v>0</v>
      </c>
      <c r="L35" s="0" t="n">
        <v>0</v>
      </c>
      <c r="M35" s="0" t="n">
        <v>22</v>
      </c>
      <c r="N35" s="0" t="n">
        <v>138</v>
      </c>
      <c r="O35" s="0" t="n">
        <v>15</v>
      </c>
      <c r="P35" s="0" t="n">
        <v>142</v>
      </c>
      <c r="Q35" s="0" t="n">
        <v>25</v>
      </c>
      <c r="R35" s="0" t="n">
        <v>152</v>
      </c>
      <c r="S35" s="0" t="n">
        <v>16</v>
      </c>
      <c r="T35" s="0" t="n">
        <v>143</v>
      </c>
      <c r="U35" s="0" t="n">
        <v>16</v>
      </c>
      <c r="V35" s="0" t="n">
        <v>139</v>
      </c>
      <c r="W35" s="0" t="n">
        <v>12</v>
      </c>
      <c r="X35" s="0" t="n">
        <v>112</v>
      </c>
      <c r="Y35" s="0" t="n">
        <v>0</v>
      </c>
      <c r="Z35" s="0" t="n">
        <v>0</v>
      </c>
    </row>
    <row r="36" customFormat="false" ht="14.4" hidden="false" customHeight="false" outlineLevel="0" collapsed="false">
      <c r="A36" s="0" t="s">
        <v>23</v>
      </c>
      <c r="B36" s="0" t="s">
        <v>991</v>
      </c>
      <c r="C36" s="0" t="s">
        <v>959</v>
      </c>
      <c r="D36" s="0" t="s">
        <v>965</v>
      </c>
      <c r="E36" s="0" t="n">
        <v>34</v>
      </c>
      <c r="F36" s="0" t="n">
        <v>91</v>
      </c>
      <c r="G36" s="0" t="n">
        <v>25</v>
      </c>
      <c r="H36" s="0" t="n">
        <v>114</v>
      </c>
      <c r="I36" s="0" t="n">
        <v>20</v>
      </c>
      <c r="J36" s="0" t="n">
        <v>86</v>
      </c>
      <c r="K36" s="0" t="n">
        <v>20</v>
      </c>
      <c r="L36" s="0" t="n">
        <v>111</v>
      </c>
      <c r="M36" s="0" t="n">
        <v>35</v>
      </c>
      <c r="N36" s="0" t="n">
        <v>105</v>
      </c>
      <c r="O36" s="0" t="n">
        <v>24</v>
      </c>
      <c r="P36" s="0" t="n">
        <v>108</v>
      </c>
      <c r="Q36" s="0" t="n">
        <v>33</v>
      </c>
      <c r="R36" s="0" t="n">
        <v>121</v>
      </c>
      <c r="S36" s="0" t="n">
        <v>25</v>
      </c>
      <c r="T36" s="0" t="n">
        <v>117</v>
      </c>
      <c r="U36" s="0" t="n">
        <v>18</v>
      </c>
      <c r="V36" s="0" t="n">
        <v>109</v>
      </c>
      <c r="W36" s="0" t="n">
        <v>0</v>
      </c>
      <c r="X36" s="0" t="n">
        <v>0</v>
      </c>
      <c r="Y36" s="0" t="n">
        <v>0</v>
      </c>
      <c r="Z36" s="0" t="n">
        <v>0</v>
      </c>
    </row>
    <row r="37" customFormat="false" ht="14.4" hidden="false" customHeight="false" outlineLevel="0" collapsed="false">
      <c r="A37" s="0" t="s">
        <v>23</v>
      </c>
      <c r="B37" s="0" t="s">
        <v>992</v>
      </c>
      <c r="C37" s="0" t="s">
        <v>954</v>
      </c>
      <c r="D37" s="0" t="s">
        <v>959</v>
      </c>
      <c r="E37" s="0" t="n">
        <v>12</v>
      </c>
      <c r="F37" s="0" t="n">
        <v>215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</row>
    <row r="38" customFormat="false" ht="14.4" hidden="false" customHeight="false" outlineLevel="0" collapsed="false">
      <c r="A38" s="0" t="s">
        <v>23</v>
      </c>
      <c r="B38" s="0" t="s">
        <v>993</v>
      </c>
      <c r="C38" s="0" t="s">
        <v>965</v>
      </c>
      <c r="D38" s="0" t="s">
        <v>959</v>
      </c>
      <c r="E38" s="0" t="n">
        <v>21</v>
      </c>
      <c r="F38" s="0" t="n">
        <v>245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</row>
    <row r="39" customFormat="false" ht="14.4" hidden="false" customHeight="false" outlineLevel="0" collapsed="false">
      <c r="A39" s="0" t="s">
        <v>23</v>
      </c>
      <c r="B39" s="0" t="s">
        <v>994</v>
      </c>
      <c r="C39" s="0" t="s">
        <v>965</v>
      </c>
      <c r="D39" s="0" t="s">
        <v>959</v>
      </c>
      <c r="E39" s="0" t="n">
        <v>0</v>
      </c>
      <c r="F39" s="0" t="n">
        <v>0</v>
      </c>
      <c r="G39" s="0" t="n">
        <v>30</v>
      </c>
      <c r="H39" s="0" t="n">
        <v>257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</row>
    <row r="40" customFormat="false" ht="14.4" hidden="false" customHeight="false" outlineLevel="0" collapsed="false">
      <c r="A40" s="0" t="s">
        <v>23</v>
      </c>
      <c r="B40" s="0" t="s">
        <v>995</v>
      </c>
      <c r="C40" s="0" t="s">
        <v>959</v>
      </c>
      <c r="D40" s="0" t="s">
        <v>965</v>
      </c>
      <c r="E40" s="0" t="n">
        <v>0</v>
      </c>
      <c r="F40" s="0" t="n">
        <v>0</v>
      </c>
      <c r="G40" s="0" t="n">
        <v>36</v>
      </c>
      <c r="H40" s="0" t="n">
        <v>402</v>
      </c>
      <c r="I40" s="0" t="n">
        <v>34</v>
      </c>
      <c r="J40" s="0" t="n">
        <v>326</v>
      </c>
      <c r="K40" s="0" t="n">
        <v>37</v>
      </c>
      <c r="L40" s="0" t="n">
        <v>311</v>
      </c>
      <c r="M40" s="0" t="n">
        <v>0</v>
      </c>
      <c r="N40" s="0" t="n">
        <v>0</v>
      </c>
      <c r="O40" s="0" t="n">
        <v>23</v>
      </c>
      <c r="P40" s="0" t="n">
        <v>289</v>
      </c>
      <c r="Q40" s="0" t="n">
        <v>34</v>
      </c>
      <c r="R40" s="0" t="n">
        <v>291</v>
      </c>
      <c r="S40" s="0" t="n">
        <v>34</v>
      </c>
      <c r="T40" s="0" t="n">
        <v>318</v>
      </c>
      <c r="U40" s="0" t="n">
        <v>60</v>
      </c>
      <c r="V40" s="0" t="n">
        <v>512</v>
      </c>
      <c r="W40" s="0" t="n">
        <v>36</v>
      </c>
      <c r="X40" s="0" t="n">
        <v>359</v>
      </c>
      <c r="Y40" s="0" t="n">
        <v>31</v>
      </c>
      <c r="Z40" s="0" t="n">
        <v>302</v>
      </c>
    </row>
    <row r="41" customFormat="false" ht="14.4" hidden="false" customHeight="false" outlineLevel="0" collapsed="false">
      <c r="A41" s="0" t="s">
        <v>23</v>
      </c>
      <c r="B41" s="0" t="s">
        <v>996</v>
      </c>
      <c r="C41" s="0" t="s">
        <v>955</v>
      </c>
      <c r="D41" s="0" t="s">
        <v>959</v>
      </c>
      <c r="E41" s="0" t="n">
        <v>0</v>
      </c>
      <c r="F41" s="0" t="n">
        <v>0</v>
      </c>
      <c r="G41" s="0" t="n">
        <v>30</v>
      </c>
      <c r="H41" s="0" t="n">
        <v>404</v>
      </c>
      <c r="I41" s="0" t="n">
        <v>28</v>
      </c>
      <c r="J41" s="0" t="n">
        <v>293</v>
      </c>
      <c r="K41" s="0" t="n">
        <v>26</v>
      </c>
      <c r="L41" s="0" t="n">
        <v>287</v>
      </c>
      <c r="M41" s="0" t="n">
        <v>0</v>
      </c>
      <c r="N41" s="0" t="n">
        <v>0</v>
      </c>
      <c r="O41" s="0" t="n">
        <v>22</v>
      </c>
      <c r="P41" s="0" t="n">
        <v>265</v>
      </c>
      <c r="Q41" s="0" t="n">
        <v>0</v>
      </c>
      <c r="R41" s="0" t="n">
        <v>0</v>
      </c>
      <c r="S41" s="0" t="n">
        <v>27</v>
      </c>
      <c r="T41" s="0" t="n">
        <v>291</v>
      </c>
      <c r="U41" s="0" t="n">
        <v>55</v>
      </c>
      <c r="V41" s="0" t="n">
        <v>526</v>
      </c>
      <c r="W41" s="0" t="n">
        <v>0</v>
      </c>
      <c r="X41" s="0" t="n">
        <v>0</v>
      </c>
      <c r="Y41" s="0" t="n">
        <v>0</v>
      </c>
      <c r="Z41" s="0" t="n">
        <v>0</v>
      </c>
    </row>
    <row r="42" customFormat="false" ht="14.4" hidden="false" customHeight="false" outlineLevel="0" collapsed="false">
      <c r="A42" s="0" t="s">
        <v>23</v>
      </c>
      <c r="B42" s="0" t="s">
        <v>997</v>
      </c>
      <c r="C42" s="0" t="s">
        <v>955</v>
      </c>
      <c r="D42" s="0" t="s">
        <v>954</v>
      </c>
      <c r="E42" s="0" t="n">
        <v>0</v>
      </c>
      <c r="F42" s="0" t="n">
        <v>0</v>
      </c>
      <c r="G42" s="0" t="n">
        <v>12</v>
      </c>
      <c r="H42" s="0" t="n">
        <v>118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10</v>
      </c>
      <c r="V42" s="0" t="n">
        <v>105</v>
      </c>
      <c r="W42" s="0" t="n">
        <v>17</v>
      </c>
      <c r="X42" s="0" t="n">
        <v>108</v>
      </c>
      <c r="Y42" s="0" t="n">
        <v>0</v>
      </c>
      <c r="Z42" s="0" t="n">
        <v>0</v>
      </c>
    </row>
    <row r="43" customFormat="false" ht="14.4" hidden="false" customHeight="false" outlineLevel="0" collapsed="false">
      <c r="A43" s="0" t="s">
        <v>23</v>
      </c>
      <c r="B43" s="0" t="s">
        <v>998</v>
      </c>
      <c r="C43" s="0" t="s">
        <v>954</v>
      </c>
      <c r="D43" s="0" t="s">
        <v>955</v>
      </c>
      <c r="E43" s="0" t="n">
        <v>0</v>
      </c>
      <c r="F43" s="0" t="n">
        <v>0</v>
      </c>
      <c r="G43" s="0" t="n">
        <v>13</v>
      </c>
      <c r="H43" s="0" t="n">
        <v>164</v>
      </c>
      <c r="I43" s="0" t="n">
        <v>0</v>
      </c>
      <c r="J43" s="0" t="n">
        <v>0</v>
      </c>
      <c r="K43" s="0" t="n">
        <v>12</v>
      </c>
      <c r="L43" s="0" t="n">
        <v>164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14</v>
      </c>
      <c r="R43" s="0" t="n">
        <v>188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</row>
    <row r="44" customFormat="false" ht="14.4" hidden="false" customHeight="false" outlineLevel="0" collapsed="false">
      <c r="A44" s="0" t="s">
        <v>23</v>
      </c>
      <c r="B44" s="0" t="s">
        <v>999</v>
      </c>
      <c r="C44" s="0" t="s">
        <v>965</v>
      </c>
      <c r="D44" s="0" t="s">
        <v>959</v>
      </c>
      <c r="E44" s="0" t="n">
        <v>0</v>
      </c>
      <c r="F44" s="0" t="n">
        <v>0</v>
      </c>
      <c r="G44" s="0" t="n">
        <v>21</v>
      </c>
      <c r="H44" s="0" t="n">
        <v>199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21</v>
      </c>
      <c r="R44" s="0" t="n">
        <v>230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</row>
    <row r="45" customFormat="false" ht="14.4" hidden="false" customHeight="false" outlineLevel="0" collapsed="false">
      <c r="A45" s="0" t="s">
        <v>23</v>
      </c>
      <c r="B45" s="0" t="s">
        <v>1000</v>
      </c>
      <c r="C45" s="0" t="s">
        <v>965</v>
      </c>
      <c r="D45" s="0" t="s">
        <v>959</v>
      </c>
      <c r="E45" s="0" t="n">
        <v>0</v>
      </c>
      <c r="F45" s="0" t="n">
        <v>0</v>
      </c>
      <c r="G45" s="0" t="n">
        <v>25</v>
      </c>
      <c r="H45" s="0" t="n">
        <v>217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32</v>
      </c>
      <c r="V45" s="0" t="n">
        <v>277</v>
      </c>
      <c r="W45" s="0" t="n">
        <v>0</v>
      </c>
      <c r="X45" s="0" t="n">
        <v>0</v>
      </c>
      <c r="Y45" s="0" t="n">
        <v>0</v>
      </c>
      <c r="Z45" s="0" t="n">
        <v>0</v>
      </c>
    </row>
    <row r="46" customFormat="false" ht="14.4" hidden="false" customHeight="false" outlineLevel="0" collapsed="false">
      <c r="A46" s="0" t="s">
        <v>23</v>
      </c>
      <c r="B46" s="0" t="s">
        <v>1001</v>
      </c>
      <c r="C46" s="0" t="s">
        <v>955</v>
      </c>
      <c r="D46" s="0" t="s">
        <v>959</v>
      </c>
      <c r="E46" s="0" t="n">
        <v>0</v>
      </c>
      <c r="F46" s="0" t="n">
        <v>0</v>
      </c>
      <c r="G46" s="0" t="n">
        <v>27</v>
      </c>
      <c r="H46" s="0" t="n">
        <v>217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18</v>
      </c>
      <c r="P46" s="0" t="n">
        <v>197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31</v>
      </c>
      <c r="V46" s="0" t="n">
        <v>278</v>
      </c>
      <c r="W46" s="0" t="n">
        <v>0</v>
      </c>
      <c r="X46" s="0" t="n">
        <v>0</v>
      </c>
      <c r="Y46" s="0" t="n">
        <v>0</v>
      </c>
      <c r="Z46" s="0" t="n">
        <v>0</v>
      </c>
    </row>
    <row r="47" customFormat="false" ht="14.4" hidden="false" customHeight="false" outlineLevel="0" collapsed="false">
      <c r="A47" s="0" t="s">
        <v>23</v>
      </c>
      <c r="B47" s="0" t="s">
        <v>1002</v>
      </c>
      <c r="C47" s="0" t="s">
        <v>955</v>
      </c>
      <c r="D47" s="0" t="s">
        <v>954</v>
      </c>
      <c r="E47" s="0" t="n">
        <v>0</v>
      </c>
      <c r="F47" s="0" t="n">
        <v>0</v>
      </c>
      <c r="G47" s="0" t="n">
        <v>22</v>
      </c>
      <c r="H47" s="0" t="n">
        <v>249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20</v>
      </c>
      <c r="P47" s="0" t="n">
        <v>236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29</v>
      </c>
      <c r="V47" s="0" t="n">
        <v>333</v>
      </c>
      <c r="W47" s="0" t="n">
        <v>0</v>
      </c>
      <c r="X47" s="0" t="n">
        <v>0</v>
      </c>
      <c r="Y47" s="0" t="n">
        <v>0</v>
      </c>
      <c r="Z47" s="0" t="n">
        <v>0</v>
      </c>
    </row>
    <row r="48" customFormat="false" ht="14.4" hidden="false" customHeight="false" outlineLevel="0" collapsed="false">
      <c r="A48" s="0" t="s">
        <v>23</v>
      </c>
      <c r="B48" s="0" t="s">
        <v>1003</v>
      </c>
      <c r="C48" s="0" t="s">
        <v>965</v>
      </c>
      <c r="D48" s="0" t="s">
        <v>959</v>
      </c>
      <c r="E48" s="0" t="n">
        <v>0</v>
      </c>
      <c r="F48" s="0" t="n">
        <v>0</v>
      </c>
      <c r="G48" s="0" t="n">
        <v>38</v>
      </c>
      <c r="H48" s="0" t="n">
        <v>301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</row>
    <row r="49" customFormat="false" ht="14.4" hidden="false" customHeight="false" outlineLevel="0" collapsed="false">
      <c r="A49" s="0" t="s">
        <v>23</v>
      </c>
      <c r="B49" s="0" t="s">
        <v>1004</v>
      </c>
      <c r="C49" s="0" t="s">
        <v>955</v>
      </c>
      <c r="D49" s="0" t="s">
        <v>954</v>
      </c>
      <c r="E49" s="0" t="n">
        <v>0</v>
      </c>
      <c r="F49" s="0" t="n">
        <v>0</v>
      </c>
      <c r="G49" s="0" t="n">
        <v>30</v>
      </c>
      <c r="H49" s="0" t="n">
        <v>292</v>
      </c>
      <c r="I49" s="0" t="n">
        <v>39</v>
      </c>
      <c r="J49" s="0" t="n">
        <v>283</v>
      </c>
      <c r="K49" s="0" t="n">
        <v>25</v>
      </c>
      <c r="L49" s="0" t="n">
        <v>248</v>
      </c>
      <c r="M49" s="0" t="n">
        <v>32</v>
      </c>
      <c r="N49" s="0" t="n">
        <v>198</v>
      </c>
      <c r="O49" s="0" t="n">
        <v>0</v>
      </c>
      <c r="P49" s="0" t="n">
        <v>0</v>
      </c>
      <c r="Q49" s="0" t="n">
        <v>29</v>
      </c>
      <c r="R49" s="0" t="n">
        <v>237</v>
      </c>
      <c r="S49" s="0" t="n">
        <v>38</v>
      </c>
      <c r="T49" s="0" t="n">
        <v>306</v>
      </c>
      <c r="U49" s="0" t="n">
        <v>0</v>
      </c>
      <c r="V49" s="0" t="n">
        <v>0</v>
      </c>
      <c r="W49" s="0" t="n">
        <v>29</v>
      </c>
      <c r="X49" s="0" t="n">
        <v>231</v>
      </c>
      <c r="Y49" s="0" t="n">
        <v>0</v>
      </c>
      <c r="Z49" s="0" t="n">
        <v>0</v>
      </c>
    </row>
    <row r="50" customFormat="false" ht="14.4" hidden="false" customHeight="false" outlineLevel="0" collapsed="false">
      <c r="A50" s="0" t="s">
        <v>23</v>
      </c>
      <c r="B50" s="0" t="s">
        <v>1005</v>
      </c>
      <c r="C50" s="0" t="s">
        <v>959</v>
      </c>
      <c r="D50" s="0" t="s">
        <v>954</v>
      </c>
      <c r="E50" s="0" t="n">
        <v>0</v>
      </c>
      <c r="F50" s="0" t="n">
        <v>0</v>
      </c>
      <c r="G50" s="0" t="n">
        <v>310</v>
      </c>
      <c r="H50" s="0" t="n">
        <v>380</v>
      </c>
      <c r="I50" s="0" t="n">
        <v>347</v>
      </c>
      <c r="J50" s="0" t="n">
        <v>347</v>
      </c>
      <c r="K50" s="0" t="n">
        <v>612</v>
      </c>
      <c r="L50" s="0" t="n">
        <v>615</v>
      </c>
      <c r="M50" s="0" t="n">
        <v>0</v>
      </c>
      <c r="N50" s="0" t="n">
        <v>0</v>
      </c>
      <c r="O50" s="0" t="n">
        <v>338</v>
      </c>
      <c r="P50" s="0" t="n">
        <v>342</v>
      </c>
      <c r="Q50" s="0" t="n">
        <v>0</v>
      </c>
      <c r="R50" s="0" t="n">
        <v>0</v>
      </c>
      <c r="S50" s="0" t="n">
        <v>382</v>
      </c>
      <c r="T50" s="0" t="n">
        <v>385</v>
      </c>
      <c r="U50" s="0" t="n">
        <v>201</v>
      </c>
      <c r="V50" s="0" t="n">
        <v>266</v>
      </c>
      <c r="W50" s="0" t="n">
        <v>259</v>
      </c>
      <c r="X50" s="0" t="n">
        <v>268</v>
      </c>
      <c r="Y50" s="0" t="n">
        <v>204</v>
      </c>
      <c r="Z50" s="0" t="n">
        <v>250</v>
      </c>
    </row>
    <row r="51" customFormat="false" ht="14.4" hidden="false" customHeight="false" outlineLevel="0" collapsed="false">
      <c r="A51" s="0" t="s">
        <v>23</v>
      </c>
      <c r="B51" s="0" t="s">
        <v>1006</v>
      </c>
      <c r="C51" s="0" t="s">
        <v>959</v>
      </c>
      <c r="D51" s="0" t="s">
        <v>965</v>
      </c>
      <c r="E51" s="0" t="n">
        <v>0</v>
      </c>
      <c r="F51" s="0" t="n">
        <v>0</v>
      </c>
      <c r="G51" s="0" t="n">
        <v>19</v>
      </c>
      <c r="H51" s="0" t="n">
        <v>236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</row>
    <row r="52" customFormat="false" ht="14.4" hidden="false" customHeight="false" outlineLevel="0" collapsed="false">
      <c r="A52" s="0" t="s">
        <v>23</v>
      </c>
      <c r="B52" s="0" t="s">
        <v>1007</v>
      </c>
      <c r="C52" s="0" t="s">
        <v>959</v>
      </c>
      <c r="D52" s="0" t="s">
        <v>965</v>
      </c>
      <c r="E52" s="0" t="n">
        <v>0</v>
      </c>
      <c r="F52" s="0" t="n">
        <v>0</v>
      </c>
      <c r="G52" s="0" t="n">
        <v>28</v>
      </c>
      <c r="H52" s="0" t="n">
        <v>141</v>
      </c>
      <c r="I52" s="0" t="n">
        <v>19</v>
      </c>
      <c r="J52" s="0" t="n">
        <v>139</v>
      </c>
      <c r="K52" s="0" t="n">
        <v>26</v>
      </c>
      <c r="L52" s="0" t="n">
        <v>136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37</v>
      </c>
      <c r="R52" s="0" t="n">
        <v>154</v>
      </c>
      <c r="S52" s="0" t="n">
        <v>33</v>
      </c>
      <c r="T52" s="0" t="n">
        <v>127</v>
      </c>
      <c r="U52" s="0" t="n">
        <v>28</v>
      </c>
      <c r="V52" s="0" t="n">
        <v>168</v>
      </c>
      <c r="W52" s="0" t="n">
        <v>11</v>
      </c>
      <c r="X52" s="0" t="n">
        <v>105</v>
      </c>
      <c r="Y52" s="0" t="n">
        <v>0</v>
      </c>
      <c r="Z52" s="0" t="n">
        <v>0</v>
      </c>
    </row>
    <row r="53" customFormat="false" ht="14.4" hidden="false" customHeight="false" outlineLevel="0" collapsed="false">
      <c r="A53" s="0" t="s">
        <v>23</v>
      </c>
      <c r="B53" s="0" t="s">
        <v>1008</v>
      </c>
      <c r="C53" s="0" t="s">
        <v>955</v>
      </c>
      <c r="D53" s="0" t="s">
        <v>954</v>
      </c>
      <c r="E53" s="0" t="n">
        <v>0</v>
      </c>
      <c r="F53" s="0" t="n">
        <v>0</v>
      </c>
      <c r="G53" s="0" t="n">
        <v>21</v>
      </c>
      <c r="H53" s="0" t="n">
        <v>197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30</v>
      </c>
      <c r="R53" s="0" t="n">
        <v>218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</row>
    <row r="54" customFormat="false" ht="14.4" hidden="false" customHeight="false" outlineLevel="0" collapsed="false">
      <c r="A54" s="0" t="s">
        <v>23</v>
      </c>
      <c r="B54" s="0" t="s">
        <v>1009</v>
      </c>
      <c r="C54" s="0" t="s">
        <v>955</v>
      </c>
      <c r="D54" s="0" t="s">
        <v>954</v>
      </c>
      <c r="E54" s="0" t="n">
        <v>0</v>
      </c>
      <c r="F54" s="0" t="n">
        <v>0</v>
      </c>
      <c r="G54" s="0" t="n">
        <v>22</v>
      </c>
      <c r="H54" s="0" t="n">
        <v>156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17</v>
      </c>
      <c r="N54" s="0" t="n">
        <v>109</v>
      </c>
      <c r="O54" s="0" t="n">
        <v>0</v>
      </c>
      <c r="P54" s="0" t="n">
        <v>0</v>
      </c>
      <c r="Q54" s="0" t="n">
        <v>15</v>
      </c>
      <c r="R54" s="0" t="n">
        <v>148</v>
      </c>
      <c r="S54" s="0" t="n">
        <v>22</v>
      </c>
      <c r="T54" s="0" t="n">
        <v>160</v>
      </c>
      <c r="U54" s="0" t="n">
        <v>20</v>
      </c>
      <c r="V54" s="0" t="n">
        <v>195</v>
      </c>
      <c r="W54" s="0" t="n">
        <v>0</v>
      </c>
      <c r="X54" s="0" t="n">
        <v>0</v>
      </c>
      <c r="Y54" s="0" t="n">
        <v>0</v>
      </c>
      <c r="Z54" s="0" t="n">
        <v>0</v>
      </c>
    </row>
    <row r="55" customFormat="false" ht="14.4" hidden="false" customHeight="false" outlineLevel="0" collapsed="false">
      <c r="A55" s="0" t="s">
        <v>23</v>
      </c>
      <c r="B55" s="0" t="s">
        <v>1010</v>
      </c>
      <c r="C55" s="0" t="s">
        <v>965</v>
      </c>
      <c r="D55" s="0" t="s">
        <v>959</v>
      </c>
      <c r="E55" s="0" t="n">
        <v>0</v>
      </c>
      <c r="F55" s="0" t="n">
        <v>0</v>
      </c>
      <c r="G55" s="0" t="n">
        <v>37</v>
      </c>
      <c r="H55" s="0" t="n">
        <v>246</v>
      </c>
      <c r="I55" s="0" t="n">
        <v>31</v>
      </c>
      <c r="J55" s="0" t="n">
        <v>224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28</v>
      </c>
      <c r="V55" s="0" t="n">
        <v>263</v>
      </c>
      <c r="W55" s="0" t="n">
        <v>22</v>
      </c>
      <c r="X55" s="0" t="n">
        <v>178</v>
      </c>
      <c r="Y55" s="0" t="n">
        <v>0</v>
      </c>
      <c r="Z55" s="0" t="n">
        <v>0</v>
      </c>
    </row>
    <row r="56" customFormat="false" ht="14.4" hidden="false" customHeight="false" outlineLevel="0" collapsed="false">
      <c r="A56" s="0" t="s">
        <v>23</v>
      </c>
      <c r="B56" s="0" t="s">
        <v>1011</v>
      </c>
      <c r="C56" s="0" t="s">
        <v>959</v>
      </c>
      <c r="D56" s="0" t="s">
        <v>955</v>
      </c>
      <c r="E56" s="0" t="n">
        <v>0</v>
      </c>
      <c r="F56" s="0" t="n">
        <v>0</v>
      </c>
      <c r="G56" s="0" t="n">
        <v>18</v>
      </c>
      <c r="H56" s="0" t="n">
        <v>251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</row>
    <row r="57" customFormat="false" ht="14.4" hidden="false" customHeight="false" outlineLevel="0" collapsed="false">
      <c r="A57" s="0" t="s">
        <v>23</v>
      </c>
      <c r="B57" s="0" t="s">
        <v>1012</v>
      </c>
      <c r="C57" s="0" t="s">
        <v>959</v>
      </c>
      <c r="D57" s="0" t="s">
        <v>965</v>
      </c>
      <c r="E57" s="0" t="n">
        <v>0</v>
      </c>
      <c r="F57" s="0" t="n">
        <v>0</v>
      </c>
      <c r="G57" s="0" t="n">
        <v>20</v>
      </c>
      <c r="H57" s="0" t="n">
        <v>198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</row>
    <row r="58" customFormat="false" ht="14.4" hidden="false" customHeight="false" outlineLevel="0" collapsed="false">
      <c r="A58" s="0" t="s">
        <v>23</v>
      </c>
      <c r="B58" s="0" t="s">
        <v>1013</v>
      </c>
      <c r="C58" s="0" t="s">
        <v>959</v>
      </c>
      <c r="D58" s="0" t="s">
        <v>965</v>
      </c>
      <c r="E58" s="0" t="n">
        <v>0</v>
      </c>
      <c r="F58" s="0" t="n">
        <v>0</v>
      </c>
      <c r="G58" s="0" t="n">
        <v>21</v>
      </c>
      <c r="H58" s="0" t="n">
        <v>224</v>
      </c>
      <c r="I58" s="0" t="n">
        <v>17</v>
      </c>
      <c r="J58" s="0" t="n">
        <v>198</v>
      </c>
      <c r="K58" s="0" t="n">
        <v>19</v>
      </c>
      <c r="L58" s="0" t="n">
        <v>171</v>
      </c>
      <c r="M58" s="0" t="n">
        <v>23</v>
      </c>
      <c r="N58" s="0" t="n">
        <v>177</v>
      </c>
      <c r="O58" s="0" t="n">
        <v>14</v>
      </c>
      <c r="P58" s="0" t="n">
        <v>150</v>
      </c>
      <c r="Q58" s="0" t="n">
        <v>20</v>
      </c>
      <c r="R58" s="0" t="n">
        <v>195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26</v>
      </c>
      <c r="X58" s="0" t="n">
        <v>182</v>
      </c>
      <c r="Y58" s="0" t="n">
        <v>18</v>
      </c>
      <c r="Z58" s="0" t="n">
        <v>148</v>
      </c>
    </row>
    <row r="59" customFormat="false" ht="14.4" hidden="false" customHeight="false" outlineLevel="0" collapsed="false">
      <c r="A59" s="0" t="s">
        <v>23</v>
      </c>
      <c r="B59" s="0" t="s">
        <v>1014</v>
      </c>
      <c r="C59" s="0" t="s">
        <v>959</v>
      </c>
      <c r="D59" s="0" t="s">
        <v>955</v>
      </c>
      <c r="E59" s="0" t="n">
        <v>0</v>
      </c>
      <c r="F59" s="0" t="n">
        <v>0</v>
      </c>
      <c r="G59" s="0" t="n">
        <v>13</v>
      </c>
      <c r="H59" s="0" t="n">
        <v>207</v>
      </c>
      <c r="I59" s="0" t="n">
        <v>26</v>
      </c>
      <c r="J59" s="0" t="n">
        <v>265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</row>
    <row r="60" customFormat="false" ht="14.4" hidden="false" customHeight="false" outlineLevel="0" collapsed="false">
      <c r="A60" s="0" t="s">
        <v>23</v>
      </c>
      <c r="B60" s="0" t="s">
        <v>1015</v>
      </c>
      <c r="C60" s="0" t="s">
        <v>955</v>
      </c>
      <c r="D60" s="0" t="s">
        <v>954</v>
      </c>
      <c r="E60" s="0" t="n">
        <v>0</v>
      </c>
      <c r="F60" s="0" t="n">
        <v>0</v>
      </c>
      <c r="G60" s="0" t="n">
        <v>11</v>
      </c>
      <c r="H60" s="0" t="n">
        <v>109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</row>
    <row r="61" customFormat="false" ht="14.4" hidden="false" customHeight="false" outlineLevel="0" collapsed="false">
      <c r="A61" s="0" t="s">
        <v>23</v>
      </c>
      <c r="B61" s="0" t="s">
        <v>1016</v>
      </c>
      <c r="C61" s="0" t="s">
        <v>965</v>
      </c>
      <c r="D61" s="0" t="s">
        <v>959</v>
      </c>
      <c r="E61" s="0" t="n">
        <v>0</v>
      </c>
      <c r="F61" s="0" t="n">
        <v>0</v>
      </c>
      <c r="G61" s="0" t="n">
        <v>10</v>
      </c>
      <c r="H61" s="0" t="n">
        <v>131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23</v>
      </c>
      <c r="V61" s="0" t="n">
        <v>193</v>
      </c>
      <c r="W61" s="0" t="n">
        <v>0</v>
      </c>
      <c r="X61" s="0" t="n">
        <v>0</v>
      </c>
      <c r="Y61" s="0" t="n">
        <v>0</v>
      </c>
      <c r="Z61" s="0" t="n">
        <v>0</v>
      </c>
    </row>
    <row r="62" customFormat="false" ht="14.4" hidden="false" customHeight="false" outlineLevel="0" collapsed="false">
      <c r="A62" s="0" t="s">
        <v>23</v>
      </c>
      <c r="B62" s="0" t="s">
        <v>1017</v>
      </c>
      <c r="C62" s="0" t="s">
        <v>959</v>
      </c>
      <c r="D62" s="0" t="s">
        <v>965</v>
      </c>
      <c r="E62" s="0" t="n">
        <v>0</v>
      </c>
      <c r="F62" s="0" t="n">
        <v>0</v>
      </c>
      <c r="G62" s="0" t="n">
        <v>19</v>
      </c>
      <c r="H62" s="0" t="n">
        <v>154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</row>
    <row r="63" customFormat="false" ht="14.4" hidden="false" customHeight="false" outlineLevel="0" collapsed="false">
      <c r="A63" s="0" t="s">
        <v>23</v>
      </c>
      <c r="B63" s="0" t="s">
        <v>1018</v>
      </c>
      <c r="C63" s="0" t="s">
        <v>965</v>
      </c>
      <c r="D63" s="0" t="s">
        <v>954</v>
      </c>
      <c r="E63" s="0" t="n">
        <v>0</v>
      </c>
      <c r="F63" s="0" t="n">
        <v>0</v>
      </c>
      <c r="G63" s="0" t="n">
        <v>10</v>
      </c>
      <c r="H63" s="0" t="n">
        <v>90</v>
      </c>
      <c r="I63" s="0" t="n">
        <v>0</v>
      </c>
      <c r="J63" s="0" t="n">
        <v>0</v>
      </c>
      <c r="K63" s="0" t="n">
        <v>15</v>
      </c>
      <c r="L63" s="0" t="n">
        <v>76</v>
      </c>
      <c r="M63" s="0" t="n">
        <v>0</v>
      </c>
      <c r="N63" s="0" t="n">
        <v>0</v>
      </c>
      <c r="O63" s="0" t="n">
        <v>24</v>
      </c>
      <c r="P63" s="0" t="n">
        <v>103</v>
      </c>
      <c r="Q63" s="0" t="n">
        <v>13</v>
      </c>
      <c r="R63" s="0" t="n">
        <v>99</v>
      </c>
      <c r="S63" s="0" t="n">
        <v>20</v>
      </c>
      <c r="T63" s="0" t="n">
        <v>99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</row>
    <row r="64" customFormat="false" ht="14.4" hidden="false" customHeight="false" outlineLevel="0" collapsed="false">
      <c r="A64" s="0" t="s">
        <v>23</v>
      </c>
      <c r="B64" s="0" t="s">
        <v>1019</v>
      </c>
      <c r="C64" s="0" t="s">
        <v>954</v>
      </c>
      <c r="D64" s="0" t="s">
        <v>965</v>
      </c>
      <c r="E64" s="0" t="n">
        <v>0</v>
      </c>
      <c r="F64" s="0" t="n">
        <v>0</v>
      </c>
      <c r="G64" s="0" t="n">
        <v>25</v>
      </c>
      <c r="H64" s="0" t="n">
        <v>252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26</v>
      </c>
      <c r="N64" s="0" t="n">
        <v>305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</row>
    <row r="65" customFormat="false" ht="14.4" hidden="false" customHeight="false" outlineLevel="0" collapsed="false">
      <c r="A65" s="0" t="s">
        <v>23</v>
      </c>
      <c r="B65" s="0" t="s">
        <v>1020</v>
      </c>
      <c r="C65" s="0" t="s">
        <v>959</v>
      </c>
      <c r="D65" s="0" t="s">
        <v>965</v>
      </c>
      <c r="E65" s="0" t="n">
        <v>0</v>
      </c>
      <c r="F65" s="0" t="n">
        <v>0</v>
      </c>
      <c r="G65" s="0" t="n">
        <v>26</v>
      </c>
      <c r="H65" s="0" t="n">
        <v>252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29</v>
      </c>
      <c r="V65" s="0" t="n">
        <v>279</v>
      </c>
      <c r="W65" s="0" t="n">
        <v>0</v>
      </c>
      <c r="X65" s="0" t="n">
        <v>0</v>
      </c>
      <c r="Y65" s="0" t="n">
        <v>0</v>
      </c>
      <c r="Z65" s="0" t="n">
        <v>0</v>
      </c>
    </row>
    <row r="66" customFormat="false" ht="14.4" hidden="false" customHeight="false" outlineLevel="0" collapsed="false">
      <c r="A66" s="0" t="s">
        <v>23</v>
      </c>
      <c r="B66" s="0" t="s">
        <v>1021</v>
      </c>
      <c r="C66" s="0" t="s">
        <v>959</v>
      </c>
      <c r="D66" s="0" t="s">
        <v>965</v>
      </c>
      <c r="E66" s="0" t="n">
        <v>0</v>
      </c>
      <c r="F66" s="0" t="n">
        <v>0</v>
      </c>
      <c r="G66" s="0" t="n">
        <v>17</v>
      </c>
      <c r="H66" s="0" t="n">
        <v>252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</row>
    <row r="67" customFormat="false" ht="14.4" hidden="false" customHeight="false" outlineLevel="0" collapsed="false">
      <c r="A67" s="0" t="s">
        <v>23</v>
      </c>
      <c r="B67" s="0" t="s">
        <v>1022</v>
      </c>
      <c r="C67" s="0" t="s">
        <v>965</v>
      </c>
      <c r="D67" s="0" t="s">
        <v>954</v>
      </c>
      <c r="E67" s="0" t="n">
        <v>0</v>
      </c>
      <c r="F67" s="0" t="n">
        <v>0</v>
      </c>
      <c r="G67" s="0" t="n">
        <v>24</v>
      </c>
      <c r="H67" s="0" t="n">
        <v>204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23</v>
      </c>
      <c r="R67" s="0" t="n">
        <v>163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</row>
    <row r="68" customFormat="false" ht="14.4" hidden="false" customHeight="false" outlineLevel="0" collapsed="false">
      <c r="A68" s="0" t="s">
        <v>23</v>
      </c>
      <c r="B68" s="0" t="s">
        <v>1023</v>
      </c>
      <c r="C68" s="0" t="s">
        <v>965</v>
      </c>
      <c r="D68" s="0" t="s">
        <v>954</v>
      </c>
      <c r="E68" s="0" t="n">
        <v>0</v>
      </c>
      <c r="F68" s="0" t="n">
        <v>0</v>
      </c>
      <c r="G68" s="0" t="n">
        <v>19</v>
      </c>
      <c r="H68" s="0" t="n">
        <v>294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26</v>
      </c>
      <c r="N68" s="0" t="n">
        <v>313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</row>
    <row r="69" customFormat="false" ht="14.4" hidden="false" customHeight="false" outlineLevel="0" collapsed="false">
      <c r="A69" s="0" t="s">
        <v>23</v>
      </c>
      <c r="B69" s="0" t="s">
        <v>1024</v>
      </c>
      <c r="C69" s="0" t="s">
        <v>955</v>
      </c>
      <c r="D69" s="0" t="s">
        <v>954</v>
      </c>
      <c r="E69" s="0" t="n">
        <v>0</v>
      </c>
      <c r="F69" s="0" t="n">
        <v>0</v>
      </c>
      <c r="G69" s="0" t="n">
        <v>28</v>
      </c>
      <c r="H69" s="0" t="n">
        <v>184</v>
      </c>
      <c r="I69" s="0" t="n">
        <v>0</v>
      </c>
      <c r="J69" s="0" t="n">
        <v>0</v>
      </c>
      <c r="K69" s="0" t="n">
        <v>21</v>
      </c>
      <c r="L69" s="0" t="n">
        <v>175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</row>
    <row r="70" customFormat="false" ht="14.4" hidden="false" customHeight="false" outlineLevel="0" collapsed="false">
      <c r="A70" s="0" t="s">
        <v>23</v>
      </c>
      <c r="B70" s="0" t="s">
        <v>1025</v>
      </c>
      <c r="C70" s="0" t="s">
        <v>954</v>
      </c>
      <c r="D70" s="0" t="s">
        <v>955</v>
      </c>
      <c r="E70" s="0" t="n">
        <v>0</v>
      </c>
      <c r="F70" s="0" t="n">
        <v>0</v>
      </c>
      <c r="G70" s="0" t="n">
        <v>25</v>
      </c>
      <c r="H70" s="0" t="n">
        <v>216</v>
      </c>
      <c r="I70" s="0" t="n">
        <v>0</v>
      </c>
      <c r="J70" s="0" t="n">
        <v>0</v>
      </c>
      <c r="K70" s="0" t="n">
        <v>30</v>
      </c>
      <c r="L70" s="0" t="n">
        <v>257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24</v>
      </c>
      <c r="R70" s="0" t="n">
        <v>247</v>
      </c>
      <c r="S70" s="0" t="n">
        <v>18</v>
      </c>
      <c r="T70" s="0" t="n">
        <v>216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24</v>
      </c>
      <c r="Z70" s="0" t="n">
        <v>232</v>
      </c>
    </row>
    <row r="71" customFormat="false" ht="14.4" hidden="false" customHeight="false" outlineLevel="0" collapsed="false">
      <c r="A71" s="0" t="s">
        <v>23</v>
      </c>
      <c r="B71" s="0" t="s">
        <v>1026</v>
      </c>
      <c r="C71" s="0" t="s">
        <v>954</v>
      </c>
      <c r="D71" s="0" t="s">
        <v>955</v>
      </c>
      <c r="E71" s="0" t="n">
        <v>0</v>
      </c>
      <c r="F71" s="0" t="n">
        <v>0</v>
      </c>
      <c r="G71" s="0" t="n">
        <v>19</v>
      </c>
      <c r="H71" s="0" t="n">
        <v>183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28</v>
      </c>
      <c r="V71" s="0" t="n">
        <v>252</v>
      </c>
      <c r="W71" s="0" t="n">
        <v>0</v>
      </c>
      <c r="X71" s="0" t="n">
        <v>0</v>
      </c>
      <c r="Y71" s="0" t="n">
        <v>19</v>
      </c>
      <c r="Z71" s="0" t="n">
        <v>213</v>
      </c>
    </row>
    <row r="72" customFormat="false" ht="14.4" hidden="false" customHeight="false" outlineLevel="0" collapsed="false">
      <c r="A72" s="0" t="s">
        <v>23</v>
      </c>
      <c r="B72" s="0" t="s">
        <v>1027</v>
      </c>
      <c r="C72" s="0" t="s">
        <v>959</v>
      </c>
      <c r="D72" s="0" t="s">
        <v>955</v>
      </c>
      <c r="E72" s="0" t="n">
        <v>0</v>
      </c>
      <c r="F72" s="0" t="n">
        <v>0</v>
      </c>
      <c r="G72" s="0" t="n">
        <v>26</v>
      </c>
      <c r="H72" s="0" t="n">
        <v>202</v>
      </c>
      <c r="I72" s="0" t="n">
        <v>25</v>
      </c>
      <c r="J72" s="0" t="n">
        <v>168</v>
      </c>
      <c r="K72" s="0" t="n">
        <v>21</v>
      </c>
      <c r="L72" s="0" t="n">
        <v>167</v>
      </c>
      <c r="M72" s="0" t="n">
        <v>41</v>
      </c>
      <c r="N72" s="0" t="n">
        <v>237</v>
      </c>
      <c r="O72" s="0" t="n">
        <v>17</v>
      </c>
      <c r="P72" s="0" t="n">
        <v>192</v>
      </c>
      <c r="Q72" s="0" t="n">
        <v>0</v>
      </c>
      <c r="R72" s="0" t="n">
        <v>0</v>
      </c>
      <c r="S72" s="0" t="n">
        <v>22</v>
      </c>
      <c r="T72" s="0" t="n">
        <v>223</v>
      </c>
      <c r="U72" s="0" t="n">
        <v>40</v>
      </c>
      <c r="V72" s="0" t="n">
        <v>298</v>
      </c>
      <c r="W72" s="0" t="n">
        <v>21</v>
      </c>
      <c r="X72" s="0" t="n">
        <v>201</v>
      </c>
      <c r="Y72" s="0" t="n">
        <v>30</v>
      </c>
      <c r="Z72" s="0" t="n">
        <v>193</v>
      </c>
    </row>
    <row r="73" customFormat="false" ht="14.4" hidden="false" customHeight="false" outlineLevel="0" collapsed="false">
      <c r="A73" s="0" t="s">
        <v>23</v>
      </c>
      <c r="B73" s="0" t="s">
        <v>1028</v>
      </c>
      <c r="C73" s="0" t="s">
        <v>965</v>
      </c>
      <c r="D73" s="0" t="s">
        <v>959</v>
      </c>
      <c r="E73" s="0" t="n">
        <v>0</v>
      </c>
      <c r="F73" s="0" t="n">
        <v>0</v>
      </c>
      <c r="G73" s="0" t="n">
        <v>13</v>
      </c>
      <c r="H73" s="0" t="n">
        <v>193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16</v>
      </c>
      <c r="R73" s="0" t="n">
        <v>214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</row>
    <row r="74" customFormat="false" ht="14.4" hidden="false" customHeight="false" outlineLevel="0" collapsed="false">
      <c r="A74" s="0" t="s">
        <v>23</v>
      </c>
      <c r="B74" s="0" t="s">
        <v>1029</v>
      </c>
      <c r="C74" s="0" t="s">
        <v>954</v>
      </c>
      <c r="D74" s="0" t="s">
        <v>955</v>
      </c>
      <c r="E74" s="0" t="n">
        <v>0</v>
      </c>
      <c r="F74" s="0" t="n">
        <v>0</v>
      </c>
      <c r="G74" s="0" t="n">
        <v>24</v>
      </c>
      <c r="H74" s="0" t="n">
        <v>189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21</v>
      </c>
      <c r="P74" s="0" t="n">
        <v>171</v>
      </c>
      <c r="Q74" s="0" t="n">
        <v>20</v>
      </c>
      <c r="R74" s="0" t="n">
        <v>201</v>
      </c>
      <c r="S74" s="0" t="n">
        <v>26</v>
      </c>
      <c r="T74" s="0" t="n">
        <v>210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</row>
    <row r="75" customFormat="false" ht="14.4" hidden="false" customHeight="false" outlineLevel="0" collapsed="false">
      <c r="A75" s="0" t="s">
        <v>23</v>
      </c>
      <c r="B75" s="0" t="s">
        <v>1030</v>
      </c>
      <c r="C75" s="0" t="s">
        <v>959</v>
      </c>
      <c r="D75" s="0" t="s">
        <v>965</v>
      </c>
      <c r="E75" s="0" t="n">
        <v>0</v>
      </c>
      <c r="F75" s="0" t="n">
        <v>0</v>
      </c>
      <c r="G75" s="0" t="n">
        <v>31</v>
      </c>
      <c r="H75" s="0" t="n">
        <v>287</v>
      </c>
      <c r="I75" s="0" t="n">
        <v>21</v>
      </c>
      <c r="J75" s="0" t="n">
        <v>225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27</v>
      </c>
      <c r="R75" s="0" t="n">
        <v>273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21</v>
      </c>
      <c r="Z75" s="0" t="n">
        <v>258</v>
      </c>
    </row>
    <row r="76" customFormat="false" ht="14.4" hidden="false" customHeight="false" outlineLevel="0" collapsed="false">
      <c r="A76" s="0" t="s">
        <v>23</v>
      </c>
      <c r="B76" s="0" t="s">
        <v>1031</v>
      </c>
      <c r="C76" s="0" t="s">
        <v>965</v>
      </c>
      <c r="D76" s="0" t="s">
        <v>954</v>
      </c>
      <c r="E76" s="0" t="n">
        <v>0</v>
      </c>
      <c r="F76" s="0" t="n">
        <v>0</v>
      </c>
      <c r="G76" s="0" t="n">
        <v>15</v>
      </c>
      <c r="H76" s="0" t="n">
        <v>181</v>
      </c>
      <c r="I76" s="0" t="n">
        <v>14</v>
      </c>
      <c r="J76" s="0" t="n">
        <v>193</v>
      </c>
      <c r="K76" s="0" t="n">
        <v>16</v>
      </c>
      <c r="L76" s="0" t="n">
        <v>209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16</v>
      </c>
      <c r="T76" s="0" t="n">
        <v>231</v>
      </c>
      <c r="U76" s="0" t="n">
        <v>21</v>
      </c>
      <c r="V76" s="0" t="n">
        <v>188</v>
      </c>
      <c r="W76" s="0" t="n">
        <v>16</v>
      </c>
      <c r="X76" s="0" t="n">
        <v>192</v>
      </c>
      <c r="Y76" s="0" t="n">
        <v>14</v>
      </c>
      <c r="Z76" s="0" t="n">
        <v>192</v>
      </c>
    </row>
    <row r="77" customFormat="false" ht="14.4" hidden="false" customHeight="false" outlineLevel="0" collapsed="false">
      <c r="A77" s="0" t="s">
        <v>23</v>
      </c>
      <c r="B77" s="0" t="s">
        <v>1032</v>
      </c>
      <c r="C77" s="0" t="s">
        <v>959</v>
      </c>
      <c r="D77" s="0" t="s">
        <v>955</v>
      </c>
      <c r="E77" s="0" t="n">
        <v>0</v>
      </c>
      <c r="F77" s="0" t="n">
        <v>0</v>
      </c>
      <c r="G77" s="0" t="n">
        <v>16</v>
      </c>
      <c r="H77" s="0" t="n">
        <v>184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17</v>
      </c>
      <c r="N77" s="0" t="n">
        <v>211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20</v>
      </c>
      <c r="T77" s="0" t="n">
        <v>247</v>
      </c>
      <c r="U77" s="0" t="n">
        <v>0</v>
      </c>
      <c r="V77" s="0" t="n">
        <v>0</v>
      </c>
      <c r="W77" s="0" t="n">
        <v>16</v>
      </c>
      <c r="X77" s="0" t="n">
        <v>198</v>
      </c>
      <c r="Y77" s="0" t="n">
        <v>0</v>
      </c>
      <c r="Z77" s="0" t="n">
        <v>0</v>
      </c>
    </row>
    <row r="78" customFormat="false" ht="14.4" hidden="false" customHeight="false" outlineLevel="0" collapsed="false">
      <c r="A78" s="0" t="s">
        <v>23</v>
      </c>
      <c r="B78" s="0" t="s">
        <v>1033</v>
      </c>
      <c r="C78" s="0" t="s">
        <v>955</v>
      </c>
      <c r="D78" s="0" t="s">
        <v>959</v>
      </c>
      <c r="E78" s="0" t="n">
        <v>0</v>
      </c>
      <c r="F78" s="0" t="n">
        <v>0</v>
      </c>
      <c r="G78" s="0" t="n">
        <v>18</v>
      </c>
      <c r="H78" s="0" t="n">
        <v>267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</row>
    <row r="79" customFormat="false" ht="14.4" hidden="false" customHeight="false" outlineLevel="0" collapsed="false">
      <c r="A79" s="0" t="s">
        <v>23</v>
      </c>
      <c r="B79" s="0" t="s">
        <v>1034</v>
      </c>
      <c r="C79" s="0" t="s">
        <v>965</v>
      </c>
      <c r="D79" s="0" t="s">
        <v>959</v>
      </c>
      <c r="E79" s="0" t="n">
        <v>0</v>
      </c>
      <c r="F79" s="0" t="n">
        <v>0</v>
      </c>
      <c r="G79" s="0" t="n">
        <v>25</v>
      </c>
      <c r="H79" s="0" t="n">
        <v>222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</row>
    <row r="80" customFormat="false" ht="14.4" hidden="false" customHeight="false" outlineLevel="0" collapsed="false">
      <c r="A80" s="0" t="s">
        <v>23</v>
      </c>
      <c r="B80" s="0" t="s">
        <v>1035</v>
      </c>
      <c r="C80" s="0" t="s">
        <v>959</v>
      </c>
      <c r="D80" s="0" t="s">
        <v>965</v>
      </c>
      <c r="E80" s="0" t="n">
        <v>0</v>
      </c>
      <c r="F80" s="0" t="n">
        <v>0</v>
      </c>
      <c r="G80" s="0" t="n">
        <v>22</v>
      </c>
      <c r="H80" s="0" t="n">
        <v>218</v>
      </c>
      <c r="I80" s="0" t="n">
        <v>30</v>
      </c>
      <c r="J80" s="0" t="n">
        <v>225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24</v>
      </c>
      <c r="P80" s="0" t="n">
        <v>175</v>
      </c>
      <c r="Q80" s="0" t="n">
        <v>28</v>
      </c>
      <c r="R80" s="0" t="n">
        <v>233</v>
      </c>
      <c r="S80" s="0" t="n">
        <v>0</v>
      </c>
      <c r="T80" s="0" t="n">
        <v>0</v>
      </c>
      <c r="U80" s="0" t="n">
        <v>20</v>
      </c>
      <c r="V80" s="0" t="n">
        <v>184</v>
      </c>
      <c r="W80" s="0" t="n">
        <v>0</v>
      </c>
      <c r="X80" s="0" t="n">
        <v>0</v>
      </c>
      <c r="Y80" s="0" t="n">
        <v>0</v>
      </c>
      <c r="Z80" s="0" t="n">
        <v>0</v>
      </c>
    </row>
    <row r="81" customFormat="false" ht="14.4" hidden="false" customHeight="false" outlineLevel="0" collapsed="false">
      <c r="A81" s="0" t="s">
        <v>23</v>
      </c>
      <c r="B81" s="0" t="s">
        <v>1036</v>
      </c>
      <c r="C81" s="0" t="s">
        <v>965</v>
      </c>
      <c r="D81" s="0" t="s">
        <v>954</v>
      </c>
      <c r="E81" s="0" t="n">
        <v>0</v>
      </c>
      <c r="F81" s="0" t="n">
        <v>0</v>
      </c>
      <c r="G81" s="0" t="n">
        <v>17</v>
      </c>
      <c r="H81" s="0" t="n">
        <v>222</v>
      </c>
      <c r="I81" s="0" t="n">
        <v>14</v>
      </c>
      <c r="J81" s="0" t="n">
        <v>230</v>
      </c>
      <c r="K81" s="0" t="n">
        <v>12</v>
      </c>
      <c r="L81" s="0" t="n">
        <v>198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14</v>
      </c>
      <c r="R81" s="0" t="n">
        <v>238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</row>
    <row r="82" customFormat="false" ht="14.4" hidden="false" customHeight="false" outlineLevel="0" collapsed="false">
      <c r="A82" s="0" t="s">
        <v>23</v>
      </c>
      <c r="B82" s="0" t="s">
        <v>1037</v>
      </c>
      <c r="C82" s="0" t="s">
        <v>959</v>
      </c>
      <c r="D82" s="0" t="s">
        <v>955</v>
      </c>
      <c r="E82" s="0" t="n">
        <v>0</v>
      </c>
      <c r="F82" s="0" t="n">
        <v>0</v>
      </c>
      <c r="G82" s="0" t="n">
        <v>22</v>
      </c>
      <c r="H82" s="0" t="n">
        <v>259</v>
      </c>
      <c r="I82" s="0" t="n">
        <v>30</v>
      </c>
      <c r="J82" s="0" t="n">
        <v>263</v>
      </c>
      <c r="K82" s="0" t="n">
        <v>19</v>
      </c>
      <c r="L82" s="0" t="n">
        <v>260</v>
      </c>
      <c r="M82" s="0" t="n">
        <v>28</v>
      </c>
      <c r="N82" s="0" t="n">
        <v>234</v>
      </c>
      <c r="O82" s="0" t="n">
        <v>22</v>
      </c>
      <c r="P82" s="0" t="n">
        <v>257</v>
      </c>
      <c r="Q82" s="0" t="n">
        <v>20</v>
      </c>
      <c r="R82" s="0" t="n">
        <v>259</v>
      </c>
      <c r="S82" s="0" t="n">
        <v>24</v>
      </c>
      <c r="T82" s="0" t="n">
        <v>251</v>
      </c>
      <c r="U82" s="0" t="n">
        <v>30</v>
      </c>
      <c r="V82" s="0" t="n">
        <v>318</v>
      </c>
      <c r="W82" s="0" t="n">
        <v>20</v>
      </c>
      <c r="X82" s="0" t="n">
        <v>216</v>
      </c>
      <c r="Y82" s="0" t="n">
        <v>25</v>
      </c>
      <c r="Z82" s="0" t="n">
        <v>212</v>
      </c>
    </row>
    <row r="83" customFormat="false" ht="14.4" hidden="false" customHeight="false" outlineLevel="0" collapsed="false">
      <c r="A83" s="0" t="s">
        <v>23</v>
      </c>
      <c r="B83" s="0" t="s">
        <v>1038</v>
      </c>
      <c r="C83" s="0" t="s">
        <v>959</v>
      </c>
      <c r="D83" s="0" t="s">
        <v>965</v>
      </c>
      <c r="E83" s="0" t="n">
        <v>0</v>
      </c>
      <c r="F83" s="0" t="n">
        <v>0</v>
      </c>
      <c r="G83" s="0" t="n">
        <v>20</v>
      </c>
      <c r="H83" s="0" t="n">
        <v>239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</row>
    <row r="84" customFormat="false" ht="14.4" hidden="false" customHeight="false" outlineLevel="0" collapsed="false">
      <c r="A84" s="0" t="s">
        <v>902</v>
      </c>
      <c r="B84" s="0" t="s">
        <v>1039</v>
      </c>
      <c r="C84" s="0" t="s">
        <v>954</v>
      </c>
      <c r="D84" s="0" t="s">
        <v>965</v>
      </c>
      <c r="E84" s="0" t="n">
        <v>0</v>
      </c>
      <c r="F84" s="0" t="n">
        <v>0</v>
      </c>
      <c r="G84" s="0" t="n">
        <v>4</v>
      </c>
      <c r="H84" s="0" t="n">
        <v>49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</row>
    <row r="85" customFormat="false" ht="14.4" hidden="false" customHeight="false" outlineLevel="0" collapsed="false">
      <c r="A85" s="0" t="s">
        <v>902</v>
      </c>
      <c r="B85" s="0" t="s">
        <v>1040</v>
      </c>
      <c r="C85" s="0" t="s">
        <v>955</v>
      </c>
      <c r="D85" s="0" t="s">
        <v>965</v>
      </c>
      <c r="E85" s="0" t="n">
        <v>0</v>
      </c>
      <c r="F85" s="0" t="n">
        <v>0</v>
      </c>
      <c r="G85" s="0" t="n">
        <v>6</v>
      </c>
      <c r="H85" s="0" t="n">
        <v>92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</row>
    <row r="86" customFormat="false" ht="14.4" hidden="false" customHeight="false" outlineLevel="0" collapsed="false">
      <c r="A86" s="0" t="s">
        <v>902</v>
      </c>
      <c r="B86" s="0" t="s">
        <v>1041</v>
      </c>
      <c r="C86" s="0" t="s">
        <v>965</v>
      </c>
      <c r="D86" s="0" t="s">
        <v>955</v>
      </c>
      <c r="E86" s="0" t="n">
        <v>0</v>
      </c>
      <c r="F86" s="0" t="n">
        <v>0</v>
      </c>
      <c r="G86" s="0" t="n">
        <v>5</v>
      </c>
      <c r="H86" s="0" t="n">
        <v>60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</row>
    <row r="87" customFormat="false" ht="14.4" hidden="false" customHeight="false" outlineLevel="0" collapsed="false">
      <c r="A87" s="0" t="s">
        <v>23</v>
      </c>
      <c r="B87" s="0" t="s">
        <v>1042</v>
      </c>
      <c r="C87" s="0" t="s">
        <v>955</v>
      </c>
      <c r="D87" s="0" t="s">
        <v>954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13</v>
      </c>
      <c r="J87" s="0" t="n">
        <v>129</v>
      </c>
      <c r="K87" s="0" t="n">
        <v>0</v>
      </c>
      <c r="L87" s="0" t="n">
        <v>0</v>
      </c>
      <c r="M87" s="0" t="n">
        <v>21</v>
      </c>
      <c r="N87" s="0" t="n">
        <v>110</v>
      </c>
      <c r="O87" s="0" t="n">
        <v>12</v>
      </c>
      <c r="P87" s="0" t="n">
        <v>144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</row>
    <row r="88" customFormat="false" ht="14.4" hidden="false" customHeight="false" outlineLevel="0" collapsed="false">
      <c r="A88" s="0" t="s">
        <v>23</v>
      </c>
      <c r="B88" s="0" t="s">
        <v>1043</v>
      </c>
      <c r="C88" s="0" t="s">
        <v>965</v>
      </c>
      <c r="D88" s="0" t="s">
        <v>954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24</v>
      </c>
      <c r="J88" s="0" t="n">
        <v>336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</row>
    <row r="89" customFormat="false" ht="14.4" hidden="false" customHeight="false" outlineLevel="0" collapsed="false">
      <c r="A89" s="0" t="s">
        <v>23</v>
      </c>
      <c r="B89" s="0" t="s">
        <v>1044</v>
      </c>
      <c r="C89" s="0" t="s">
        <v>955</v>
      </c>
      <c r="D89" s="0" t="s">
        <v>954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29</v>
      </c>
      <c r="J89" s="0" t="n">
        <v>329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</row>
    <row r="90" customFormat="false" ht="14.4" hidden="false" customHeight="false" outlineLevel="0" collapsed="false">
      <c r="A90" s="0" t="s">
        <v>23</v>
      </c>
      <c r="B90" s="0" t="s">
        <v>1045</v>
      </c>
      <c r="C90" s="0" t="s">
        <v>965</v>
      </c>
      <c r="D90" s="0" t="s">
        <v>954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13</v>
      </c>
      <c r="J90" s="0" t="n">
        <v>204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14</v>
      </c>
      <c r="X90" s="0" t="n">
        <v>196</v>
      </c>
      <c r="Y90" s="0" t="n">
        <v>14</v>
      </c>
      <c r="Z90" s="0" t="n">
        <v>181</v>
      </c>
    </row>
    <row r="91" customFormat="false" ht="14.4" hidden="false" customHeight="false" outlineLevel="0" collapsed="false">
      <c r="A91" s="0" t="s">
        <v>23</v>
      </c>
      <c r="B91" s="0" t="s">
        <v>1046</v>
      </c>
      <c r="C91" s="0" t="s">
        <v>959</v>
      </c>
      <c r="D91" s="0" t="s">
        <v>965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25</v>
      </c>
      <c r="J91" s="0" t="n">
        <v>329</v>
      </c>
      <c r="K91" s="0" t="n">
        <v>0</v>
      </c>
      <c r="L91" s="0" t="n">
        <v>0</v>
      </c>
      <c r="M91" s="0" t="n">
        <v>24</v>
      </c>
      <c r="N91" s="0" t="n">
        <v>288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30</v>
      </c>
      <c r="T91" s="0" t="n">
        <v>333</v>
      </c>
      <c r="U91" s="0" t="n">
        <v>66</v>
      </c>
      <c r="V91" s="0" t="n">
        <v>536</v>
      </c>
      <c r="W91" s="0" t="n">
        <v>0</v>
      </c>
      <c r="X91" s="0" t="n">
        <v>0</v>
      </c>
      <c r="Y91" s="0" t="n">
        <v>0</v>
      </c>
      <c r="Z91" s="0" t="n">
        <v>0</v>
      </c>
    </row>
    <row r="92" customFormat="false" ht="14.4" hidden="false" customHeight="false" outlineLevel="0" collapsed="false">
      <c r="A92" s="0" t="s">
        <v>23</v>
      </c>
      <c r="B92" s="0" t="s">
        <v>1047</v>
      </c>
      <c r="C92" s="0" t="s">
        <v>965</v>
      </c>
      <c r="D92" s="0" t="s">
        <v>959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47</v>
      </c>
      <c r="J92" s="0" t="n">
        <v>308</v>
      </c>
      <c r="K92" s="0" t="n">
        <v>28</v>
      </c>
      <c r="L92" s="0" t="n">
        <v>307</v>
      </c>
      <c r="M92" s="0" t="n">
        <v>0</v>
      </c>
      <c r="N92" s="0" t="n">
        <v>0</v>
      </c>
      <c r="O92" s="0" t="n">
        <v>36</v>
      </c>
      <c r="P92" s="0" t="n">
        <v>288</v>
      </c>
      <c r="Q92" s="0" t="n">
        <v>30</v>
      </c>
      <c r="R92" s="0" t="n">
        <v>298</v>
      </c>
      <c r="S92" s="0" t="n">
        <v>44</v>
      </c>
      <c r="T92" s="0" t="n">
        <v>312</v>
      </c>
      <c r="U92" s="0" t="n">
        <v>68</v>
      </c>
      <c r="V92" s="0" t="n">
        <v>555</v>
      </c>
      <c r="W92" s="0" t="n">
        <v>35</v>
      </c>
      <c r="X92" s="0" t="n">
        <v>340</v>
      </c>
      <c r="Y92" s="0" t="n">
        <v>32</v>
      </c>
      <c r="Z92" s="0" t="n">
        <v>316</v>
      </c>
    </row>
    <row r="93" customFormat="false" ht="14.4" hidden="false" customHeight="false" outlineLevel="0" collapsed="false">
      <c r="A93" s="0" t="s">
        <v>23</v>
      </c>
      <c r="B93" s="0" t="s">
        <v>1048</v>
      </c>
      <c r="C93" s="0" t="s">
        <v>955</v>
      </c>
      <c r="D93" s="0" t="s">
        <v>954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36</v>
      </c>
      <c r="J93" s="0" t="n">
        <v>307</v>
      </c>
      <c r="K93" s="0" t="n">
        <v>33</v>
      </c>
      <c r="L93" s="0" t="n">
        <v>285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</row>
    <row r="94" customFormat="false" ht="14.4" hidden="false" customHeight="false" outlineLevel="0" collapsed="false">
      <c r="A94" s="0" t="s">
        <v>23</v>
      </c>
      <c r="B94" s="0" t="s">
        <v>1049</v>
      </c>
      <c r="C94" s="0" t="s">
        <v>965</v>
      </c>
      <c r="D94" s="0" t="s">
        <v>959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23</v>
      </c>
      <c r="J94" s="0" t="n">
        <v>308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27</v>
      </c>
      <c r="R94" s="0" t="n">
        <v>283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23</v>
      </c>
      <c r="X94" s="0" t="n">
        <v>305</v>
      </c>
      <c r="Y94" s="0" t="n">
        <v>0</v>
      </c>
      <c r="Z94" s="0" t="n">
        <v>0</v>
      </c>
    </row>
    <row r="95" customFormat="false" ht="14.4" hidden="false" customHeight="false" outlineLevel="0" collapsed="false">
      <c r="A95" s="0" t="s">
        <v>23</v>
      </c>
      <c r="B95" s="0" t="s">
        <v>1050</v>
      </c>
      <c r="C95" s="0" t="s">
        <v>955</v>
      </c>
      <c r="D95" s="0" t="s">
        <v>954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20</v>
      </c>
      <c r="J95" s="0" t="n">
        <v>91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25</v>
      </c>
      <c r="T95" s="0" t="n">
        <v>121</v>
      </c>
      <c r="U95" s="0" t="n">
        <v>0</v>
      </c>
      <c r="V95" s="0" t="n">
        <v>0</v>
      </c>
      <c r="W95" s="0" t="n">
        <v>27</v>
      </c>
      <c r="X95" s="0" t="n">
        <v>112</v>
      </c>
      <c r="Y95" s="0" t="n">
        <v>0</v>
      </c>
      <c r="Z95" s="0" t="n">
        <v>0</v>
      </c>
    </row>
    <row r="96" customFormat="false" ht="14.4" hidden="false" customHeight="false" outlineLevel="0" collapsed="false">
      <c r="A96" s="0" t="s">
        <v>23</v>
      </c>
      <c r="B96" s="0" t="s">
        <v>1051</v>
      </c>
      <c r="C96" s="0" t="s">
        <v>954</v>
      </c>
      <c r="D96" s="0" t="s">
        <v>955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22</v>
      </c>
      <c r="J96" s="0" t="n">
        <v>219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28</v>
      </c>
      <c r="P96" s="0" t="n">
        <v>271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27</v>
      </c>
      <c r="V96" s="0" t="n">
        <v>314</v>
      </c>
      <c r="W96" s="0" t="n">
        <v>0</v>
      </c>
      <c r="X96" s="0" t="n">
        <v>0</v>
      </c>
      <c r="Y96" s="0" t="n">
        <v>0</v>
      </c>
      <c r="Z96" s="0" t="n">
        <v>0</v>
      </c>
    </row>
    <row r="97" customFormat="false" ht="14.4" hidden="false" customHeight="false" outlineLevel="0" collapsed="false">
      <c r="A97" s="0" t="s">
        <v>23</v>
      </c>
      <c r="B97" s="0" t="s">
        <v>1052</v>
      </c>
      <c r="C97" s="0" t="s">
        <v>954</v>
      </c>
      <c r="D97" s="0" t="s">
        <v>965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12</v>
      </c>
      <c r="J97" s="0" t="n">
        <v>140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12</v>
      </c>
      <c r="R97" s="0" t="n">
        <v>154</v>
      </c>
      <c r="S97" s="0" t="n">
        <v>0</v>
      </c>
      <c r="T97" s="0" t="n">
        <v>0</v>
      </c>
      <c r="U97" s="0" t="n">
        <v>17</v>
      </c>
      <c r="V97" s="0" t="n">
        <v>165</v>
      </c>
      <c r="W97" s="0" t="n">
        <v>0</v>
      </c>
      <c r="X97" s="0" t="n">
        <v>0</v>
      </c>
      <c r="Y97" s="0" t="n">
        <v>0</v>
      </c>
      <c r="Z97" s="0" t="n">
        <v>0</v>
      </c>
    </row>
    <row r="98" customFormat="false" ht="14.4" hidden="false" customHeight="false" outlineLevel="0" collapsed="false">
      <c r="A98" s="0" t="s">
        <v>23</v>
      </c>
      <c r="B98" s="0" t="s">
        <v>1053</v>
      </c>
      <c r="C98" s="0" t="s">
        <v>955</v>
      </c>
      <c r="D98" s="0" t="s">
        <v>954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26</v>
      </c>
      <c r="J98" s="0" t="n">
        <v>229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</row>
    <row r="99" customFormat="false" ht="14.4" hidden="false" customHeight="false" outlineLevel="0" collapsed="false">
      <c r="A99" s="0" t="s">
        <v>23</v>
      </c>
      <c r="B99" s="0" t="s">
        <v>1054</v>
      </c>
      <c r="C99" s="0" t="s">
        <v>965</v>
      </c>
      <c r="D99" s="0" t="s">
        <v>955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17</v>
      </c>
      <c r="J99" s="0" t="n">
        <v>270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</row>
    <row r="100" customFormat="false" ht="14.4" hidden="false" customHeight="false" outlineLevel="0" collapsed="false">
      <c r="A100" s="0" t="s">
        <v>23</v>
      </c>
      <c r="B100" s="0" t="s">
        <v>1055</v>
      </c>
      <c r="C100" s="0" t="s">
        <v>965</v>
      </c>
      <c r="D100" s="0" t="s">
        <v>959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18</v>
      </c>
      <c r="J100" s="0" t="n">
        <v>199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</row>
    <row r="101" customFormat="false" ht="14.4" hidden="false" customHeight="false" outlineLevel="0" collapsed="false">
      <c r="A101" s="0" t="s">
        <v>23</v>
      </c>
      <c r="B101" s="0" t="s">
        <v>1056</v>
      </c>
      <c r="C101" s="0" t="s">
        <v>954</v>
      </c>
      <c r="D101" s="0" t="s">
        <v>965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22</v>
      </c>
      <c r="J101" s="0" t="n">
        <v>269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20</v>
      </c>
      <c r="V101" s="0" t="n">
        <v>237</v>
      </c>
      <c r="W101" s="0" t="n">
        <v>0</v>
      </c>
      <c r="X101" s="0" t="n">
        <v>0</v>
      </c>
      <c r="Y101" s="0" t="n">
        <v>0</v>
      </c>
      <c r="Z101" s="0" t="n">
        <v>0</v>
      </c>
    </row>
    <row r="102" customFormat="false" ht="14.4" hidden="false" customHeight="false" outlineLevel="0" collapsed="false">
      <c r="A102" s="0" t="s">
        <v>23</v>
      </c>
      <c r="B102" s="0" t="s">
        <v>1057</v>
      </c>
      <c r="C102" s="0" t="s">
        <v>965</v>
      </c>
      <c r="D102" s="0" t="s">
        <v>954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14</v>
      </c>
      <c r="J102" s="0" t="n">
        <v>139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13</v>
      </c>
      <c r="V102" s="0" t="n">
        <v>161</v>
      </c>
      <c r="W102" s="0" t="n">
        <v>0</v>
      </c>
      <c r="X102" s="0" t="n">
        <v>0</v>
      </c>
      <c r="Y102" s="0" t="n">
        <v>0</v>
      </c>
      <c r="Z102" s="0" t="n">
        <v>0</v>
      </c>
    </row>
    <row r="103" customFormat="false" ht="14.4" hidden="false" customHeight="false" outlineLevel="0" collapsed="false">
      <c r="A103" s="0" t="s">
        <v>23</v>
      </c>
      <c r="B103" s="0" t="s">
        <v>1058</v>
      </c>
      <c r="C103" s="0" t="s">
        <v>955</v>
      </c>
      <c r="D103" s="0" t="s">
        <v>954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21</v>
      </c>
      <c r="J103" s="0" t="n">
        <v>165</v>
      </c>
      <c r="K103" s="0" t="n">
        <v>19</v>
      </c>
      <c r="L103" s="0" t="n">
        <v>149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18</v>
      </c>
      <c r="V103" s="0" t="n">
        <v>170</v>
      </c>
      <c r="W103" s="0" t="n">
        <v>0</v>
      </c>
      <c r="X103" s="0" t="n">
        <v>0</v>
      </c>
      <c r="Y103" s="0" t="n">
        <v>0</v>
      </c>
      <c r="Z103" s="0" t="n">
        <v>0</v>
      </c>
    </row>
    <row r="104" customFormat="false" ht="14.4" hidden="false" customHeight="false" outlineLevel="0" collapsed="false">
      <c r="A104" s="0" t="s">
        <v>23</v>
      </c>
      <c r="B104" s="0" t="s">
        <v>1059</v>
      </c>
      <c r="C104" s="0" t="s">
        <v>955</v>
      </c>
      <c r="D104" s="0" t="s">
        <v>954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21</v>
      </c>
      <c r="J104" s="0" t="n">
        <v>137</v>
      </c>
      <c r="K104" s="0" t="n">
        <v>0</v>
      </c>
      <c r="L104" s="0" t="n">
        <v>0</v>
      </c>
      <c r="M104" s="0" t="n">
        <v>22</v>
      </c>
      <c r="N104" s="0" t="n">
        <v>132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20</v>
      </c>
      <c r="X104" s="0" t="n">
        <v>145</v>
      </c>
      <c r="Y104" s="0" t="n">
        <v>0</v>
      </c>
      <c r="Z104" s="0" t="n">
        <v>0</v>
      </c>
    </row>
    <row r="105" customFormat="false" ht="14.4" hidden="false" customHeight="false" outlineLevel="0" collapsed="false">
      <c r="A105" s="0" t="s">
        <v>23</v>
      </c>
      <c r="B105" s="0" t="s">
        <v>1060</v>
      </c>
      <c r="C105" s="0" t="s">
        <v>1061</v>
      </c>
      <c r="D105" s="0" t="s">
        <v>954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18</v>
      </c>
      <c r="J105" s="0" t="n">
        <v>300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</row>
    <row r="106" customFormat="false" ht="14.4" hidden="false" customHeight="false" outlineLevel="0" collapsed="false">
      <c r="A106" s="0" t="s">
        <v>23</v>
      </c>
      <c r="B106" s="0" t="s">
        <v>1062</v>
      </c>
      <c r="C106" s="0" t="s">
        <v>955</v>
      </c>
      <c r="D106" s="0" t="s">
        <v>954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16</v>
      </c>
      <c r="J106" s="0" t="n">
        <v>255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</row>
    <row r="107" customFormat="false" ht="14.4" hidden="false" customHeight="false" outlineLevel="0" collapsed="false">
      <c r="A107" s="0" t="s">
        <v>23</v>
      </c>
      <c r="B107" s="0" t="s">
        <v>1063</v>
      </c>
      <c r="C107" s="0" t="s">
        <v>965</v>
      </c>
      <c r="D107" s="0" t="s">
        <v>954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14</v>
      </c>
      <c r="J107" s="0" t="n">
        <v>189</v>
      </c>
      <c r="K107" s="0" t="n">
        <v>0</v>
      </c>
      <c r="L107" s="0" t="n">
        <v>0</v>
      </c>
      <c r="M107" s="0" t="n">
        <v>17</v>
      </c>
      <c r="N107" s="0" t="n">
        <v>212</v>
      </c>
      <c r="O107" s="0" t="n">
        <v>14</v>
      </c>
      <c r="P107" s="0" t="n">
        <v>156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17</v>
      </c>
      <c r="V107" s="0" t="n">
        <v>176</v>
      </c>
      <c r="W107" s="0" t="n">
        <v>0</v>
      </c>
      <c r="X107" s="0" t="n">
        <v>0</v>
      </c>
      <c r="Y107" s="0" t="n">
        <v>0</v>
      </c>
      <c r="Z107" s="0" t="n">
        <v>0</v>
      </c>
    </row>
    <row r="108" customFormat="false" ht="14.4" hidden="false" customHeight="false" outlineLevel="0" collapsed="false">
      <c r="A108" s="0" t="s">
        <v>23</v>
      </c>
      <c r="B108" s="0" t="s">
        <v>1064</v>
      </c>
      <c r="C108" s="0" t="s">
        <v>954</v>
      </c>
      <c r="D108" s="0" t="s">
        <v>959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12</v>
      </c>
      <c r="J108" s="0" t="n">
        <v>235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</row>
    <row r="109" customFormat="false" ht="14.4" hidden="false" customHeight="false" outlineLevel="0" collapsed="false">
      <c r="A109" s="0" t="s">
        <v>23</v>
      </c>
      <c r="B109" s="0" t="s">
        <v>1065</v>
      </c>
      <c r="C109" s="0" t="s">
        <v>959</v>
      </c>
      <c r="D109" s="0" t="s">
        <v>965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36</v>
      </c>
      <c r="J109" s="0" t="n">
        <v>246</v>
      </c>
      <c r="K109" s="0" t="n">
        <v>23</v>
      </c>
      <c r="L109" s="0" t="n">
        <v>212</v>
      </c>
      <c r="M109" s="0" t="n">
        <v>23</v>
      </c>
      <c r="N109" s="0" t="n">
        <v>205</v>
      </c>
      <c r="O109" s="0" t="n">
        <v>0</v>
      </c>
      <c r="P109" s="0" t="n">
        <v>0</v>
      </c>
      <c r="Q109" s="0" t="n">
        <v>20</v>
      </c>
      <c r="R109" s="0" t="n">
        <v>246</v>
      </c>
      <c r="S109" s="0" t="n">
        <v>21</v>
      </c>
      <c r="T109" s="0" t="n">
        <v>226</v>
      </c>
      <c r="U109" s="0" t="n">
        <v>0</v>
      </c>
      <c r="V109" s="0" t="n">
        <v>0</v>
      </c>
      <c r="W109" s="0" t="n">
        <v>26</v>
      </c>
      <c r="X109" s="0" t="n">
        <v>175</v>
      </c>
      <c r="Y109" s="0" t="n">
        <v>0</v>
      </c>
      <c r="Z109" s="0" t="n">
        <v>0</v>
      </c>
    </row>
    <row r="110" customFormat="false" ht="14.4" hidden="false" customHeight="false" outlineLevel="0" collapsed="false">
      <c r="A110" s="0" t="s">
        <v>23</v>
      </c>
      <c r="B110" s="0" t="s">
        <v>1066</v>
      </c>
      <c r="C110" s="0" t="s">
        <v>965</v>
      </c>
      <c r="D110" s="0" t="s">
        <v>959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27</v>
      </c>
      <c r="J110" s="0" t="n">
        <v>217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</row>
    <row r="111" customFormat="false" ht="14.4" hidden="false" customHeight="false" outlineLevel="0" collapsed="false">
      <c r="A111" s="0" t="s">
        <v>23</v>
      </c>
      <c r="B111" s="0" t="s">
        <v>1067</v>
      </c>
      <c r="C111" s="0" t="s">
        <v>965</v>
      </c>
      <c r="D111" s="0" t="s">
        <v>959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18</v>
      </c>
      <c r="J111" s="0" t="n">
        <v>214</v>
      </c>
      <c r="K111" s="0" t="n">
        <v>18</v>
      </c>
      <c r="L111" s="0" t="n">
        <v>182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19</v>
      </c>
      <c r="R111" s="0" t="n">
        <v>208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</row>
    <row r="112" customFormat="false" ht="14.4" hidden="false" customHeight="false" outlineLevel="0" collapsed="false">
      <c r="A112" s="0" t="s">
        <v>23</v>
      </c>
      <c r="B112" s="0" t="s">
        <v>1068</v>
      </c>
      <c r="C112" s="0" t="s">
        <v>955</v>
      </c>
      <c r="D112" s="0" t="s">
        <v>954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17</v>
      </c>
      <c r="L112" s="0" t="n">
        <v>232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</row>
    <row r="113" customFormat="false" ht="14.4" hidden="false" customHeight="false" outlineLevel="0" collapsed="false">
      <c r="A113" s="0" t="s">
        <v>23</v>
      </c>
      <c r="B113" s="0" t="s">
        <v>1069</v>
      </c>
      <c r="C113" s="0" t="s">
        <v>959</v>
      </c>
      <c r="D113" s="0" t="s">
        <v>955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9</v>
      </c>
      <c r="L113" s="0" t="n">
        <v>133</v>
      </c>
      <c r="M113" s="0" t="n">
        <v>0</v>
      </c>
      <c r="N113" s="0" t="n">
        <v>0</v>
      </c>
      <c r="O113" s="0" t="n">
        <v>10</v>
      </c>
      <c r="P113" s="0" t="n">
        <v>130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12</v>
      </c>
      <c r="Z113" s="0" t="n">
        <v>122</v>
      </c>
    </row>
    <row r="114" customFormat="false" ht="14.4" hidden="false" customHeight="false" outlineLevel="0" collapsed="false">
      <c r="A114" s="0" t="s">
        <v>23</v>
      </c>
      <c r="B114" s="0" t="s">
        <v>1070</v>
      </c>
      <c r="C114" s="0" t="s">
        <v>965</v>
      </c>
      <c r="D114" s="0" t="s">
        <v>959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24</v>
      </c>
      <c r="L114" s="0" t="n">
        <v>281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</row>
    <row r="115" customFormat="false" ht="14.4" hidden="false" customHeight="false" outlineLevel="0" collapsed="false">
      <c r="A115" s="0" t="s">
        <v>23</v>
      </c>
      <c r="B115" s="0" t="s">
        <v>1071</v>
      </c>
      <c r="C115" s="0" t="s">
        <v>959</v>
      </c>
      <c r="D115" s="0" t="s">
        <v>965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20</v>
      </c>
      <c r="L115" s="0" t="n">
        <v>201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</row>
    <row r="116" customFormat="false" ht="14.4" hidden="false" customHeight="false" outlineLevel="0" collapsed="false">
      <c r="A116" s="0" t="s">
        <v>23</v>
      </c>
      <c r="B116" s="0" t="s">
        <v>1072</v>
      </c>
      <c r="C116" s="0" t="s">
        <v>965</v>
      </c>
      <c r="D116" s="0" t="s">
        <v>959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45</v>
      </c>
      <c r="L116" s="0" t="n">
        <v>254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</row>
    <row r="117" customFormat="false" ht="14.4" hidden="false" customHeight="false" outlineLevel="0" collapsed="false">
      <c r="A117" s="0" t="s">
        <v>23</v>
      </c>
      <c r="B117" s="0" t="s">
        <v>1073</v>
      </c>
      <c r="C117" s="0" t="s">
        <v>959</v>
      </c>
      <c r="D117" s="0" t="s">
        <v>965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32</v>
      </c>
      <c r="L117" s="0" t="n">
        <v>207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</row>
    <row r="118" customFormat="false" ht="14.4" hidden="false" customHeight="false" outlineLevel="0" collapsed="false">
      <c r="A118" s="0" t="s">
        <v>23</v>
      </c>
      <c r="B118" s="0" t="s">
        <v>1074</v>
      </c>
      <c r="C118" s="0" t="s">
        <v>965</v>
      </c>
      <c r="D118" s="0" t="s">
        <v>954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20</v>
      </c>
      <c r="L118" s="0" t="n">
        <v>239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</row>
    <row r="119" customFormat="false" ht="14.4" hidden="false" customHeight="false" outlineLevel="0" collapsed="false">
      <c r="A119" s="0" t="s">
        <v>23</v>
      </c>
      <c r="B119" s="0" t="s">
        <v>1075</v>
      </c>
      <c r="C119" s="0" t="s">
        <v>965</v>
      </c>
      <c r="D119" s="0" t="s">
        <v>959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22</v>
      </c>
      <c r="L119" s="0" t="n">
        <v>291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30</v>
      </c>
      <c r="V119" s="0" t="n">
        <v>342</v>
      </c>
      <c r="W119" s="0" t="n">
        <v>0</v>
      </c>
      <c r="X119" s="0" t="n">
        <v>0</v>
      </c>
      <c r="Y119" s="0" t="n">
        <v>0</v>
      </c>
      <c r="Z119" s="0" t="n">
        <v>0</v>
      </c>
    </row>
    <row r="120" customFormat="false" ht="14.4" hidden="false" customHeight="false" outlineLevel="0" collapsed="false">
      <c r="A120" s="0" t="s">
        <v>23</v>
      </c>
      <c r="B120" s="0" t="s">
        <v>1076</v>
      </c>
      <c r="C120" s="0" t="s">
        <v>955</v>
      </c>
      <c r="D120" s="0" t="s">
        <v>954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16</v>
      </c>
      <c r="L120" s="0" t="n">
        <v>210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</row>
    <row r="121" customFormat="false" ht="14.4" hidden="false" customHeight="false" outlineLevel="0" collapsed="false">
      <c r="A121" s="0" t="s">
        <v>23</v>
      </c>
      <c r="B121" s="0" t="s">
        <v>1077</v>
      </c>
      <c r="C121" s="0" t="s">
        <v>955</v>
      </c>
      <c r="D121" s="0" t="s">
        <v>954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24</v>
      </c>
      <c r="L121" s="0" t="n">
        <v>147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34</v>
      </c>
      <c r="T121" s="0" t="n">
        <v>160</v>
      </c>
      <c r="U121" s="0" t="n">
        <v>37</v>
      </c>
      <c r="V121" s="0" t="n">
        <v>195</v>
      </c>
      <c r="W121" s="0" t="n">
        <v>0</v>
      </c>
      <c r="X121" s="0" t="n">
        <v>0</v>
      </c>
      <c r="Y121" s="0" t="n">
        <v>0</v>
      </c>
      <c r="Z121" s="0" t="n">
        <v>0</v>
      </c>
    </row>
    <row r="122" customFormat="false" ht="14.4" hidden="false" customHeight="false" outlineLevel="0" collapsed="false">
      <c r="A122" s="0" t="s">
        <v>23</v>
      </c>
      <c r="B122" s="0" t="s">
        <v>1078</v>
      </c>
      <c r="C122" s="0" t="s">
        <v>954</v>
      </c>
      <c r="D122" s="0" t="s">
        <v>965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10</v>
      </c>
      <c r="L122" s="0" t="n">
        <v>164</v>
      </c>
      <c r="M122" s="0" t="n">
        <v>13</v>
      </c>
      <c r="N122" s="0" t="n">
        <v>162</v>
      </c>
      <c r="O122" s="0" t="n">
        <v>0</v>
      </c>
      <c r="P122" s="0" t="n">
        <v>0</v>
      </c>
      <c r="Q122" s="0" t="n">
        <v>16</v>
      </c>
      <c r="R122" s="0" t="n">
        <v>194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</row>
    <row r="123" customFormat="false" ht="14.4" hidden="false" customHeight="false" outlineLevel="0" collapsed="false">
      <c r="A123" s="0" t="s">
        <v>23</v>
      </c>
      <c r="B123" s="0" t="s">
        <v>1079</v>
      </c>
      <c r="C123" s="0" t="s">
        <v>965</v>
      </c>
      <c r="D123" s="0" t="s">
        <v>959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15</v>
      </c>
      <c r="L123" s="0" t="n">
        <v>181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</row>
    <row r="124" customFormat="false" ht="14.4" hidden="false" customHeight="false" outlineLevel="0" collapsed="false">
      <c r="A124" s="0" t="s">
        <v>23</v>
      </c>
      <c r="B124" s="0" t="s">
        <v>1080</v>
      </c>
      <c r="C124" s="0" t="s">
        <v>959</v>
      </c>
      <c r="D124" s="0" t="s">
        <v>955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14</v>
      </c>
      <c r="L124" s="0" t="n">
        <v>134</v>
      </c>
      <c r="M124" s="0" t="n">
        <v>0</v>
      </c>
      <c r="N124" s="0" t="n">
        <v>0</v>
      </c>
      <c r="O124" s="0" t="n">
        <v>13</v>
      </c>
      <c r="P124" s="0" t="n">
        <v>110</v>
      </c>
      <c r="Q124" s="0" t="n">
        <v>14</v>
      </c>
      <c r="R124" s="0" t="n">
        <v>187</v>
      </c>
      <c r="S124" s="0" t="n">
        <v>13</v>
      </c>
      <c r="T124" s="0" t="n">
        <v>155</v>
      </c>
      <c r="U124" s="0" t="n">
        <v>18</v>
      </c>
      <c r="V124" s="0" t="n">
        <v>202</v>
      </c>
      <c r="W124" s="0" t="n">
        <v>0</v>
      </c>
      <c r="X124" s="0" t="n">
        <v>0</v>
      </c>
      <c r="Y124" s="0" t="n">
        <v>0</v>
      </c>
      <c r="Z124" s="0" t="n">
        <v>0</v>
      </c>
    </row>
    <row r="125" customFormat="false" ht="14.4" hidden="false" customHeight="false" outlineLevel="0" collapsed="false">
      <c r="A125" s="0" t="s">
        <v>23</v>
      </c>
      <c r="B125" s="0" t="s">
        <v>1081</v>
      </c>
      <c r="C125" s="0" t="s">
        <v>959</v>
      </c>
      <c r="D125" s="0" t="s">
        <v>955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11</v>
      </c>
      <c r="L125" s="0" t="n">
        <v>123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</row>
    <row r="126" customFormat="false" ht="14.4" hidden="false" customHeight="false" outlineLevel="0" collapsed="false">
      <c r="A126" s="0" t="s">
        <v>23</v>
      </c>
      <c r="B126" s="0" t="s">
        <v>1082</v>
      </c>
      <c r="C126" s="0" t="s">
        <v>954</v>
      </c>
      <c r="D126" s="0" t="s">
        <v>955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12</v>
      </c>
      <c r="L126" s="0" t="n">
        <v>162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</row>
    <row r="127" customFormat="false" ht="14.4" hidden="false" customHeight="false" outlineLevel="0" collapsed="false">
      <c r="A127" s="0" t="s">
        <v>23</v>
      </c>
      <c r="B127" s="0" t="s">
        <v>1083</v>
      </c>
      <c r="C127" s="0" t="s">
        <v>965</v>
      </c>
      <c r="D127" s="0" t="s">
        <v>959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49</v>
      </c>
      <c r="L127" s="0" t="n">
        <v>239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</row>
    <row r="128" customFormat="false" ht="14.4" hidden="false" customHeight="false" outlineLevel="0" collapsed="false">
      <c r="A128" s="0" t="s">
        <v>23</v>
      </c>
      <c r="B128" s="0" t="s">
        <v>1084</v>
      </c>
      <c r="C128" s="0" t="s">
        <v>954</v>
      </c>
      <c r="D128" s="0" t="s">
        <v>955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19</v>
      </c>
      <c r="L128" s="0" t="n">
        <v>196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</row>
    <row r="129" customFormat="false" ht="14.4" hidden="false" customHeight="false" outlineLevel="0" collapsed="false">
      <c r="A129" s="0" t="s">
        <v>23</v>
      </c>
      <c r="B129" s="0" t="s">
        <v>1085</v>
      </c>
      <c r="C129" s="0" t="s">
        <v>965</v>
      </c>
      <c r="D129" s="0" t="s">
        <v>959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22</v>
      </c>
      <c r="L129" s="0" t="n">
        <v>260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</row>
    <row r="130" customFormat="false" ht="14.4" hidden="false" customHeight="false" outlineLevel="0" collapsed="false">
      <c r="A130" s="0" t="s">
        <v>23</v>
      </c>
      <c r="B130" s="0" t="s">
        <v>1086</v>
      </c>
      <c r="C130" s="0" t="s">
        <v>959</v>
      </c>
      <c r="D130" s="0" t="s">
        <v>965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78</v>
      </c>
      <c r="L130" s="0" t="n">
        <v>627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</row>
    <row r="131" customFormat="false" ht="14.4" hidden="false" customHeight="false" outlineLevel="0" collapsed="false">
      <c r="A131" s="0" t="s">
        <v>23</v>
      </c>
      <c r="B131" s="0" t="s">
        <v>1087</v>
      </c>
      <c r="C131" s="0" t="s">
        <v>955</v>
      </c>
      <c r="D131" s="0" t="s">
        <v>954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20</v>
      </c>
      <c r="L131" s="0" t="n">
        <v>249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</row>
    <row r="132" customFormat="false" ht="14.4" hidden="false" customHeight="false" outlineLevel="0" collapsed="false">
      <c r="A132" s="0" t="s">
        <v>23</v>
      </c>
      <c r="B132" s="0" t="s">
        <v>1088</v>
      </c>
      <c r="C132" s="0" t="s">
        <v>954</v>
      </c>
      <c r="D132" s="0" t="s">
        <v>955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19</v>
      </c>
      <c r="L132" s="0" t="n">
        <v>261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19</v>
      </c>
      <c r="X132" s="0" t="n">
        <v>206</v>
      </c>
      <c r="Y132" s="0" t="n">
        <v>0</v>
      </c>
      <c r="Z132" s="0" t="n">
        <v>0</v>
      </c>
    </row>
    <row r="133" customFormat="false" ht="14.4" hidden="false" customHeight="false" outlineLevel="0" collapsed="false">
      <c r="A133" s="0" t="s">
        <v>23</v>
      </c>
      <c r="B133" s="0" t="s">
        <v>1089</v>
      </c>
      <c r="C133" s="0" t="s">
        <v>965</v>
      </c>
      <c r="D133" s="0" t="s">
        <v>959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25</v>
      </c>
      <c r="L133" s="0" t="n">
        <v>251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</row>
    <row r="134" customFormat="false" ht="14.4" hidden="false" customHeight="false" outlineLevel="0" collapsed="false">
      <c r="A134" s="0" t="s">
        <v>23</v>
      </c>
      <c r="B134" s="0" t="s">
        <v>1090</v>
      </c>
      <c r="C134" s="0" t="s">
        <v>959</v>
      </c>
      <c r="D134" s="0" t="s">
        <v>965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31</v>
      </c>
      <c r="L134" s="0" t="n">
        <v>196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</row>
    <row r="135" customFormat="false" ht="14.4" hidden="false" customHeight="false" outlineLevel="0" collapsed="false">
      <c r="A135" s="0" t="s">
        <v>23</v>
      </c>
      <c r="B135" s="0" t="s">
        <v>1091</v>
      </c>
      <c r="C135" s="0" t="s">
        <v>955</v>
      </c>
      <c r="D135" s="0" t="s">
        <v>954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25</v>
      </c>
      <c r="L135" s="0" t="n">
        <v>195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</row>
    <row r="136" customFormat="false" ht="14.4" hidden="false" customHeight="false" outlineLevel="0" collapsed="false">
      <c r="A136" s="0" t="s">
        <v>23</v>
      </c>
      <c r="B136" s="0" t="s">
        <v>1092</v>
      </c>
      <c r="C136" s="0" t="s">
        <v>959</v>
      </c>
      <c r="D136" s="0" t="s">
        <v>965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24</v>
      </c>
      <c r="L136" s="0" t="n">
        <v>283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</row>
    <row r="137" customFormat="false" ht="14.4" hidden="false" customHeight="false" outlineLevel="0" collapsed="false">
      <c r="A137" s="0" t="s">
        <v>23</v>
      </c>
      <c r="B137" s="0" t="s">
        <v>1093</v>
      </c>
      <c r="C137" s="0" t="s">
        <v>959</v>
      </c>
      <c r="D137" s="0" t="s">
        <v>965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30</v>
      </c>
      <c r="L137" s="0" t="n">
        <v>315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</row>
    <row r="138" customFormat="false" ht="14.4" hidden="false" customHeight="false" outlineLevel="0" collapsed="false">
      <c r="A138" s="0" t="s">
        <v>918</v>
      </c>
      <c r="B138" s="0" t="s">
        <v>919</v>
      </c>
      <c r="C138" s="0" t="s">
        <v>954</v>
      </c>
      <c r="D138" s="0" t="s">
        <v>955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8</v>
      </c>
      <c r="L138" s="0" t="n">
        <v>106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</row>
    <row r="139" customFormat="false" ht="14.4" hidden="false" customHeight="false" outlineLevel="0" collapsed="false">
      <c r="A139" s="0" t="s">
        <v>23</v>
      </c>
      <c r="B139" s="0" t="s">
        <v>1094</v>
      </c>
      <c r="C139" s="0" t="s">
        <v>959</v>
      </c>
      <c r="D139" s="0" t="s">
        <v>965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24</v>
      </c>
      <c r="N139" s="0" t="n">
        <v>252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</row>
    <row r="140" customFormat="false" ht="14.4" hidden="false" customHeight="false" outlineLevel="0" collapsed="false">
      <c r="A140" s="0" t="s">
        <v>23</v>
      </c>
      <c r="B140" s="0" t="s">
        <v>1095</v>
      </c>
      <c r="C140" s="0" t="s">
        <v>955</v>
      </c>
      <c r="D140" s="0" t="s">
        <v>959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26</v>
      </c>
      <c r="N140" s="0" t="n">
        <v>185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</row>
    <row r="141" customFormat="false" ht="14.4" hidden="false" customHeight="false" outlineLevel="0" collapsed="false">
      <c r="A141" s="0" t="s">
        <v>23</v>
      </c>
      <c r="B141" s="0" t="s">
        <v>1096</v>
      </c>
      <c r="C141" s="0" t="s">
        <v>955</v>
      </c>
      <c r="D141" s="0" t="s">
        <v>965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10</v>
      </c>
      <c r="N141" s="0" t="n">
        <v>170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</row>
    <row r="142" customFormat="false" ht="14.4" hidden="false" customHeight="false" outlineLevel="0" collapsed="false">
      <c r="A142" s="0" t="s">
        <v>23</v>
      </c>
      <c r="B142" s="0" t="s">
        <v>1097</v>
      </c>
      <c r="C142" s="0" t="s">
        <v>959</v>
      </c>
      <c r="D142" s="0" t="s">
        <v>965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11</v>
      </c>
      <c r="N142" s="0" t="n">
        <v>182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</row>
    <row r="143" customFormat="false" ht="14.4" hidden="false" customHeight="false" outlineLevel="0" collapsed="false">
      <c r="A143" s="0" t="s">
        <v>23</v>
      </c>
      <c r="B143" s="0" t="s">
        <v>1098</v>
      </c>
      <c r="C143" s="0" t="s">
        <v>955</v>
      </c>
      <c r="D143" s="0" t="s">
        <v>954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23</v>
      </c>
      <c r="N143" s="0" t="n">
        <v>179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</row>
    <row r="144" customFormat="false" ht="14.4" hidden="false" customHeight="false" outlineLevel="0" collapsed="false">
      <c r="A144" s="0" t="s">
        <v>23</v>
      </c>
      <c r="B144" s="0" t="s">
        <v>1099</v>
      </c>
      <c r="C144" s="0" t="s">
        <v>965</v>
      </c>
      <c r="D144" s="0" t="s">
        <v>959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30</v>
      </c>
      <c r="N144" s="0" t="n">
        <v>298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</row>
    <row r="145" customFormat="false" ht="14.4" hidden="false" customHeight="false" outlineLevel="0" collapsed="false">
      <c r="A145" s="0" t="s">
        <v>23</v>
      </c>
      <c r="B145" s="0" t="s">
        <v>1100</v>
      </c>
      <c r="C145" s="0" t="s">
        <v>959</v>
      </c>
      <c r="D145" s="0" t="s">
        <v>965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22</v>
      </c>
      <c r="N145" s="0" t="n">
        <v>181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</row>
    <row r="146" customFormat="false" ht="14.4" hidden="false" customHeight="false" outlineLevel="0" collapsed="false">
      <c r="A146" s="0" t="s">
        <v>23</v>
      </c>
      <c r="B146" s="0" t="s">
        <v>1101</v>
      </c>
      <c r="C146" s="0" t="s">
        <v>955</v>
      </c>
      <c r="D146" s="0" t="s">
        <v>954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28</v>
      </c>
      <c r="N146" s="0" t="n">
        <v>231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</row>
    <row r="147" customFormat="false" ht="14.4" hidden="false" customHeight="false" outlineLevel="0" collapsed="false">
      <c r="A147" s="0" t="s">
        <v>23</v>
      </c>
      <c r="B147" s="0" t="s">
        <v>1102</v>
      </c>
      <c r="C147" s="0" t="s">
        <v>954</v>
      </c>
      <c r="D147" s="0" t="s">
        <v>959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10</v>
      </c>
      <c r="N147" s="0" t="n">
        <v>190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</row>
    <row r="148" customFormat="false" ht="14.4" hidden="false" customHeight="false" outlineLevel="0" collapsed="false">
      <c r="A148" s="0" t="s">
        <v>23</v>
      </c>
      <c r="B148" s="0" t="s">
        <v>1103</v>
      </c>
      <c r="C148" s="0" t="s">
        <v>965</v>
      </c>
      <c r="D148" s="0" t="s">
        <v>959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18</v>
      </c>
      <c r="N148" s="0" t="n">
        <v>131</v>
      </c>
      <c r="O148" s="0" t="n">
        <v>16</v>
      </c>
      <c r="P148" s="0" t="n">
        <v>161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</row>
    <row r="149" customFormat="false" ht="14.4" hidden="false" customHeight="false" outlineLevel="0" collapsed="false">
      <c r="A149" s="0" t="s">
        <v>23</v>
      </c>
      <c r="B149" s="0" t="s">
        <v>1104</v>
      </c>
      <c r="C149" s="0" t="s">
        <v>955</v>
      </c>
      <c r="D149" s="0" t="s">
        <v>965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62</v>
      </c>
      <c r="N149" s="0" t="n">
        <v>303</v>
      </c>
      <c r="O149" s="0" t="n">
        <v>0</v>
      </c>
      <c r="P149" s="0" t="n">
        <v>0</v>
      </c>
      <c r="Q149" s="0" t="n">
        <v>161</v>
      </c>
      <c r="R149" s="0" t="n">
        <v>275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</row>
    <row r="150" customFormat="false" ht="14.4" hidden="false" customHeight="false" outlineLevel="0" collapsed="false">
      <c r="A150" s="0" t="s">
        <v>23</v>
      </c>
      <c r="B150" s="0" t="s">
        <v>1105</v>
      </c>
      <c r="C150" s="0" t="s">
        <v>955</v>
      </c>
      <c r="D150" s="0" t="s">
        <v>954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29</v>
      </c>
      <c r="N150" s="0" t="n">
        <v>342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</row>
    <row r="151" customFormat="false" ht="14.4" hidden="false" customHeight="false" outlineLevel="0" collapsed="false">
      <c r="A151" s="0" t="s">
        <v>23</v>
      </c>
      <c r="B151" s="0" t="s">
        <v>1106</v>
      </c>
      <c r="C151" s="0" t="s">
        <v>955</v>
      </c>
      <c r="D151" s="0" t="s">
        <v>954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23</v>
      </c>
      <c r="N151" s="0" t="n">
        <v>299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</row>
    <row r="152" customFormat="false" ht="14.4" hidden="false" customHeight="false" outlineLevel="0" collapsed="false">
      <c r="A152" s="0" t="s">
        <v>23</v>
      </c>
      <c r="B152" s="0" t="s">
        <v>1107</v>
      </c>
      <c r="C152" s="0" t="s">
        <v>965</v>
      </c>
      <c r="D152" s="0" t="s">
        <v>959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25</v>
      </c>
      <c r="N152" s="0" t="n">
        <v>336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27</v>
      </c>
      <c r="T152" s="0" t="n">
        <v>286</v>
      </c>
      <c r="U152" s="0" t="n">
        <v>33</v>
      </c>
      <c r="V152" s="0" t="n">
        <v>352</v>
      </c>
      <c r="W152" s="0" t="n">
        <v>25</v>
      </c>
      <c r="X152" s="0" t="n">
        <v>286</v>
      </c>
      <c r="Y152" s="0" t="n">
        <v>26</v>
      </c>
      <c r="Z152" s="0" t="n">
        <v>234</v>
      </c>
    </row>
    <row r="153" customFormat="false" ht="14.4" hidden="false" customHeight="false" outlineLevel="0" collapsed="false">
      <c r="A153" s="0" t="s">
        <v>23</v>
      </c>
      <c r="B153" s="0" t="s">
        <v>1108</v>
      </c>
      <c r="C153" s="0" t="s">
        <v>959</v>
      </c>
      <c r="D153" s="0" t="s">
        <v>955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18</v>
      </c>
      <c r="N153" s="0" t="n">
        <v>131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15</v>
      </c>
      <c r="V153" s="0" t="n">
        <v>138</v>
      </c>
      <c r="W153" s="0" t="n">
        <v>0</v>
      </c>
      <c r="X153" s="0" t="n">
        <v>0</v>
      </c>
      <c r="Y153" s="0" t="n">
        <v>0</v>
      </c>
      <c r="Z153" s="0" t="n">
        <v>0</v>
      </c>
    </row>
    <row r="154" customFormat="false" ht="14.4" hidden="false" customHeight="false" outlineLevel="0" collapsed="false">
      <c r="A154" s="0" t="s">
        <v>23</v>
      </c>
      <c r="B154" s="0" t="s">
        <v>1109</v>
      </c>
      <c r="C154" s="0" t="s">
        <v>955</v>
      </c>
      <c r="D154" s="0" t="s">
        <v>954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18</v>
      </c>
      <c r="N154" s="0" t="n">
        <v>207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</row>
    <row r="155" customFormat="false" ht="14.4" hidden="false" customHeight="false" outlineLevel="0" collapsed="false">
      <c r="A155" s="0" t="s">
        <v>23</v>
      </c>
      <c r="B155" s="0" t="s">
        <v>1110</v>
      </c>
      <c r="C155" s="0" t="s">
        <v>959</v>
      </c>
      <c r="D155" s="0" t="s">
        <v>965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23</v>
      </c>
      <c r="N155" s="0" t="n">
        <v>291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</row>
    <row r="156" customFormat="false" ht="14.4" hidden="false" customHeight="false" outlineLevel="0" collapsed="false">
      <c r="A156" s="0" t="s">
        <v>23</v>
      </c>
      <c r="B156" s="0" t="s">
        <v>1111</v>
      </c>
      <c r="C156" s="0" t="s">
        <v>965</v>
      </c>
      <c r="D156" s="0" t="s">
        <v>959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23</v>
      </c>
      <c r="N156" s="0" t="n">
        <v>232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</row>
    <row r="157" customFormat="false" ht="14.4" hidden="false" customHeight="false" outlineLevel="0" collapsed="false">
      <c r="A157" s="0" t="s">
        <v>23</v>
      </c>
      <c r="B157" s="0" t="s">
        <v>1112</v>
      </c>
      <c r="C157" s="0" t="s">
        <v>954</v>
      </c>
      <c r="D157" s="0" t="s">
        <v>955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17</v>
      </c>
      <c r="P157" s="0" t="n">
        <v>189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</row>
    <row r="158" customFormat="false" ht="14.4" hidden="false" customHeight="false" outlineLevel="0" collapsed="false">
      <c r="A158" s="0" t="s">
        <v>23</v>
      </c>
      <c r="B158" s="0" t="s">
        <v>1113</v>
      </c>
      <c r="C158" s="0" t="s">
        <v>955</v>
      </c>
      <c r="D158" s="0" t="s">
        <v>959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19</v>
      </c>
      <c r="P158" s="0" t="n">
        <v>184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</row>
    <row r="159" customFormat="false" ht="14.4" hidden="false" customHeight="false" outlineLevel="0" collapsed="false">
      <c r="A159" s="0" t="s">
        <v>23</v>
      </c>
      <c r="B159" s="0" t="s">
        <v>1114</v>
      </c>
      <c r="C159" s="0" t="s">
        <v>955</v>
      </c>
      <c r="D159" s="0" t="s">
        <v>954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20</v>
      </c>
      <c r="P159" s="0" t="n">
        <v>255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</row>
    <row r="160" customFormat="false" ht="14.4" hidden="false" customHeight="false" outlineLevel="0" collapsed="false">
      <c r="A160" s="0" t="s">
        <v>23</v>
      </c>
      <c r="B160" s="0" t="s">
        <v>1115</v>
      </c>
      <c r="C160" s="0" t="s">
        <v>959</v>
      </c>
      <c r="D160" s="0" t="s">
        <v>965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32</v>
      </c>
      <c r="P160" s="0" t="n">
        <v>249</v>
      </c>
      <c r="Q160" s="0" t="n">
        <v>0</v>
      </c>
      <c r="R160" s="0" t="n">
        <v>0</v>
      </c>
      <c r="S160" s="0" t="n">
        <v>32</v>
      </c>
      <c r="T160" s="0" t="n">
        <v>260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</row>
    <row r="161" customFormat="false" ht="14.4" hidden="false" customHeight="false" outlineLevel="0" collapsed="false">
      <c r="A161" s="0" t="s">
        <v>23</v>
      </c>
      <c r="B161" s="0" t="s">
        <v>1116</v>
      </c>
      <c r="C161" s="0" t="s">
        <v>965</v>
      </c>
      <c r="D161" s="0" t="s">
        <v>954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17</v>
      </c>
      <c r="P161" s="0" t="n">
        <v>257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</row>
    <row r="162" customFormat="false" ht="14.4" hidden="false" customHeight="false" outlineLevel="0" collapsed="false">
      <c r="A162" s="0" t="s">
        <v>23</v>
      </c>
      <c r="B162" s="0" t="s">
        <v>1117</v>
      </c>
      <c r="C162" s="0" t="s">
        <v>965</v>
      </c>
      <c r="D162" s="0" t="s">
        <v>959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21</v>
      </c>
      <c r="P162" s="0" t="n">
        <v>247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</row>
    <row r="163" customFormat="false" ht="14.4" hidden="false" customHeight="false" outlineLevel="0" collapsed="false">
      <c r="A163" s="0" t="s">
        <v>23</v>
      </c>
      <c r="B163" s="0" t="s">
        <v>1118</v>
      </c>
      <c r="C163" s="0" t="s">
        <v>955</v>
      </c>
      <c r="D163" s="0" t="s">
        <v>959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12</v>
      </c>
      <c r="P163" s="0" t="n">
        <v>198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</row>
    <row r="164" customFormat="false" ht="14.4" hidden="false" customHeight="false" outlineLevel="0" collapsed="false">
      <c r="A164" s="0" t="s">
        <v>23</v>
      </c>
      <c r="B164" s="0" t="s">
        <v>1119</v>
      </c>
      <c r="C164" s="0" t="s">
        <v>954</v>
      </c>
      <c r="D164" s="0" t="s">
        <v>959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10</v>
      </c>
      <c r="P164" s="0" t="n">
        <v>198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</row>
    <row r="165" customFormat="false" ht="14.4" hidden="false" customHeight="false" outlineLevel="0" collapsed="false">
      <c r="A165" s="0" t="s">
        <v>23</v>
      </c>
      <c r="B165" s="0" t="s">
        <v>1120</v>
      </c>
      <c r="C165" s="0" t="s">
        <v>965</v>
      </c>
      <c r="D165" s="0" t="s">
        <v>954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25</v>
      </c>
      <c r="P165" s="0" t="n">
        <v>259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</row>
    <row r="166" customFormat="false" ht="14.4" hidden="false" customHeight="false" outlineLevel="0" collapsed="false">
      <c r="A166" s="0" t="s">
        <v>23</v>
      </c>
      <c r="B166" s="0" t="s">
        <v>1121</v>
      </c>
      <c r="C166" s="0" t="s">
        <v>965</v>
      </c>
      <c r="D166" s="0" t="s">
        <v>959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12</v>
      </c>
      <c r="P166" s="0" t="n">
        <v>146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</row>
    <row r="167" customFormat="false" ht="14.4" hidden="false" customHeight="false" outlineLevel="0" collapsed="false">
      <c r="A167" s="0" t="s">
        <v>23</v>
      </c>
      <c r="B167" s="0" t="s">
        <v>1122</v>
      </c>
      <c r="C167" s="0" t="s">
        <v>954</v>
      </c>
      <c r="D167" s="0" t="s">
        <v>955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8</v>
      </c>
      <c r="P167" s="0" t="n">
        <v>123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</row>
    <row r="168" customFormat="false" ht="14.4" hidden="false" customHeight="false" outlineLevel="0" collapsed="false">
      <c r="A168" s="0" t="s">
        <v>23</v>
      </c>
      <c r="B168" s="0" t="s">
        <v>1123</v>
      </c>
      <c r="C168" s="0" t="s">
        <v>965</v>
      </c>
      <c r="D168" s="0" t="s">
        <v>954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15</v>
      </c>
      <c r="P168" s="0" t="n">
        <v>153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</row>
    <row r="169" customFormat="false" ht="14.4" hidden="false" customHeight="false" outlineLevel="0" collapsed="false">
      <c r="A169" s="0" t="s">
        <v>23</v>
      </c>
      <c r="B169" s="0" t="s">
        <v>1124</v>
      </c>
      <c r="C169" s="0" t="s">
        <v>955</v>
      </c>
      <c r="D169" s="0" t="s">
        <v>954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18</v>
      </c>
      <c r="P169" s="0" t="n">
        <v>141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</row>
    <row r="170" customFormat="false" ht="14.4" hidden="false" customHeight="false" outlineLevel="0" collapsed="false">
      <c r="A170" s="0" t="s">
        <v>23</v>
      </c>
      <c r="B170" s="0" t="s">
        <v>1125</v>
      </c>
      <c r="C170" s="0" t="s">
        <v>965</v>
      </c>
      <c r="D170" s="0" t="s">
        <v>959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18</v>
      </c>
      <c r="P170" s="0" t="n">
        <v>225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</row>
    <row r="171" customFormat="false" ht="14.4" hidden="false" customHeight="false" outlineLevel="0" collapsed="false">
      <c r="A171" s="0" t="s">
        <v>23</v>
      </c>
      <c r="B171" s="0" t="s">
        <v>1126</v>
      </c>
      <c r="C171" s="0" t="s">
        <v>965</v>
      </c>
      <c r="D171" s="0" t="s">
        <v>959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69</v>
      </c>
      <c r="P171" s="0" t="n">
        <v>189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</row>
    <row r="172" customFormat="false" ht="14.4" hidden="false" customHeight="false" outlineLevel="0" collapsed="false">
      <c r="A172" s="0" t="s">
        <v>23</v>
      </c>
      <c r="B172" s="0" t="s">
        <v>1127</v>
      </c>
      <c r="C172" s="0" t="s">
        <v>959</v>
      </c>
      <c r="D172" s="0" t="s">
        <v>965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26</v>
      </c>
      <c r="P172" s="0" t="n">
        <v>254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</row>
    <row r="173" customFormat="false" ht="14.4" hidden="false" customHeight="false" outlineLevel="0" collapsed="false">
      <c r="A173" s="0" t="s">
        <v>23</v>
      </c>
      <c r="B173" s="0" t="s">
        <v>1128</v>
      </c>
      <c r="C173" s="0" t="s">
        <v>959</v>
      </c>
      <c r="D173" s="0" t="s">
        <v>965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21</v>
      </c>
      <c r="P173" s="0" t="n">
        <v>213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41</v>
      </c>
      <c r="V173" s="0" t="n">
        <v>390</v>
      </c>
      <c r="W173" s="0" t="n">
        <v>0</v>
      </c>
      <c r="X173" s="0" t="n">
        <v>0</v>
      </c>
      <c r="Y173" s="0" t="n">
        <v>0</v>
      </c>
      <c r="Z173" s="0" t="n">
        <v>0</v>
      </c>
    </row>
    <row r="174" customFormat="false" ht="14.4" hidden="false" customHeight="false" outlineLevel="0" collapsed="false">
      <c r="A174" s="0" t="s">
        <v>23</v>
      </c>
      <c r="B174" s="0" t="s">
        <v>1129</v>
      </c>
      <c r="C174" s="0" t="s">
        <v>955</v>
      </c>
      <c r="D174" s="0" t="s">
        <v>954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19</v>
      </c>
      <c r="P174" s="0" t="n">
        <v>111</v>
      </c>
      <c r="Q174" s="0" t="n">
        <v>17</v>
      </c>
      <c r="R174" s="0" t="n">
        <v>119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16</v>
      </c>
      <c r="Z174" s="0" t="n">
        <v>106</v>
      </c>
    </row>
    <row r="175" customFormat="false" ht="14.4" hidden="false" customHeight="false" outlineLevel="0" collapsed="false">
      <c r="A175" s="0" t="s">
        <v>23</v>
      </c>
      <c r="B175" s="0" t="s">
        <v>1130</v>
      </c>
      <c r="C175" s="0" t="s">
        <v>965</v>
      </c>
      <c r="D175" s="0" t="s">
        <v>954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20</v>
      </c>
      <c r="P175" s="0" t="n">
        <v>228</v>
      </c>
      <c r="Q175" s="0" t="n">
        <v>0</v>
      </c>
      <c r="R175" s="0" t="n">
        <v>0</v>
      </c>
      <c r="S175" s="0" t="n">
        <v>23</v>
      </c>
      <c r="T175" s="0" t="n">
        <v>300</v>
      </c>
      <c r="U175" s="0" t="n">
        <v>22</v>
      </c>
      <c r="V175" s="0" t="n">
        <v>344</v>
      </c>
      <c r="W175" s="0" t="n">
        <v>0</v>
      </c>
      <c r="X175" s="0" t="n">
        <v>0</v>
      </c>
      <c r="Y175" s="0" t="n">
        <v>16</v>
      </c>
      <c r="Z175" s="0" t="n">
        <v>248</v>
      </c>
    </row>
    <row r="176" customFormat="false" ht="14.4" hidden="false" customHeight="false" outlineLevel="0" collapsed="false">
      <c r="A176" s="0" t="s">
        <v>23</v>
      </c>
      <c r="B176" s="0" t="s">
        <v>1131</v>
      </c>
      <c r="C176" s="0" t="s">
        <v>959</v>
      </c>
      <c r="D176" s="0" t="s">
        <v>965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26</v>
      </c>
      <c r="R176" s="0" t="n">
        <v>313</v>
      </c>
      <c r="S176" s="0" t="n">
        <v>25</v>
      </c>
      <c r="T176" s="0" t="n">
        <v>315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23</v>
      </c>
      <c r="Z176" s="0" t="n">
        <v>291</v>
      </c>
    </row>
    <row r="177" customFormat="false" ht="14.4" hidden="false" customHeight="false" outlineLevel="0" collapsed="false">
      <c r="A177" s="0" t="s">
        <v>23</v>
      </c>
      <c r="B177" s="0" t="s">
        <v>1132</v>
      </c>
      <c r="C177" s="0" t="s">
        <v>954</v>
      </c>
      <c r="D177" s="0" t="s">
        <v>955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21</v>
      </c>
      <c r="R177" s="0" t="n">
        <v>221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</row>
    <row r="178" customFormat="false" ht="14.4" hidden="false" customHeight="false" outlineLevel="0" collapsed="false">
      <c r="A178" s="0" t="s">
        <v>23</v>
      </c>
      <c r="B178" s="0" t="s">
        <v>1133</v>
      </c>
      <c r="C178" s="0" t="s">
        <v>959</v>
      </c>
      <c r="D178" s="0" t="s">
        <v>965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19</v>
      </c>
      <c r="R178" s="0" t="n">
        <v>217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</row>
    <row r="179" customFormat="false" ht="14.4" hidden="false" customHeight="false" outlineLevel="0" collapsed="false">
      <c r="A179" s="0" t="s">
        <v>23</v>
      </c>
      <c r="B179" s="0" t="s">
        <v>1134</v>
      </c>
      <c r="C179" s="0" t="s">
        <v>955</v>
      </c>
      <c r="D179" s="0" t="s">
        <v>959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18</v>
      </c>
      <c r="R179" s="0" t="n">
        <v>236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</row>
    <row r="180" customFormat="false" ht="14.4" hidden="false" customHeight="false" outlineLevel="0" collapsed="false">
      <c r="A180" s="0" t="s">
        <v>23</v>
      </c>
      <c r="B180" s="0" t="s">
        <v>1135</v>
      </c>
      <c r="C180" s="0" t="s">
        <v>955</v>
      </c>
      <c r="D180" s="0" t="s">
        <v>954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23</v>
      </c>
      <c r="R180" s="0" t="n">
        <v>158</v>
      </c>
      <c r="S180" s="0" t="n">
        <v>25</v>
      </c>
      <c r="T180" s="0" t="n">
        <v>126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20</v>
      </c>
      <c r="Z180" s="0" t="n">
        <v>132</v>
      </c>
    </row>
    <row r="181" customFormat="false" ht="14.4" hidden="false" customHeight="false" outlineLevel="0" collapsed="false">
      <c r="A181" s="0" t="s">
        <v>23</v>
      </c>
      <c r="B181" s="0" t="s">
        <v>1136</v>
      </c>
      <c r="C181" s="0" t="s">
        <v>954</v>
      </c>
      <c r="D181" s="0" t="s">
        <v>959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212</v>
      </c>
      <c r="R181" s="0" t="n">
        <v>311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</row>
    <row r="182" customFormat="false" ht="14.4" hidden="false" customHeight="false" outlineLevel="0" collapsed="false">
      <c r="A182" s="0" t="s">
        <v>23</v>
      </c>
      <c r="B182" s="0" t="s">
        <v>1137</v>
      </c>
      <c r="C182" s="0" t="s">
        <v>965</v>
      </c>
      <c r="D182" s="0" t="s">
        <v>959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24</v>
      </c>
      <c r="R182" s="0" t="n">
        <v>312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</row>
    <row r="183" customFormat="false" ht="14.4" hidden="false" customHeight="false" outlineLevel="0" collapsed="false">
      <c r="A183" s="0" t="s">
        <v>23</v>
      </c>
      <c r="B183" s="0" t="s">
        <v>1138</v>
      </c>
      <c r="C183" s="0" t="s">
        <v>954</v>
      </c>
      <c r="D183" s="0" t="s">
        <v>955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20</v>
      </c>
      <c r="R183" s="0" t="n">
        <v>218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</row>
    <row r="184" customFormat="false" ht="14.4" hidden="false" customHeight="false" outlineLevel="0" collapsed="false">
      <c r="A184" s="0" t="s">
        <v>23</v>
      </c>
      <c r="B184" s="0" t="s">
        <v>1139</v>
      </c>
      <c r="C184" s="0" t="s">
        <v>954</v>
      </c>
      <c r="D184" s="0" t="s">
        <v>955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28</v>
      </c>
      <c r="R184" s="0" t="n">
        <v>253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</row>
    <row r="185" customFormat="false" ht="14.4" hidden="false" customHeight="false" outlineLevel="0" collapsed="false">
      <c r="A185" s="0" t="s">
        <v>23</v>
      </c>
      <c r="B185" s="0" t="s">
        <v>1140</v>
      </c>
      <c r="C185" s="0" t="s">
        <v>954</v>
      </c>
      <c r="D185" s="0" t="s">
        <v>955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20</v>
      </c>
      <c r="R185" s="0" t="n">
        <v>148</v>
      </c>
      <c r="S185" s="0" t="n">
        <v>10</v>
      </c>
      <c r="T185" s="0" t="n">
        <v>115</v>
      </c>
      <c r="U185" s="0" t="n">
        <v>12</v>
      </c>
      <c r="V185" s="0" t="n">
        <v>145</v>
      </c>
      <c r="W185" s="0" t="n">
        <v>0</v>
      </c>
      <c r="X185" s="0" t="n">
        <v>0</v>
      </c>
      <c r="Y185" s="0" t="n">
        <v>0</v>
      </c>
      <c r="Z185" s="0" t="n">
        <v>0</v>
      </c>
    </row>
    <row r="186" customFormat="false" ht="14.4" hidden="false" customHeight="false" outlineLevel="0" collapsed="false">
      <c r="A186" s="0" t="s">
        <v>23</v>
      </c>
      <c r="B186" s="0" t="s">
        <v>1141</v>
      </c>
      <c r="C186" s="0" t="s">
        <v>955</v>
      </c>
      <c r="D186" s="0" t="s">
        <v>954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25</v>
      </c>
      <c r="R186" s="0" t="n">
        <v>251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</row>
    <row r="187" customFormat="false" ht="14.4" hidden="false" customHeight="false" outlineLevel="0" collapsed="false">
      <c r="A187" s="0" t="s">
        <v>23</v>
      </c>
      <c r="B187" s="0" t="s">
        <v>1142</v>
      </c>
      <c r="C187" s="0" t="s">
        <v>955</v>
      </c>
      <c r="D187" s="0" t="s">
        <v>954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27</v>
      </c>
      <c r="R187" s="0" t="n">
        <v>207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</row>
    <row r="188" customFormat="false" ht="14.4" hidden="false" customHeight="false" outlineLevel="0" collapsed="false">
      <c r="A188" s="0" t="s">
        <v>23</v>
      </c>
      <c r="B188" s="0" t="s">
        <v>1143</v>
      </c>
      <c r="C188" s="0" t="s">
        <v>955</v>
      </c>
      <c r="D188" s="0" t="s">
        <v>959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20</v>
      </c>
      <c r="R188" s="0" t="n">
        <v>294</v>
      </c>
      <c r="S188" s="0" t="n">
        <v>17</v>
      </c>
      <c r="T188" s="0" t="n">
        <v>260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</row>
    <row r="189" customFormat="false" ht="14.4" hidden="false" customHeight="false" outlineLevel="0" collapsed="false">
      <c r="A189" s="0" t="s">
        <v>23</v>
      </c>
      <c r="B189" s="0" t="s">
        <v>1144</v>
      </c>
      <c r="C189" s="0" t="s">
        <v>965</v>
      </c>
      <c r="D189" s="0" t="s">
        <v>959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21</v>
      </c>
      <c r="R189" s="0" t="n">
        <v>241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</row>
    <row r="190" customFormat="false" ht="14.4" hidden="false" customHeight="false" outlineLevel="0" collapsed="false">
      <c r="A190" s="0" t="s">
        <v>23</v>
      </c>
      <c r="B190" s="0" t="s">
        <v>1145</v>
      </c>
      <c r="C190" s="0" t="s">
        <v>965</v>
      </c>
      <c r="D190" s="0" t="s">
        <v>954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12</v>
      </c>
      <c r="R190" s="0" t="n">
        <v>151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</row>
    <row r="191" customFormat="false" ht="14.4" hidden="false" customHeight="false" outlineLevel="0" collapsed="false">
      <c r="A191" s="0" t="s">
        <v>23</v>
      </c>
      <c r="B191" s="0" t="s">
        <v>1146</v>
      </c>
      <c r="C191" s="0" t="s">
        <v>955</v>
      </c>
      <c r="D191" s="0" t="s">
        <v>954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24</v>
      </c>
      <c r="R191" s="0" t="n">
        <v>212</v>
      </c>
      <c r="S191" s="0" t="n">
        <v>29</v>
      </c>
      <c r="T191" s="0" t="n">
        <v>243</v>
      </c>
      <c r="U191" s="0" t="n">
        <v>16</v>
      </c>
      <c r="V191" s="0" t="n">
        <v>196</v>
      </c>
      <c r="W191" s="0" t="n">
        <v>29</v>
      </c>
      <c r="X191" s="0" t="n">
        <v>227</v>
      </c>
      <c r="Y191" s="0" t="n">
        <v>0</v>
      </c>
      <c r="Z191" s="0" t="n">
        <v>0</v>
      </c>
    </row>
    <row r="192" customFormat="false" ht="14.4" hidden="false" customHeight="false" outlineLevel="0" collapsed="false">
      <c r="A192" s="0" t="s">
        <v>23</v>
      </c>
      <c r="B192" s="0" t="s">
        <v>1147</v>
      </c>
      <c r="C192" s="0" t="s">
        <v>965</v>
      </c>
      <c r="D192" s="0" t="s">
        <v>959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24</v>
      </c>
      <c r="R192" s="0" t="n">
        <v>280</v>
      </c>
      <c r="S192" s="0" t="n">
        <v>0</v>
      </c>
      <c r="T192" s="0" t="n">
        <v>0</v>
      </c>
      <c r="U192" s="0" t="n">
        <v>22</v>
      </c>
      <c r="V192" s="0" t="n">
        <v>257</v>
      </c>
      <c r="W192" s="0" t="n">
        <v>0</v>
      </c>
      <c r="X192" s="0" t="n">
        <v>0</v>
      </c>
      <c r="Y192" s="0" t="n">
        <v>0</v>
      </c>
      <c r="Z192" s="0" t="n">
        <v>0</v>
      </c>
    </row>
    <row r="193" customFormat="false" ht="14.4" hidden="false" customHeight="false" outlineLevel="0" collapsed="false">
      <c r="A193" s="0" t="s">
        <v>23</v>
      </c>
      <c r="B193" s="0" t="s">
        <v>1148</v>
      </c>
      <c r="C193" s="0" t="s">
        <v>959</v>
      </c>
      <c r="D193" s="0" t="s">
        <v>965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24</v>
      </c>
      <c r="R193" s="0" t="n">
        <v>273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</row>
    <row r="194" customFormat="false" ht="14.4" hidden="false" customHeight="false" outlineLevel="0" collapsed="false">
      <c r="A194" s="0" t="s">
        <v>23</v>
      </c>
      <c r="B194" s="0" t="s">
        <v>1149</v>
      </c>
      <c r="C194" s="0" t="s">
        <v>954</v>
      </c>
      <c r="D194" s="0" t="s">
        <v>955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35</v>
      </c>
      <c r="R194" s="0" t="n">
        <v>300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</row>
    <row r="195" customFormat="false" ht="14.4" hidden="false" customHeight="false" outlineLevel="0" collapsed="false">
      <c r="A195" s="0" t="s">
        <v>23</v>
      </c>
      <c r="B195" s="0" t="s">
        <v>1150</v>
      </c>
      <c r="C195" s="0" t="s">
        <v>954</v>
      </c>
      <c r="D195" s="0" t="s">
        <v>955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16</v>
      </c>
      <c r="R195" s="0" t="n">
        <v>198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</row>
    <row r="196" customFormat="false" ht="14.4" hidden="false" customHeight="false" outlineLevel="0" collapsed="false">
      <c r="A196" s="0" t="s">
        <v>23</v>
      </c>
      <c r="B196" s="0" t="s">
        <v>1151</v>
      </c>
      <c r="C196" s="0" t="s">
        <v>959</v>
      </c>
      <c r="D196" s="0" t="s">
        <v>965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33</v>
      </c>
      <c r="T196" s="0" t="n">
        <v>339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</row>
    <row r="197" customFormat="false" ht="14.4" hidden="false" customHeight="false" outlineLevel="0" collapsed="false">
      <c r="A197" s="0" t="s">
        <v>23</v>
      </c>
      <c r="B197" s="0" t="s">
        <v>1152</v>
      </c>
      <c r="C197" s="0" t="s">
        <v>954</v>
      </c>
      <c r="D197" s="0" t="s">
        <v>965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24</v>
      </c>
      <c r="T197" s="0" t="n">
        <v>375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</row>
    <row r="198" customFormat="false" ht="14.4" hidden="false" customHeight="false" outlineLevel="0" collapsed="false">
      <c r="A198" s="0" t="s">
        <v>23</v>
      </c>
      <c r="B198" s="0" t="s">
        <v>1153</v>
      </c>
      <c r="C198" s="0" t="s">
        <v>959</v>
      </c>
      <c r="D198" s="0" t="s">
        <v>965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17</v>
      </c>
      <c r="T198" s="0" t="n">
        <v>194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</row>
    <row r="199" customFormat="false" ht="14.4" hidden="false" customHeight="false" outlineLevel="0" collapsed="false">
      <c r="A199" s="0" t="s">
        <v>23</v>
      </c>
      <c r="B199" s="0" t="s">
        <v>1154</v>
      </c>
      <c r="C199" s="0" t="s">
        <v>955</v>
      </c>
      <c r="D199" s="0" t="s">
        <v>954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22</v>
      </c>
      <c r="T199" s="0" t="n">
        <v>270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</row>
    <row r="200" customFormat="false" ht="14.4" hidden="false" customHeight="false" outlineLevel="0" collapsed="false">
      <c r="A200" s="0" t="s">
        <v>23</v>
      </c>
      <c r="B200" s="0" t="s">
        <v>1155</v>
      </c>
      <c r="C200" s="0" t="s">
        <v>959</v>
      </c>
      <c r="D200" s="0" t="s">
        <v>955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16</v>
      </c>
      <c r="T200" s="0" t="n">
        <v>224</v>
      </c>
      <c r="U200" s="0" t="n">
        <v>16</v>
      </c>
      <c r="V200" s="0" t="n">
        <v>273</v>
      </c>
      <c r="W200" s="0" t="n">
        <v>0</v>
      </c>
      <c r="X200" s="0" t="n">
        <v>0</v>
      </c>
      <c r="Y200" s="0" t="n">
        <v>15</v>
      </c>
      <c r="Z200" s="0" t="n">
        <v>178</v>
      </c>
    </row>
    <row r="201" customFormat="false" ht="14.4" hidden="false" customHeight="false" outlineLevel="0" collapsed="false">
      <c r="A201" s="0" t="s">
        <v>23</v>
      </c>
      <c r="B201" s="0" t="s">
        <v>1156</v>
      </c>
      <c r="C201" s="0" t="s">
        <v>955</v>
      </c>
      <c r="D201" s="0" t="s">
        <v>959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18</v>
      </c>
      <c r="T201" s="0" t="n">
        <v>296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</row>
    <row r="202" customFormat="false" ht="14.4" hidden="false" customHeight="false" outlineLevel="0" collapsed="false">
      <c r="A202" s="0" t="s">
        <v>23</v>
      </c>
      <c r="B202" s="0" t="s">
        <v>1157</v>
      </c>
      <c r="C202" s="0" t="s">
        <v>959</v>
      </c>
      <c r="D202" s="0" t="s">
        <v>955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20</v>
      </c>
      <c r="T202" s="0" t="n">
        <v>237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</row>
    <row r="203" customFormat="false" ht="14.4" hidden="false" customHeight="false" outlineLevel="0" collapsed="false">
      <c r="A203" s="0" t="s">
        <v>23</v>
      </c>
      <c r="B203" s="0" t="s">
        <v>1158</v>
      </c>
      <c r="C203" s="0" t="s">
        <v>955</v>
      </c>
      <c r="D203" s="0" t="s">
        <v>959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12</v>
      </c>
      <c r="T203" s="0" t="n">
        <v>209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</row>
    <row r="204" customFormat="false" ht="14.4" hidden="false" customHeight="false" outlineLevel="0" collapsed="false">
      <c r="A204" s="0" t="s">
        <v>23</v>
      </c>
      <c r="B204" s="0" t="s">
        <v>1159</v>
      </c>
      <c r="C204" s="0" t="s">
        <v>965</v>
      </c>
      <c r="D204" s="0" t="s">
        <v>959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27</v>
      </c>
      <c r="T204" s="0" t="n">
        <v>262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</row>
    <row r="205" customFormat="false" ht="14.4" hidden="false" customHeight="false" outlineLevel="0" collapsed="false">
      <c r="A205" s="0" t="s">
        <v>23</v>
      </c>
      <c r="B205" s="0" t="s">
        <v>1160</v>
      </c>
      <c r="C205" s="0" t="s">
        <v>954</v>
      </c>
      <c r="D205" s="0" t="s">
        <v>955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24</v>
      </c>
      <c r="T205" s="0" t="n">
        <v>252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</row>
    <row r="206" customFormat="false" ht="14.4" hidden="false" customHeight="false" outlineLevel="0" collapsed="false">
      <c r="A206" s="0" t="s">
        <v>23</v>
      </c>
      <c r="B206" s="0" t="s">
        <v>1161</v>
      </c>
      <c r="C206" s="0" t="s">
        <v>954</v>
      </c>
      <c r="D206" s="0" t="s">
        <v>955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16</v>
      </c>
      <c r="T206" s="0" t="n">
        <v>202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</row>
    <row r="207" customFormat="false" ht="14.4" hidden="false" customHeight="false" outlineLevel="0" collapsed="false">
      <c r="A207" s="0" t="s">
        <v>23</v>
      </c>
      <c r="B207" s="0" t="s">
        <v>1162</v>
      </c>
      <c r="C207" s="0" t="s">
        <v>965</v>
      </c>
      <c r="D207" s="0" t="s">
        <v>959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19</v>
      </c>
      <c r="T207" s="0" t="n">
        <v>230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</row>
    <row r="208" customFormat="false" ht="14.4" hidden="false" customHeight="false" outlineLevel="0" collapsed="false">
      <c r="A208" s="0" t="s">
        <v>23</v>
      </c>
      <c r="B208" s="0" t="s">
        <v>1163</v>
      </c>
      <c r="C208" s="0" t="s">
        <v>954</v>
      </c>
      <c r="D208" s="0" t="s">
        <v>959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8</v>
      </c>
      <c r="T208" s="0" t="n">
        <v>121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</row>
    <row r="209" customFormat="false" ht="14.4" hidden="false" customHeight="false" outlineLevel="0" collapsed="false">
      <c r="A209" s="0" t="s">
        <v>23</v>
      </c>
      <c r="B209" s="0" t="s">
        <v>1164</v>
      </c>
      <c r="C209" s="0" t="s">
        <v>959</v>
      </c>
      <c r="D209" s="0" t="s">
        <v>955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18</v>
      </c>
      <c r="T209" s="0" t="n">
        <v>246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</row>
    <row r="210" customFormat="false" ht="14.4" hidden="false" customHeight="false" outlineLevel="0" collapsed="false">
      <c r="A210" s="0" t="s">
        <v>23</v>
      </c>
      <c r="B210" s="0" t="s">
        <v>1165</v>
      </c>
      <c r="C210" s="0" t="s">
        <v>965</v>
      </c>
      <c r="D210" s="0" t="s">
        <v>959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30</v>
      </c>
      <c r="T210" s="0" t="n">
        <v>183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</row>
    <row r="211" customFormat="false" ht="14.4" hidden="false" customHeight="false" outlineLevel="0" collapsed="false">
      <c r="A211" s="0" t="s">
        <v>23</v>
      </c>
      <c r="B211" s="0" t="s">
        <v>1166</v>
      </c>
      <c r="C211" s="0" t="s">
        <v>955</v>
      </c>
      <c r="D211" s="0" t="s">
        <v>954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21</v>
      </c>
      <c r="T211" s="0" t="n">
        <v>255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</row>
    <row r="212" customFormat="false" ht="14.4" hidden="false" customHeight="false" outlineLevel="0" collapsed="false">
      <c r="A212" s="0" t="s">
        <v>23</v>
      </c>
      <c r="B212" s="0" t="s">
        <v>1167</v>
      </c>
      <c r="C212" s="0" t="s">
        <v>959</v>
      </c>
      <c r="D212" s="0" t="s">
        <v>955</v>
      </c>
      <c r="E212" s="0" t="n">
        <v>0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17</v>
      </c>
      <c r="T212" s="0" t="n">
        <v>198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</row>
    <row r="213" customFormat="false" ht="14.4" hidden="false" customHeight="false" outlineLevel="0" collapsed="false">
      <c r="A213" s="0" t="s">
        <v>23</v>
      </c>
      <c r="B213" s="0" t="s">
        <v>1168</v>
      </c>
      <c r="C213" s="0" t="s">
        <v>954</v>
      </c>
      <c r="D213" s="0" t="s">
        <v>955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40</v>
      </c>
      <c r="T213" s="0" t="n">
        <v>255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35</v>
      </c>
      <c r="Z213" s="0" t="n">
        <v>241</v>
      </c>
    </row>
    <row r="214" customFormat="false" ht="14.4" hidden="false" customHeight="false" outlineLevel="0" collapsed="false">
      <c r="A214" s="0" t="s">
        <v>23</v>
      </c>
      <c r="B214" s="0" t="s">
        <v>1169</v>
      </c>
      <c r="C214" s="0" t="s">
        <v>954</v>
      </c>
      <c r="D214" s="0" t="s">
        <v>955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20</v>
      </c>
      <c r="T214" s="0" t="n">
        <v>210</v>
      </c>
      <c r="U214" s="0" t="n">
        <v>29</v>
      </c>
      <c r="V214" s="0" t="n">
        <v>238</v>
      </c>
      <c r="W214" s="0" t="n">
        <v>0</v>
      </c>
      <c r="X214" s="0" t="n">
        <v>0</v>
      </c>
      <c r="Y214" s="0" t="n">
        <v>0</v>
      </c>
      <c r="Z214" s="0" t="n">
        <v>0</v>
      </c>
    </row>
    <row r="215" customFormat="false" ht="14.4" hidden="false" customHeight="false" outlineLevel="0" collapsed="false">
      <c r="A215" s="0" t="s">
        <v>23</v>
      </c>
      <c r="B215" s="0" t="s">
        <v>1170</v>
      </c>
      <c r="C215" s="0" t="s">
        <v>959</v>
      </c>
      <c r="D215" s="0" t="s">
        <v>954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4</v>
      </c>
      <c r="T215" s="0" t="n">
        <v>55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</row>
    <row r="216" customFormat="false" ht="14.4" hidden="false" customHeight="false" outlineLevel="0" collapsed="false">
      <c r="A216" s="0" t="s">
        <v>23</v>
      </c>
      <c r="B216" s="0" t="s">
        <v>1171</v>
      </c>
      <c r="C216" s="0" t="s">
        <v>955</v>
      </c>
      <c r="D216" s="0" t="s">
        <v>954</v>
      </c>
      <c r="E216" s="0" t="n">
        <v>0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21</v>
      </c>
      <c r="T216" s="0" t="n">
        <v>113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12</v>
      </c>
      <c r="Z216" s="0" t="n">
        <v>106</v>
      </c>
    </row>
    <row r="217" customFormat="false" ht="14.4" hidden="false" customHeight="false" outlineLevel="0" collapsed="false">
      <c r="A217" s="0" t="s">
        <v>23</v>
      </c>
      <c r="B217" s="0" t="s">
        <v>1172</v>
      </c>
      <c r="C217" s="0" t="s">
        <v>954</v>
      </c>
      <c r="D217" s="0" t="s">
        <v>965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20</v>
      </c>
      <c r="T217" s="0" t="n">
        <v>284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</row>
    <row r="218" customFormat="false" ht="14.4" hidden="false" customHeight="false" outlineLevel="0" collapsed="false">
      <c r="A218" s="0" t="s">
        <v>918</v>
      </c>
      <c r="B218" s="0" t="s">
        <v>923</v>
      </c>
      <c r="C218" s="0" t="s">
        <v>955</v>
      </c>
      <c r="D218" s="0" t="s">
        <v>965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5</v>
      </c>
      <c r="T218" s="0" t="n">
        <v>96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</row>
    <row r="219" customFormat="false" ht="14.4" hidden="false" customHeight="false" outlineLevel="0" collapsed="false">
      <c r="A219" s="0" t="s">
        <v>23</v>
      </c>
      <c r="B219" s="0" t="s">
        <v>1173</v>
      </c>
      <c r="C219" s="0" t="s">
        <v>955</v>
      </c>
      <c r="D219" s="0" t="s">
        <v>954</v>
      </c>
      <c r="E219" s="0" t="n">
        <v>0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46</v>
      </c>
      <c r="V219" s="0" t="n">
        <v>490</v>
      </c>
      <c r="W219" s="0" t="n">
        <v>0</v>
      </c>
      <c r="X219" s="0" t="n">
        <v>0</v>
      </c>
      <c r="Y219" s="0" t="n">
        <v>0</v>
      </c>
      <c r="Z219" s="0" t="n">
        <v>0</v>
      </c>
    </row>
    <row r="220" customFormat="false" ht="14.4" hidden="false" customHeight="false" outlineLevel="0" collapsed="false">
      <c r="A220" s="0" t="s">
        <v>23</v>
      </c>
      <c r="B220" s="0" t="s">
        <v>1174</v>
      </c>
      <c r="C220" s="0" t="s">
        <v>954</v>
      </c>
      <c r="D220" s="0" t="s">
        <v>955</v>
      </c>
      <c r="E220" s="0" t="n">
        <v>0</v>
      </c>
      <c r="F220" s="0" t="n">
        <v>0</v>
      </c>
      <c r="G220" s="0" t="n">
        <v>0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23</v>
      </c>
      <c r="V220" s="0" t="n">
        <v>325</v>
      </c>
      <c r="W220" s="0" t="n">
        <v>0</v>
      </c>
      <c r="X220" s="0" t="n">
        <v>0</v>
      </c>
      <c r="Y220" s="0" t="n">
        <v>0</v>
      </c>
      <c r="Z220" s="0" t="n">
        <v>0</v>
      </c>
    </row>
    <row r="221" customFormat="false" ht="14.4" hidden="false" customHeight="false" outlineLevel="0" collapsed="false">
      <c r="A221" s="0" t="s">
        <v>23</v>
      </c>
      <c r="B221" s="0" t="s">
        <v>1175</v>
      </c>
      <c r="C221" s="0" t="s">
        <v>959</v>
      </c>
      <c r="D221" s="0" t="s">
        <v>955</v>
      </c>
      <c r="E221" s="0" t="n">
        <v>0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14</v>
      </c>
      <c r="V221" s="0" t="n">
        <v>276</v>
      </c>
      <c r="W221" s="0" t="n">
        <v>0</v>
      </c>
      <c r="X221" s="0" t="n">
        <v>0</v>
      </c>
      <c r="Y221" s="0" t="n">
        <v>0</v>
      </c>
      <c r="Z221" s="0" t="n">
        <v>0</v>
      </c>
    </row>
    <row r="222" customFormat="false" ht="14.4" hidden="false" customHeight="false" outlineLevel="0" collapsed="false">
      <c r="A222" s="0" t="s">
        <v>23</v>
      </c>
      <c r="B222" s="0" t="s">
        <v>1176</v>
      </c>
      <c r="C222" s="0" t="s">
        <v>959</v>
      </c>
      <c r="D222" s="0" t="s">
        <v>965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30</v>
      </c>
      <c r="V222" s="0" t="n">
        <v>273</v>
      </c>
      <c r="W222" s="0" t="n">
        <v>0</v>
      </c>
      <c r="X222" s="0" t="n">
        <v>0</v>
      </c>
      <c r="Y222" s="0" t="n">
        <v>0</v>
      </c>
      <c r="Z222" s="0" t="n">
        <v>0</v>
      </c>
    </row>
    <row r="223" customFormat="false" ht="14.4" hidden="false" customHeight="false" outlineLevel="0" collapsed="false">
      <c r="A223" s="0" t="s">
        <v>23</v>
      </c>
      <c r="B223" s="0" t="s">
        <v>1177</v>
      </c>
      <c r="C223" s="0" t="s">
        <v>955</v>
      </c>
      <c r="D223" s="0" t="s">
        <v>959</v>
      </c>
      <c r="E223" s="0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35</v>
      </c>
      <c r="V223" s="0" t="n">
        <v>363</v>
      </c>
      <c r="W223" s="0" t="n">
        <v>0</v>
      </c>
      <c r="X223" s="0" t="n">
        <v>0</v>
      </c>
      <c r="Y223" s="0" t="n">
        <v>0</v>
      </c>
      <c r="Z223" s="0" t="n">
        <v>0</v>
      </c>
    </row>
    <row r="224" customFormat="false" ht="14.4" hidden="false" customHeight="false" outlineLevel="0" collapsed="false">
      <c r="A224" s="0" t="s">
        <v>23</v>
      </c>
      <c r="B224" s="0" t="s">
        <v>1178</v>
      </c>
      <c r="C224" s="0" t="s">
        <v>965</v>
      </c>
      <c r="D224" s="0" t="s">
        <v>959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33</v>
      </c>
      <c r="V224" s="0" t="n">
        <v>262</v>
      </c>
      <c r="W224" s="0" t="n">
        <v>0</v>
      </c>
      <c r="X224" s="0" t="n">
        <v>0</v>
      </c>
      <c r="Y224" s="0" t="n">
        <v>0</v>
      </c>
      <c r="Z224" s="0" t="n">
        <v>0</v>
      </c>
    </row>
    <row r="225" customFormat="false" ht="14.4" hidden="false" customHeight="false" outlineLevel="0" collapsed="false">
      <c r="A225" s="0" t="s">
        <v>23</v>
      </c>
      <c r="B225" s="0" t="s">
        <v>1179</v>
      </c>
      <c r="C225" s="0" t="s">
        <v>955</v>
      </c>
      <c r="D225" s="0" t="s">
        <v>954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15</v>
      </c>
      <c r="V225" s="0" t="n">
        <v>190</v>
      </c>
      <c r="W225" s="0" t="n">
        <v>0</v>
      </c>
      <c r="X225" s="0" t="n">
        <v>0</v>
      </c>
      <c r="Y225" s="0" t="n">
        <v>0</v>
      </c>
      <c r="Z225" s="0" t="n">
        <v>0</v>
      </c>
    </row>
    <row r="226" customFormat="false" ht="14.4" hidden="false" customHeight="false" outlineLevel="0" collapsed="false">
      <c r="A226" s="0" t="s">
        <v>23</v>
      </c>
      <c r="B226" s="0" t="s">
        <v>1180</v>
      </c>
      <c r="C226" s="0" t="s">
        <v>954</v>
      </c>
      <c r="D226" s="0" t="s">
        <v>955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17</v>
      </c>
      <c r="V226" s="0" t="n">
        <v>196</v>
      </c>
      <c r="W226" s="0" t="n">
        <v>0</v>
      </c>
      <c r="X226" s="0" t="n">
        <v>0</v>
      </c>
      <c r="Y226" s="0" t="n">
        <v>0</v>
      </c>
      <c r="Z226" s="0" t="n">
        <v>0</v>
      </c>
    </row>
    <row r="227" customFormat="false" ht="14.4" hidden="false" customHeight="false" outlineLevel="0" collapsed="false">
      <c r="A227" s="0" t="s">
        <v>23</v>
      </c>
      <c r="B227" s="0" t="s">
        <v>1181</v>
      </c>
      <c r="C227" s="0" t="s">
        <v>955</v>
      </c>
      <c r="D227" s="0" t="s">
        <v>954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27</v>
      </c>
      <c r="V227" s="0" t="n">
        <v>304</v>
      </c>
      <c r="W227" s="0" t="n">
        <v>0</v>
      </c>
      <c r="X227" s="0" t="n">
        <v>0</v>
      </c>
      <c r="Y227" s="0" t="n">
        <v>20</v>
      </c>
      <c r="Z227" s="0" t="n">
        <v>240</v>
      </c>
    </row>
    <row r="228" customFormat="false" ht="14.4" hidden="false" customHeight="false" outlineLevel="0" collapsed="false">
      <c r="A228" s="0" t="s">
        <v>23</v>
      </c>
      <c r="B228" s="0" t="s">
        <v>1182</v>
      </c>
      <c r="C228" s="0" t="s">
        <v>955</v>
      </c>
      <c r="D228" s="0" t="s">
        <v>954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29</v>
      </c>
      <c r="V228" s="0" t="n">
        <v>360</v>
      </c>
      <c r="W228" s="0" t="n">
        <v>0</v>
      </c>
      <c r="X228" s="0" t="n">
        <v>0</v>
      </c>
      <c r="Y228" s="0" t="n">
        <v>0</v>
      </c>
      <c r="Z228" s="0" t="n">
        <v>0</v>
      </c>
    </row>
    <row r="229" customFormat="false" ht="14.4" hidden="false" customHeight="false" outlineLevel="0" collapsed="false">
      <c r="A229" s="0" t="s">
        <v>23</v>
      </c>
      <c r="B229" s="0" t="s">
        <v>1183</v>
      </c>
      <c r="C229" s="0" t="s">
        <v>965</v>
      </c>
      <c r="D229" s="0" t="s">
        <v>959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32</v>
      </c>
      <c r="V229" s="0" t="n">
        <v>235</v>
      </c>
      <c r="W229" s="0" t="n">
        <v>0</v>
      </c>
      <c r="X229" s="0" t="n">
        <v>0</v>
      </c>
      <c r="Y229" s="0" t="n">
        <v>0</v>
      </c>
      <c r="Z229" s="0" t="n">
        <v>0</v>
      </c>
    </row>
    <row r="230" customFormat="false" ht="14.4" hidden="false" customHeight="false" outlineLevel="0" collapsed="false">
      <c r="A230" s="0" t="s">
        <v>23</v>
      </c>
      <c r="B230" s="0" t="s">
        <v>1184</v>
      </c>
      <c r="C230" s="0" t="s">
        <v>954</v>
      </c>
      <c r="D230" s="0" t="s">
        <v>965</v>
      </c>
      <c r="E230" s="0" t="n">
        <v>0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12</v>
      </c>
      <c r="V230" s="0" t="n">
        <v>157</v>
      </c>
      <c r="W230" s="0" t="n">
        <v>0</v>
      </c>
      <c r="X230" s="0" t="n">
        <v>0</v>
      </c>
      <c r="Y230" s="0" t="n">
        <v>0</v>
      </c>
      <c r="Z230" s="0" t="n">
        <v>0</v>
      </c>
    </row>
    <row r="231" customFormat="false" ht="14.4" hidden="false" customHeight="false" outlineLevel="0" collapsed="false">
      <c r="A231" s="0" t="s">
        <v>23</v>
      </c>
      <c r="B231" s="0" t="s">
        <v>1185</v>
      </c>
      <c r="C231" s="0" t="s">
        <v>955</v>
      </c>
      <c r="D231" s="0" t="s">
        <v>954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16</v>
      </c>
      <c r="V231" s="0" t="n">
        <v>160</v>
      </c>
      <c r="W231" s="0" t="n">
        <v>0</v>
      </c>
      <c r="X231" s="0" t="n">
        <v>0</v>
      </c>
      <c r="Y231" s="0" t="n">
        <v>0</v>
      </c>
      <c r="Z231" s="0" t="n">
        <v>0</v>
      </c>
    </row>
    <row r="232" customFormat="false" ht="14.4" hidden="false" customHeight="false" outlineLevel="0" collapsed="false">
      <c r="A232" s="0" t="s">
        <v>23</v>
      </c>
      <c r="B232" s="0" t="s">
        <v>1186</v>
      </c>
      <c r="C232" s="0" t="s">
        <v>955</v>
      </c>
      <c r="D232" s="0" t="s">
        <v>959</v>
      </c>
      <c r="E232" s="0" t="n">
        <v>0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26</v>
      </c>
      <c r="V232" s="0" t="n">
        <v>191</v>
      </c>
      <c r="W232" s="0" t="n">
        <v>0</v>
      </c>
      <c r="X232" s="0" t="n">
        <v>0</v>
      </c>
      <c r="Y232" s="0" t="n">
        <v>0</v>
      </c>
      <c r="Z232" s="0" t="n">
        <v>0</v>
      </c>
    </row>
    <row r="233" customFormat="false" ht="14.4" hidden="false" customHeight="false" outlineLevel="0" collapsed="false">
      <c r="A233" s="0" t="s">
        <v>23</v>
      </c>
      <c r="B233" s="0" t="s">
        <v>1187</v>
      </c>
      <c r="C233" s="0" t="s">
        <v>954</v>
      </c>
      <c r="D233" s="0" t="s">
        <v>965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31</v>
      </c>
      <c r="V233" s="0" t="n">
        <v>350</v>
      </c>
      <c r="W233" s="0" t="n">
        <v>0</v>
      </c>
      <c r="X233" s="0" t="n">
        <v>0</v>
      </c>
      <c r="Y233" s="0" t="n">
        <v>0</v>
      </c>
      <c r="Z233" s="0" t="n">
        <v>0</v>
      </c>
    </row>
    <row r="234" customFormat="false" ht="14.4" hidden="false" customHeight="false" outlineLevel="0" collapsed="false">
      <c r="A234" s="0" t="s">
        <v>23</v>
      </c>
      <c r="B234" s="0" t="s">
        <v>1188</v>
      </c>
      <c r="C234" s="0" t="s">
        <v>954</v>
      </c>
      <c r="D234" s="0" t="s">
        <v>965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25</v>
      </c>
      <c r="V234" s="0" t="n">
        <v>327</v>
      </c>
      <c r="W234" s="0" t="n">
        <v>0</v>
      </c>
      <c r="X234" s="0" t="n">
        <v>0</v>
      </c>
      <c r="Y234" s="0" t="n">
        <v>0</v>
      </c>
      <c r="Z234" s="0" t="n">
        <v>0</v>
      </c>
    </row>
    <row r="235" customFormat="false" ht="14.4" hidden="false" customHeight="false" outlineLevel="0" collapsed="false">
      <c r="A235" s="0" t="s">
        <v>23</v>
      </c>
      <c r="B235" s="0" t="s">
        <v>1189</v>
      </c>
      <c r="C235" s="0" t="s">
        <v>955</v>
      </c>
      <c r="D235" s="0" t="s">
        <v>965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12</v>
      </c>
      <c r="V235" s="0" t="n">
        <v>214</v>
      </c>
      <c r="W235" s="0" t="n">
        <v>0</v>
      </c>
      <c r="X235" s="0" t="n">
        <v>0</v>
      </c>
      <c r="Y235" s="0" t="n">
        <v>0</v>
      </c>
      <c r="Z235" s="0" t="n">
        <v>0</v>
      </c>
    </row>
    <row r="236" customFormat="false" ht="14.4" hidden="false" customHeight="false" outlineLevel="0" collapsed="false">
      <c r="A236" s="0" t="s">
        <v>23</v>
      </c>
      <c r="B236" s="0" t="s">
        <v>1190</v>
      </c>
      <c r="C236" s="0" t="s">
        <v>965</v>
      </c>
      <c r="D236" s="0" t="s">
        <v>959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33</v>
      </c>
      <c r="V236" s="0" t="n">
        <v>327</v>
      </c>
      <c r="W236" s="0" t="n">
        <v>0</v>
      </c>
      <c r="X236" s="0" t="n">
        <v>0</v>
      </c>
      <c r="Y236" s="0" t="n">
        <v>0</v>
      </c>
      <c r="Z236" s="0" t="n">
        <v>0</v>
      </c>
    </row>
    <row r="237" customFormat="false" ht="14.4" hidden="false" customHeight="false" outlineLevel="0" collapsed="false">
      <c r="A237" s="0" t="s">
        <v>23</v>
      </c>
      <c r="B237" s="0" t="s">
        <v>1191</v>
      </c>
      <c r="C237" s="0" t="s">
        <v>965</v>
      </c>
      <c r="D237" s="0" t="s">
        <v>959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27</v>
      </c>
      <c r="V237" s="0" t="n">
        <v>338</v>
      </c>
      <c r="W237" s="0" t="n">
        <v>0</v>
      </c>
      <c r="X237" s="0" t="n">
        <v>0</v>
      </c>
      <c r="Y237" s="0" t="n">
        <v>0</v>
      </c>
      <c r="Z237" s="0" t="n">
        <v>0</v>
      </c>
    </row>
    <row r="238" customFormat="false" ht="14.4" hidden="false" customHeight="false" outlineLevel="0" collapsed="false">
      <c r="A238" s="0" t="s">
        <v>23</v>
      </c>
      <c r="B238" s="0" t="s">
        <v>1192</v>
      </c>
      <c r="C238" s="0" t="s">
        <v>955</v>
      </c>
      <c r="D238" s="0" t="s">
        <v>954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22</v>
      </c>
      <c r="V238" s="0" t="n">
        <v>258</v>
      </c>
      <c r="W238" s="0" t="n">
        <v>19</v>
      </c>
      <c r="X238" s="0" t="n">
        <v>186</v>
      </c>
      <c r="Y238" s="0" t="n">
        <v>0</v>
      </c>
      <c r="Z238" s="0" t="n">
        <v>0</v>
      </c>
    </row>
    <row r="239" customFormat="false" ht="14.4" hidden="false" customHeight="false" outlineLevel="0" collapsed="false">
      <c r="A239" s="0" t="s">
        <v>918</v>
      </c>
      <c r="B239" s="0" t="s">
        <v>1193</v>
      </c>
      <c r="C239" s="0" t="s">
        <v>954</v>
      </c>
      <c r="D239" s="0" t="s">
        <v>965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10</v>
      </c>
      <c r="V239" s="0" t="n">
        <v>197</v>
      </c>
      <c r="W239" s="0" t="n">
        <v>0</v>
      </c>
      <c r="X239" s="0" t="n">
        <v>0</v>
      </c>
      <c r="Y239" s="0" t="n">
        <v>0</v>
      </c>
      <c r="Z239" s="0" t="n">
        <v>0</v>
      </c>
    </row>
    <row r="240" customFormat="false" ht="14.4" hidden="false" customHeight="false" outlineLevel="0" collapsed="false">
      <c r="A240" s="0" t="s">
        <v>23</v>
      </c>
      <c r="B240" s="0" t="s">
        <v>1194</v>
      </c>
      <c r="C240" s="0" t="s">
        <v>954</v>
      </c>
      <c r="D240" s="0" t="s">
        <v>959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14</v>
      </c>
      <c r="X240" s="0" t="n">
        <v>258</v>
      </c>
      <c r="Y240" s="0" t="n">
        <v>0</v>
      </c>
      <c r="Z240" s="0" t="n">
        <v>0</v>
      </c>
    </row>
    <row r="241" customFormat="false" ht="14.4" hidden="false" customHeight="false" outlineLevel="0" collapsed="false">
      <c r="A241" s="0" t="s">
        <v>23</v>
      </c>
      <c r="B241" s="0" t="s">
        <v>1195</v>
      </c>
      <c r="C241" s="0" t="s">
        <v>955</v>
      </c>
      <c r="D241" s="0" t="s">
        <v>954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25</v>
      </c>
      <c r="X241" s="0" t="n">
        <v>194</v>
      </c>
      <c r="Y241" s="0" t="n">
        <v>0</v>
      </c>
      <c r="Z241" s="0" t="n">
        <v>0</v>
      </c>
    </row>
    <row r="242" customFormat="false" ht="14.4" hidden="false" customHeight="false" outlineLevel="0" collapsed="false">
      <c r="A242" s="0" t="s">
        <v>23</v>
      </c>
      <c r="B242" s="0" t="s">
        <v>1196</v>
      </c>
      <c r="C242" s="0" t="s">
        <v>955</v>
      </c>
      <c r="D242" s="0" t="s">
        <v>959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43</v>
      </c>
      <c r="X242" s="0" t="n">
        <v>262</v>
      </c>
      <c r="Y242" s="0" t="n">
        <v>0</v>
      </c>
      <c r="Z242" s="0" t="n">
        <v>0</v>
      </c>
    </row>
    <row r="243" customFormat="false" ht="14.4" hidden="false" customHeight="false" outlineLevel="0" collapsed="false">
      <c r="A243" s="0" t="s">
        <v>23</v>
      </c>
      <c r="B243" s="0" t="s">
        <v>1197</v>
      </c>
      <c r="C243" s="0" t="s">
        <v>955</v>
      </c>
      <c r="D243" s="0" t="s">
        <v>959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11</v>
      </c>
      <c r="X243" s="0" t="n">
        <v>178</v>
      </c>
      <c r="Y243" s="0" t="n">
        <v>0</v>
      </c>
      <c r="Z243" s="0" t="n">
        <v>0</v>
      </c>
    </row>
    <row r="244" customFormat="false" ht="14.4" hidden="false" customHeight="false" outlineLevel="0" collapsed="false">
      <c r="A244" s="0" t="s">
        <v>23</v>
      </c>
      <c r="B244" s="0" t="s">
        <v>1198</v>
      </c>
      <c r="C244" s="0" t="s">
        <v>965</v>
      </c>
      <c r="D244" s="0" t="s">
        <v>959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34</v>
      </c>
      <c r="X244" s="0" t="n">
        <v>311</v>
      </c>
      <c r="Y244" s="0" t="n">
        <v>0</v>
      </c>
      <c r="Z244" s="0" t="n">
        <v>0</v>
      </c>
    </row>
    <row r="245" customFormat="false" ht="14.4" hidden="false" customHeight="false" outlineLevel="0" collapsed="false">
      <c r="A245" s="0" t="s">
        <v>23</v>
      </c>
      <c r="B245" s="0" t="s">
        <v>1199</v>
      </c>
      <c r="C245" s="0" t="s">
        <v>959</v>
      </c>
      <c r="D245" s="0" t="s">
        <v>955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15</v>
      </c>
      <c r="X245" s="0" t="n">
        <v>208</v>
      </c>
      <c r="Y245" s="0" t="n">
        <v>0</v>
      </c>
      <c r="Z245" s="0" t="n">
        <v>0</v>
      </c>
    </row>
    <row r="246" customFormat="false" ht="14.4" hidden="false" customHeight="false" outlineLevel="0" collapsed="false">
      <c r="A246" s="0" t="s">
        <v>23</v>
      </c>
      <c r="B246" s="0" t="s">
        <v>1200</v>
      </c>
      <c r="C246" s="0" t="s">
        <v>955</v>
      </c>
      <c r="D246" s="0" t="s">
        <v>965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6</v>
      </c>
      <c r="X246" s="0" t="n">
        <v>117</v>
      </c>
      <c r="Y246" s="0" t="n">
        <v>0</v>
      </c>
      <c r="Z246" s="0" t="n">
        <v>0</v>
      </c>
    </row>
    <row r="247" customFormat="false" ht="14.4" hidden="false" customHeight="false" outlineLevel="0" collapsed="false">
      <c r="A247" s="0" t="s">
        <v>23</v>
      </c>
      <c r="B247" s="0" t="s">
        <v>1201</v>
      </c>
      <c r="C247" s="0" t="s">
        <v>959</v>
      </c>
      <c r="D247" s="0" t="s">
        <v>955</v>
      </c>
      <c r="E247" s="0" t="n">
        <v>0</v>
      </c>
      <c r="F247" s="0" t="n">
        <v>0</v>
      </c>
      <c r="G247" s="0" t="n">
        <v>0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23</v>
      </c>
      <c r="X247" s="0" t="n">
        <v>133</v>
      </c>
      <c r="Y247" s="0" t="n">
        <v>0</v>
      </c>
      <c r="Z247" s="0" t="n">
        <v>0</v>
      </c>
    </row>
    <row r="248" customFormat="false" ht="14.4" hidden="false" customHeight="false" outlineLevel="0" collapsed="false">
      <c r="A248" s="0" t="s">
        <v>23</v>
      </c>
      <c r="B248" s="0" t="s">
        <v>1202</v>
      </c>
      <c r="C248" s="0" t="s">
        <v>954</v>
      </c>
      <c r="D248" s="0" t="s">
        <v>959</v>
      </c>
      <c r="E248" s="0" t="n">
        <v>0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10</v>
      </c>
      <c r="X248" s="0" t="n">
        <v>184</v>
      </c>
      <c r="Y248" s="0" t="n">
        <v>0</v>
      </c>
      <c r="Z248" s="0" t="n">
        <v>0</v>
      </c>
    </row>
    <row r="249" customFormat="false" ht="14.4" hidden="false" customHeight="false" outlineLevel="0" collapsed="false">
      <c r="A249" s="0" t="s">
        <v>23</v>
      </c>
      <c r="B249" s="0" t="s">
        <v>1203</v>
      </c>
      <c r="C249" s="0" t="s">
        <v>954</v>
      </c>
      <c r="D249" s="0" t="s">
        <v>959</v>
      </c>
      <c r="E249" s="0" t="n">
        <v>0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10</v>
      </c>
      <c r="X249" s="0" t="n">
        <v>165</v>
      </c>
      <c r="Y249" s="0" t="n">
        <v>0</v>
      </c>
      <c r="Z249" s="0" t="n">
        <v>0</v>
      </c>
    </row>
    <row r="250" customFormat="false" ht="14.4" hidden="false" customHeight="false" outlineLevel="0" collapsed="false">
      <c r="A250" s="0" t="s">
        <v>23</v>
      </c>
      <c r="B250" s="0" t="s">
        <v>1204</v>
      </c>
      <c r="C250" s="0" t="s">
        <v>965</v>
      </c>
      <c r="D250" s="0" t="s">
        <v>959</v>
      </c>
      <c r="E250" s="0" t="n">
        <v>0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26</v>
      </c>
      <c r="X250" s="0" t="n">
        <v>284</v>
      </c>
      <c r="Y250" s="0" t="n">
        <v>0</v>
      </c>
      <c r="Z250" s="0" t="n">
        <v>0</v>
      </c>
    </row>
    <row r="251" customFormat="false" ht="14.4" hidden="false" customHeight="false" outlineLevel="0" collapsed="false">
      <c r="A251" s="0" t="s">
        <v>23</v>
      </c>
      <c r="B251" s="0" t="s">
        <v>1205</v>
      </c>
      <c r="C251" s="0" t="s">
        <v>1206</v>
      </c>
      <c r="D251" s="0" t="s">
        <v>954</v>
      </c>
      <c r="E251" s="0" t="n">
        <v>0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11</v>
      </c>
      <c r="X251" s="0" t="s">
        <v>1207</v>
      </c>
      <c r="Y251" s="0" t="n">
        <v>0</v>
      </c>
      <c r="Z251" s="0" t="n">
        <v>0</v>
      </c>
    </row>
    <row r="252" customFormat="false" ht="14.4" hidden="false" customHeight="false" outlineLevel="0" collapsed="false">
      <c r="A252" s="0" t="s">
        <v>23</v>
      </c>
      <c r="B252" s="0" t="s">
        <v>1208</v>
      </c>
      <c r="C252" s="0" t="s">
        <v>959</v>
      </c>
      <c r="D252" s="0" t="s">
        <v>965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31</v>
      </c>
      <c r="X252" s="0" t="n">
        <v>277</v>
      </c>
      <c r="Y252" s="0" t="n">
        <v>0</v>
      </c>
      <c r="Z252" s="0" t="n">
        <v>0</v>
      </c>
    </row>
    <row r="253" customFormat="false" ht="14.4" hidden="false" customHeight="false" outlineLevel="0" collapsed="false">
      <c r="A253" s="0" t="s">
        <v>23</v>
      </c>
      <c r="B253" s="0" t="s">
        <v>1209</v>
      </c>
      <c r="C253" s="0" t="s">
        <v>959</v>
      </c>
      <c r="D253" s="0" t="s">
        <v>955</v>
      </c>
      <c r="E253" s="0" t="n">
        <v>0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35</v>
      </c>
      <c r="X253" s="0" t="n">
        <v>262</v>
      </c>
      <c r="Y253" s="0" t="n">
        <v>0</v>
      </c>
      <c r="Z253" s="0" t="n">
        <v>0</v>
      </c>
    </row>
    <row r="254" customFormat="false" ht="14.4" hidden="false" customHeight="false" outlineLevel="0" collapsed="false">
      <c r="A254" s="0" t="s">
        <v>23</v>
      </c>
      <c r="B254" s="0" t="s">
        <v>1210</v>
      </c>
      <c r="C254" s="0" t="s">
        <v>954</v>
      </c>
      <c r="D254" s="0" t="s">
        <v>955</v>
      </c>
      <c r="E254" s="0" t="n">
        <v>0</v>
      </c>
      <c r="F254" s="0" t="n">
        <v>0</v>
      </c>
      <c r="G254" s="0" t="n">
        <v>0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27</v>
      </c>
      <c r="X254" s="0" t="n">
        <v>333</v>
      </c>
      <c r="Y254" s="0" t="n">
        <v>0</v>
      </c>
      <c r="Z254" s="0" t="n">
        <v>0</v>
      </c>
    </row>
    <row r="255" customFormat="false" ht="14.4" hidden="false" customHeight="false" outlineLevel="0" collapsed="false">
      <c r="A255" s="0" t="s">
        <v>23</v>
      </c>
      <c r="B255" s="0" t="s">
        <v>1211</v>
      </c>
      <c r="C255" s="0" t="s">
        <v>955</v>
      </c>
      <c r="D255" s="0" t="s">
        <v>954</v>
      </c>
      <c r="E255" s="0" t="n">
        <v>0</v>
      </c>
      <c r="F255" s="0" t="n">
        <v>0</v>
      </c>
      <c r="G255" s="0" t="n">
        <v>0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25</v>
      </c>
      <c r="X255" s="0" t="n">
        <v>196</v>
      </c>
      <c r="Y255" s="0" t="n">
        <v>0</v>
      </c>
      <c r="Z255" s="0" t="n">
        <v>0</v>
      </c>
    </row>
    <row r="256" customFormat="false" ht="14.4" hidden="false" customHeight="false" outlineLevel="0" collapsed="false">
      <c r="A256" s="0" t="s">
        <v>23</v>
      </c>
      <c r="B256" s="0" t="s">
        <v>1212</v>
      </c>
      <c r="C256" s="0" t="s">
        <v>955</v>
      </c>
      <c r="D256" s="0" t="s">
        <v>959</v>
      </c>
      <c r="E256" s="0" t="n">
        <v>0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15</v>
      </c>
      <c r="X256" s="0" t="n">
        <v>252</v>
      </c>
      <c r="Y256" s="0" t="n">
        <v>0</v>
      </c>
      <c r="Z256" s="0" t="n">
        <v>0</v>
      </c>
    </row>
    <row r="257" customFormat="false" ht="14.4" hidden="false" customHeight="false" outlineLevel="0" collapsed="false">
      <c r="A257" s="0" t="s">
        <v>23</v>
      </c>
      <c r="B257" s="0" t="s">
        <v>1213</v>
      </c>
      <c r="C257" s="0" t="s">
        <v>954</v>
      </c>
      <c r="D257" s="0" t="s">
        <v>955</v>
      </c>
      <c r="E257" s="0" t="n">
        <v>0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15</v>
      </c>
      <c r="X257" s="0" t="n">
        <v>128</v>
      </c>
      <c r="Y257" s="0" t="n">
        <v>30</v>
      </c>
      <c r="Z257" s="0" t="n">
        <v>174</v>
      </c>
    </row>
    <row r="258" customFormat="false" ht="14.4" hidden="false" customHeight="false" outlineLevel="0" collapsed="false">
      <c r="A258" s="0" t="s">
        <v>23</v>
      </c>
      <c r="B258" s="0" t="s">
        <v>1214</v>
      </c>
      <c r="C258" s="0" t="s">
        <v>954</v>
      </c>
      <c r="D258" s="0" t="s">
        <v>955</v>
      </c>
      <c r="E258" s="0" t="n">
        <v>0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22</v>
      </c>
      <c r="X258" s="0" t="n">
        <v>269</v>
      </c>
      <c r="Y258" s="0" t="n">
        <v>0</v>
      </c>
      <c r="Z258" s="0" t="n">
        <v>0</v>
      </c>
    </row>
    <row r="259" customFormat="false" ht="14.4" hidden="false" customHeight="false" outlineLevel="0" collapsed="false">
      <c r="A259" s="0" t="s">
        <v>23</v>
      </c>
      <c r="B259" s="0" t="s">
        <v>1215</v>
      </c>
      <c r="C259" s="0" t="s">
        <v>959</v>
      </c>
      <c r="D259" s="0" t="s">
        <v>965</v>
      </c>
      <c r="E259" s="0" t="n">
        <v>0</v>
      </c>
      <c r="F259" s="0" t="n">
        <v>0</v>
      </c>
      <c r="G259" s="0" t="n">
        <v>0</v>
      </c>
      <c r="H259" s="0" t="n">
        <v>0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20</v>
      </c>
      <c r="X259" s="0" t="n">
        <v>215</v>
      </c>
      <c r="Y259" s="0" t="n">
        <v>0</v>
      </c>
      <c r="Z259" s="0" t="n">
        <v>0</v>
      </c>
    </row>
    <row r="260" customFormat="false" ht="14.4" hidden="false" customHeight="false" outlineLevel="0" collapsed="false">
      <c r="A260" s="0" t="s">
        <v>23</v>
      </c>
      <c r="B260" s="0" t="s">
        <v>1216</v>
      </c>
      <c r="C260" s="0" t="s">
        <v>955</v>
      </c>
      <c r="D260" s="0" t="s">
        <v>954</v>
      </c>
      <c r="E260" s="0" t="n">
        <v>0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19</v>
      </c>
      <c r="X260" s="0" t="n">
        <v>183</v>
      </c>
      <c r="Y260" s="0" t="n">
        <v>0</v>
      </c>
      <c r="Z260" s="0" t="n">
        <v>0</v>
      </c>
    </row>
    <row r="261" customFormat="false" ht="14.4" hidden="false" customHeight="false" outlineLevel="0" collapsed="false">
      <c r="A261" s="0" t="s">
        <v>23</v>
      </c>
      <c r="B261" s="0" t="s">
        <v>1217</v>
      </c>
      <c r="C261" s="0" t="s">
        <v>955</v>
      </c>
      <c r="D261" s="0" t="s">
        <v>954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34</v>
      </c>
      <c r="X261" s="0" t="n">
        <v>226</v>
      </c>
      <c r="Y261" s="0" t="n">
        <v>0</v>
      </c>
      <c r="Z261" s="0" t="n">
        <v>0</v>
      </c>
    </row>
    <row r="262" customFormat="false" ht="14.4" hidden="false" customHeight="false" outlineLevel="0" collapsed="false">
      <c r="A262" s="0" t="s">
        <v>23</v>
      </c>
      <c r="B262" s="0" t="s">
        <v>1218</v>
      </c>
      <c r="C262" s="0" t="s">
        <v>965</v>
      </c>
      <c r="D262" s="0" t="s">
        <v>959</v>
      </c>
      <c r="E262" s="0" t="n">
        <v>0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17</v>
      </c>
      <c r="X262" s="0" t="n">
        <v>221</v>
      </c>
      <c r="Y262" s="0" t="n">
        <v>0</v>
      </c>
      <c r="Z262" s="0" t="n">
        <v>0</v>
      </c>
    </row>
    <row r="263" customFormat="false" ht="14.4" hidden="false" customHeight="false" outlineLevel="0" collapsed="false">
      <c r="A263" s="0" t="s">
        <v>23</v>
      </c>
      <c r="B263" s="0" t="s">
        <v>1219</v>
      </c>
      <c r="C263" s="0" t="s">
        <v>965</v>
      </c>
      <c r="D263" s="0" t="s">
        <v>954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17</v>
      </c>
      <c r="X263" s="0" t="n">
        <v>234</v>
      </c>
      <c r="Y263" s="0" t="n">
        <v>0</v>
      </c>
      <c r="Z263" s="0" t="n">
        <v>0</v>
      </c>
    </row>
    <row r="264" customFormat="false" ht="14.4" hidden="false" customHeight="false" outlineLevel="0" collapsed="false">
      <c r="A264" s="0" t="s">
        <v>23</v>
      </c>
      <c r="B264" s="0" t="s">
        <v>1220</v>
      </c>
      <c r="C264" s="0" t="s">
        <v>955</v>
      </c>
      <c r="D264" s="0" t="s">
        <v>954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19</v>
      </c>
      <c r="X264" s="0" t="n">
        <v>250</v>
      </c>
      <c r="Y264" s="0" t="n">
        <v>0</v>
      </c>
      <c r="Z264" s="0" t="n">
        <v>0</v>
      </c>
    </row>
    <row r="265" customFormat="false" ht="14.4" hidden="false" customHeight="false" outlineLevel="0" collapsed="false">
      <c r="A265" s="0" t="s">
        <v>23</v>
      </c>
      <c r="B265" s="0" t="s">
        <v>1221</v>
      </c>
      <c r="C265" s="0" t="s">
        <v>954</v>
      </c>
      <c r="D265" s="0" t="s">
        <v>959</v>
      </c>
      <c r="E265" s="0" t="n">
        <v>0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12</v>
      </c>
      <c r="Z265" s="0" t="n">
        <v>216</v>
      </c>
    </row>
    <row r="266" customFormat="false" ht="14.4" hidden="false" customHeight="false" outlineLevel="0" collapsed="false">
      <c r="A266" s="0" t="s">
        <v>23</v>
      </c>
      <c r="B266" s="0" t="s">
        <v>1222</v>
      </c>
      <c r="C266" s="0" t="s">
        <v>955</v>
      </c>
      <c r="D266" s="0" t="s">
        <v>959</v>
      </c>
      <c r="E266" s="0" t="n">
        <v>0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21</v>
      </c>
      <c r="Z266" s="0" t="n">
        <v>194</v>
      </c>
    </row>
    <row r="267" customFormat="false" ht="14.4" hidden="false" customHeight="false" outlineLevel="0" collapsed="false">
      <c r="A267" s="0" t="s">
        <v>23</v>
      </c>
      <c r="B267" s="0" t="s">
        <v>1223</v>
      </c>
      <c r="C267" s="0" t="s">
        <v>965</v>
      </c>
      <c r="D267" s="0" t="s">
        <v>954</v>
      </c>
      <c r="E267" s="0" t="n">
        <v>0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20</v>
      </c>
      <c r="Z267" s="0" t="n">
        <v>181</v>
      </c>
    </row>
    <row r="268" customFormat="false" ht="14.4" hidden="false" customHeight="false" outlineLevel="0" collapsed="false">
      <c r="A268" s="0" t="s">
        <v>23</v>
      </c>
      <c r="B268" s="0" t="s">
        <v>1224</v>
      </c>
      <c r="C268" s="0" t="s">
        <v>959</v>
      </c>
      <c r="D268" s="0" t="s">
        <v>955</v>
      </c>
      <c r="E268" s="0" t="n">
        <v>0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28</v>
      </c>
      <c r="Z268" s="0" t="n">
        <v>248</v>
      </c>
    </row>
    <row r="269" customFormat="false" ht="14.4" hidden="false" customHeight="false" outlineLevel="0" collapsed="false">
      <c r="A269" s="0" t="s">
        <v>23</v>
      </c>
      <c r="B269" s="0" t="s">
        <v>1225</v>
      </c>
      <c r="C269" s="0" t="s">
        <v>954</v>
      </c>
      <c r="D269" s="0" t="s">
        <v>959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10</v>
      </c>
      <c r="Z269" s="0" t="n">
        <v>155</v>
      </c>
    </row>
    <row r="270" customFormat="false" ht="14.4" hidden="false" customHeight="false" outlineLevel="0" collapsed="false">
      <c r="A270" s="0" t="s">
        <v>23</v>
      </c>
      <c r="B270" s="0" t="s">
        <v>1226</v>
      </c>
      <c r="C270" s="0" t="s">
        <v>959</v>
      </c>
      <c r="D270" s="0" t="s">
        <v>965</v>
      </c>
      <c r="E270" s="0" t="n">
        <v>0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v>25</v>
      </c>
      <c r="Z270" s="0" t="n">
        <v>247</v>
      </c>
    </row>
    <row r="271" customFormat="false" ht="14.4" hidden="false" customHeight="false" outlineLevel="0" collapsed="false">
      <c r="A271" s="0" t="s">
        <v>23</v>
      </c>
      <c r="B271" s="0" t="s">
        <v>1227</v>
      </c>
      <c r="C271" s="0" t="s">
        <v>955</v>
      </c>
      <c r="D271" s="0" t="s">
        <v>965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W271" s="0" t="n">
        <v>0</v>
      </c>
      <c r="X271" s="0" t="n">
        <v>0</v>
      </c>
      <c r="Y271" s="0" t="n">
        <v>12</v>
      </c>
      <c r="Z271" s="0" t="n">
        <v>232</v>
      </c>
    </row>
    <row r="272" customFormat="false" ht="14.4" hidden="false" customHeight="false" outlineLevel="0" collapsed="false">
      <c r="A272" s="0" t="s">
        <v>23</v>
      </c>
      <c r="B272" s="0" t="s">
        <v>1228</v>
      </c>
      <c r="C272" s="0" t="s">
        <v>965</v>
      </c>
      <c r="D272" s="0" t="s">
        <v>959</v>
      </c>
      <c r="E272" s="0" t="n">
        <v>0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23</v>
      </c>
      <c r="Z272" s="0" t="n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1</v>
      </c>
    </row>
    <row r="2" customFormat="false" ht="14.4" hidden="false" customHeight="false" outlineLevel="0" collapsed="false">
      <c r="A2" s="0" t="s">
        <v>23</v>
      </c>
      <c r="B2" s="0" t="s">
        <v>1229</v>
      </c>
      <c r="C2" s="0" t="s">
        <v>1230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s">
        <v>2</v>
      </c>
    </row>
    <row r="3" customFormat="false" ht="14.4" hidden="false" customHeight="false" outlineLevel="0" collapsed="false">
      <c r="A3" s="0" t="s">
        <v>23</v>
      </c>
      <c r="B3" s="0" t="s">
        <v>1231</v>
      </c>
      <c r="C3" s="0" t="s">
        <v>1231</v>
      </c>
      <c r="D3" s="0" t="n">
        <v>0</v>
      </c>
      <c r="E3" s="0" t="n">
        <v>1</v>
      </c>
      <c r="F3" s="0" t="n">
        <v>0</v>
      </c>
      <c r="G3" s="0" t="n">
        <v>1</v>
      </c>
      <c r="H3" s="0" t="n">
        <v>0</v>
      </c>
      <c r="I3" s="0" t="n">
        <v>1</v>
      </c>
      <c r="J3" s="0" t="n">
        <v>0</v>
      </c>
      <c r="K3" s="0" t="n">
        <v>1</v>
      </c>
      <c r="L3" s="0" t="n">
        <v>0</v>
      </c>
      <c r="M3" s="0" t="n">
        <v>0</v>
      </c>
      <c r="N3" s="0" t="n">
        <v>0</v>
      </c>
      <c r="O3" s="0" t="s">
        <v>2</v>
      </c>
    </row>
    <row r="4" customFormat="false" ht="14.4" hidden="false" customHeight="false" outlineLevel="0" collapsed="false">
      <c r="A4" s="0" t="s">
        <v>23</v>
      </c>
      <c r="B4" s="0" t="s">
        <v>1232</v>
      </c>
      <c r="C4" s="0" t="s">
        <v>1233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1</v>
      </c>
      <c r="M4" s="0" t="n">
        <v>0</v>
      </c>
      <c r="N4" s="0" t="n">
        <v>1</v>
      </c>
      <c r="O4" s="0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1234</v>
      </c>
      <c r="C1" s="1" t="s">
        <v>1235</v>
      </c>
      <c r="D1" s="1" t="s">
        <v>1236</v>
      </c>
      <c r="E1" s="1" t="s">
        <v>1237</v>
      </c>
      <c r="F1" s="1" t="s">
        <v>1238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1</v>
      </c>
    </row>
    <row r="2" customFormat="false" ht="14.4" hidden="false" customHeight="false" outlineLevel="0" collapsed="false">
      <c r="A2" s="0" t="s">
        <v>23</v>
      </c>
      <c r="B2" s="0" t="s">
        <v>1239</v>
      </c>
      <c r="C2" s="0" t="s">
        <v>1240</v>
      </c>
      <c r="D2" s="0" t="s">
        <v>1241</v>
      </c>
      <c r="E2" s="0" t="s">
        <v>1242</v>
      </c>
      <c r="F2" s="0" t="s">
        <v>1243</v>
      </c>
      <c r="G2" s="0" t="s">
        <v>1229</v>
      </c>
      <c r="H2" s="0" t="s">
        <v>1230</v>
      </c>
      <c r="I2" s="0" t="n">
        <v>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s">
        <v>2</v>
      </c>
    </row>
    <row r="3" customFormat="false" ht="14.4" hidden="false" customHeight="false" outlineLevel="0" collapsed="false">
      <c r="A3" s="0" t="s">
        <v>23</v>
      </c>
      <c r="B3" s="0" t="s">
        <v>1244</v>
      </c>
      <c r="C3" s="0" t="s">
        <v>1245</v>
      </c>
      <c r="D3" s="0" t="s">
        <v>1246</v>
      </c>
      <c r="E3" s="0" t="s">
        <v>1247</v>
      </c>
      <c r="F3" s="0" t="s">
        <v>1248</v>
      </c>
      <c r="G3" s="0" t="s">
        <v>1229</v>
      </c>
      <c r="H3" s="0" t="s">
        <v>1230</v>
      </c>
      <c r="I3" s="0" t="n">
        <v>0</v>
      </c>
      <c r="J3" s="0" t="n">
        <v>1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s">
        <v>2</v>
      </c>
    </row>
    <row r="4" customFormat="false" ht="14.4" hidden="false" customHeight="false" outlineLevel="0" collapsed="false">
      <c r="A4" s="0" t="s">
        <v>23</v>
      </c>
      <c r="B4" s="0" t="s">
        <v>1249</v>
      </c>
      <c r="C4" s="0" t="s">
        <v>1250</v>
      </c>
      <c r="D4" s="0" t="s">
        <v>1251</v>
      </c>
      <c r="E4" s="0" t="s">
        <v>1252</v>
      </c>
      <c r="F4" s="0" t="s">
        <v>1253</v>
      </c>
      <c r="G4" s="0" t="s">
        <v>1231</v>
      </c>
      <c r="H4" s="0" t="s">
        <v>1231</v>
      </c>
      <c r="I4" s="0" t="n">
        <v>0</v>
      </c>
      <c r="J4" s="0" t="n">
        <v>1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s">
        <v>2</v>
      </c>
    </row>
    <row r="5" customFormat="false" ht="14.4" hidden="false" customHeight="false" outlineLevel="0" collapsed="false">
      <c r="A5" s="0" t="s">
        <v>23</v>
      </c>
      <c r="B5" s="0" t="s">
        <v>1254</v>
      </c>
      <c r="C5" s="0" t="s">
        <v>1240</v>
      </c>
      <c r="D5" s="0" t="s">
        <v>1255</v>
      </c>
      <c r="E5" s="0" t="s">
        <v>1256</v>
      </c>
      <c r="F5" s="0" t="s">
        <v>1257</v>
      </c>
      <c r="G5" s="0" t="s">
        <v>1229</v>
      </c>
      <c r="H5" s="0" t="s">
        <v>1230</v>
      </c>
      <c r="I5" s="0" t="n">
        <v>0</v>
      </c>
      <c r="J5" s="0" t="n">
        <v>0</v>
      </c>
      <c r="K5" s="0" t="n">
        <v>1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s">
        <v>2</v>
      </c>
    </row>
    <row r="6" customFormat="false" ht="14.4" hidden="false" customHeight="false" outlineLevel="0" collapsed="false">
      <c r="A6" s="0" t="s">
        <v>23</v>
      </c>
      <c r="B6" s="0" t="s">
        <v>1258</v>
      </c>
      <c r="C6" s="0" t="s">
        <v>1259</v>
      </c>
      <c r="D6" s="0" t="s">
        <v>1260</v>
      </c>
      <c r="E6" s="0" t="s">
        <v>1261</v>
      </c>
      <c r="F6" s="0" t="s">
        <v>1262</v>
      </c>
      <c r="G6" s="0" t="s">
        <v>1229</v>
      </c>
      <c r="H6" s="0" t="s">
        <v>1230</v>
      </c>
      <c r="I6" s="0" t="n">
        <v>0</v>
      </c>
      <c r="J6" s="0" t="n">
        <v>0</v>
      </c>
      <c r="K6" s="0" t="n">
        <v>0</v>
      </c>
      <c r="L6" s="0" t="n">
        <v>1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s">
        <v>2</v>
      </c>
    </row>
    <row r="7" customFormat="false" ht="14.4" hidden="false" customHeight="false" outlineLevel="0" collapsed="false">
      <c r="A7" s="0" t="s">
        <v>23</v>
      </c>
      <c r="B7" s="0" t="s">
        <v>1263</v>
      </c>
      <c r="C7" s="0" t="s">
        <v>1264</v>
      </c>
      <c r="D7" s="0" t="s">
        <v>1265</v>
      </c>
      <c r="E7" s="0" t="s">
        <v>1266</v>
      </c>
      <c r="F7" s="0" t="s">
        <v>1262</v>
      </c>
      <c r="G7" s="0" t="s">
        <v>1231</v>
      </c>
      <c r="H7" s="0" t="s">
        <v>1231</v>
      </c>
      <c r="I7" s="0" t="n">
        <v>0</v>
      </c>
      <c r="J7" s="0" t="n">
        <v>0</v>
      </c>
      <c r="K7" s="0" t="n">
        <v>0</v>
      </c>
      <c r="L7" s="0" t="n">
        <v>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s">
        <v>2</v>
      </c>
    </row>
    <row r="8" customFormat="false" ht="14.4" hidden="false" customHeight="false" outlineLevel="0" collapsed="false">
      <c r="A8" s="0" t="s">
        <v>23</v>
      </c>
      <c r="B8" s="0" t="s">
        <v>1267</v>
      </c>
      <c r="C8" s="0" t="s">
        <v>1268</v>
      </c>
      <c r="D8" s="0" t="s">
        <v>1269</v>
      </c>
      <c r="E8" s="0" t="s">
        <v>1270</v>
      </c>
      <c r="F8" s="0" t="s">
        <v>1271</v>
      </c>
      <c r="G8" s="0" t="s">
        <v>1229</v>
      </c>
      <c r="H8" s="0" t="s">
        <v>1230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1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s">
        <v>2</v>
      </c>
    </row>
    <row r="9" customFormat="false" ht="14.4" hidden="false" customHeight="false" outlineLevel="0" collapsed="false">
      <c r="A9" s="0" t="s">
        <v>23</v>
      </c>
      <c r="B9" s="0" t="s">
        <v>1272</v>
      </c>
      <c r="C9" s="0" t="s">
        <v>1273</v>
      </c>
      <c r="D9" s="0" t="s">
        <v>1274</v>
      </c>
      <c r="E9" s="0" t="s">
        <v>1275</v>
      </c>
      <c r="F9" s="0" t="s">
        <v>1276</v>
      </c>
      <c r="G9" s="0" t="s">
        <v>1229</v>
      </c>
      <c r="H9" s="0" t="s">
        <v>1230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s">
        <v>2</v>
      </c>
    </row>
    <row r="10" customFormat="false" ht="14.4" hidden="false" customHeight="false" outlineLevel="0" collapsed="false">
      <c r="A10" s="0" t="s">
        <v>23</v>
      </c>
      <c r="B10" s="0" t="s">
        <v>1277</v>
      </c>
      <c r="C10" s="0" t="s">
        <v>1278</v>
      </c>
      <c r="D10" s="0" t="s">
        <v>1279</v>
      </c>
      <c r="E10" s="0" t="s">
        <v>1280</v>
      </c>
      <c r="F10" s="0" t="s">
        <v>1281</v>
      </c>
      <c r="G10" s="0" t="s">
        <v>1231</v>
      </c>
      <c r="H10" s="0" t="s">
        <v>1231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1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s">
        <v>2</v>
      </c>
    </row>
    <row r="11" customFormat="false" ht="14.4" hidden="false" customHeight="false" outlineLevel="0" collapsed="false">
      <c r="A11" s="0" t="s">
        <v>23</v>
      </c>
      <c r="B11" s="0" t="s">
        <v>1258</v>
      </c>
      <c r="C11" s="0" t="s">
        <v>1282</v>
      </c>
      <c r="D11" s="0" t="s">
        <v>1283</v>
      </c>
      <c r="E11" s="0" t="s">
        <v>1284</v>
      </c>
      <c r="F11" s="0" t="s">
        <v>1285</v>
      </c>
      <c r="G11" s="0" t="s">
        <v>1229</v>
      </c>
      <c r="H11" s="0" t="s">
        <v>1230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1</v>
      </c>
      <c r="P11" s="0" t="n">
        <v>0</v>
      </c>
      <c r="Q11" s="0" t="n">
        <v>0</v>
      </c>
      <c r="R11" s="0" t="n">
        <v>0</v>
      </c>
      <c r="S11" s="0" t="n">
        <v>0</v>
      </c>
      <c r="T11" s="0" t="s">
        <v>2</v>
      </c>
    </row>
    <row r="12" customFormat="false" ht="14.4" hidden="false" customHeight="false" outlineLevel="0" collapsed="false">
      <c r="A12" s="0" t="s">
        <v>23</v>
      </c>
      <c r="B12" s="0" t="s">
        <v>1286</v>
      </c>
      <c r="C12" s="0" t="s">
        <v>1287</v>
      </c>
      <c r="D12" s="0" t="s">
        <v>1288</v>
      </c>
      <c r="E12" s="0" t="s">
        <v>1289</v>
      </c>
      <c r="F12" s="0" t="s">
        <v>1290</v>
      </c>
      <c r="G12" s="0" t="s">
        <v>1229</v>
      </c>
      <c r="H12" s="0" t="s">
        <v>1230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1</v>
      </c>
      <c r="Q12" s="0" t="n">
        <v>0</v>
      </c>
      <c r="R12" s="0" t="n">
        <v>0</v>
      </c>
      <c r="S12" s="0" t="n">
        <v>0</v>
      </c>
      <c r="T12" s="0" t="s">
        <v>2</v>
      </c>
    </row>
    <row r="13" customFormat="false" ht="14.4" hidden="false" customHeight="false" outlineLevel="0" collapsed="false">
      <c r="A13" s="0" t="s">
        <v>23</v>
      </c>
      <c r="B13" s="0" t="s">
        <v>1291</v>
      </c>
      <c r="C13" s="0" t="s">
        <v>1292</v>
      </c>
      <c r="D13" s="0" t="s">
        <v>1293</v>
      </c>
      <c r="E13" s="0" t="s">
        <v>1294</v>
      </c>
      <c r="F13" s="0" t="s">
        <v>1295</v>
      </c>
      <c r="G13" s="0" t="s">
        <v>1231</v>
      </c>
      <c r="H13" s="0" t="s">
        <v>1231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1</v>
      </c>
      <c r="Q13" s="0" t="n">
        <v>0</v>
      </c>
      <c r="R13" s="0" t="n">
        <v>0</v>
      </c>
      <c r="S13" s="0" t="n">
        <v>0</v>
      </c>
      <c r="T13" s="0" t="s">
        <v>2</v>
      </c>
    </row>
    <row r="14" customFormat="false" ht="14.4" hidden="false" customHeight="false" outlineLevel="0" collapsed="false">
      <c r="A14" s="0" t="s">
        <v>23</v>
      </c>
      <c r="B14" s="0" t="s">
        <v>1296</v>
      </c>
      <c r="C14" s="0" t="s">
        <v>1297</v>
      </c>
      <c r="D14" s="0" t="s">
        <v>1298</v>
      </c>
      <c r="E14" s="0" t="s">
        <v>1299</v>
      </c>
      <c r="F14" s="0" t="s">
        <v>1300</v>
      </c>
      <c r="G14" s="0" t="s">
        <v>1229</v>
      </c>
      <c r="H14" s="0" t="s">
        <v>1230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1</v>
      </c>
      <c r="R14" s="0" t="n">
        <v>0</v>
      </c>
      <c r="S14" s="0" t="n">
        <v>0</v>
      </c>
      <c r="T14" s="0" t="s">
        <v>2</v>
      </c>
    </row>
    <row r="15" customFormat="false" ht="14.4" hidden="false" customHeight="false" outlineLevel="0" collapsed="false">
      <c r="A15" s="0" t="s">
        <v>23</v>
      </c>
      <c r="B15" s="0" t="s">
        <v>1301</v>
      </c>
      <c r="C15" s="0" t="s">
        <v>1302</v>
      </c>
      <c r="D15" s="0" t="s">
        <v>1303</v>
      </c>
      <c r="E15" s="0" t="s">
        <v>1304</v>
      </c>
      <c r="F15" s="0" t="s">
        <v>1305</v>
      </c>
      <c r="G15" s="0" t="s">
        <v>1232</v>
      </c>
      <c r="H15" s="0" t="s">
        <v>1233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0</v>
      </c>
      <c r="S15" s="0" t="n">
        <v>0</v>
      </c>
      <c r="T15" s="0" t="s">
        <v>2</v>
      </c>
    </row>
    <row r="16" customFormat="false" ht="14.4" hidden="false" customHeight="false" outlineLevel="0" collapsed="false">
      <c r="A16" s="0" t="s">
        <v>23</v>
      </c>
      <c r="B16" s="0" t="s">
        <v>1306</v>
      </c>
      <c r="C16" s="0" t="s">
        <v>1245</v>
      </c>
      <c r="D16" s="0" t="s">
        <v>1307</v>
      </c>
      <c r="E16" s="0" t="s">
        <v>1299</v>
      </c>
      <c r="F16" s="0" t="s">
        <v>1308</v>
      </c>
      <c r="G16" s="0" t="s">
        <v>1229</v>
      </c>
      <c r="H16" s="0" t="s">
        <v>1230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</v>
      </c>
      <c r="S16" s="0" t="n">
        <v>0</v>
      </c>
      <c r="T16" s="0" t="s">
        <v>2</v>
      </c>
    </row>
    <row r="17" customFormat="false" ht="14.4" hidden="false" customHeight="false" outlineLevel="0" collapsed="false">
      <c r="A17" s="0" t="s">
        <v>23</v>
      </c>
      <c r="B17" s="0" t="s">
        <v>1309</v>
      </c>
      <c r="C17" s="0" t="s">
        <v>1310</v>
      </c>
      <c r="D17" s="0" t="s">
        <v>1311</v>
      </c>
      <c r="E17" s="0" t="s">
        <v>1312</v>
      </c>
      <c r="F17" s="0" t="s">
        <v>1313</v>
      </c>
      <c r="G17" s="0" t="s">
        <v>1229</v>
      </c>
      <c r="H17" s="0" t="s">
        <v>1230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1</v>
      </c>
      <c r="T17" s="0" t="s">
        <v>2</v>
      </c>
    </row>
    <row r="18" customFormat="false" ht="14.4" hidden="false" customHeight="false" outlineLevel="0" collapsed="false">
      <c r="A18" s="0" t="s">
        <v>23</v>
      </c>
      <c r="B18" s="0" t="s">
        <v>1314</v>
      </c>
      <c r="C18" s="0" t="s">
        <v>1315</v>
      </c>
      <c r="D18" s="0" t="s">
        <v>1316</v>
      </c>
      <c r="E18" s="0" t="s">
        <v>1317</v>
      </c>
      <c r="F18" s="0" t="s">
        <v>1318</v>
      </c>
      <c r="G18" s="0" t="s">
        <v>1232</v>
      </c>
      <c r="H18" s="0" t="s">
        <v>1233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1</v>
      </c>
      <c r="T18" s="0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6" activeCellId="0" sqref="L26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1319</v>
      </c>
      <c r="B1" s="1" t="s">
        <v>1320</v>
      </c>
      <c r="C1" s="1" t="s">
        <v>1321</v>
      </c>
      <c r="D1" s="1" t="s">
        <v>1322</v>
      </c>
      <c r="E1" s="1" t="s">
        <v>1323</v>
      </c>
      <c r="F1" s="1" t="s">
        <v>1324</v>
      </c>
      <c r="G1" s="1" t="s">
        <v>1325</v>
      </c>
      <c r="H1" s="1" t="s">
        <v>1326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1327</v>
      </c>
      <c r="U1" s="1" t="s">
        <v>1328</v>
      </c>
    </row>
    <row r="2" customFormat="false" ht="14.4" hidden="false" customHeight="false" outlineLevel="0" collapsed="false">
      <c r="A2" s="0" t="s">
        <v>23</v>
      </c>
      <c r="B2" s="0" t="s">
        <v>23</v>
      </c>
      <c r="C2" s="0" t="s">
        <v>1329</v>
      </c>
      <c r="D2" s="0" t="s">
        <v>1330</v>
      </c>
      <c r="E2" s="0" t="s">
        <v>1331</v>
      </c>
      <c r="F2" s="0" t="s">
        <v>1332</v>
      </c>
      <c r="G2" s="0" t="s">
        <v>1333</v>
      </c>
      <c r="H2" s="0" t="s">
        <v>1334</v>
      </c>
      <c r="I2" s="0" t="n">
        <v>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s">
        <v>2</v>
      </c>
      <c r="U2" s="0" t="s">
        <v>2</v>
      </c>
    </row>
    <row r="3" customFormat="false" ht="14.4" hidden="false" customHeight="false" outlineLevel="0" collapsed="false">
      <c r="A3" s="0" t="s">
        <v>23</v>
      </c>
      <c r="B3" s="0" t="s">
        <v>23</v>
      </c>
      <c r="C3" s="0" t="s">
        <v>1335</v>
      </c>
      <c r="D3" s="0" t="s">
        <v>1336</v>
      </c>
      <c r="E3" s="0" t="s">
        <v>1337</v>
      </c>
      <c r="F3" s="0" t="s">
        <v>1338</v>
      </c>
      <c r="G3" s="0" t="s">
        <v>1339</v>
      </c>
      <c r="H3" s="0" t="s">
        <v>1340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0</v>
      </c>
      <c r="P3" s="0" t="n">
        <v>1</v>
      </c>
      <c r="Q3" s="0" t="n">
        <v>1</v>
      </c>
      <c r="R3" s="0" t="n">
        <v>1</v>
      </c>
      <c r="S3" s="0" t="n">
        <v>1</v>
      </c>
      <c r="T3" s="0" t="s">
        <v>2</v>
      </c>
      <c r="U3" s="0" t="s">
        <v>2</v>
      </c>
    </row>
    <row r="4" customFormat="false" ht="14.4" hidden="false" customHeight="false" outlineLevel="0" collapsed="false">
      <c r="A4" s="0" t="s">
        <v>23</v>
      </c>
      <c r="B4" s="0" t="s">
        <v>23</v>
      </c>
      <c r="C4" s="0" t="s">
        <v>1341</v>
      </c>
      <c r="D4" s="0" t="s">
        <v>1342</v>
      </c>
      <c r="E4" s="0" t="s">
        <v>1343</v>
      </c>
      <c r="F4" s="0" t="s">
        <v>1344</v>
      </c>
      <c r="G4" s="0" t="s">
        <v>1345</v>
      </c>
      <c r="H4" s="0" t="s">
        <v>1346</v>
      </c>
      <c r="I4" s="0" t="n">
        <v>0</v>
      </c>
      <c r="J4" s="0" t="n">
        <v>1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s">
        <v>2</v>
      </c>
      <c r="U4" s="0" t="s">
        <v>2</v>
      </c>
    </row>
    <row r="5" customFormat="false" ht="14.4" hidden="false" customHeight="false" outlineLevel="0" collapsed="false">
      <c r="A5" s="0" t="s">
        <v>23</v>
      </c>
      <c r="B5" s="0" t="s">
        <v>23</v>
      </c>
      <c r="C5" s="0" t="s">
        <v>1347</v>
      </c>
      <c r="D5" s="0" t="s">
        <v>1342</v>
      </c>
      <c r="E5" s="0" t="s">
        <v>1343</v>
      </c>
      <c r="F5" s="0" t="s">
        <v>1348</v>
      </c>
      <c r="G5" s="0" t="s">
        <v>1349</v>
      </c>
      <c r="H5" s="0" t="s">
        <v>1350</v>
      </c>
      <c r="I5" s="0" t="n">
        <v>0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s">
        <v>2</v>
      </c>
      <c r="U5" s="0" t="s">
        <v>2</v>
      </c>
    </row>
    <row r="6" customFormat="false" ht="14.4" hidden="false" customHeight="false" outlineLevel="0" collapsed="false">
      <c r="A6" s="0" t="s">
        <v>23</v>
      </c>
      <c r="B6" s="0" t="s">
        <v>23</v>
      </c>
      <c r="C6" s="0" t="s">
        <v>1351</v>
      </c>
      <c r="D6" s="0" t="s">
        <v>1352</v>
      </c>
      <c r="E6" s="0" t="s">
        <v>1353</v>
      </c>
      <c r="F6" s="0" t="s">
        <v>1354</v>
      </c>
      <c r="G6" s="0" t="s">
        <v>1349</v>
      </c>
      <c r="H6" s="0" t="s">
        <v>1350</v>
      </c>
      <c r="I6" s="0" t="n">
        <v>0</v>
      </c>
      <c r="J6" s="0" t="n">
        <v>1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s">
        <v>2</v>
      </c>
      <c r="U6" s="0" t="s">
        <v>2</v>
      </c>
    </row>
    <row r="7" customFormat="false" ht="14.4" hidden="false" customHeight="false" outlineLevel="0" collapsed="false">
      <c r="A7" s="0" t="s">
        <v>23</v>
      </c>
      <c r="B7" s="0" t="s">
        <v>23</v>
      </c>
      <c r="C7" s="0" t="s">
        <v>1355</v>
      </c>
      <c r="D7" s="0" t="s">
        <v>1352</v>
      </c>
      <c r="E7" s="0" t="s">
        <v>1353</v>
      </c>
      <c r="F7" s="0" t="s">
        <v>1348</v>
      </c>
      <c r="G7" s="0" t="s">
        <v>1349</v>
      </c>
      <c r="H7" s="0" t="s">
        <v>1350</v>
      </c>
      <c r="I7" s="0" t="n">
        <v>0</v>
      </c>
      <c r="J7" s="0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s">
        <v>2</v>
      </c>
      <c r="U7" s="0" t="s">
        <v>2</v>
      </c>
    </row>
    <row r="8" customFormat="false" ht="14.4" hidden="false" customHeight="false" outlineLevel="0" collapsed="false">
      <c r="A8" s="0" t="s">
        <v>23</v>
      </c>
      <c r="B8" s="0" t="s">
        <v>23</v>
      </c>
      <c r="C8" s="0" t="s">
        <v>1356</v>
      </c>
      <c r="D8" s="0" t="s">
        <v>1349</v>
      </c>
      <c r="E8" s="0" t="s">
        <v>1350</v>
      </c>
      <c r="F8" s="0" t="s">
        <v>1357</v>
      </c>
      <c r="G8" s="0" t="s">
        <v>1358</v>
      </c>
      <c r="H8" s="0" t="s">
        <v>928</v>
      </c>
      <c r="I8" s="0" t="n">
        <v>0</v>
      </c>
      <c r="J8" s="0" t="n">
        <v>1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s">
        <v>2</v>
      </c>
      <c r="U8" s="0" t="s">
        <v>2</v>
      </c>
    </row>
    <row r="9" customFormat="false" ht="14.4" hidden="false" customHeight="false" outlineLevel="0" collapsed="false">
      <c r="A9" s="0" t="s">
        <v>23</v>
      </c>
      <c r="B9" s="0" t="s">
        <v>23</v>
      </c>
      <c r="C9" s="0" t="s">
        <v>1348</v>
      </c>
      <c r="D9" s="0" t="s">
        <v>1349</v>
      </c>
      <c r="E9" s="0" t="s">
        <v>1350</v>
      </c>
      <c r="F9" s="0" t="s">
        <v>1359</v>
      </c>
      <c r="G9" s="0" t="s">
        <v>1360</v>
      </c>
      <c r="H9" s="0" t="s">
        <v>928</v>
      </c>
      <c r="I9" s="0" t="n">
        <v>0</v>
      </c>
      <c r="J9" s="0" t="n">
        <v>1</v>
      </c>
      <c r="K9" s="0" t="n">
        <v>0</v>
      </c>
      <c r="L9" s="0" t="n">
        <v>0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0</v>
      </c>
      <c r="R9" s="0" t="n">
        <v>0</v>
      </c>
      <c r="S9" s="0" t="n">
        <v>0</v>
      </c>
      <c r="T9" s="0" t="s">
        <v>2</v>
      </c>
      <c r="U9" s="0" t="s">
        <v>2</v>
      </c>
    </row>
    <row r="10" customFormat="false" ht="14.4" hidden="false" customHeight="false" outlineLevel="0" collapsed="false">
      <c r="A10" s="0" t="s">
        <v>23</v>
      </c>
      <c r="B10" s="0" t="s">
        <v>23</v>
      </c>
      <c r="C10" s="0" t="s">
        <v>1361</v>
      </c>
      <c r="D10" s="0" t="s">
        <v>1362</v>
      </c>
      <c r="E10" s="0" t="s">
        <v>1363</v>
      </c>
      <c r="F10" s="0" t="s">
        <v>1364</v>
      </c>
      <c r="G10" s="0" t="s">
        <v>1365</v>
      </c>
      <c r="H10" s="0" t="s">
        <v>257</v>
      </c>
      <c r="I10" s="0" t="n">
        <v>0</v>
      </c>
      <c r="J10" s="0" t="n">
        <v>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s">
        <v>2</v>
      </c>
      <c r="U10" s="0" t="s">
        <v>2</v>
      </c>
    </row>
    <row r="11" customFormat="false" ht="14.4" hidden="false" customHeight="false" outlineLevel="0" collapsed="false">
      <c r="A11" s="0" t="s">
        <v>23</v>
      </c>
      <c r="B11" s="0" t="s">
        <v>23</v>
      </c>
      <c r="C11" s="0" t="s">
        <v>1366</v>
      </c>
      <c r="D11" s="0" t="s">
        <v>1358</v>
      </c>
      <c r="E11" s="0" t="s">
        <v>928</v>
      </c>
      <c r="F11" s="0" t="s">
        <v>1367</v>
      </c>
      <c r="G11" s="0" t="s">
        <v>1365</v>
      </c>
      <c r="H11" s="0" t="s">
        <v>257</v>
      </c>
      <c r="I11" s="0" t="n">
        <v>0</v>
      </c>
      <c r="J11" s="0" t="n">
        <v>1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s">
        <v>2</v>
      </c>
      <c r="U11" s="0" t="s">
        <v>2</v>
      </c>
    </row>
    <row r="12" customFormat="false" ht="14.4" hidden="false" customHeight="false" outlineLevel="0" collapsed="false">
      <c r="A12" s="0" t="s">
        <v>23</v>
      </c>
      <c r="B12" s="0" t="s">
        <v>23</v>
      </c>
      <c r="C12" s="0" t="s">
        <v>1368</v>
      </c>
      <c r="D12" s="0" t="s">
        <v>1369</v>
      </c>
      <c r="E12" s="0" t="s">
        <v>1370</v>
      </c>
      <c r="F12" s="0" t="s">
        <v>1371</v>
      </c>
      <c r="G12" s="0" t="s">
        <v>1372</v>
      </c>
      <c r="H12" s="0" t="s">
        <v>1373</v>
      </c>
      <c r="I12" s="0" t="n">
        <v>0</v>
      </c>
      <c r="J12" s="0" t="n">
        <v>1</v>
      </c>
      <c r="K12" s="0" t="n">
        <v>0</v>
      </c>
      <c r="L12" s="0" t="n">
        <v>1</v>
      </c>
      <c r="M12" s="0" t="n">
        <v>1</v>
      </c>
      <c r="N12" s="0" t="n">
        <v>1</v>
      </c>
      <c r="O12" s="0" t="n">
        <v>0</v>
      </c>
      <c r="P12" s="0" t="n">
        <v>1</v>
      </c>
      <c r="Q12" s="0" t="n">
        <v>0</v>
      </c>
      <c r="R12" s="0" t="n">
        <v>1</v>
      </c>
      <c r="S12" s="0" t="n">
        <v>1</v>
      </c>
      <c r="T12" s="0" t="s">
        <v>2</v>
      </c>
      <c r="U12" s="0" t="s">
        <v>2</v>
      </c>
    </row>
    <row r="13" customFormat="false" ht="14.4" hidden="false" customHeight="false" outlineLevel="0" collapsed="false">
      <c r="A13" s="0" t="s">
        <v>23</v>
      </c>
      <c r="B13" s="0" t="s">
        <v>23</v>
      </c>
      <c r="C13" s="0" t="s">
        <v>1374</v>
      </c>
      <c r="D13" s="0" t="s">
        <v>1375</v>
      </c>
      <c r="E13" s="0" t="s">
        <v>257</v>
      </c>
      <c r="F13" s="0" t="s">
        <v>1376</v>
      </c>
      <c r="G13" s="0" t="s">
        <v>1360</v>
      </c>
      <c r="H13" s="0" t="s">
        <v>928</v>
      </c>
      <c r="I13" s="0" t="n">
        <v>0</v>
      </c>
      <c r="J13" s="0" t="n">
        <v>1</v>
      </c>
      <c r="K13" s="0" t="n">
        <v>0</v>
      </c>
      <c r="L13" s="0" t="n">
        <v>0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0</v>
      </c>
      <c r="R13" s="0" t="n">
        <v>0</v>
      </c>
      <c r="S13" s="0" t="n">
        <v>0</v>
      </c>
      <c r="T13" s="0" t="s">
        <v>2</v>
      </c>
      <c r="U13" s="0" t="s">
        <v>2</v>
      </c>
    </row>
    <row r="14" customFormat="false" ht="14.4" hidden="false" customHeight="false" outlineLevel="0" collapsed="false">
      <c r="A14" s="0" t="s">
        <v>23</v>
      </c>
      <c r="B14" s="0" t="s">
        <v>23</v>
      </c>
      <c r="C14" s="0" t="s">
        <v>1377</v>
      </c>
      <c r="D14" s="0" t="s">
        <v>1378</v>
      </c>
      <c r="E14" s="0" t="s">
        <v>1379</v>
      </c>
      <c r="F14" s="0" t="s">
        <v>1380</v>
      </c>
      <c r="G14" s="0" t="s">
        <v>1381</v>
      </c>
      <c r="H14" s="0" t="s">
        <v>1382</v>
      </c>
      <c r="I14" s="0" t="n">
        <v>0</v>
      </c>
      <c r="J14" s="0" t="n">
        <v>0</v>
      </c>
      <c r="K14" s="0" t="n">
        <v>1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s">
        <v>2</v>
      </c>
      <c r="U14" s="0" t="s">
        <v>2</v>
      </c>
    </row>
    <row r="15" customFormat="false" ht="14.4" hidden="false" customHeight="false" outlineLevel="0" collapsed="false">
      <c r="A15" s="0" t="s">
        <v>23</v>
      </c>
      <c r="B15" s="0" t="s">
        <v>23</v>
      </c>
      <c r="C15" s="0" t="s">
        <v>1383</v>
      </c>
      <c r="D15" s="0" t="s">
        <v>1384</v>
      </c>
      <c r="E15" s="0" t="s">
        <v>1385</v>
      </c>
      <c r="F15" s="0" t="s">
        <v>1344</v>
      </c>
      <c r="G15" s="0" t="s">
        <v>1345</v>
      </c>
      <c r="H15" s="0" t="s">
        <v>1346</v>
      </c>
      <c r="I15" s="0" t="n">
        <v>0</v>
      </c>
      <c r="J15" s="0" t="n">
        <v>0</v>
      </c>
      <c r="K15" s="0" t="n">
        <v>1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s">
        <v>2</v>
      </c>
      <c r="U15" s="0" t="s">
        <v>2</v>
      </c>
    </row>
    <row r="16" customFormat="false" ht="14.4" hidden="false" customHeight="false" outlineLevel="0" collapsed="false">
      <c r="A16" s="0" t="s">
        <v>23</v>
      </c>
      <c r="B16" s="0" t="s">
        <v>23</v>
      </c>
      <c r="C16" s="0" t="s">
        <v>1386</v>
      </c>
      <c r="D16" s="0" t="s">
        <v>1384</v>
      </c>
      <c r="E16" s="0" t="s">
        <v>1385</v>
      </c>
      <c r="F16" s="0" t="s">
        <v>1348</v>
      </c>
      <c r="G16" s="0" t="s">
        <v>1349</v>
      </c>
      <c r="H16" s="0" t="s">
        <v>1350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s">
        <v>2</v>
      </c>
      <c r="U16" s="0" t="s">
        <v>2</v>
      </c>
    </row>
    <row r="17" customFormat="false" ht="14.4" hidden="false" customHeight="false" outlineLevel="0" collapsed="false">
      <c r="A17" s="0" t="s">
        <v>23</v>
      </c>
      <c r="B17" s="0" t="s">
        <v>23</v>
      </c>
      <c r="C17" s="0" t="s">
        <v>1387</v>
      </c>
      <c r="D17" s="0" t="s">
        <v>1388</v>
      </c>
      <c r="E17" s="0" t="s">
        <v>1389</v>
      </c>
      <c r="F17" s="0" t="s">
        <v>1390</v>
      </c>
      <c r="G17" s="0" t="s">
        <v>1391</v>
      </c>
      <c r="H17" s="0" t="s">
        <v>1392</v>
      </c>
      <c r="I17" s="0" t="n">
        <v>0</v>
      </c>
      <c r="J17" s="0" t="n">
        <v>0</v>
      </c>
      <c r="K17" s="0" t="n">
        <v>1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s">
        <v>2</v>
      </c>
      <c r="U17" s="0" t="s">
        <v>2</v>
      </c>
    </row>
    <row r="18" customFormat="false" ht="14.4" hidden="false" customHeight="false" outlineLevel="0" collapsed="false">
      <c r="A18" s="0" t="s">
        <v>23</v>
      </c>
      <c r="B18" s="0" t="s">
        <v>23</v>
      </c>
      <c r="C18" s="0" t="s">
        <v>1393</v>
      </c>
      <c r="D18" s="0" t="s">
        <v>1388</v>
      </c>
      <c r="E18" s="0" t="s">
        <v>1389</v>
      </c>
      <c r="F18" s="0" t="s">
        <v>1394</v>
      </c>
      <c r="G18" s="0" t="s">
        <v>1395</v>
      </c>
      <c r="H18" s="0" t="s">
        <v>1396</v>
      </c>
      <c r="I18" s="0" t="n">
        <v>0</v>
      </c>
      <c r="J18" s="0" t="n">
        <v>0</v>
      </c>
      <c r="K18" s="0" t="n">
        <v>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s">
        <v>2</v>
      </c>
      <c r="U18" s="0" t="s">
        <v>2</v>
      </c>
    </row>
    <row r="19" customFormat="false" ht="14.4" hidden="false" customHeight="false" outlineLevel="0" collapsed="false">
      <c r="A19" s="0" t="s">
        <v>23</v>
      </c>
      <c r="B19" s="0" t="s">
        <v>23</v>
      </c>
      <c r="C19" s="0" t="s">
        <v>1397</v>
      </c>
      <c r="D19" s="0" t="s">
        <v>1398</v>
      </c>
      <c r="E19" s="0" t="s">
        <v>1399</v>
      </c>
      <c r="F19" s="0" t="s">
        <v>1344</v>
      </c>
      <c r="G19" s="0" t="s">
        <v>1345</v>
      </c>
      <c r="H19" s="0" t="s">
        <v>1346</v>
      </c>
      <c r="I19" s="0" t="n">
        <v>0</v>
      </c>
      <c r="J19" s="0" t="n">
        <v>0</v>
      </c>
      <c r="K19" s="0" t="n">
        <v>1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s">
        <v>2</v>
      </c>
      <c r="U19" s="0" t="s">
        <v>2</v>
      </c>
    </row>
    <row r="20" customFormat="false" ht="14.4" hidden="false" customHeight="false" outlineLevel="0" collapsed="false">
      <c r="A20" s="0" t="s">
        <v>23</v>
      </c>
      <c r="B20" s="0" t="s">
        <v>23</v>
      </c>
      <c r="C20" s="0" t="s">
        <v>1400</v>
      </c>
      <c r="D20" s="0" t="s">
        <v>1398</v>
      </c>
      <c r="E20" s="0" t="s">
        <v>1399</v>
      </c>
      <c r="F20" s="0" t="s">
        <v>1401</v>
      </c>
      <c r="G20" s="0" t="s">
        <v>1349</v>
      </c>
      <c r="H20" s="0" t="s">
        <v>1350</v>
      </c>
      <c r="I20" s="0" t="n">
        <v>0</v>
      </c>
      <c r="J20" s="0" t="n">
        <v>0</v>
      </c>
      <c r="K20" s="0" t="n">
        <v>1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s">
        <v>2</v>
      </c>
      <c r="U20" s="0" t="s">
        <v>2</v>
      </c>
    </row>
    <row r="21" customFormat="false" ht="14.4" hidden="false" customHeight="false" outlineLevel="0" collapsed="false">
      <c r="A21" s="0" t="s">
        <v>23</v>
      </c>
      <c r="B21" s="0" t="s">
        <v>23</v>
      </c>
      <c r="C21" s="0" t="s">
        <v>1402</v>
      </c>
      <c r="D21" s="0" t="s">
        <v>1403</v>
      </c>
      <c r="E21" s="0" t="s">
        <v>1404</v>
      </c>
      <c r="F21" s="0" t="s">
        <v>1405</v>
      </c>
      <c r="G21" s="0" t="s">
        <v>1406</v>
      </c>
      <c r="H21" s="0" t="s">
        <v>1407</v>
      </c>
      <c r="I21" s="0" t="n">
        <v>0</v>
      </c>
      <c r="J21" s="0" t="n">
        <v>0</v>
      </c>
      <c r="K21" s="0" t="n">
        <v>1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1</v>
      </c>
      <c r="R21" s="0" t="n">
        <v>0</v>
      </c>
      <c r="S21" s="0" t="n">
        <v>0</v>
      </c>
      <c r="T21" s="0" t="s">
        <v>2</v>
      </c>
      <c r="U21" s="0" t="s">
        <v>2</v>
      </c>
    </row>
    <row r="22" customFormat="false" ht="14.4" hidden="false" customHeight="false" outlineLevel="0" collapsed="false">
      <c r="A22" s="0" t="s">
        <v>23</v>
      </c>
      <c r="B22" s="0" t="s">
        <v>23</v>
      </c>
      <c r="C22" s="0" t="s">
        <v>1408</v>
      </c>
      <c r="D22" s="0" t="s">
        <v>1352</v>
      </c>
      <c r="E22" s="0" t="s">
        <v>1353</v>
      </c>
      <c r="F22" s="0" t="s">
        <v>1366</v>
      </c>
      <c r="G22" s="0" t="s">
        <v>1358</v>
      </c>
      <c r="H22" s="0" t="s">
        <v>928</v>
      </c>
      <c r="I22" s="0" t="n">
        <v>0</v>
      </c>
      <c r="J22" s="0" t="n">
        <v>0</v>
      </c>
      <c r="K22" s="0" t="n">
        <v>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s">
        <v>2</v>
      </c>
      <c r="U22" s="0" t="s">
        <v>2</v>
      </c>
    </row>
    <row r="23" customFormat="false" ht="14.4" hidden="false" customHeight="false" outlineLevel="0" collapsed="false">
      <c r="A23" s="0" t="s">
        <v>23</v>
      </c>
      <c r="B23" s="0" t="s">
        <v>23</v>
      </c>
      <c r="C23" s="0" t="s">
        <v>1409</v>
      </c>
      <c r="D23" s="0" t="s">
        <v>1352</v>
      </c>
      <c r="E23" s="0" t="s">
        <v>1353</v>
      </c>
      <c r="F23" s="0" t="s">
        <v>1410</v>
      </c>
      <c r="G23" s="0" t="s">
        <v>1349</v>
      </c>
      <c r="H23" s="0" t="s">
        <v>1350</v>
      </c>
      <c r="I23" s="0" t="n">
        <v>0</v>
      </c>
      <c r="J23" s="0" t="n">
        <v>0</v>
      </c>
      <c r="K23" s="0" t="n">
        <v>1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s">
        <v>2</v>
      </c>
      <c r="U23" s="0" t="s">
        <v>2</v>
      </c>
    </row>
    <row r="24" customFormat="false" ht="14.4" hidden="false" customHeight="false" outlineLevel="0" collapsed="false">
      <c r="A24" s="0" t="s">
        <v>23</v>
      </c>
      <c r="B24" s="0" t="s">
        <v>23</v>
      </c>
      <c r="C24" s="0" t="s">
        <v>1411</v>
      </c>
      <c r="D24" s="0" t="s">
        <v>1349</v>
      </c>
      <c r="E24" s="0" t="s">
        <v>1350</v>
      </c>
      <c r="F24" s="0" t="s">
        <v>1412</v>
      </c>
      <c r="G24" s="0" t="s">
        <v>1345</v>
      </c>
      <c r="H24" s="0" t="s">
        <v>1346</v>
      </c>
      <c r="I24" s="0" t="n">
        <v>0</v>
      </c>
      <c r="J24" s="0" t="n">
        <v>0</v>
      </c>
      <c r="K24" s="0" t="n">
        <v>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s">
        <v>2</v>
      </c>
      <c r="U24" s="0" t="s">
        <v>2</v>
      </c>
    </row>
    <row r="25" customFormat="false" ht="14.4" hidden="false" customHeight="false" outlineLevel="0" collapsed="false">
      <c r="A25" s="0" t="s">
        <v>23</v>
      </c>
      <c r="B25" s="0" t="s">
        <v>23</v>
      </c>
      <c r="C25" s="0" t="s">
        <v>1348</v>
      </c>
      <c r="D25" s="0" t="s">
        <v>1349</v>
      </c>
      <c r="E25" s="0" t="s">
        <v>1350</v>
      </c>
      <c r="F25" s="0" t="s">
        <v>1413</v>
      </c>
      <c r="G25" s="0" t="s">
        <v>1414</v>
      </c>
      <c r="H25" s="0" t="s">
        <v>1415</v>
      </c>
      <c r="I25" s="0" t="n">
        <v>0</v>
      </c>
      <c r="J25" s="0" t="n">
        <v>0</v>
      </c>
      <c r="K25" s="0" t="n">
        <v>1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s">
        <v>2</v>
      </c>
      <c r="U25" s="0" t="s">
        <v>2</v>
      </c>
    </row>
    <row r="26" customFormat="false" ht="14.4" hidden="false" customHeight="false" outlineLevel="0" collapsed="false">
      <c r="A26" s="0" t="s">
        <v>23</v>
      </c>
      <c r="B26" s="0" t="s">
        <v>23</v>
      </c>
      <c r="C26" s="0" t="s">
        <v>1361</v>
      </c>
      <c r="D26" s="0" t="s">
        <v>1362</v>
      </c>
      <c r="E26" s="0" t="s">
        <v>1363</v>
      </c>
      <c r="F26" s="0" t="s">
        <v>1416</v>
      </c>
      <c r="G26" s="0" t="s">
        <v>1365</v>
      </c>
      <c r="H26" s="0" t="s">
        <v>257</v>
      </c>
      <c r="I26" s="0" t="n">
        <v>0</v>
      </c>
      <c r="J26" s="0" t="n">
        <v>0</v>
      </c>
      <c r="K26" s="0" t="n">
        <v>1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s">
        <v>2</v>
      </c>
      <c r="U26" s="0" t="s">
        <v>2</v>
      </c>
    </row>
    <row r="27" customFormat="false" ht="14.4" hidden="false" customHeight="false" outlineLevel="0" collapsed="false">
      <c r="A27" s="0" t="s">
        <v>23</v>
      </c>
      <c r="B27" s="0" t="s">
        <v>23</v>
      </c>
      <c r="C27" s="0" t="s">
        <v>1361</v>
      </c>
      <c r="D27" s="0" t="s">
        <v>1362</v>
      </c>
      <c r="E27" s="0" t="s">
        <v>1363</v>
      </c>
      <c r="F27" s="0" t="s">
        <v>1417</v>
      </c>
      <c r="G27" s="0" t="s">
        <v>1418</v>
      </c>
      <c r="H27" s="0" t="s">
        <v>351</v>
      </c>
      <c r="I27" s="0" t="n">
        <v>0</v>
      </c>
      <c r="J27" s="0" t="n">
        <v>0</v>
      </c>
      <c r="K27" s="0" t="n">
        <v>1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s">
        <v>2</v>
      </c>
      <c r="U27" s="0" t="s">
        <v>2</v>
      </c>
    </row>
    <row r="28" customFormat="false" ht="14.4" hidden="false" customHeight="false" outlineLevel="0" collapsed="false">
      <c r="A28" s="0" t="s">
        <v>23</v>
      </c>
      <c r="B28" s="0" t="s">
        <v>23</v>
      </c>
      <c r="C28" s="0" t="s">
        <v>1366</v>
      </c>
      <c r="D28" s="0" t="s">
        <v>1358</v>
      </c>
      <c r="E28" s="0" t="s">
        <v>928</v>
      </c>
      <c r="F28" s="0" t="s">
        <v>1419</v>
      </c>
      <c r="G28" s="0" t="s">
        <v>1365</v>
      </c>
      <c r="H28" s="0" t="s">
        <v>257</v>
      </c>
      <c r="I28" s="0" t="n">
        <v>0</v>
      </c>
      <c r="J28" s="0" t="n">
        <v>0</v>
      </c>
      <c r="K28" s="0" t="n">
        <v>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s">
        <v>2</v>
      </c>
      <c r="U28" s="0" t="s">
        <v>2</v>
      </c>
    </row>
    <row r="29" customFormat="false" ht="14.4" hidden="false" customHeight="false" outlineLevel="0" collapsed="false">
      <c r="A29" s="0" t="s">
        <v>23</v>
      </c>
      <c r="B29" s="0" t="s">
        <v>23</v>
      </c>
      <c r="C29" s="0" t="s">
        <v>1366</v>
      </c>
      <c r="D29" s="0" t="s">
        <v>1358</v>
      </c>
      <c r="E29" s="0" t="s">
        <v>928</v>
      </c>
      <c r="F29" s="0" t="s">
        <v>1420</v>
      </c>
      <c r="G29" s="0" t="s">
        <v>1418</v>
      </c>
      <c r="H29" s="0" t="s">
        <v>351</v>
      </c>
      <c r="I29" s="0" t="n">
        <v>0</v>
      </c>
      <c r="J29" s="0" t="n">
        <v>0</v>
      </c>
      <c r="K29" s="0" t="n">
        <v>1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s">
        <v>2</v>
      </c>
      <c r="U29" s="0" t="s">
        <v>2</v>
      </c>
    </row>
    <row r="30" customFormat="false" ht="14.4" hidden="false" customHeight="false" outlineLevel="0" collapsed="false">
      <c r="A30" s="0" t="s">
        <v>23</v>
      </c>
      <c r="B30" s="0" t="s">
        <v>23</v>
      </c>
      <c r="C30" s="0" t="s">
        <v>1366</v>
      </c>
      <c r="D30" s="0" t="s">
        <v>1358</v>
      </c>
      <c r="E30" s="0" t="s">
        <v>928</v>
      </c>
      <c r="F30" s="0" t="s">
        <v>1421</v>
      </c>
      <c r="G30" s="0" t="s">
        <v>1418</v>
      </c>
      <c r="H30" s="0" t="s">
        <v>351</v>
      </c>
      <c r="I30" s="0" t="n">
        <v>0</v>
      </c>
      <c r="J30" s="0" t="n">
        <v>0</v>
      </c>
      <c r="K30" s="0" t="n">
        <v>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s">
        <v>2</v>
      </c>
      <c r="U30" s="0" t="s">
        <v>2</v>
      </c>
    </row>
    <row r="31" customFormat="false" ht="14.4" hidden="false" customHeight="false" outlineLevel="0" collapsed="false">
      <c r="A31" s="0" t="s">
        <v>23</v>
      </c>
      <c r="B31" s="0" t="s">
        <v>23</v>
      </c>
      <c r="C31" s="0" t="s">
        <v>1422</v>
      </c>
      <c r="D31" s="0" t="s">
        <v>1423</v>
      </c>
      <c r="E31" s="0" t="s">
        <v>1424</v>
      </c>
      <c r="F31" s="0" t="s">
        <v>1425</v>
      </c>
      <c r="G31" s="0" t="s">
        <v>1426</v>
      </c>
      <c r="H31" s="0" t="s">
        <v>1427</v>
      </c>
      <c r="I31" s="0" t="n">
        <v>0</v>
      </c>
      <c r="J31" s="0" t="n">
        <v>0</v>
      </c>
      <c r="K31" s="0" t="n">
        <v>1</v>
      </c>
      <c r="L31" s="0" t="n">
        <v>0</v>
      </c>
      <c r="M31" s="0" t="n">
        <v>0</v>
      </c>
      <c r="N31" s="0" t="n">
        <v>1</v>
      </c>
      <c r="O31" s="0" t="n">
        <v>0</v>
      </c>
      <c r="P31" s="0" t="n">
        <v>0</v>
      </c>
      <c r="Q31" s="0" t="n">
        <v>0</v>
      </c>
      <c r="R31" s="0" t="n">
        <v>1</v>
      </c>
      <c r="S31" s="0" t="n">
        <v>0</v>
      </c>
      <c r="T31" s="0" t="s">
        <v>2</v>
      </c>
      <c r="U31" s="0" t="s">
        <v>2</v>
      </c>
    </row>
    <row r="32" customFormat="false" ht="14.4" hidden="false" customHeight="false" outlineLevel="0" collapsed="false">
      <c r="A32" s="0" t="s">
        <v>23</v>
      </c>
      <c r="B32" s="0" t="s">
        <v>23</v>
      </c>
      <c r="C32" s="0" t="s">
        <v>1428</v>
      </c>
      <c r="D32" s="0" t="s">
        <v>1429</v>
      </c>
      <c r="E32" s="0" t="s">
        <v>1430</v>
      </c>
      <c r="F32" s="0" t="s">
        <v>1431</v>
      </c>
      <c r="G32" s="0" t="s">
        <v>1432</v>
      </c>
      <c r="H32" s="0" t="s">
        <v>1433</v>
      </c>
      <c r="I32" s="0" t="n">
        <v>0</v>
      </c>
      <c r="J32" s="0" t="n">
        <v>0</v>
      </c>
      <c r="K32" s="0" t="n">
        <v>0</v>
      </c>
      <c r="L32" s="0" t="n">
        <v>1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s">
        <v>2</v>
      </c>
      <c r="U32" s="0" t="s">
        <v>2</v>
      </c>
    </row>
    <row r="33" customFormat="false" ht="14.4" hidden="false" customHeight="false" outlineLevel="0" collapsed="false">
      <c r="A33" s="0" t="s">
        <v>23</v>
      </c>
      <c r="B33" s="0" t="s">
        <v>23</v>
      </c>
      <c r="C33" s="0" t="s">
        <v>1434</v>
      </c>
      <c r="D33" s="0" t="s">
        <v>1429</v>
      </c>
      <c r="E33" s="0" t="s">
        <v>1430</v>
      </c>
      <c r="F33" s="0" t="s">
        <v>1435</v>
      </c>
      <c r="G33" s="0" t="s">
        <v>1436</v>
      </c>
      <c r="H33" s="0" t="s">
        <v>1437</v>
      </c>
      <c r="I33" s="0" t="n">
        <v>0</v>
      </c>
      <c r="J33" s="0" t="n">
        <v>0</v>
      </c>
      <c r="K33" s="0" t="n">
        <v>0</v>
      </c>
      <c r="L33" s="0" t="n">
        <v>1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s">
        <v>2</v>
      </c>
      <c r="U33" s="0" t="s">
        <v>2</v>
      </c>
    </row>
    <row r="34" customFormat="false" ht="14.4" hidden="false" customHeight="false" outlineLevel="0" collapsed="false">
      <c r="A34" s="0" t="s">
        <v>23</v>
      </c>
      <c r="B34" s="0" t="s">
        <v>23</v>
      </c>
      <c r="C34" s="0" t="s">
        <v>1438</v>
      </c>
      <c r="D34" s="0" t="s">
        <v>1439</v>
      </c>
      <c r="E34" s="0" t="s">
        <v>563</v>
      </c>
      <c r="F34" s="0" t="s">
        <v>1440</v>
      </c>
      <c r="G34" s="0" t="s">
        <v>1441</v>
      </c>
      <c r="H34" s="0" t="s">
        <v>1442</v>
      </c>
      <c r="I34" s="0" t="n">
        <v>0</v>
      </c>
      <c r="J34" s="0" t="n">
        <v>0</v>
      </c>
      <c r="K34" s="0" t="n">
        <v>0</v>
      </c>
      <c r="L34" s="0" t="n">
        <v>1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s">
        <v>2</v>
      </c>
      <c r="U34" s="0" t="s">
        <v>2</v>
      </c>
    </row>
    <row r="35" customFormat="false" ht="14.4" hidden="false" customHeight="false" outlineLevel="0" collapsed="false">
      <c r="A35" s="0" t="s">
        <v>23</v>
      </c>
      <c r="B35" s="0" t="s">
        <v>23</v>
      </c>
      <c r="C35" s="0" t="s">
        <v>1443</v>
      </c>
      <c r="D35" s="0" t="s">
        <v>1349</v>
      </c>
      <c r="E35" s="0" t="s">
        <v>1350</v>
      </c>
      <c r="F35" s="0" t="s">
        <v>1348</v>
      </c>
      <c r="G35" s="0" t="s">
        <v>1349</v>
      </c>
      <c r="H35" s="0" t="s">
        <v>1350</v>
      </c>
      <c r="I35" s="0" t="n">
        <v>0</v>
      </c>
      <c r="J35" s="0" t="n">
        <v>0</v>
      </c>
      <c r="K35" s="0" t="n">
        <v>0</v>
      </c>
      <c r="L35" s="0" t="n">
        <v>1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s">
        <v>2</v>
      </c>
      <c r="U35" s="0" t="s">
        <v>2</v>
      </c>
    </row>
    <row r="36" customFormat="false" ht="14.4" hidden="false" customHeight="false" outlineLevel="0" collapsed="false">
      <c r="A36" s="0" t="s">
        <v>23</v>
      </c>
      <c r="B36" s="0" t="s">
        <v>23</v>
      </c>
      <c r="C36" s="0" t="s">
        <v>1361</v>
      </c>
      <c r="D36" s="0" t="s">
        <v>1362</v>
      </c>
      <c r="E36" s="0" t="s">
        <v>1363</v>
      </c>
      <c r="F36" s="0" t="s">
        <v>1444</v>
      </c>
      <c r="G36" s="0" t="s">
        <v>1418</v>
      </c>
      <c r="H36" s="0" t="s">
        <v>351</v>
      </c>
      <c r="I36" s="0" t="n">
        <v>0</v>
      </c>
      <c r="J36" s="0" t="n">
        <v>0</v>
      </c>
      <c r="K36" s="0" t="n">
        <v>0</v>
      </c>
      <c r="L36" s="0" t="n">
        <v>1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s">
        <v>2</v>
      </c>
      <c r="U36" s="0" t="s">
        <v>2</v>
      </c>
    </row>
    <row r="37" customFormat="false" ht="14.4" hidden="false" customHeight="false" outlineLevel="0" collapsed="false">
      <c r="A37" s="0" t="s">
        <v>23</v>
      </c>
      <c r="B37" s="0" t="s">
        <v>23</v>
      </c>
      <c r="C37" s="0" t="s">
        <v>1357</v>
      </c>
      <c r="D37" s="0" t="s">
        <v>1358</v>
      </c>
      <c r="E37" s="0" t="s">
        <v>928</v>
      </c>
      <c r="F37" s="0" t="s">
        <v>1445</v>
      </c>
      <c r="G37" s="0" t="s">
        <v>1418</v>
      </c>
      <c r="H37" s="0" t="s">
        <v>351</v>
      </c>
      <c r="I37" s="0" t="n">
        <v>0</v>
      </c>
      <c r="J37" s="0" t="n">
        <v>0</v>
      </c>
      <c r="K37" s="0" t="n">
        <v>0</v>
      </c>
      <c r="L37" s="0" t="n">
        <v>1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s">
        <v>2</v>
      </c>
      <c r="U37" s="0" t="s">
        <v>2</v>
      </c>
    </row>
    <row r="38" customFormat="false" ht="14.4" hidden="false" customHeight="false" outlineLevel="0" collapsed="false">
      <c r="A38" s="0" t="s">
        <v>23</v>
      </c>
      <c r="B38" s="0" t="s">
        <v>23</v>
      </c>
      <c r="C38" s="0" t="s">
        <v>1446</v>
      </c>
      <c r="D38" s="0" t="s">
        <v>1447</v>
      </c>
      <c r="E38" s="0" t="s">
        <v>1448</v>
      </c>
      <c r="F38" s="0" t="s">
        <v>1449</v>
      </c>
      <c r="G38" s="0" t="s">
        <v>1447</v>
      </c>
      <c r="H38" s="0" t="s">
        <v>1448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1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s">
        <v>2</v>
      </c>
      <c r="U38" s="0" t="s">
        <v>2</v>
      </c>
    </row>
    <row r="39" customFormat="false" ht="14.4" hidden="false" customHeight="false" outlineLevel="0" collapsed="false">
      <c r="A39" s="0" t="s">
        <v>23</v>
      </c>
      <c r="B39" s="0" t="s">
        <v>23</v>
      </c>
      <c r="C39" s="0" t="s">
        <v>1431</v>
      </c>
      <c r="D39" s="0" t="s">
        <v>1432</v>
      </c>
      <c r="E39" s="0" t="s">
        <v>1433</v>
      </c>
      <c r="F39" s="0" t="s">
        <v>1450</v>
      </c>
      <c r="G39" s="0" t="s">
        <v>1451</v>
      </c>
      <c r="H39" s="0" t="s">
        <v>1452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1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s">
        <v>2</v>
      </c>
      <c r="U39" s="0" t="s">
        <v>2</v>
      </c>
    </row>
    <row r="40" customFormat="false" ht="14.4" hidden="false" customHeight="false" outlineLevel="0" collapsed="false">
      <c r="A40" s="0" t="s">
        <v>23</v>
      </c>
      <c r="B40" s="0" t="s">
        <v>23</v>
      </c>
      <c r="C40" s="0" t="s">
        <v>1453</v>
      </c>
      <c r="D40" s="0" t="s">
        <v>1349</v>
      </c>
      <c r="E40" s="0" t="s">
        <v>1350</v>
      </c>
      <c r="F40" s="0" t="s">
        <v>1348</v>
      </c>
      <c r="G40" s="0" t="s">
        <v>1349</v>
      </c>
      <c r="H40" s="0" t="s">
        <v>1350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1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s">
        <v>2</v>
      </c>
      <c r="U40" s="0" t="s">
        <v>2</v>
      </c>
    </row>
    <row r="41" customFormat="false" ht="14.4" hidden="false" customHeight="false" outlineLevel="0" collapsed="false">
      <c r="A41" s="0" t="s">
        <v>23</v>
      </c>
      <c r="B41" s="0" t="s">
        <v>23</v>
      </c>
      <c r="C41" s="0" t="s">
        <v>1344</v>
      </c>
      <c r="D41" s="0" t="s">
        <v>1345</v>
      </c>
      <c r="E41" s="0" t="s">
        <v>1346</v>
      </c>
      <c r="F41" s="0" t="s">
        <v>1454</v>
      </c>
      <c r="G41" s="0" t="s">
        <v>1365</v>
      </c>
      <c r="H41" s="0" t="s">
        <v>257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1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s">
        <v>2</v>
      </c>
      <c r="U41" s="0" t="s">
        <v>2</v>
      </c>
    </row>
    <row r="42" customFormat="false" ht="14.4" hidden="false" customHeight="false" outlineLevel="0" collapsed="false">
      <c r="A42" s="0" t="s">
        <v>23</v>
      </c>
      <c r="B42" s="0" t="s">
        <v>23</v>
      </c>
      <c r="C42" s="0" t="s">
        <v>1361</v>
      </c>
      <c r="D42" s="0" t="s">
        <v>1362</v>
      </c>
      <c r="E42" s="0" t="s">
        <v>1363</v>
      </c>
      <c r="F42" s="0" t="s">
        <v>1455</v>
      </c>
      <c r="G42" s="0" t="s">
        <v>1418</v>
      </c>
      <c r="H42" s="0" t="s">
        <v>351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1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s">
        <v>2</v>
      </c>
      <c r="U42" s="0" t="s">
        <v>2</v>
      </c>
    </row>
    <row r="43" customFormat="false" ht="14.4" hidden="false" customHeight="false" outlineLevel="0" collapsed="false">
      <c r="A43" s="0" t="s">
        <v>23</v>
      </c>
      <c r="B43" s="0" t="s">
        <v>23</v>
      </c>
      <c r="C43" s="0" t="s">
        <v>1366</v>
      </c>
      <c r="D43" s="0" t="s">
        <v>1358</v>
      </c>
      <c r="E43" s="0" t="s">
        <v>928</v>
      </c>
      <c r="F43" s="0" t="s">
        <v>1456</v>
      </c>
      <c r="G43" s="0" t="s">
        <v>1365</v>
      </c>
      <c r="H43" s="0" t="s">
        <v>257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1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s">
        <v>2</v>
      </c>
      <c r="U43" s="0" t="s">
        <v>2</v>
      </c>
    </row>
    <row r="44" customFormat="false" ht="14.4" hidden="false" customHeight="false" outlineLevel="0" collapsed="false">
      <c r="A44" s="0" t="s">
        <v>23</v>
      </c>
      <c r="B44" s="0" t="s">
        <v>23</v>
      </c>
      <c r="C44" s="0" t="s">
        <v>1457</v>
      </c>
      <c r="D44" s="0" t="s">
        <v>1458</v>
      </c>
      <c r="E44" s="0" t="s">
        <v>1459</v>
      </c>
      <c r="F44" s="0" t="s">
        <v>1460</v>
      </c>
      <c r="G44" s="0" t="s">
        <v>1461</v>
      </c>
      <c r="H44" s="0" t="s">
        <v>1462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1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s">
        <v>2</v>
      </c>
      <c r="U44" s="0" t="s">
        <v>2</v>
      </c>
    </row>
    <row r="45" customFormat="false" ht="14.4" hidden="false" customHeight="false" outlineLevel="0" collapsed="false">
      <c r="A45" s="0" t="s">
        <v>918</v>
      </c>
      <c r="B45" s="0" t="s">
        <v>918</v>
      </c>
      <c r="C45" s="0" t="s">
        <v>1463</v>
      </c>
      <c r="D45" s="0" t="s">
        <v>1464</v>
      </c>
      <c r="E45" s="0" t="s">
        <v>922</v>
      </c>
      <c r="F45" s="0" t="s">
        <v>1465</v>
      </c>
      <c r="G45" s="0" t="s">
        <v>1466</v>
      </c>
      <c r="H45" s="0" t="s">
        <v>1467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1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s">
        <v>4</v>
      </c>
      <c r="U45" s="0" t="s">
        <v>4</v>
      </c>
    </row>
    <row r="46" customFormat="false" ht="14.4" hidden="false" customHeight="false" outlineLevel="0" collapsed="false">
      <c r="A46" s="0" t="s">
        <v>23</v>
      </c>
      <c r="B46" s="0" t="s">
        <v>23</v>
      </c>
      <c r="C46" s="0" t="s">
        <v>1468</v>
      </c>
      <c r="D46" s="0" t="s">
        <v>1469</v>
      </c>
      <c r="E46" s="0" t="s">
        <v>1404</v>
      </c>
      <c r="F46" s="0" t="s">
        <v>1405</v>
      </c>
      <c r="G46" s="0" t="s">
        <v>1406</v>
      </c>
      <c r="H46" s="0" t="s">
        <v>1407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1</v>
      </c>
      <c r="P46" s="0" t="n">
        <v>0</v>
      </c>
      <c r="Q46" s="0" t="n">
        <v>0</v>
      </c>
      <c r="R46" s="0" t="n">
        <v>0</v>
      </c>
      <c r="S46" s="0" t="n">
        <v>0</v>
      </c>
      <c r="T46" s="0" t="s">
        <v>2</v>
      </c>
      <c r="U46" s="0" t="s">
        <v>2</v>
      </c>
    </row>
    <row r="47" customFormat="false" ht="14.4" hidden="false" customHeight="false" outlineLevel="0" collapsed="false">
      <c r="A47" s="0" t="s">
        <v>23</v>
      </c>
      <c r="B47" s="0" t="s">
        <v>23</v>
      </c>
      <c r="C47" s="0" t="s">
        <v>1470</v>
      </c>
      <c r="D47" s="0" t="s">
        <v>1352</v>
      </c>
      <c r="E47" s="0" t="s">
        <v>1353</v>
      </c>
      <c r="F47" s="0" t="s">
        <v>1348</v>
      </c>
      <c r="G47" s="0" t="s">
        <v>1349</v>
      </c>
      <c r="H47" s="0" t="s">
        <v>1350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1</v>
      </c>
      <c r="P47" s="0" t="n">
        <v>0</v>
      </c>
      <c r="Q47" s="0" t="n">
        <v>0</v>
      </c>
      <c r="R47" s="0" t="n">
        <v>0</v>
      </c>
      <c r="S47" s="0" t="n">
        <v>0</v>
      </c>
      <c r="T47" s="0" t="s">
        <v>2</v>
      </c>
      <c r="U47" s="0" t="s">
        <v>2</v>
      </c>
    </row>
    <row r="48" customFormat="false" ht="14.4" hidden="false" customHeight="false" outlineLevel="0" collapsed="false">
      <c r="A48" s="0" t="s">
        <v>23</v>
      </c>
      <c r="B48" s="0" t="s">
        <v>23</v>
      </c>
      <c r="C48" s="0" t="s">
        <v>1471</v>
      </c>
      <c r="D48" s="0" t="s">
        <v>1349</v>
      </c>
      <c r="E48" s="0" t="s">
        <v>1350</v>
      </c>
      <c r="F48" s="0" t="s">
        <v>1348</v>
      </c>
      <c r="G48" s="0" t="s">
        <v>1349</v>
      </c>
      <c r="H48" s="0" t="s">
        <v>1350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1</v>
      </c>
      <c r="P48" s="0" t="n">
        <v>0</v>
      </c>
      <c r="Q48" s="0" t="n">
        <v>0</v>
      </c>
      <c r="R48" s="0" t="n">
        <v>0</v>
      </c>
      <c r="S48" s="0" t="n">
        <v>0</v>
      </c>
      <c r="T48" s="0" t="s">
        <v>2</v>
      </c>
      <c r="U48" s="0" t="s">
        <v>2</v>
      </c>
    </row>
    <row r="49" customFormat="false" ht="14.4" hidden="false" customHeight="false" outlineLevel="0" collapsed="false">
      <c r="A49" s="0" t="s">
        <v>23</v>
      </c>
      <c r="B49" s="0" t="s">
        <v>23</v>
      </c>
      <c r="C49" s="0" t="s">
        <v>1472</v>
      </c>
      <c r="D49" s="0" t="s">
        <v>1432</v>
      </c>
      <c r="E49" s="0" t="s">
        <v>1433</v>
      </c>
      <c r="F49" s="0" t="s">
        <v>1473</v>
      </c>
      <c r="G49" s="0" t="s">
        <v>1474</v>
      </c>
      <c r="H49" s="0" t="s">
        <v>1475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1</v>
      </c>
      <c r="Q49" s="0" t="n">
        <v>0</v>
      </c>
      <c r="R49" s="0" t="n">
        <v>0</v>
      </c>
      <c r="S49" s="0" t="n">
        <v>0</v>
      </c>
      <c r="T49" s="0" t="s">
        <v>2</v>
      </c>
      <c r="U49" s="0" t="s">
        <v>2</v>
      </c>
    </row>
    <row r="50" customFormat="false" ht="14.4" hidden="false" customHeight="false" outlineLevel="0" collapsed="false">
      <c r="A50" s="0" t="s">
        <v>23</v>
      </c>
      <c r="B50" s="0" t="s">
        <v>23</v>
      </c>
      <c r="C50" s="0" t="s">
        <v>1476</v>
      </c>
      <c r="D50" s="0" t="s">
        <v>1349</v>
      </c>
      <c r="E50" s="0" t="s">
        <v>1350</v>
      </c>
      <c r="F50" s="0" t="s">
        <v>1410</v>
      </c>
      <c r="G50" s="0" t="s">
        <v>1349</v>
      </c>
      <c r="H50" s="0" t="s">
        <v>1350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1</v>
      </c>
      <c r="Q50" s="0" t="n">
        <v>0</v>
      </c>
      <c r="R50" s="0" t="n">
        <v>0</v>
      </c>
      <c r="S50" s="0" t="n">
        <v>0</v>
      </c>
      <c r="T50" s="0" t="s">
        <v>2</v>
      </c>
      <c r="U50" s="0" t="s">
        <v>2</v>
      </c>
    </row>
    <row r="51" customFormat="false" ht="14.4" hidden="false" customHeight="false" outlineLevel="0" collapsed="false">
      <c r="A51" s="0" t="s">
        <v>23</v>
      </c>
      <c r="B51" s="0" t="s">
        <v>23</v>
      </c>
      <c r="C51" s="0" t="s">
        <v>1453</v>
      </c>
      <c r="D51" s="0" t="s">
        <v>1349</v>
      </c>
      <c r="E51" s="0" t="s">
        <v>1350</v>
      </c>
      <c r="F51" s="0" t="s">
        <v>1410</v>
      </c>
      <c r="G51" s="0" t="s">
        <v>1349</v>
      </c>
      <c r="H51" s="0" t="s">
        <v>1350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1</v>
      </c>
      <c r="Q51" s="0" t="n">
        <v>0</v>
      </c>
      <c r="R51" s="0" t="n">
        <v>0</v>
      </c>
      <c r="S51" s="0" t="n">
        <v>0</v>
      </c>
      <c r="T51" s="0" t="s">
        <v>2</v>
      </c>
      <c r="U51" s="0" t="s">
        <v>2</v>
      </c>
    </row>
    <row r="52" customFormat="false" ht="14.4" hidden="false" customHeight="false" outlineLevel="0" collapsed="false">
      <c r="A52" s="0" t="s">
        <v>23</v>
      </c>
      <c r="B52" s="0" t="s">
        <v>23</v>
      </c>
      <c r="C52" s="0" t="s">
        <v>1348</v>
      </c>
      <c r="D52" s="0" t="s">
        <v>1349</v>
      </c>
      <c r="E52" s="0" t="s">
        <v>1350</v>
      </c>
      <c r="F52" s="0" t="s">
        <v>1477</v>
      </c>
      <c r="G52" s="0" t="s">
        <v>1478</v>
      </c>
      <c r="H52" s="0" t="s">
        <v>1479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1</v>
      </c>
      <c r="Q52" s="0" t="n">
        <v>0</v>
      </c>
      <c r="R52" s="0" t="n">
        <v>0</v>
      </c>
      <c r="S52" s="0" t="n">
        <v>0</v>
      </c>
      <c r="T52" s="0" t="s">
        <v>2</v>
      </c>
      <c r="U52" s="0" t="s">
        <v>2</v>
      </c>
    </row>
    <row r="53" customFormat="false" ht="14.4" hidden="false" customHeight="false" outlineLevel="0" collapsed="false">
      <c r="A53" s="0" t="s">
        <v>23</v>
      </c>
      <c r="B53" s="0" t="s">
        <v>23</v>
      </c>
      <c r="C53" s="0" t="s">
        <v>1410</v>
      </c>
      <c r="D53" s="0" t="s">
        <v>1349</v>
      </c>
      <c r="E53" s="0" t="s">
        <v>1350</v>
      </c>
      <c r="F53" s="0" t="s">
        <v>1480</v>
      </c>
      <c r="G53" s="0" t="s">
        <v>1418</v>
      </c>
      <c r="H53" s="0" t="s">
        <v>351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1</v>
      </c>
      <c r="Q53" s="0" t="n">
        <v>0</v>
      </c>
      <c r="R53" s="0" t="n">
        <v>0</v>
      </c>
      <c r="S53" s="0" t="n">
        <v>0</v>
      </c>
      <c r="T53" s="0" t="s">
        <v>2</v>
      </c>
      <c r="U53" s="0" t="s">
        <v>2</v>
      </c>
    </row>
    <row r="54" customFormat="false" ht="14.4" hidden="false" customHeight="false" outlineLevel="0" collapsed="false">
      <c r="A54" s="0" t="s">
        <v>23</v>
      </c>
      <c r="B54" s="0" t="s">
        <v>23</v>
      </c>
      <c r="C54" s="0" t="s">
        <v>1361</v>
      </c>
      <c r="D54" s="0" t="s">
        <v>1362</v>
      </c>
      <c r="E54" s="0" t="s">
        <v>1363</v>
      </c>
      <c r="F54" s="0" t="s">
        <v>1481</v>
      </c>
      <c r="G54" s="0" t="s">
        <v>1482</v>
      </c>
      <c r="H54" s="0" t="s">
        <v>1483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1</v>
      </c>
      <c r="Q54" s="0" t="n">
        <v>0</v>
      </c>
      <c r="R54" s="0" t="n">
        <v>0</v>
      </c>
      <c r="S54" s="0" t="n">
        <v>0</v>
      </c>
      <c r="T54" s="0" t="s">
        <v>2</v>
      </c>
      <c r="U54" s="0" t="s">
        <v>2</v>
      </c>
    </row>
    <row r="55" customFormat="false" ht="14.4" hidden="false" customHeight="false" outlineLevel="0" collapsed="false">
      <c r="A55" s="0" t="s">
        <v>23</v>
      </c>
      <c r="B55" s="0" t="s">
        <v>23</v>
      </c>
      <c r="C55" s="0" t="s">
        <v>1361</v>
      </c>
      <c r="D55" s="0" t="s">
        <v>1362</v>
      </c>
      <c r="E55" s="0" t="s">
        <v>1363</v>
      </c>
      <c r="F55" s="0" t="s">
        <v>1484</v>
      </c>
      <c r="G55" s="0" t="s">
        <v>1478</v>
      </c>
      <c r="H55" s="0" t="s">
        <v>1479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1</v>
      </c>
      <c r="Q55" s="0" t="n">
        <v>0</v>
      </c>
      <c r="R55" s="0" t="n">
        <v>0</v>
      </c>
      <c r="S55" s="0" t="n">
        <v>0</v>
      </c>
      <c r="T55" s="0" t="s">
        <v>2</v>
      </c>
      <c r="U55" s="0" t="s">
        <v>2</v>
      </c>
    </row>
    <row r="56" customFormat="false" ht="14.4" hidden="false" customHeight="false" outlineLevel="0" collapsed="false">
      <c r="A56" s="0" t="s">
        <v>23</v>
      </c>
      <c r="B56" s="0" t="s">
        <v>23</v>
      </c>
      <c r="C56" s="0" t="s">
        <v>1361</v>
      </c>
      <c r="D56" s="0" t="s">
        <v>1362</v>
      </c>
      <c r="E56" s="0" t="s">
        <v>1363</v>
      </c>
      <c r="F56" s="0" t="s">
        <v>1485</v>
      </c>
      <c r="G56" s="0" t="s">
        <v>1418</v>
      </c>
      <c r="H56" s="0" t="s">
        <v>351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1</v>
      </c>
      <c r="Q56" s="0" t="n">
        <v>0</v>
      </c>
      <c r="R56" s="0" t="n">
        <v>0</v>
      </c>
      <c r="S56" s="0" t="n">
        <v>0</v>
      </c>
      <c r="T56" s="0" t="s">
        <v>2</v>
      </c>
      <c r="U56" s="0" t="s">
        <v>2</v>
      </c>
    </row>
    <row r="57" customFormat="false" ht="14.4" hidden="false" customHeight="false" outlineLevel="0" collapsed="false">
      <c r="A57" s="0" t="s">
        <v>23</v>
      </c>
      <c r="B57" s="0" t="s">
        <v>23</v>
      </c>
      <c r="C57" s="0" t="s">
        <v>1486</v>
      </c>
      <c r="D57" s="0" t="s">
        <v>1362</v>
      </c>
      <c r="E57" s="0" t="s">
        <v>1363</v>
      </c>
      <c r="F57" s="0" t="s">
        <v>1487</v>
      </c>
      <c r="G57" s="0" t="s">
        <v>1478</v>
      </c>
      <c r="H57" s="0" t="s">
        <v>1479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1</v>
      </c>
      <c r="Q57" s="0" t="n">
        <v>0</v>
      </c>
      <c r="R57" s="0" t="n">
        <v>0</v>
      </c>
      <c r="S57" s="0" t="n">
        <v>0</v>
      </c>
      <c r="T57" s="0" t="s">
        <v>2</v>
      </c>
      <c r="U57" s="0" t="s">
        <v>2</v>
      </c>
    </row>
    <row r="58" customFormat="false" ht="14.4" hidden="false" customHeight="false" outlineLevel="0" collapsed="false">
      <c r="A58" s="0" t="s">
        <v>23</v>
      </c>
      <c r="B58" s="0" t="s">
        <v>23</v>
      </c>
      <c r="C58" s="0" t="s">
        <v>1486</v>
      </c>
      <c r="D58" s="0" t="s">
        <v>1362</v>
      </c>
      <c r="E58" s="0" t="s">
        <v>1363</v>
      </c>
      <c r="F58" s="0" t="s">
        <v>1488</v>
      </c>
      <c r="G58" s="0" t="s">
        <v>1418</v>
      </c>
      <c r="H58" s="0" t="s">
        <v>351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1</v>
      </c>
      <c r="Q58" s="0" t="n">
        <v>0</v>
      </c>
      <c r="R58" s="0" t="n">
        <v>0</v>
      </c>
      <c r="S58" s="0" t="n">
        <v>0</v>
      </c>
      <c r="T58" s="0" t="s">
        <v>2</v>
      </c>
      <c r="U58" s="0" t="s">
        <v>2</v>
      </c>
    </row>
    <row r="59" customFormat="false" ht="14.4" hidden="false" customHeight="false" outlineLevel="0" collapsed="false">
      <c r="A59" s="0" t="s">
        <v>23</v>
      </c>
      <c r="B59" s="0" t="s">
        <v>23</v>
      </c>
      <c r="C59" s="0" t="s">
        <v>1366</v>
      </c>
      <c r="D59" s="0" t="s">
        <v>1358</v>
      </c>
      <c r="E59" s="0" t="s">
        <v>928</v>
      </c>
      <c r="F59" s="0" t="s">
        <v>1489</v>
      </c>
      <c r="G59" s="0" t="s">
        <v>1482</v>
      </c>
      <c r="H59" s="0" t="s">
        <v>1483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1</v>
      </c>
      <c r="Q59" s="0" t="n">
        <v>0</v>
      </c>
      <c r="R59" s="0" t="n">
        <v>0</v>
      </c>
      <c r="S59" s="0" t="n">
        <v>0</v>
      </c>
      <c r="T59" s="0" t="s">
        <v>2</v>
      </c>
      <c r="U59" s="0" t="s">
        <v>2</v>
      </c>
    </row>
    <row r="60" customFormat="false" ht="14.4" hidden="false" customHeight="false" outlineLevel="0" collapsed="false">
      <c r="A60" s="0" t="s">
        <v>23</v>
      </c>
      <c r="B60" s="0" t="s">
        <v>23</v>
      </c>
      <c r="C60" s="0" t="s">
        <v>1366</v>
      </c>
      <c r="D60" s="0" t="s">
        <v>1358</v>
      </c>
      <c r="E60" s="0" t="s">
        <v>928</v>
      </c>
      <c r="F60" s="0" t="s">
        <v>1490</v>
      </c>
      <c r="G60" s="0" t="s">
        <v>1478</v>
      </c>
      <c r="H60" s="0" t="s">
        <v>1479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1</v>
      </c>
      <c r="Q60" s="0" t="n">
        <v>0</v>
      </c>
      <c r="R60" s="0" t="n">
        <v>0</v>
      </c>
      <c r="S60" s="0" t="n">
        <v>0</v>
      </c>
      <c r="T60" s="0" t="s">
        <v>2</v>
      </c>
      <c r="U60" s="0" t="s">
        <v>2</v>
      </c>
    </row>
    <row r="61" customFormat="false" ht="14.4" hidden="false" customHeight="false" outlineLevel="0" collapsed="false">
      <c r="A61" s="0" t="s">
        <v>23</v>
      </c>
      <c r="B61" s="0" t="s">
        <v>23</v>
      </c>
      <c r="C61" s="0" t="s">
        <v>1491</v>
      </c>
      <c r="D61" s="0" t="s">
        <v>1432</v>
      </c>
      <c r="E61" s="0" t="s">
        <v>1433</v>
      </c>
      <c r="F61" s="0" t="s">
        <v>1492</v>
      </c>
      <c r="G61" s="0" t="s">
        <v>1432</v>
      </c>
      <c r="H61" s="0" t="s">
        <v>1433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1</v>
      </c>
      <c r="R61" s="0" t="n">
        <v>0</v>
      </c>
      <c r="S61" s="0" t="n">
        <v>0</v>
      </c>
      <c r="T61" s="0" t="s">
        <v>2</v>
      </c>
      <c r="U61" s="0" t="s">
        <v>2</v>
      </c>
    </row>
    <row r="62" customFormat="false" ht="14.4" hidden="false" customHeight="false" outlineLevel="0" collapsed="false">
      <c r="A62" s="0" t="s">
        <v>23</v>
      </c>
      <c r="B62" s="0" t="s">
        <v>23</v>
      </c>
      <c r="C62" s="0" t="s">
        <v>1493</v>
      </c>
      <c r="D62" s="0" t="s">
        <v>1494</v>
      </c>
      <c r="E62" s="0" t="s">
        <v>1495</v>
      </c>
      <c r="F62" s="0" t="s">
        <v>1366</v>
      </c>
      <c r="G62" s="0" t="s">
        <v>1358</v>
      </c>
      <c r="H62" s="0" t="s">
        <v>928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1</v>
      </c>
      <c r="R62" s="0" t="n">
        <v>0</v>
      </c>
      <c r="S62" s="0" t="n">
        <v>0</v>
      </c>
      <c r="T62" s="0" t="s">
        <v>2</v>
      </c>
      <c r="U62" s="0" t="s">
        <v>2</v>
      </c>
    </row>
    <row r="63" customFormat="false" ht="14.4" hidden="false" customHeight="false" outlineLevel="0" collapsed="false">
      <c r="A63" s="0" t="s">
        <v>23</v>
      </c>
      <c r="B63" s="0" t="s">
        <v>23</v>
      </c>
      <c r="C63" s="0" t="s">
        <v>1496</v>
      </c>
      <c r="D63" s="0" t="s">
        <v>1352</v>
      </c>
      <c r="E63" s="0" t="s">
        <v>1353</v>
      </c>
      <c r="F63" s="0" t="s">
        <v>1348</v>
      </c>
      <c r="G63" s="0" t="s">
        <v>1349</v>
      </c>
      <c r="H63" s="0" t="s">
        <v>1350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1</v>
      </c>
      <c r="R63" s="0" t="n">
        <v>0</v>
      </c>
      <c r="S63" s="0" t="n">
        <v>0</v>
      </c>
      <c r="T63" s="0" t="s">
        <v>2</v>
      </c>
      <c r="U63" s="0" t="s">
        <v>2</v>
      </c>
    </row>
    <row r="64" customFormat="false" ht="14.4" hidden="false" customHeight="false" outlineLevel="0" collapsed="false">
      <c r="A64" s="0" t="s">
        <v>23</v>
      </c>
      <c r="B64" s="0" t="s">
        <v>23</v>
      </c>
      <c r="C64" s="0" t="s">
        <v>1497</v>
      </c>
      <c r="D64" s="0" t="s">
        <v>1352</v>
      </c>
      <c r="E64" s="0" t="s">
        <v>1353</v>
      </c>
      <c r="F64" s="0" t="s">
        <v>1348</v>
      </c>
      <c r="G64" s="0" t="s">
        <v>1349</v>
      </c>
      <c r="H64" s="0" t="s">
        <v>1350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1</v>
      </c>
      <c r="R64" s="0" t="n">
        <v>0</v>
      </c>
      <c r="S64" s="0" t="n">
        <v>0</v>
      </c>
      <c r="T64" s="0" t="s">
        <v>2</v>
      </c>
      <c r="U64" s="0" t="s">
        <v>2</v>
      </c>
    </row>
    <row r="65" customFormat="false" ht="14.4" hidden="false" customHeight="false" outlineLevel="0" collapsed="false">
      <c r="A65" s="0" t="s">
        <v>23</v>
      </c>
      <c r="B65" s="0" t="s">
        <v>23</v>
      </c>
      <c r="C65" s="0" t="s">
        <v>1498</v>
      </c>
      <c r="D65" s="0" t="s">
        <v>1349</v>
      </c>
      <c r="E65" s="0" t="s">
        <v>1350</v>
      </c>
      <c r="F65" s="0" t="s">
        <v>1348</v>
      </c>
      <c r="G65" s="0" t="s">
        <v>1349</v>
      </c>
      <c r="H65" s="0" t="s">
        <v>1350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1</v>
      </c>
      <c r="R65" s="0" t="n">
        <v>0</v>
      </c>
      <c r="S65" s="0" t="n">
        <v>0</v>
      </c>
      <c r="T65" s="0" t="s">
        <v>2</v>
      </c>
      <c r="U65" s="0" t="s">
        <v>2</v>
      </c>
    </row>
    <row r="66" customFormat="false" ht="14.4" hidden="false" customHeight="false" outlineLevel="0" collapsed="false">
      <c r="A66" s="0" t="s">
        <v>23</v>
      </c>
      <c r="B66" s="0" t="s">
        <v>23</v>
      </c>
      <c r="C66" s="0" t="s">
        <v>1499</v>
      </c>
      <c r="D66" s="0" t="s">
        <v>1398</v>
      </c>
      <c r="E66" s="0" t="s">
        <v>1399</v>
      </c>
      <c r="F66" s="0" t="s">
        <v>1348</v>
      </c>
      <c r="G66" s="0" t="s">
        <v>1349</v>
      </c>
      <c r="H66" s="0" t="s">
        <v>1350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</v>
      </c>
      <c r="S66" s="0" t="n">
        <v>0</v>
      </c>
      <c r="T66" s="0" t="s">
        <v>2</v>
      </c>
      <c r="U66" s="0" t="s">
        <v>2</v>
      </c>
    </row>
    <row r="67" customFormat="false" ht="14.4" hidden="false" customHeight="false" outlineLevel="0" collapsed="false">
      <c r="A67" s="0" t="s">
        <v>23</v>
      </c>
      <c r="B67" s="0" t="s">
        <v>23</v>
      </c>
      <c r="C67" s="0" t="s">
        <v>1500</v>
      </c>
      <c r="D67" s="0" t="s">
        <v>1398</v>
      </c>
      <c r="E67" s="0" t="s">
        <v>1399</v>
      </c>
      <c r="F67" s="0" t="s">
        <v>1344</v>
      </c>
      <c r="G67" s="0" t="s">
        <v>1345</v>
      </c>
      <c r="H67" s="0" t="s">
        <v>1346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</v>
      </c>
      <c r="S67" s="0" t="n">
        <v>0</v>
      </c>
      <c r="T67" s="0" t="s">
        <v>2</v>
      </c>
      <c r="U67" s="0" t="s">
        <v>2</v>
      </c>
    </row>
    <row r="68" customFormat="false" ht="14.4" hidden="false" customHeight="false" outlineLevel="0" collapsed="false">
      <c r="A68" s="0" t="s">
        <v>23</v>
      </c>
      <c r="B68" s="0" t="s">
        <v>23</v>
      </c>
      <c r="C68" s="0" t="s">
        <v>1501</v>
      </c>
      <c r="D68" s="0" t="s">
        <v>1502</v>
      </c>
      <c r="E68" s="0" t="s">
        <v>1503</v>
      </c>
      <c r="F68" s="0" t="s">
        <v>1410</v>
      </c>
      <c r="G68" s="0" t="s">
        <v>1349</v>
      </c>
      <c r="H68" s="0" t="s">
        <v>1350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</v>
      </c>
      <c r="S68" s="0" t="n">
        <v>0</v>
      </c>
      <c r="T68" s="0" t="s">
        <v>2</v>
      </c>
      <c r="U68" s="0" t="s">
        <v>2</v>
      </c>
    </row>
    <row r="69" customFormat="false" ht="14.4" hidden="false" customHeight="false" outlineLevel="0" collapsed="false">
      <c r="A69" s="0" t="s">
        <v>23</v>
      </c>
      <c r="B69" s="0" t="s">
        <v>23</v>
      </c>
      <c r="C69" s="0" t="s">
        <v>1504</v>
      </c>
      <c r="D69" s="0" t="s">
        <v>1502</v>
      </c>
      <c r="E69" s="0" t="s">
        <v>1503</v>
      </c>
      <c r="F69" s="0" t="s">
        <v>1344</v>
      </c>
      <c r="G69" s="0" t="s">
        <v>1345</v>
      </c>
      <c r="H69" s="0" t="s">
        <v>1346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</v>
      </c>
      <c r="S69" s="0" t="n">
        <v>0</v>
      </c>
      <c r="T69" s="0" t="s">
        <v>2</v>
      </c>
      <c r="U69" s="0" t="s">
        <v>2</v>
      </c>
    </row>
    <row r="70" customFormat="false" ht="14.4" hidden="false" customHeight="false" outlineLevel="0" collapsed="false">
      <c r="A70" s="0" t="s">
        <v>23</v>
      </c>
      <c r="B70" s="0" t="s">
        <v>23</v>
      </c>
      <c r="C70" s="0" t="s">
        <v>1505</v>
      </c>
      <c r="D70" s="0" t="s">
        <v>1352</v>
      </c>
      <c r="E70" s="0" t="s">
        <v>1353</v>
      </c>
      <c r="F70" s="0" t="s">
        <v>1348</v>
      </c>
      <c r="G70" s="0" t="s">
        <v>1349</v>
      </c>
      <c r="H70" s="0" t="s">
        <v>1350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</v>
      </c>
      <c r="S70" s="0" t="n">
        <v>0</v>
      </c>
      <c r="T70" s="0" t="s">
        <v>2</v>
      </c>
      <c r="U70" s="0" t="s">
        <v>2</v>
      </c>
    </row>
    <row r="71" customFormat="false" ht="14.4" hidden="false" customHeight="false" outlineLevel="0" collapsed="false">
      <c r="A71" s="0" t="s">
        <v>23</v>
      </c>
      <c r="B71" s="0" t="s">
        <v>23</v>
      </c>
      <c r="C71" s="0" t="s">
        <v>1344</v>
      </c>
      <c r="D71" s="0" t="s">
        <v>1345</v>
      </c>
      <c r="E71" s="0" t="s">
        <v>1346</v>
      </c>
      <c r="F71" s="0" t="s">
        <v>1506</v>
      </c>
      <c r="G71" s="0" t="s">
        <v>1482</v>
      </c>
      <c r="H71" s="0" t="s">
        <v>1483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</v>
      </c>
      <c r="S71" s="0" t="n">
        <v>0</v>
      </c>
      <c r="T71" s="0" t="s">
        <v>2</v>
      </c>
      <c r="U71" s="0" t="s">
        <v>2</v>
      </c>
    </row>
    <row r="72" customFormat="false" ht="14.4" hidden="false" customHeight="false" outlineLevel="0" collapsed="false">
      <c r="A72" s="0" t="s">
        <v>23</v>
      </c>
      <c r="B72" s="0" t="s">
        <v>23</v>
      </c>
      <c r="C72" s="0" t="s">
        <v>1361</v>
      </c>
      <c r="D72" s="0" t="s">
        <v>1362</v>
      </c>
      <c r="E72" s="0" t="s">
        <v>1363</v>
      </c>
      <c r="F72" s="0" t="s">
        <v>1507</v>
      </c>
      <c r="G72" s="0" t="s">
        <v>1418</v>
      </c>
      <c r="H72" s="0" t="s">
        <v>351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</v>
      </c>
      <c r="S72" s="0" t="n">
        <v>0</v>
      </c>
      <c r="T72" s="0" t="s">
        <v>2</v>
      </c>
      <c r="U72" s="0" t="s">
        <v>2</v>
      </c>
    </row>
    <row r="73" customFormat="false" ht="14.4" hidden="false" customHeight="false" outlineLevel="0" collapsed="false">
      <c r="A73" s="0" t="s">
        <v>23</v>
      </c>
      <c r="B73" s="0" t="s">
        <v>23</v>
      </c>
      <c r="C73" s="0" t="s">
        <v>1361</v>
      </c>
      <c r="D73" s="0" t="s">
        <v>1362</v>
      </c>
      <c r="E73" s="0" t="s">
        <v>1363</v>
      </c>
      <c r="F73" s="0" t="s">
        <v>1508</v>
      </c>
      <c r="G73" s="0" t="s">
        <v>1418</v>
      </c>
      <c r="H73" s="0" t="s">
        <v>351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</v>
      </c>
      <c r="S73" s="0" t="n">
        <v>0</v>
      </c>
      <c r="T73" s="0" t="s">
        <v>2</v>
      </c>
      <c r="U73" s="0" t="s">
        <v>2</v>
      </c>
    </row>
    <row r="74" customFormat="false" ht="14.4" hidden="false" customHeight="false" outlineLevel="0" collapsed="false">
      <c r="A74" s="0" t="s">
        <v>23</v>
      </c>
      <c r="B74" s="0" t="s">
        <v>23</v>
      </c>
      <c r="C74" s="0" t="s">
        <v>1361</v>
      </c>
      <c r="D74" s="0" t="s">
        <v>1362</v>
      </c>
      <c r="E74" s="0" t="s">
        <v>1363</v>
      </c>
      <c r="F74" s="0" t="s">
        <v>1509</v>
      </c>
      <c r="G74" s="0" t="s">
        <v>1418</v>
      </c>
      <c r="H74" s="0" t="s">
        <v>351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</v>
      </c>
      <c r="S74" s="0" t="n">
        <v>0</v>
      </c>
      <c r="T74" s="0" t="s">
        <v>2</v>
      </c>
      <c r="U74" s="0" t="s">
        <v>2</v>
      </c>
    </row>
    <row r="75" customFormat="false" ht="14.4" hidden="false" customHeight="false" outlineLevel="0" collapsed="false">
      <c r="A75" s="0" t="s">
        <v>23</v>
      </c>
      <c r="B75" s="0" t="s">
        <v>23</v>
      </c>
      <c r="C75" s="0" t="s">
        <v>1361</v>
      </c>
      <c r="D75" s="0" t="s">
        <v>1362</v>
      </c>
      <c r="E75" s="0" t="s">
        <v>1363</v>
      </c>
      <c r="F75" s="0" t="s">
        <v>1510</v>
      </c>
      <c r="G75" s="0" t="s">
        <v>1418</v>
      </c>
      <c r="H75" s="0" t="s">
        <v>351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</v>
      </c>
      <c r="S75" s="0" t="n">
        <v>0</v>
      </c>
      <c r="T75" s="0" t="s">
        <v>2</v>
      </c>
      <c r="U75" s="0" t="s">
        <v>2</v>
      </c>
    </row>
    <row r="76" customFormat="false" ht="14.4" hidden="false" customHeight="false" outlineLevel="0" collapsed="false">
      <c r="A76" s="0" t="s">
        <v>23</v>
      </c>
      <c r="B76" s="0" t="s">
        <v>23</v>
      </c>
      <c r="C76" s="0" t="s">
        <v>1366</v>
      </c>
      <c r="D76" s="0" t="s">
        <v>1358</v>
      </c>
      <c r="E76" s="0" t="s">
        <v>928</v>
      </c>
      <c r="F76" s="0" t="s">
        <v>1511</v>
      </c>
      <c r="G76" s="0" t="s">
        <v>1482</v>
      </c>
      <c r="H76" s="0" t="s">
        <v>1483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</v>
      </c>
      <c r="S76" s="0" t="n">
        <v>0</v>
      </c>
      <c r="T76" s="0" t="s">
        <v>2</v>
      </c>
      <c r="U76" s="0" t="s">
        <v>2</v>
      </c>
    </row>
    <row r="77" customFormat="false" ht="14.4" hidden="false" customHeight="false" outlineLevel="0" collapsed="false">
      <c r="A77" s="0" t="s">
        <v>23</v>
      </c>
      <c r="B77" s="0" t="s">
        <v>23</v>
      </c>
      <c r="C77" s="0" t="s">
        <v>1366</v>
      </c>
      <c r="D77" s="0" t="s">
        <v>1358</v>
      </c>
      <c r="E77" s="0" t="s">
        <v>928</v>
      </c>
      <c r="F77" s="0" t="s">
        <v>1512</v>
      </c>
      <c r="G77" s="0" t="s">
        <v>1418</v>
      </c>
      <c r="H77" s="0" t="s">
        <v>351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</v>
      </c>
      <c r="S77" s="0" t="n">
        <v>0</v>
      </c>
      <c r="T77" s="0" t="s">
        <v>2</v>
      </c>
      <c r="U77" s="0" t="s">
        <v>2</v>
      </c>
    </row>
    <row r="78" customFormat="false" ht="14.4" hidden="false" customHeight="false" outlineLevel="0" collapsed="false">
      <c r="A78" s="0" t="s">
        <v>23</v>
      </c>
      <c r="B78" s="0" t="s">
        <v>23</v>
      </c>
      <c r="C78" s="0" t="s">
        <v>1366</v>
      </c>
      <c r="D78" s="0" t="s">
        <v>1358</v>
      </c>
      <c r="E78" s="0" t="s">
        <v>928</v>
      </c>
      <c r="F78" s="0" t="s">
        <v>1513</v>
      </c>
      <c r="G78" s="0" t="s">
        <v>1418</v>
      </c>
      <c r="H78" s="0" t="s">
        <v>351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</v>
      </c>
      <c r="S78" s="0" t="n">
        <v>0</v>
      </c>
      <c r="T78" s="0" t="s">
        <v>2</v>
      </c>
      <c r="U78" s="0" t="s">
        <v>2</v>
      </c>
    </row>
    <row r="79" customFormat="false" ht="14.4" hidden="false" customHeight="false" outlineLevel="0" collapsed="false">
      <c r="A79" s="0" t="s">
        <v>23</v>
      </c>
      <c r="B79" s="0" t="s">
        <v>23</v>
      </c>
      <c r="C79" s="0" t="s">
        <v>1366</v>
      </c>
      <c r="D79" s="0" t="s">
        <v>1358</v>
      </c>
      <c r="E79" s="0" t="s">
        <v>928</v>
      </c>
      <c r="F79" s="0" t="s">
        <v>1514</v>
      </c>
      <c r="G79" s="0" t="s">
        <v>1418</v>
      </c>
      <c r="H79" s="0" t="s">
        <v>351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</v>
      </c>
      <c r="S79" s="0" t="n">
        <v>0</v>
      </c>
      <c r="T79" s="0" t="s">
        <v>2</v>
      </c>
      <c r="U79" s="0" t="s">
        <v>2</v>
      </c>
    </row>
    <row r="80" customFormat="false" ht="14.4" hidden="false" customHeight="false" outlineLevel="0" collapsed="false">
      <c r="A80" s="0" t="s">
        <v>23</v>
      </c>
      <c r="B80" s="0" t="s">
        <v>23</v>
      </c>
      <c r="C80" s="0" t="s">
        <v>1515</v>
      </c>
      <c r="D80" s="0" t="s">
        <v>1336</v>
      </c>
      <c r="E80" s="0" t="s">
        <v>1337</v>
      </c>
      <c r="F80" s="0" t="s">
        <v>1516</v>
      </c>
      <c r="G80" s="0" t="s">
        <v>1339</v>
      </c>
      <c r="H80" s="0" t="s">
        <v>1340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</v>
      </c>
      <c r="S80" s="0" t="n">
        <v>0</v>
      </c>
      <c r="T80" s="0" t="s">
        <v>2</v>
      </c>
      <c r="U80" s="0" t="s">
        <v>2</v>
      </c>
    </row>
    <row r="81" customFormat="false" ht="14.4" hidden="false" customHeight="false" outlineLevel="0" collapsed="false">
      <c r="A81" s="0" t="s">
        <v>23</v>
      </c>
      <c r="B81" s="0" t="s">
        <v>23</v>
      </c>
      <c r="C81" s="0" t="s">
        <v>1517</v>
      </c>
      <c r="D81" s="0" t="s">
        <v>1518</v>
      </c>
      <c r="E81" s="0" t="s">
        <v>1519</v>
      </c>
      <c r="F81" s="0" t="s">
        <v>1520</v>
      </c>
      <c r="G81" s="0" t="s">
        <v>1521</v>
      </c>
      <c r="H81" s="0" t="s">
        <v>1522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1</v>
      </c>
      <c r="T81" s="0" t="s">
        <v>2</v>
      </c>
      <c r="U81" s="0" t="s">
        <v>2</v>
      </c>
    </row>
    <row r="82" customFormat="false" ht="14.4" hidden="false" customHeight="false" outlineLevel="0" collapsed="false">
      <c r="A82" s="0" t="s">
        <v>23</v>
      </c>
      <c r="B82" s="0" t="s">
        <v>23</v>
      </c>
      <c r="C82" s="0" t="s">
        <v>1523</v>
      </c>
      <c r="D82" s="0" t="s">
        <v>1352</v>
      </c>
      <c r="E82" s="0" t="s">
        <v>1353</v>
      </c>
      <c r="F82" s="0" t="s">
        <v>1348</v>
      </c>
      <c r="G82" s="0" t="s">
        <v>1349</v>
      </c>
      <c r="H82" s="0" t="s">
        <v>1350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1</v>
      </c>
      <c r="T82" s="0" t="s">
        <v>2</v>
      </c>
      <c r="U82" s="0" t="s">
        <v>2</v>
      </c>
    </row>
    <row r="83" customFormat="false" ht="14.4" hidden="false" customHeight="false" outlineLevel="0" collapsed="false">
      <c r="A83" s="0" t="s">
        <v>23</v>
      </c>
      <c r="B83" s="0" t="s">
        <v>23</v>
      </c>
      <c r="C83" s="0" t="s">
        <v>1524</v>
      </c>
      <c r="D83" s="0" t="s">
        <v>1349</v>
      </c>
      <c r="E83" s="0" t="s">
        <v>1350</v>
      </c>
      <c r="F83" s="0" t="s">
        <v>1366</v>
      </c>
      <c r="G83" s="0" t="s">
        <v>1358</v>
      </c>
      <c r="H83" s="0" t="s">
        <v>928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1</v>
      </c>
      <c r="T83" s="0" t="s">
        <v>2</v>
      </c>
      <c r="U83" s="0" t="s">
        <v>2</v>
      </c>
    </row>
    <row r="84" customFormat="false" ht="14.4" hidden="false" customHeight="false" outlineLevel="0" collapsed="false">
      <c r="A84" s="0" t="s">
        <v>23</v>
      </c>
      <c r="B84" s="0" t="s">
        <v>23</v>
      </c>
      <c r="C84" s="0" t="s">
        <v>1525</v>
      </c>
      <c r="D84" s="0" t="s">
        <v>1349</v>
      </c>
      <c r="E84" s="0" t="s">
        <v>1350</v>
      </c>
      <c r="F84" s="0" t="s">
        <v>1348</v>
      </c>
      <c r="G84" s="0" t="s">
        <v>1349</v>
      </c>
      <c r="H84" s="0" t="s">
        <v>1350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1</v>
      </c>
      <c r="T84" s="0" t="s">
        <v>2</v>
      </c>
      <c r="U84" s="0" t="s">
        <v>2</v>
      </c>
    </row>
    <row r="85" customFormat="false" ht="14.4" hidden="false" customHeight="false" outlineLevel="0" collapsed="false">
      <c r="A85" s="0" t="s">
        <v>918</v>
      </c>
      <c r="B85" s="0" t="s">
        <v>918</v>
      </c>
      <c r="C85" s="0" t="s">
        <v>1526</v>
      </c>
      <c r="D85" s="0" t="s">
        <v>1464</v>
      </c>
      <c r="E85" s="0" t="s">
        <v>922</v>
      </c>
      <c r="F85" s="0" t="s">
        <v>1465</v>
      </c>
      <c r="G85" s="0" t="s">
        <v>1466</v>
      </c>
      <c r="H85" s="0" t="s">
        <v>1467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1</v>
      </c>
      <c r="T85" s="0" t="s">
        <v>4</v>
      </c>
      <c r="U85" s="0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B111"/>
  <sheetViews>
    <sheetView showFormulas="false" showGridLines="true" showRowColHeaders="true" showZeros="true" rightToLeft="false" tabSelected="true" showOutlineSymbols="true" defaultGridColor="true" view="normal" topLeftCell="J70" colorId="64" zoomScale="100" zoomScaleNormal="100" zoomScalePageLayoutView="100" workbookViewId="0">
      <selection pane="topLeft" activeCell="R97" activeCellId="0" sqref="R97"/>
    </sheetView>
  </sheetViews>
  <sheetFormatPr defaultColWidth="8.88671875" defaultRowHeight="14.4" zeroHeight="false" outlineLevelRow="0" outlineLevelCol="0"/>
  <cols>
    <col collapsed="false" customWidth="true" hidden="false" outlineLevel="0" max="14" min="14" style="0" width="27.21"/>
    <col collapsed="false" customWidth="true" hidden="false" outlineLevel="0" max="15" min="15" style="0" width="61.56"/>
  </cols>
  <sheetData>
    <row r="1" customFormat="false" ht="14.4" hidden="false" customHeight="false" outlineLevel="0" collapsed="false">
      <c r="A1" s="1" t="s">
        <v>1319</v>
      </c>
      <c r="B1" s="1" t="s">
        <v>1527</v>
      </c>
      <c r="C1" s="1" t="s">
        <v>1528</v>
      </c>
      <c r="D1" s="1" t="s">
        <v>1320</v>
      </c>
      <c r="E1" s="1" t="s">
        <v>1529</v>
      </c>
      <c r="F1" s="1" t="s">
        <v>1530</v>
      </c>
      <c r="G1" s="1" t="s">
        <v>1531</v>
      </c>
      <c r="H1" s="1" t="s">
        <v>1532</v>
      </c>
      <c r="I1" s="1" t="s">
        <v>1533</v>
      </c>
      <c r="J1" s="1" t="s">
        <v>1321</v>
      </c>
      <c r="K1" s="1" t="s">
        <v>1322</v>
      </c>
      <c r="L1" s="1" t="s">
        <v>1323</v>
      </c>
      <c r="M1" s="1" t="s">
        <v>1324</v>
      </c>
      <c r="N1" s="1" t="s">
        <v>1325</v>
      </c>
      <c r="O1" s="1" t="s">
        <v>1326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1327</v>
      </c>
      <c r="AB1" s="1" t="s">
        <v>1328</v>
      </c>
    </row>
    <row r="2" customFormat="false" ht="14.4" hidden="true" customHeight="false" outlineLevel="0" collapsed="false">
      <c r="A2" s="0" t="n">
        <v>1</v>
      </c>
      <c r="B2" s="0" t="s">
        <v>1534</v>
      </c>
      <c r="C2" s="0" t="s">
        <v>1535</v>
      </c>
      <c r="D2" s="0" t="n">
        <v>1</v>
      </c>
      <c r="E2" s="0" t="n">
        <f aca="false">1113767</f>
        <v>1113767</v>
      </c>
      <c r="F2" s="0" t="s">
        <v>1535</v>
      </c>
      <c r="G2" s="0" t="s">
        <v>1536</v>
      </c>
      <c r="H2" s="0" t="s">
        <v>1537</v>
      </c>
      <c r="I2" s="0" t="s">
        <v>1538</v>
      </c>
      <c r="J2" s="0" t="s">
        <v>1329</v>
      </c>
      <c r="K2" s="0" t="s">
        <v>1330</v>
      </c>
      <c r="L2" s="0" t="s">
        <v>1331</v>
      </c>
      <c r="M2" s="0" t="s">
        <v>1332</v>
      </c>
      <c r="N2" s="0" t="s">
        <v>1333</v>
      </c>
      <c r="O2" s="0" t="s">
        <v>1334</v>
      </c>
      <c r="P2" s="0" t="s">
        <v>1539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s">
        <v>2</v>
      </c>
      <c r="AB2" s="0" t="s">
        <v>2</v>
      </c>
    </row>
    <row r="3" customFormat="false" ht="14.4" hidden="true" customHeight="false" outlineLevel="0" collapsed="false">
      <c r="A3" s="0" t="n">
        <v>1</v>
      </c>
      <c r="B3" s="0" t="s">
        <v>1540</v>
      </c>
      <c r="C3" s="0" t="s">
        <v>1541</v>
      </c>
      <c r="D3" s="0" t="n">
        <v>1</v>
      </c>
      <c r="E3" s="0" t="n">
        <f aca="false">3447081</f>
        <v>3447081</v>
      </c>
      <c r="F3" s="0" t="s">
        <v>1542</v>
      </c>
      <c r="G3" s="0" t="s">
        <v>1543</v>
      </c>
      <c r="H3" s="0" t="s">
        <v>1544</v>
      </c>
      <c r="I3" s="0" t="s">
        <v>1538</v>
      </c>
      <c r="J3" s="0" t="s">
        <v>1335</v>
      </c>
      <c r="K3" s="0" t="s">
        <v>1336</v>
      </c>
      <c r="L3" s="0" t="s">
        <v>1337</v>
      </c>
      <c r="M3" s="0" t="s">
        <v>1338</v>
      </c>
      <c r="N3" s="0" t="s">
        <v>1339</v>
      </c>
      <c r="O3" s="0" t="s">
        <v>1340</v>
      </c>
      <c r="P3" s="0" t="n">
        <v>9.6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s">
        <v>2</v>
      </c>
      <c r="AB3" s="0" t="s">
        <v>2</v>
      </c>
    </row>
    <row r="4" customFormat="false" ht="14.4" hidden="false" customHeight="false" outlineLevel="0" collapsed="false">
      <c r="A4" s="0" t="n">
        <v>1</v>
      </c>
      <c r="B4" s="0" t="s">
        <v>1545</v>
      </c>
      <c r="C4" s="0" t="s">
        <v>1546</v>
      </c>
      <c r="D4" s="0" t="n">
        <v>1</v>
      </c>
      <c r="E4" s="0" t="n">
        <f aca="false">1989975</f>
        <v>1989975</v>
      </c>
      <c r="F4" s="0" t="s">
        <v>1535</v>
      </c>
      <c r="G4" s="0" t="s">
        <v>1547</v>
      </c>
      <c r="H4" s="0" t="s">
        <v>1548</v>
      </c>
      <c r="I4" s="0" t="s">
        <v>1538</v>
      </c>
      <c r="J4" s="0" t="s">
        <v>1341</v>
      </c>
      <c r="K4" s="0" t="s">
        <v>1342</v>
      </c>
      <c r="L4" s="0" t="s">
        <v>1343</v>
      </c>
      <c r="M4" s="0" t="s">
        <v>1344</v>
      </c>
      <c r="N4" s="0" t="s">
        <v>1345</v>
      </c>
      <c r="O4" s="0" t="s">
        <v>1346</v>
      </c>
      <c r="P4" s="0" t="n">
        <v>0</v>
      </c>
      <c r="Q4" s="0" t="n">
        <v>59.2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s">
        <v>2</v>
      </c>
      <c r="AB4" s="0" t="s">
        <v>2</v>
      </c>
    </row>
    <row r="5" customFormat="false" ht="14.4" hidden="false" customHeight="false" outlineLevel="0" collapsed="false">
      <c r="A5" s="0" t="n">
        <v>1</v>
      </c>
      <c r="B5" s="0" t="n">
        <f aca="false">914836</f>
        <v>914836</v>
      </c>
      <c r="C5" s="0" t="s">
        <v>1549</v>
      </c>
      <c r="D5" s="0" t="n">
        <v>1</v>
      </c>
      <c r="E5" s="0" t="s">
        <v>1550</v>
      </c>
      <c r="F5" s="0" t="s">
        <v>1535</v>
      </c>
      <c r="G5" s="0" t="s">
        <v>1551</v>
      </c>
      <c r="H5" s="0" t="s">
        <v>1552</v>
      </c>
      <c r="I5" s="0" t="s">
        <v>1538</v>
      </c>
      <c r="J5" s="0" t="s">
        <v>1347</v>
      </c>
      <c r="K5" s="0" t="s">
        <v>1342</v>
      </c>
      <c r="L5" s="0" t="s">
        <v>1343</v>
      </c>
      <c r="M5" s="0" t="s">
        <v>1348</v>
      </c>
      <c r="N5" s="0" t="s">
        <v>1349</v>
      </c>
      <c r="O5" s="0" t="s">
        <v>1350</v>
      </c>
      <c r="P5" s="0" t="n">
        <v>0</v>
      </c>
      <c r="Q5" s="0" t="n">
        <v>58.8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s">
        <v>2</v>
      </c>
      <c r="AB5" s="0" t="s">
        <v>2</v>
      </c>
    </row>
    <row r="6" customFormat="false" ht="14.4" hidden="false" customHeight="false" outlineLevel="0" collapsed="false">
      <c r="A6" s="0" t="n">
        <v>1</v>
      </c>
      <c r="B6" s="0" t="n">
        <f aca="false">1986763</f>
        <v>1986763</v>
      </c>
      <c r="C6" s="0" t="s">
        <v>1553</v>
      </c>
      <c r="D6" s="0" t="n">
        <v>1</v>
      </c>
      <c r="E6" s="0" t="s">
        <v>1554</v>
      </c>
      <c r="F6" s="0" t="s">
        <v>1535</v>
      </c>
      <c r="G6" s="0" t="s">
        <v>1555</v>
      </c>
      <c r="H6" s="0" t="s">
        <v>1556</v>
      </c>
      <c r="I6" s="0" t="s">
        <v>1538</v>
      </c>
      <c r="J6" s="0" t="s">
        <v>1351</v>
      </c>
      <c r="K6" s="0" t="s">
        <v>1352</v>
      </c>
      <c r="L6" s="0" t="s">
        <v>1353</v>
      </c>
      <c r="M6" s="0" t="s">
        <v>1354</v>
      </c>
      <c r="N6" s="0" t="s">
        <v>1349</v>
      </c>
      <c r="O6" s="0" t="s">
        <v>1350</v>
      </c>
      <c r="P6" s="0" t="n">
        <v>0</v>
      </c>
      <c r="Q6" s="0" t="n">
        <v>13.2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s">
        <v>2</v>
      </c>
      <c r="AB6" s="0" t="s">
        <v>2</v>
      </c>
    </row>
    <row r="7" customFormat="false" ht="14.4" hidden="false" customHeight="false" outlineLevel="0" collapsed="false">
      <c r="A7" s="0" t="n">
        <v>1</v>
      </c>
      <c r="B7" s="0" t="n">
        <f aca="false">1988114</f>
        <v>1988114</v>
      </c>
      <c r="C7" s="0" t="s">
        <v>1557</v>
      </c>
      <c r="D7" s="0" t="n">
        <v>1</v>
      </c>
      <c r="E7" s="0" t="s">
        <v>1550</v>
      </c>
      <c r="F7" s="0" t="s">
        <v>1535</v>
      </c>
      <c r="G7" s="0" t="s">
        <v>1558</v>
      </c>
      <c r="H7" s="0" t="s">
        <v>1559</v>
      </c>
      <c r="I7" s="0" t="s">
        <v>1538</v>
      </c>
      <c r="J7" s="0" t="s">
        <v>1355</v>
      </c>
      <c r="K7" s="0" t="s">
        <v>1352</v>
      </c>
      <c r="L7" s="0" t="s">
        <v>1353</v>
      </c>
      <c r="M7" s="0" t="s">
        <v>1348</v>
      </c>
      <c r="N7" s="0" t="s">
        <v>1349</v>
      </c>
      <c r="O7" s="0" t="s">
        <v>1350</v>
      </c>
      <c r="P7" s="0" t="n">
        <v>0</v>
      </c>
      <c r="Q7" s="0" t="n">
        <v>6.2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s">
        <v>2</v>
      </c>
      <c r="AB7" s="0" t="s">
        <v>2</v>
      </c>
    </row>
    <row r="8" customFormat="false" ht="14.4" hidden="false" customHeight="false" outlineLevel="0" collapsed="false">
      <c r="A8" s="0" t="n">
        <v>1</v>
      </c>
      <c r="B8" s="0" t="n">
        <f aca="false">1988961</f>
        <v>1988961</v>
      </c>
      <c r="C8" s="0" t="s">
        <v>1560</v>
      </c>
      <c r="D8" s="0" t="n">
        <v>1</v>
      </c>
      <c r="E8" s="0" t="n">
        <f aca="false">2011118</f>
        <v>2011118</v>
      </c>
      <c r="F8" s="0" t="s">
        <v>1535</v>
      </c>
      <c r="G8" s="0" t="s">
        <v>1561</v>
      </c>
      <c r="H8" s="0" t="s">
        <v>1562</v>
      </c>
      <c r="I8" s="0" t="s">
        <v>1538</v>
      </c>
      <c r="J8" s="0" t="s">
        <v>1356</v>
      </c>
      <c r="K8" s="0" t="s">
        <v>1349</v>
      </c>
      <c r="L8" s="0" t="s">
        <v>1350</v>
      </c>
      <c r="M8" s="0" t="s">
        <v>1357</v>
      </c>
      <c r="N8" s="0" t="s">
        <v>1358</v>
      </c>
      <c r="O8" s="0" t="s">
        <v>928</v>
      </c>
      <c r="P8" s="0" t="n">
        <v>0</v>
      </c>
      <c r="Q8" s="0" t="n">
        <v>100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s">
        <v>2</v>
      </c>
      <c r="AB8" s="0" t="s">
        <v>2</v>
      </c>
    </row>
    <row r="9" customFormat="false" ht="14.4" hidden="false" customHeight="false" outlineLevel="0" collapsed="false">
      <c r="A9" s="0" t="n">
        <v>1</v>
      </c>
      <c r="B9" s="0" t="s">
        <v>1550</v>
      </c>
      <c r="C9" s="0" t="s">
        <v>1535</v>
      </c>
      <c r="D9" s="0" t="n">
        <v>1</v>
      </c>
      <c r="E9" s="0" t="n">
        <f aca="false">4843387</f>
        <v>4843387</v>
      </c>
      <c r="F9" s="0" t="s">
        <v>1563</v>
      </c>
      <c r="G9" s="0" t="s">
        <v>1564</v>
      </c>
      <c r="H9" s="0" t="s">
        <v>1565</v>
      </c>
      <c r="I9" s="0" t="s">
        <v>1538</v>
      </c>
      <c r="J9" s="0" t="s">
        <v>1348</v>
      </c>
      <c r="K9" s="0" t="s">
        <v>1349</v>
      </c>
      <c r="L9" s="0" t="s">
        <v>1350</v>
      </c>
      <c r="M9" s="0" t="s">
        <v>1359</v>
      </c>
      <c r="N9" s="0" t="s">
        <v>1360</v>
      </c>
      <c r="O9" s="0" t="s">
        <v>928</v>
      </c>
      <c r="P9" s="0" t="n">
        <v>0</v>
      </c>
      <c r="Q9" s="0" t="n">
        <v>82.6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s">
        <v>2</v>
      </c>
      <c r="AB9" s="0" t="s">
        <v>2</v>
      </c>
    </row>
    <row r="10" customFormat="false" ht="14.4" hidden="false" customHeight="false" outlineLevel="0" collapsed="false">
      <c r="A10" s="0" t="n">
        <v>1</v>
      </c>
      <c r="B10" s="0" t="s">
        <v>1566</v>
      </c>
      <c r="C10" s="0" t="s">
        <v>1535</v>
      </c>
      <c r="D10" s="0" t="n">
        <v>1</v>
      </c>
      <c r="E10" s="0" t="s">
        <v>1567</v>
      </c>
      <c r="F10" s="0" t="s">
        <v>1568</v>
      </c>
      <c r="G10" s="0" t="s">
        <v>1569</v>
      </c>
      <c r="H10" s="0" t="s">
        <v>1552</v>
      </c>
      <c r="I10" s="0" t="s">
        <v>1538</v>
      </c>
      <c r="J10" s="0" t="s">
        <v>1361</v>
      </c>
      <c r="K10" s="0" t="s">
        <v>1362</v>
      </c>
      <c r="L10" s="0" t="s">
        <v>1363</v>
      </c>
      <c r="M10" s="0" t="s">
        <v>1364</v>
      </c>
      <c r="N10" s="0" t="s">
        <v>1365</v>
      </c>
      <c r="O10" s="0" t="s">
        <v>257</v>
      </c>
      <c r="P10" s="0" t="n">
        <v>0</v>
      </c>
      <c r="Q10" s="0" t="n">
        <v>68.1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s">
        <v>2</v>
      </c>
      <c r="AB10" s="0" t="s">
        <v>2</v>
      </c>
    </row>
    <row r="11" customFormat="false" ht="14.4" hidden="false" customHeight="false" outlineLevel="0" collapsed="false">
      <c r="A11" s="0" t="n">
        <v>1</v>
      </c>
      <c r="B11" s="0" t="n">
        <f aca="false">2011119</f>
        <v>2011119</v>
      </c>
      <c r="C11" s="0" t="s">
        <v>1535</v>
      </c>
      <c r="D11" s="0" t="n">
        <v>1</v>
      </c>
      <c r="E11" s="0" t="n">
        <f aca="false">2153142</f>
        <v>2153142</v>
      </c>
      <c r="F11" s="0" t="s">
        <v>1570</v>
      </c>
      <c r="G11" s="0" t="s">
        <v>1571</v>
      </c>
      <c r="H11" s="0" t="s">
        <v>1572</v>
      </c>
      <c r="I11" s="0" t="s">
        <v>1538</v>
      </c>
      <c r="J11" s="0" t="s">
        <v>1366</v>
      </c>
      <c r="K11" s="0" t="s">
        <v>1358</v>
      </c>
      <c r="L11" s="0" t="s">
        <v>928</v>
      </c>
      <c r="M11" s="0" t="s">
        <v>1367</v>
      </c>
      <c r="N11" s="0" t="s">
        <v>1365</v>
      </c>
      <c r="O11" s="0" t="s">
        <v>257</v>
      </c>
      <c r="P11" s="0" t="n">
        <v>0</v>
      </c>
      <c r="Q11" s="0" t="n">
        <v>61.9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s">
        <v>2</v>
      </c>
      <c r="AB11" s="0" t="s">
        <v>2</v>
      </c>
    </row>
    <row r="12" customFormat="false" ht="14.4" hidden="false" customHeight="false" outlineLevel="0" collapsed="false">
      <c r="A12" s="0" t="n">
        <v>1</v>
      </c>
      <c r="B12" s="0" t="n">
        <f aca="false">2540767</f>
        <v>2540767</v>
      </c>
      <c r="C12" s="0" t="s">
        <v>1573</v>
      </c>
      <c r="D12" s="0" t="n">
        <v>1</v>
      </c>
      <c r="E12" s="0" t="s">
        <v>1574</v>
      </c>
      <c r="F12" s="0" t="s">
        <v>1575</v>
      </c>
      <c r="G12" s="0" t="s">
        <v>1576</v>
      </c>
      <c r="H12" s="0" t="s">
        <v>1577</v>
      </c>
      <c r="I12" s="0" t="s">
        <v>1538</v>
      </c>
      <c r="J12" s="0" t="s">
        <v>1368</v>
      </c>
      <c r="K12" s="0" t="s">
        <v>1369</v>
      </c>
      <c r="L12" s="0" t="s">
        <v>1370</v>
      </c>
      <c r="M12" s="0" t="s">
        <v>1371</v>
      </c>
      <c r="N12" s="0" t="s">
        <v>1372</v>
      </c>
      <c r="O12" s="0" t="s">
        <v>1373</v>
      </c>
      <c r="P12" s="0" t="n">
        <v>0</v>
      </c>
      <c r="Q12" s="0" t="n">
        <v>28.4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s">
        <v>2</v>
      </c>
      <c r="AB12" s="0" t="s">
        <v>2</v>
      </c>
    </row>
    <row r="13" customFormat="false" ht="14.4" hidden="false" customHeight="false" outlineLevel="0" collapsed="false">
      <c r="A13" s="0" t="n">
        <v>1</v>
      </c>
      <c r="B13" s="0" t="s">
        <v>1540</v>
      </c>
      <c r="C13" s="0" t="s">
        <v>1578</v>
      </c>
      <c r="D13" s="0" t="n">
        <v>1</v>
      </c>
      <c r="E13" s="0" t="n">
        <f aca="false">3447081</f>
        <v>3447081</v>
      </c>
      <c r="F13" s="0" t="s">
        <v>1579</v>
      </c>
      <c r="G13" s="0" t="s">
        <v>1580</v>
      </c>
      <c r="H13" s="0" t="s">
        <v>1581</v>
      </c>
      <c r="I13" s="0" t="s">
        <v>1538</v>
      </c>
      <c r="J13" s="0" t="s">
        <v>1335</v>
      </c>
      <c r="K13" s="0" t="s">
        <v>1336</v>
      </c>
      <c r="L13" s="0" t="s">
        <v>1337</v>
      </c>
      <c r="M13" s="0" t="s">
        <v>1338</v>
      </c>
      <c r="N13" s="0" t="s">
        <v>1339</v>
      </c>
      <c r="O13" s="0" t="s">
        <v>1340</v>
      </c>
      <c r="P13" s="0" t="n">
        <v>0</v>
      </c>
      <c r="Q13" s="0" t="n">
        <v>30.9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s">
        <v>2</v>
      </c>
      <c r="AB13" s="0" t="s">
        <v>2</v>
      </c>
    </row>
    <row r="14" customFormat="false" ht="14.4" hidden="false" customHeight="false" outlineLevel="0" collapsed="false">
      <c r="A14" s="0" t="n">
        <v>1</v>
      </c>
      <c r="B14" s="0" t="n">
        <f aca="false">4107887</f>
        <v>4107887</v>
      </c>
      <c r="C14" s="0" t="s">
        <v>1535</v>
      </c>
      <c r="D14" s="0" t="n">
        <v>1</v>
      </c>
      <c r="E14" s="0" t="s">
        <v>1582</v>
      </c>
      <c r="F14" s="0" t="s">
        <v>1583</v>
      </c>
      <c r="G14" s="0" t="s">
        <v>1584</v>
      </c>
      <c r="H14" s="0" t="s">
        <v>1585</v>
      </c>
      <c r="I14" s="0" t="s">
        <v>1538</v>
      </c>
      <c r="J14" s="0" t="s">
        <v>1374</v>
      </c>
      <c r="K14" s="0" t="s">
        <v>1375</v>
      </c>
      <c r="L14" s="0" t="s">
        <v>257</v>
      </c>
      <c r="M14" s="0" t="s">
        <v>1376</v>
      </c>
      <c r="N14" s="0" t="s">
        <v>1360</v>
      </c>
      <c r="O14" s="0" t="s">
        <v>928</v>
      </c>
      <c r="P14" s="0" t="n">
        <v>0</v>
      </c>
      <c r="Q14" s="0" t="n">
        <v>85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s">
        <v>2</v>
      </c>
      <c r="AB14" s="0" t="s">
        <v>2</v>
      </c>
    </row>
    <row r="15" customFormat="false" ht="14.4" hidden="false" customHeight="false" outlineLevel="0" collapsed="false">
      <c r="A15" s="0" t="n">
        <v>1</v>
      </c>
      <c r="B15" s="0" t="n">
        <f aca="false">8459</f>
        <v>8459</v>
      </c>
      <c r="C15" s="0" t="s">
        <v>1535</v>
      </c>
      <c r="D15" s="0" t="n">
        <v>1</v>
      </c>
      <c r="E15" s="0" t="n">
        <f aca="false">3756289</f>
        <v>3756289</v>
      </c>
      <c r="F15" s="0" t="s">
        <v>1586</v>
      </c>
      <c r="G15" s="0" t="s">
        <v>1587</v>
      </c>
      <c r="H15" s="0" t="s">
        <v>1588</v>
      </c>
      <c r="I15" s="0" t="s">
        <v>1538</v>
      </c>
      <c r="J15" s="0" t="s">
        <v>1377</v>
      </c>
      <c r="K15" s="0" t="s">
        <v>1378</v>
      </c>
      <c r="L15" s="0" t="s">
        <v>1379</v>
      </c>
      <c r="M15" s="0" t="s">
        <v>1380</v>
      </c>
      <c r="N15" s="0" t="s">
        <v>1381</v>
      </c>
      <c r="O15" s="0" t="s">
        <v>1382</v>
      </c>
      <c r="P15" s="0" t="n">
        <v>0</v>
      </c>
      <c r="Q15" s="0" t="n">
        <v>0</v>
      </c>
      <c r="R15" s="0" t="n">
        <v>7.8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s">
        <v>2</v>
      </c>
      <c r="AB15" s="0" t="s">
        <v>2</v>
      </c>
    </row>
    <row r="16" customFormat="false" ht="14.4" hidden="false" customHeight="false" outlineLevel="0" collapsed="false">
      <c r="A16" s="0" t="n">
        <v>1</v>
      </c>
      <c r="B16" s="0" t="s">
        <v>1589</v>
      </c>
      <c r="C16" s="0" t="s">
        <v>1590</v>
      </c>
      <c r="D16" s="0" t="n">
        <v>1</v>
      </c>
      <c r="E16" s="0" t="n">
        <f aca="false">1989975</f>
        <v>1989975</v>
      </c>
      <c r="F16" s="0" t="s">
        <v>1535</v>
      </c>
      <c r="G16" s="0" t="s">
        <v>1591</v>
      </c>
      <c r="H16" s="0" t="s">
        <v>1592</v>
      </c>
      <c r="I16" s="0" t="s">
        <v>1538</v>
      </c>
      <c r="J16" s="0" t="s">
        <v>1383</v>
      </c>
      <c r="K16" s="0" t="s">
        <v>1384</v>
      </c>
      <c r="L16" s="0" t="s">
        <v>1385</v>
      </c>
      <c r="M16" s="0" t="s">
        <v>1344</v>
      </c>
      <c r="N16" s="0" t="s">
        <v>1345</v>
      </c>
      <c r="O16" s="0" t="s">
        <v>1346</v>
      </c>
      <c r="P16" s="0" t="n">
        <v>0</v>
      </c>
      <c r="Q16" s="0" t="n">
        <v>0</v>
      </c>
      <c r="R16" s="0" t="n">
        <v>13.6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s">
        <v>2</v>
      </c>
      <c r="AB16" s="0" t="s">
        <v>2</v>
      </c>
    </row>
    <row r="17" customFormat="false" ht="14.4" hidden="false" customHeight="false" outlineLevel="0" collapsed="false">
      <c r="A17" s="0" t="n">
        <v>1</v>
      </c>
      <c r="B17" s="0" t="n">
        <f aca="false">252535</f>
        <v>252535</v>
      </c>
      <c r="C17" s="0" t="s">
        <v>1593</v>
      </c>
      <c r="D17" s="0" t="n">
        <v>1</v>
      </c>
      <c r="E17" s="0" t="s">
        <v>1550</v>
      </c>
      <c r="F17" s="0" t="s">
        <v>1535</v>
      </c>
      <c r="G17" s="0" t="s">
        <v>1594</v>
      </c>
      <c r="H17" s="0" t="s">
        <v>1595</v>
      </c>
      <c r="I17" s="0" t="s">
        <v>1538</v>
      </c>
      <c r="J17" s="0" t="s">
        <v>1386</v>
      </c>
      <c r="K17" s="0" t="s">
        <v>1384</v>
      </c>
      <c r="L17" s="0" t="s">
        <v>1385</v>
      </c>
      <c r="M17" s="0" t="s">
        <v>1348</v>
      </c>
      <c r="N17" s="0" t="s">
        <v>1349</v>
      </c>
      <c r="O17" s="0" t="s">
        <v>1350</v>
      </c>
      <c r="P17" s="0" t="n">
        <v>0</v>
      </c>
      <c r="Q17" s="0" t="n">
        <v>0</v>
      </c>
      <c r="R17" s="0" t="n">
        <v>17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s">
        <v>2</v>
      </c>
      <c r="AB17" s="0" t="s">
        <v>2</v>
      </c>
    </row>
    <row r="18" customFormat="false" ht="14.4" hidden="false" customHeight="false" outlineLevel="0" collapsed="false">
      <c r="A18" s="0" t="n">
        <v>1</v>
      </c>
      <c r="B18" s="0" t="s">
        <v>1596</v>
      </c>
      <c r="C18" s="0" t="s">
        <v>1597</v>
      </c>
      <c r="D18" s="0" t="n">
        <v>1</v>
      </c>
      <c r="E18" s="0" t="s">
        <v>1598</v>
      </c>
      <c r="F18" s="0" t="s">
        <v>1535</v>
      </c>
      <c r="G18" s="0" t="s">
        <v>1599</v>
      </c>
      <c r="H18" s="0" t="s">
        <v>1600</v>
      </c>
      <c r="I18" s="0" t="s">
        <v>1538</v>
      </c>
      <c r="J18" s="0" t="s">
        <v>1387</v>
      </c>
      <c r="K18" s="0" t="s">
        <v>1388</v>
      </c>
      <c r="L18" s="0" t="s">
        <v>1389</v>
      </c>
      <c r="M18" s="0" t="s">
        <v>1390</v>
      </c>
      <c r="N18" s="0" t="s">
        <v>1391</v>
      </c>
      <c r="O18" s="0" t="s">
        <v>1392</v>
      </c>
      <c r="P18" s="0" t="n">
        <v>0</v>
      </c>
      <c r="Q18" s="0" t="n">
        <v>0</v>
      </c>
      <c r="R18" s="0" t="n">
        <v>11.5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s">
        <v>2</v>
      </c>
      <c r="AB18" s="0" t="s">
        <v>2</v>
      </c>
    </row>
    <row r="19" customFormat="false" ht="14.4" hidden="false" customHeight="false" outlineLevel="0" collapsed="false">
      <c r="A19" s="0" t="n">
        <v>1</v>
      </c>
      <c r="B19" s="0" t="n">
        <f aca="false">592547</f>
        <v>592547</v>
      </c>
      <c r="C19" s="0" t="s">
        <v>1601</v>
      </c>
      <c r="D19" s="0" t="n">
        <v>1</v>
      </c>
      <c r="E19" s="0" t="n">
        <f aca="false">1202791</f>
        <v>1202791</v>
      </c>
      <c r="F19" s="0" t="s">
        <v>1535</v>
      </c>
      <c r="G19" s="0" t="s">
        <v>1602</v>
      </c>
      <c r="H19" s="0" t="s">
        <v>1603</v>
      </c>
      <c r="I19" s="0" t="s">
        <v>1538</v>
      </c>
      <c r="J19" s="0" t="s">
        <v>1393</v>
      </c>
      <c r="K19" s="0" t="s">
        <v>1388</v>
      </c>
      <c r="L19" s="0" t="s">
        <v>1389</v>
      </c>
      <c r="M19" s="0" t="s">
        <v>1394</v>
      </c>
      <c r="N19" s="0" t="s">
        <v>1395</v>
      </c>
      <c r="O19" s="0" t="s">
        <v>1396</v>
      </c>
      <c r="P19" s="0" t="n">
        <v>0</v>
      </c>
      <c r="Q19" s="0" t="n">
        <v>0</v>
      </c>
      <c r="R19" s="0" t="n">
        <v>9.2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s">
        <v>2</v>
      </c>
      <c r="AB19" s="0" t="s">
        <v>2</v>
      </c>
    </row>
    <row r="20" customFormat="false" ht="14.4" hidden="false" customHeight="false" outlineLevel="0" collapsed="false">
      <c r="A20" s="0" t="n">
        <v>1</v>
      </c>
      <c r="B20" s="0" t="s">
        <v>1604</v>
      </c>
      <c r="C20" s="0" t="s">
        <v>1605</v>
      </c>
      <c r="D20" s="0" t="n">
        <v>1</v>
      </c>
      <c r="E20" s="0" t="n">
        <f aca="false">1989975</f>
        <v>1989975</v>
      </c>
      <c r="F20" s="0" t="s">
        <v>1535</v>
      </c>
      <c r="G20" s="0" t="s">
        <v>1606</v>
      </c>
      <c r="H20" s="0" t="s">
        <v>1607</v>
      </c>
      <c r="I20" s="0" t="s">
        <v>1538</v>
      </c>
      <c r="J20" s="0" t="s">
        <v>1397</v>
      </c>
      <c r="K20" s="0" t="s">
        <v>1398</v>
      </c>
      <c r="L20" s="0" t="s">
        <v>1399</v>
      </c>
      <c r="M20" s="0" t="s">
        <v>1344</v>
      </c>
      <c r="N20" s="0" t="s">
        <v>1345</v>
      </c>
      <c r="O20" s="0" t="s">
        <v>1346</v>
      </c>
      <c r="P20" s="0" t="n">
        <v>0</v>
      </c>
      <c r="Q20" s="0" t="n">
        <v>0</v>
      </c>
      <c r="R20" s="0" t="n">
        <v>14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s">
        <v>2</v>
      </c>
      <c r="AB20" s="0" t="s">
        <v>2</v>
      </c>
    </row>
    <row r="21" customFormat="false" ht="14.4" hidden="false" customHeight="false" outlineLevel="0" collapsed="false">
      <c r="A21" s="0" t="n">
        <v>1</v>
      </c>
      <c r="B21" s="0" t="n">
        <f aca="false">1340808</f>
        <v>1340808</v>
      </c>
      <c r="C21" s="0" t="s">
        <v>1608</v>
      </c>
      <c r="D21" s="0" t="n">
        <v>1</v>
      </c>
      <c r="E21" s="0" t="s">
        <v>1609</v>
      </c>
      <c r="F21" s="0" t="s">
        <v>1535</v>
      </c>
      <c r="G21" s="0" t="s">
        <v>1610</v>
      </c>
      <c r="H21" s="0" t="s">
        <v>1611</v>
      </c>
      <c r="I21" s="0" t="s">
        <v>1538</v>
      </c>
      <c r="J21" s="0" t="s">
        <v>1400</v>
      </c>
      <c r="K21" s="0" t="s">
        <v>1398</v>
      </c>
      <c r="L21" s="0" t="s">
        <v>1399</v>
      </c>
      <c r="M21" s="0" t="s">
        <v>1401</v>
      </c>
      <c r="N21" s="0" t="s">
        <v>1349</v>
      </c>
      <c r="O21" s="0" t="s">
        <v>1350</v>
      </c>
      <c r="P21" s="0" t="n">
        <v>0</v>
      </c>
      <c r="Q21" s="0" t="n">
        <v>0</v>
      </c>
      <c r="R21" s="0" t="n">
        <v>11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s">
        <v>2</v>
      </c>
      <c r="AB21" s="0" t="s">
        <v>2</v>
      </c>
    </row>
    <row r="22" customFormat="false" ht="14.4" hidden="false" customHeight="false" outlineLevel="0" collapsed="false">
      <c r="A22" s="0" t="n">
        <v>1</v>
      </c>
      <c r="B22" s="0" t="s">
        <v>1612</v>
      </c>
      <c r="C22" s="0" t="s">
        <v>1613</v>
      </c>
      <c r="D22" s="0" t="n">
        <v>1</v>
      </c>
      <c r="E22" s="0" t="n">
        <f aca="false">4265197</f>
        <v>4265197</v>
      </c>
      <c r="F22" s="0" t="s">
        <v>1614</v>
      </c>
      <c r="G22" s="0" t="s">
        <v>1615</v>
      </c>
      <c r="H22" s="0" t="s">
        <v>1616</v>
      </c>
      <c r="I22" s="0" t="s">
        <v>1538</v>
      </c>
      <c r="J22" s="0" t="s">
        <v>1402</v>
      </c>
      <c r="K22" s="0" t="s">
        <v>1403</v>
      </c>
      <c r="L22" s="0" t="s">
        <v>1404</v>
      </c>
      <c r="M22" s="0" t="s">
        <v>1405</v>
      </c>
      <c r="N22" s="0" t="s">
        <v>1406</v>
      </c>
      <c r="O22" s="0" t="s">
        <v>1407</v>
      </c>
      <c r="P22" s="0" t="n">
        <v>0</v>
      </c>
      <c r="Q22" s="0" t="n">
        <v>0</v>
      </c>
      <c r="R22" s="0" t="n">
        <v>18.4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s">
        <v>2</v>
      </c>
      <c r="AB22" s="0" t="s">
        <v>2</v>
      </c>
    </row>
    <row r="23" customFormat="false" ht="14.4" hidden="false" customHeight="false" outlineLevel="0" collapsed="false">
      <c r="A23" s="0" t="n">
        <v>1</v>
      </c>
      <c r="B23" s="0" t="n">
        <f aca="false">1986931</f>
        <v>1986931</v>
      </c>
      <c r="C23" s="0" t="s">
        <v>1617</v>
      </c>
      <c r="D23" s="0" t="n">
        <v>1</v>
      </c>
      <c r="E23" s="0" t="n">
        <f aca="false">2011119</f>
        <v>2011119</v>
      </c>
      <c r="F23" s="0" t="s">
        <v>1535</v>
      </c>
      <c r="G23" s="0" t="s">
        <v>1618</v>
      </c>
      <c r="H23" s="0" t="s">
        <v>1619</v>
      </c>
      <c r="I23" s="0" t="s">
        <v>1538</v>
      </c>
      <c r="J23" s="0" t="s">
        <v>1408</v>
      </c>
      <c r="K23" s="0" t="s">
        <v>1352</v>
      </c>
      <c r="L23" s="0" t="s">
        <v>1353</v>
      </c>
      <c r="M23" s="0" t="s">
        <v>1366</v>
      </c>
      <c r="N23" s="0" t="s">
        <v>1358</v>
      </c>
      <c r="O23" s="0" t="s">
        <v>928</v>
      </c>
      <c r="P23" s="0" t="n">
        <v>0</v>
      </c>
      <c r="Q23" s="0" t="n">
        <v>0</v>
      </c>
      <c r="R23" s="0" t="n">
        <v>7.5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s">
        <v>2</v>
      </c>
      <c r="AB23" s="0" t="s">
        <v>2</v>
      </c>
    </row>
    <row r="24" customFormat="false" ht="14.4" hidden="false" customHeight="false" outlineLevel="0" collapsed="false">
      <c r="A24" s="0" t="n">
        <v>1</v>
      </c>
      <c r="B24" s="0" t="n">
        <f aca="false">1987689</f>
        <v>1987689</v>
      </c>
      <c r="C24" s="0" t="s">
        <v>1620</v>
      </c>
      <c r="D24" s="0" t="n">
        <v>1</v>
      </c>
      <c r="E24" s="0" t="s">
        <v>1621</v>
      </c>
      <c r="F24" s="0" t="s">
        <v>1535</v>
      </c>
      <c r="G24" s="0" t="s">
        <v>1622</v>
      </c>
      <c r="H24" s="0" t="s">
        <v>1623</v>
      </c>
      <c r="I24" s="0" t="s">
        <v>1538</v>
      </c>
      <c r="J24" s="0" t="s">
        <v>1409</v>
      </c>
      <c r="K24" s="0" t="s">
        <v>1352</v>
      </c>
      <c r="L24" s="0" t="s">
        <v>1353</v>
      </c>
      <c r="M24" s="0" t="s">
        <v>1410</v>
      </c>
      <c r="N24" s="0" t="s">
        <v>1349</v>
      </c>
      <c r="O24" s="0" t="s">
        <v>1350</v>
      </c>
      <c r="P24" s="0" t="n">
        <v>0</v>
      </c>
      <c r="Q24" s="0" t="n">
        <v>0</v>
      </c>
      <c r="R24" s="0" t="n">
        <v>9.3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s">
        <v>2</v>
      </c>
      <c r="AB24" s="0" t="s">
        <v>2</v>
      </c>
    </row>
    <row r="25" customFormat="false" ht="14.4" hidden="false" customHeight="false" outlineLevel="0" collapsed="false">
      <c r="A25" s="0" t="n">
        <v>1</v>
      </c>
      <c r="B25" s="0" t="n">
        <f aca="false">1989207</f>
        <v>1989207</v>
      </c>
      <c r="C25" s="0" t="s">
        <v>1624</v>
      </c>
      <c r="D25" s="0" t="n">
        <v>1</v>
      </c>
      <c r="E25" s="0" t="s">
        <v>1625</v>
      </c>
      <c r="F25" s="0" t="s">
        <v>1626</v>
      </c>
      <c r="G25" s="0" t="s">
        <v>1627</v>
      </c>
      <c r="H25" s="0" t="s">
        <v>1628</v>
      </c>
      <c r="I25" s="0" t="s">
        <v>1538</v>
      </c>
      <c r="J25" s="0" t="s">
        <v>1411</v>
      </c>
      <c r="K25" s="0" t="s">
        <v>1349</v>
      </c>
      <c r="L25" s="0" t="s">
        <v>1350</v>
      </c>
      <c r="M25" s="0" t="s">
        <v>1412</v>
      </c>
      <c r="N25" s="0" t="s">
        <v>1345</v>
      </c>
      <c r="O25" s="0" t="s">
        <v>1346</v>
      </c>
      <c r="P25" s="0" t="n">
        <v>0</v>
      </c>
      <c r="Q25" s="0" t="n">
        <v>0</v>
      </c>
      <c r="R25" s="0" t="n">
        <v>69.7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s">
        <v>2</v>
      </c>
      <c r="AB25" s="0" t="s">
        <v>2</v>
      </c>
    </row>
    <row r="26" customFormat="false" ht="14.4" hidden="false" customHeight="false" outlineLevel="0" collapsed="false">
      <c r="A26" s="0" t="n">
        <v>1</v>
      </c>
      <c r="B26" s="0" t="s">
        <v>1550</v>
      </c>
      <c r="C26" s="0" t="s">
        <v>1535</v>
      </c>
      <c r="D26" s="0" t="n">
        <v>1</v>
      </c>
      <c r="E26" s="0" t="n">
        <f aca="false">2546684</f>
        <v>2546684</v>
      </c>
      <c r="F26" s="0" t="s">
        <v>1629</v>
      </c>
      <c r="G26" s="0" t="s">
        <v>1630</v>
      </c>
      <c r="H26" s="0" t="s">
        <v>1631</v>
      </c>
      <c r="I26" s="0" t="s">
        <v>1538</v>
      </c>
      <c r="J26" s="0" t="s">
        <v>1348</v>
      </c>
      <c r="K26" s="0" t="s">
        <v>1349</v>
      </c>
      <c r="L26" s="0" t="s">
        <v>1350</v>
      </c>
      <c r="M26" s="0" t="s">
        <v>1413</v>
      </c>
      <c r="N26" s="0" t="s">
        <v>1414</v>
      </c>
      <c r="O26" s="0" t="s">
        <v>1415</v>
      </c>
      <c r="P26" s="0" t="n">
        <v>0</v>
      </c>
      <c r="Q26" s="0" t="n">
        <v>0</v>
      </c>
      <c r="R26" s="0" t="n">
        <v>5.8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s">
        <v>2</v>
      </c>
      <c r="AB26" s="0" t="s">
        <v>2</v>
      </c>
    </row>
    <row r="27" customFormat="false" ht="14.4" hidden="false" customHeight="false" outlineLevel="0" collapsed="false">
      <c r="A27" s="0" t="n">
        <v>1</v>
      </c>
      <c r="B27" s="0" t="s">
        <v>1566</v>
      </c>
      <c r="C27" s="0" t="s">
        <v>1535</v>
      </c>
      <c r="D27" s="0" t="n">
        <v>1</v>
      </c>
      <c r="E27" s="0" t="s">
        <v>1632</v>
      </c>
      <c r="F27" s="0" t="s">
        <v>1633</v>
      </c>
      <c r="G27" s="0" t="s">
        <v>1563</v>
      </c>
      <c r="H27" s="0" t="s">
        <v>1600</v>
      </c>
      <c r="I27" s="0" t="s">
        <v>1538</v>
      </c>
      <c r="J27" s="0" t="s">
        <v>1361</v>
      </c>
      <c r="K27" s="0" t="s">
        <v>1362</v>
      </c>
      <c r="L27" s="0" t="s">
        <v>1363</v>
      </c>
      <c r="M27" s="0" t="s">
        <v>1416</v>
      </c>
      <c r="N27" s="0" t="s">
        <v>1365</v>
      </c>
      <c r="O27" s="0" t="s">
        <v>257</v>
      </c>
      <c r="P27" s="0" t="n">
        <v>0</v>
      </c>
      <c r="Q27" s="0" t="n">
        <v>0</v>
      </c>
      <c r="R27" s="0" t="n">
        <v>17.4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s">
        <v>2</v>
      </c>
      <c r="AB27" s="0" t="s">
        <v>2</v>
      </c>
    </row>
    <row r="28" customFormat="false" ht="14.4" hidden="false" customHeight="false" outlineLevel="0" collapsed="false">
      <c r="A28" s="0" t="n">
        <v>1</v>
      </c>
      <c r="B28" s="0" t="s">
        <v>1566</v>
      </c>
      <c r="C28" s="0" t="s">
        <v>1535</v>
      </c>
      <c r="D28" s="0" t="n">
        <v>1</v>
      </c>
      <c r="E28" s="0" t="n">
        <f aca="false">2156784</f>
        <v>2156784</v>
      </c>
      <c r="F28" s="0" t="s">
        <v>1634</v>
      </c>
      <c r="G28" s="0" t="s">
        <v>1635</v>
      </c>
      <c r="H28" s="0" t="s">
        <v>1636</v>
      </c>
      <c r="I28" s="0" t="s">
        <v>1538</v>
      </c>
      <c r="J28" s="0" t="s">
        <v>1361</v>
      </c>
      <c r="K28" s="0" t="s">
        <v>1362</v>
      </c>
      <c r="L28" s="0" t="s">
        <v>1363</v>
      </c>
      <c r="M28" s="0" t="s">
        <v>1417</v>
      </c>
      <c r="N28" s="0" t="s">
        <v>1418</v>
      </c>
      <c r="O28" s="0" t="s">
        <v>351</v>
      </c>
      <c r="P28" s="0" t="n">
        <v>0</v>
      </c>
      <c r="Q28" s="0" t="n">
        <v>0</v>
      </c>
      <c r="R28" s="0" t="n">
        <v>55.2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s">
        <v>2</v>
      </c>
      <c r="AB28" s="0" t="s">
        <v>2</v>
      </c>
    </row>
    <row r="29" customFormat="false" ht="14.4" hidden="false" customHeight="false" outlineLevel="0" collapsed="false">
      <c r="A29" s="0" t="n">
        <v>1</v>
      </c>
      <c r="B29" s="0" t="n">
        <f aca="false">2011119</f>
        <v>2011119</v>
      </c>
      <c r="C29" s="0" t="s">
        <v>1535</v>
      </c>
      <c r="D29" s="0" t="n">
        <v>1</v>
      </c>
      <c r="E29" s="0" t="n">
        <f aca="false">2153380</f>
        <v>2153380</v>
      </c>
      <c r="F29" s="0" t="s">
        <v>1637</v>
      </c>
      <c r="G29" s="0" t="s">
        <v>1638</v>
      </c>
      <c r="H29" s="0" t="s">
        <v>1639</v>
      </c>
      <c r="I29" s="0" t="s">
        <v>1538</v>
      </c>
      <c r="J29" s="0" t="s">
        <v>1366</v>
      </c>
      <c r="K29" s="0" t="s">
        <v>1358</v>
      </c>
      <c r="L29" s="0" t="s">
        <v>928</v>
      </c>
      <c r="M29" s="0" t="s">
        <v>1419</v>
      </c>
      <c r="N29" s="0" t="s">
        <v>1365</v>
      </c>
      <c r="O29" s="0" t="s">
        <v>257</v>
      </c>
      <c r="P29" s="0" t="n">
        <v>0</v>
      </c>
      <c r="Q29" s="0" t="n">
        <v>0</v>
      </c>
      <c r="R29" s="0" t="n">
        <v>15.9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s">
        <v>2</v>
      </c>
      <c r="AB29" s="0" t="s">
        <v>2</v>
      </c>
    </row>
    <row r="30" customFormat="false" ht="14.4" hidden="false" customHeight="false" outlineLevel="0" collapsed="false">
      <c r="A30" s="0" t="n">
        <v>1</v>
      </c>
      <c r="B30" s="0" t="n">
        <f aca="false">2011119</f>
        <v>2011119</v>
      </c>
      <c r="C30" s="0" t="s">
        <v>1535</v>
      </c>
      <c r="D30" s="0" t="n">
        <v>1</v>
      </c>
      <c r="E30" s="0" t="n">
        <f aca="false">2155632</f>
        <v>2155632</v>
      </c>
      <c r="F30" s="0" t="s">
        <v>1640</v>
      </c>
      <c r="G30" s="0" t="s">
        <v>1641</v>
      </c>
      <c r="H30" s="0" t="s">
        <v>1642</v>
      </c>
      <c r="I30" s="0" t="s">
        <v>1538</v>
      </c>
      <c r="J30" s="0" t="s">
        <v>1366</v>
      </c>
      <c r="K30" s="0" t="s">
        <v>1358</v>
      </c>
      <c r="L30" s="0" t="s">
        <v>928</v>
      </c>
      <c r="M30" s="0" t="s">
        <v>1420</v>
      </c>
      <c r="N30" s="0" t="s">
        <v>1418</v>
      </c>
      <c r="O30" s="0" t="s">
        <v>351</v>
      </c>
      <c r="P30" s="0" t="n">
        <v>0</v>
      </c>
      <c r="Q30" s="0" t="n">
        <v>0</v>
      </c>
      <c r="R30" s="0" t="n">
        <v>5.3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s">
        <v>2</v>
      </c>
      <c r="AB30" s="0" t="s">
        <v>2</v>
      </c>
    </row>
    <row r="31" customFormat="false" ht="14.4" hidden="false" customHeight="false" outlineLevel="0" collapsed="false">
      <c r="A31" s="0" t="n">
        <v>1</v>
      </c>
      <c r="B31" s="0" t="n">
        <f aca="false">2011119</f>
        <v>2011119</v>
      </c>
      <c r="C31" s="0" t="s">
        <v>1535</v>
      </c>
      <c r="D31" s="0" t="n">
        <v>1</v>
      </c>
      <c r="E31" s="0" t="s">
        <v>1643</v>
      </c>
      <c r="F31" s="0" t="s">
        <v>1644</v>
      </c>
      <c r="G31" s="0" t="s">
        <v>1645</v>
      </c>
      <c r="H31" s="0" t="s">
        <v>1646</v>
      </c>
      <c r="I31" s="0" t="s">
        <v>1538</v>
      </c>
      <c r="J31" s="0" t="s">
        <v>1366</v>
      </c>
      <c r="K31" s="0" t="s">
        <v>1358</v>
      </c>
      <c r="L31" s="0" t="s">
        <v>928</v>
      </c>
      <c r="M31" s="0" t="s">
        <v>1421</v>
      </c>
      <c r="N31" s="0" t="s">
        <v>1418</v>
      </c>
      <c r="O31" s="0" t="s">
        <v>351</v>
      </c>
      <c r="P31" s="0" t="n">
        <v>0</v>
      </c>
      <c r="Q31" s="0" t="n">
        <v>0</v>
      </c>
      <c r="R31" s="0" t="n">
        <v>52.2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s">
        <v>2</v>
      </c>
      <c r="AB31" s="0" t="s">
        <v>2</v>
      </c>
    </row>
    <row r="32" customFormat="false" ht="14.4" hidden="false" customHeight="false" outlineLevel="0" collapsed="false">
      <c r="A32" s="0" t="n">
        <v>1</v>
      </c>
      <c r="B32" s="0" t="s">
        <v>1540</v>
      </c>
      <c r="C32" s="0" t="s">
        <v>1647</v>
      </c>
      <c r="D32" s="0" t="n">
        <v>1</v>
      </c>
      <c r="E32" s="0" t="n">
        <f aca="false">3447081</f>
        <v>3447081</v>
      </c>
      <c r="F32" s="0" t="s">
        <v>1648</v>
      </c>
      <c r="G32" s="0" t="s">
        <v>1649</v>
      </c>
      <c r="H32" s="0" t="s">
        <v>1650</v>
      </c>
      <c r="I32" s="0" t="s">
        <v>1538</v>
      </c>
      <c r="J32" s="0" t="s">
        <v>1335</v>
      </c>
      <c r="K32" s="0" t="s">
        <v>1336</v>
      </c>
      <c r="L32" s="0" t="s">
        <v>1337</v>
      </c>
      <c r="M32" s="0" t="s">
        <v>1338</v>
      </c>
      <c r="N32" s="0" t="s">
        <v>1339</v>
      </c>
      <c r="O32" s="0" t="s">
        <v>1340</v>
      </c>
      <c r="P32" s="0" t="n">
        <v>0</v>
      </c>
      <c r="Q32" s="0" t="n">
        <v>0</v>
      </c>
      <c r="R32" s="0" t="n">
        <v>53.8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s">
        <v>2</v>
      </c>
      <c r="AB32" s="0" t="s">
        <v>2</v>
      </c>
    </row>
    <row r="33" customFormat="false" ht="14.4" hidden="false" customHeight="false" outlineLevel="0" collapsed="false">
      <c r="A33" s="0" t="n">
        <v>1</v>
      </c>
      <c r="B33" s="0" t="s">
        <v>1651</v>
      </c>
      <c r="C33" s="0" t="s">
        <v>1652</v>
      </c>
      <c r="D33" s="0" t="n">
        <v>1</v>
      </c>
      <c r="E33" s="0" t="n">
        <f aca="false">4626322</f>
        <v>4626322</v>
      </c>
      <c r="F33" s="0" t="s">
        <v>1653</v>
      </c>
      <c r="G33" s="0" t="s">
        <v>1654</v>
      </c>
      <c r="H33" s="0" t="s">
        <v>1655</v>
      </c>
      <c r="I33" s="0" t="s">
        <v>1538</v>
      </c>
      <c r="J33" s="0" t="s">
        <v>1422</v>
      </c>
      <c r="K33" s="0" t="s">
        <v>1423</v>
      </c>
      <c r="L33" s="0" t="s">
        <v>1424</v>
      </c>
      <c r="M33" s="0" t="s">
        <v>1425</v>
      </c>
      <c r="N33" s="0" t="s">
        <v>1426</v>
      </c>
      <c r="O33" s="0" t="s">
        <v>1427</v>
      </c>
      <c r="P33" s="0" t="n">
        <v>0</v>
      </c>
      <c r="Q33" s="0" t="n">
        <v>0</v>
      </c>
      <c r="R33" s="0" t="n">
        <v>13.4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s">
        <v>2</v>
      </c>
      <c r="AB33" s="0" t="s">
        <v>2</v>
      </c>
    </row>
    <row r="34" customFormat="false" ht="14.4" hidden="false" customHeight="false" outlineLevel="0" collapsed="false">
      <c r="A34" s="0" t="n">
        <v>1</v>
      </c>
      <c r="B34" s="0" t="s">
        <v>1656</v>
      </c>
      <c r="C34" s="0" t="s">
        <v>1657</v>
      </c>
      <c r="D34" s="0" t="n">
        <v>1</v>
      </c>
      <c r="E34" s="0" t="s">
        <v>1658</v>
      </c>
      <c r="F34" s="0" t="s">
        <v>1535</v>
      </c>
      <c r="G34" s="0" t="s">
        <v>1659</v>
      </c>
      <c r="H34" s="0" t="s">
        <v>1660</v>
      </c>
      <c r="I34" s="0" t="s">
        <v>1538</v>
      </c>
      <c r="J34" s="0" t="s">
        <v>1428</v>
      </c>
      <c r="K34" s="0" t="s">
        <v>1429</v>
      </c>
      <c r="L34" s="0" t="s">
        <v>1430</v>
      </c>
      <c r="M34" s="0" t="s">
        <v>1431</v>
      </c>
      <c r="N34" s="0" t="s">
        <v>1432</v>
      </c>
      <c r="O34" s="0" t="s">
        <v>1433</v>
      </c>
      <c r="P34" s="0" t="n">
        <v>0</v>
      </c>
      <c r="Q34" s="0" t="n">
        <v>0</v>
      </c>
      <c r="R34" s="0" t="n">
        <v>0</v>
      </c>
      <c r="S34" s="0" t="n">
        <v>99.5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s">
        <v>2</v>
      </c>
      <c r="AB34" s="0" t="s">
        <v>2</v>
      </c>
    </row>
    <row r="35" customFormat="false" ht="14.4" hidden="false" customHeight="false" outlineLevel="0" collapsed="false">
      <c r="A35" s="0" t="n">
        <v>1</v>
      </c>
      <c r="B35" s="0" t="n">
        <f aca="false">1302438</f>
        <v>1302438</v>
      </c>
      <c r="C35" s="0" t="s">
        <v>1657</v>
      </c>
      <c r="D35" s="0" t="n">
        <v>1</v>
      </c>
      <c r="E35" s="0" t="n">
        <f aca="false">1376866</f>
        <v>1376866</v>
      </c>
      <c r="F35" s="0" t="s">
        <v>1661</v>
      </c>
      <c r="G35" s="0" t="s">
        <v>1662</v>
      </c>
      <c r="H35" s="0" t="s">
        <v>1663</v>
      </c>
      <c r="I35" s="0" t="s">
        <v>1538</v>
      </c>
      <c r="J35" s="0" t="s">
        <v>1434</v>
      </c>
      <c r="K35" s="0" t="s">
        <v>1429</v>
      </c>
      <c r="L35" s="0" t="s">
        <v>1430</v>
      </c>
      <c r="M35" s="0" t="s">
        <v>1435</v>
      </c>
      <c r="N35" s="0" t="s">
        <v>1436</v>
      </c>
      <c r="O35" s="0" t="s">
        <v>1437</v>
      </c>
      <c r="P35" s="0" t="n">
        <v>0</v>
      </c>
      <c r="Q35" s="0" t="n">
        <v>0</v>
      </c>
      <c r="R35" s="0" t="n">
        <v>0</v>
      </c>
      <c r="S35" s="0" t="n">
        <v>61.8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s">
        <v>2</v>
      </c>
      <c r="AB35" s="0" t="s">
        <v>2</v>
      </c>
    </row>
    <row r="36" customFormat="false" ht="14.4" hidden="false" customHeight="false" outlineLevel="0" collapsed="false">
      <c r="A36" s="0" t="n">
        <v>1</v>
      </c>
      <c r="B36" s="0" t="n">
        <f aca="false">1355431</f>
        <v>1355431</v>
      </c>
      <c r="C36" s="0" t="s">
        <v>1664</v>
      </c>
      <c r="D36" s="0" t="n">
        <v>1</v>
      </c>
      <c r="E36" s="0" t="n">
        <f aca="false">1854253</f>
        <v>1854253</v>
      </c>
      <c r="F36" s="0" t="s">
        <v>1665</v>
      </c>
      <c r="G36" s="0" t="s">
        <v>1666</v>
      </c>
      <c r="H36" s="0" t="s">
        <v>1667</v>
      </c>
      <c r="I36" s="0" t="s">
        <v>1538</v>
      </c>
      <c r="J36" s="0" t="s">
        <v>1438</v>
      </c>
      <c r="K36" s="0" t="s">
        <v>1439</v>
      </c>
      <c r="L36" s="0" t="s">
        <v>563</v>
      </c>
      <c r="M36" s="0" t="s">
        <v>1440</v>
      </c>
      <c r="N36" s="0" t="s">
        <v>1441</v>
      </c>
      <c r="O36" s="0" t="s">
        <v>1442</v>
      </c>
      <c r="P36" s="0" t="n">
        <v>0</v>
      </c>
      <c r="Q36" s="0" t="n">
        <v>0</v>
      </c>
      <c r="R36" s="0" t="n">
        <v>0</v>
      </c>
      <c r="S36" s="0" t="n">
        <v>5.2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s">
        <v>2</v>
      </c>
      <c r="AB36" s="0" t="s">
        <v>2</v>
      </c>
    </row>
    <row r="37" customFormat="false" ht="14.4" hidden="false" customHeight="false" outlineLevel="0" collapsed="false">
      <c r="A37" s="0" t="n">
        <v>1</v>
      </c>
      <c r="B37" s="0" t="n">
        <f aca="false">1988966</f>
        <v>1988966</v>
      </c>
      <c r="C37" s="0" t="s">
        <v>1560</v>
      </c>
      <c r="D37" s="0" t="n">
        <v>1</v>
      </c>
      <c r="E37" s="0" t="s">
        <v>1550</v>
      </c>
      <c r="F37" s="0" t="s">
        <v>1535</v>
      </c>
      <c r="G37" s="0" t="s">
        <v>1668</v>
      </c>
      <c r="H37" s="0" t="s">
        <v>1669</v>
      </c>
      <c r="I37" s="0" t="s">
        <v>1538</v>
      </c>
      <c r="J37" s="0" t="s">
        <v>1443</v>
      </c>
      <c r="K37" s="0" t="s">
        <v>1349</v>
      </c>
      <c r="L37" s="0" t="s">
        <v>1350</v>
      </c>
      <c r="M37" s="0" t="s">
        <v>1348</v>
      </c>
      <c r="N37" s="0" t="s">
        <v>1349</v>
      </c>
      <c r="O37" s="0" t="s">
        <v>1350</v>
      </c>
      <c r="P37" s="0" t="n">
        <v>0</v>
      </c>
      <c r="Q37" s="0" t="n">
        <v>0</v>
      </c>
      <c r="R37" s="0" t="n">
        <v>0</v>
      </c>
      <c r="S37" s="0" t="n">
        <v>100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s">
        <v>2</v>
      </c>
      <c r="AB37" s="0" t="s">
        <v>2</v>
      </c>
    </row>
    <row r="38" customFormat="false" ht="14.4" hidden="false" customHeight="false" outlineLevel="0" collapsed="false">
      <c r="A38" s="0" t="n">
        <v>1</v>
      </c>
      <c r="B38" s="0" t="s">
        <v>1566</v>
      </c>
      <c r="C38" s="0" t="s">
        <v>1535</v>
      </c>
      <c r="D38" s="0" t="n">
        <v>1</v>
      </c>
      <c r="E38" s="0" t="n">
        <f aca="false">2155878</f>
        <v>2155878</v>
      </c>
      <c r="F38" s="0" t="s">
        <v>1560</v>
      </c>
      <c r="G38" s="0" t="s">
        <v>1670</v>
      </c>
      <c r="H38" s="0" t="s">
        <v>1671</v>
      </c>
      <c r="I38" s="0" t="s">
        <v>1538</v>
      </c>
      <c r="J38" s="0" t="s">
        <v>1361</v>
      </c>
      <c r="K38" s="0" t="s">
        <v>1362</v>
      </c>
      <c r="L38" s="0" t="s">
        <v>1363</v>
      </c>
      <c r="M38" s="0" t="s">
        <v>1444</v>
      </c>
      <c r="N38" s="0" t="s">
        <v>1418</v>
      </c>
      <c r="O38" s="0" t="s">
        <v>351</v>
      </c>
      <c r="P38" s="0" t="n">
        <v>0</v>
      </c>
      <c r="Q38" s="0" t="n">
        <v>0</v>
      </c>
      <c r="R38" s="0" t="n">
        <v>0</v>
      </c>
      <c r="S38" s="0" t="n">
        <v>100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s">
        <v>2</v>
      </c>
      <c r="AB38" s="0" t="s">
        <v>2</v>
      </c>
    </row>
    <row r="39" customFormat="false" ht="14.4" hidden="false" customHeight="false" outlineLevel="0" collapsed="false">
      <c r="A39" s="0" t="n">
        <v>1</v>
      </c>
      <c r="B39" s="0" t="n">
        <f aca="false">2011118</f>
        <v>2011118</v>
      </c>
      <c r="C39" s="0" t="s">
        <v>1535</v>
      </c>
      <c r="D39" s="0" t="n">
        <v>1</v>
      </c>
      <c r="E39" s="0" t="s">
        <v>1672</v>
      </c>
      <c r="F39" s="0" t="s">
        <v>1657</v>
      </c>
      <c r="G39" s="0" t="s">
        <v>1673</v>
      </c>
      <c r="H39" s="0" t="s">
        <v>1674</v>
      </c>
      <c r="I39" s="0" t="s">
        <v>1538</v>
      </c>
      <c r="J39" s="0" t="s">
        <v>1357</v>
      </c>
      <c r="K39" s="0" t="s">
        <v>1358</v>
      </c>
      <c r="L39" s="0" t="s">
        <v>928</v>
      </c>
      <c r="M39" s="0" t="s">
        <v>1445</v>
      </c>
      <c r="N39" s="0" t="s">
        <v>1418</v>
      </c>
      <c r="O39" s="0" t="s">
        <v>351</v>
      </c>
      <c r="P39" s="0" t="n">
        <v>0</v>
      </c>
      <c r="Q39" s="0" t="n">
        <v>0</v>
      </c>
      <c r="R39" s="0" t="n">
        <v>0</v>
      </c>
      <c r="S39" s="0" t="n">
        <v>99.5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s">
        <v>2</v>
      </c>
      <c r="AB39" s="0" t="s">
        <v>2</v>
      </c>
    </row>
    <row r="40" customFormat="false" ht="14.4" hidden="false" customHeight="false" outlineLevel="0" collapsed="false">
      <c r="A40" s="0" t="n">
        <v>1</v>
      </c>
      <c r="B40" s="0" t="n">
        <f aca="false">2540767</f>
        <v>2540767</v>
      </c>
      <c r="C40" s="0" t="s">
        <v>1675</v>
      </c>
      <c r="D40" s="0" t="n">
        <v>1</v>
      </c>
      <c r="E40" s="0" t="s">
        <v>1574</v>
      </c>
      <c r="F40" s="0" t="s">
        <v>1676</v>
      </c>
      <c r="G40" s="0" t="s">
        <v>1677</v>
      </c>
      <c r="H40" s="0" t="s">
        <v>1678</v>
      </c>
      <c r="I40" s="0" t="s">
        <v>1538</v>
      </c>
      <c r="J40" s="0" t="s">
        <v>1368</v>
      </c>
      <c r="K40" s="0" t="s">
        <v>1369</v>
      </c>
      <c r="L40" s="0" t="s">
        <v>1370</v>
      </c>
      <c r="M40" s="0" t="s">
        <v>1371</v>
      </c>
      <c r="N40" s="0" t="s">
        <v>1372</v>
      </c>
      <c r="O40" s="0" t="s">
        <v>1373</v>
      </c>
      <c r="P40" s="0" t="n">
        <v>0</v>
      </c>
      <c r="Q40" s="0" t="n">
        <v>0</v>
      </c>
      <c r="R40" s="0" t="n">
        <v>0</v>
      </c>
      <c r="S40" s="0" t="n">
        <v>29.8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s">
        <v>2</v>
      </c>
      <c r="AB40" s="0" t="s">
        <v>2</v>
      </c>
    </row>
    <row r="41" customFormat="false" ht="14.4" hidden="false" customHeight="false" outlineLevel="0" collapsed="false">
      <c r="A41" s="0" t="n">
        <v>1</v>
      </c>
      <c r="B41" s="0" t="s">
        <v>1540</v>
      </c>
      <c r="C41" s="0" t="s">
        <v>1679</v>
      </c>
      <c r="D41" s="0" t="n">
        <v>1</v>
      </c>
      <c r="E41" s="0" t="n">
        <f aca="false">3447081</f>
        <v>3447081</v>
      </c>
      <c r="F41" s="0" t="s">
        <v>1680</v>
      </c>
      <c r="G41" s="0" t="s">
        <v>1681</v>
      </c>
      <c r="H41" s="0" t="s">
        <v>1682</v>
      </c>
      <c r="I41" s="0" t="s">
        <v>1538</v>
      </c>
      <c r="J41" s="0" t="s">
        <v>1335</v>
      </c>
      <c r="K41" s="0" t="s">
        <v>1336</v>
      </c>
      <c r="L41" s="0" t="s">
        <v>1337</v>
      </c>
      <c r="M41" s="0" t="s">
        <v>1338</v>
      </c>
      <c r="N41" s="0" t="s">
        <v>1339</v>
      </c>
      <c r="O41" s="0" t="s">
        <v>1340</v>
      </c>
      <c r="P41" s="0" t="n">
        <v>0</v>
      </c>
      <c r="Q41" s="0" t="n">
        <v>0</v>
      </c>
      <c r="R41" s="0" t="n">
        <v>0</v>
      </c>
      <c r="S41" s="0" t="n">
        <v>38.8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s">
        <v>2</v>
      </c>
      <c r="AB41" s="0" t="s">
        <v>2</v>
      </c>
    </row>
    <row r="42" customFormat="false" ht="14.4" hidden="true" customHeight="false" outlineLevel="0" collapsed="false">
      <c r="A42" s="0" t="n">
        <v>1</v>
      </c>
      <c r="B42" s="0" t="s">
        <v>1550</v>
      </c>
      <c r="C42" s="0" t="s">
        <v>1535</v>
      </c>
      <c r="D42" s="0" t="n">
        <v>1</v>
      </c>
      <c r="E42" s="0" t="n">
        <f aca="false">4843387</f>
        <v>4843387</v>
      </c>
      <c r="F42" s="0" t="s">
        <v>1683</v>
      </c>
      <c r="G42" s="0" t="s">
        <v>1684</v>
      </c>
      <c r="H42" s="0" t="s">
        <v>1685</v>
      </c>
      <c r="I42" s="0" t="s">
        <v>1538</v>
      </c>
      <c r="J42" s="0" t="s">
        <v>1348</v>
      </c>
      <c r="K42" s="0" t="s">
        <v>1349</v>
      </c>
      <c r="L42" s="0" t="s">
        <v>1350</v>
      </c>
      <c r="M42" s="0" t="s">
        <v>1359</v>
      </c>
      <c r="N42" s="0" t="s">
        <v>1360</v>
      </c>
      <c r="O42" s="0" t="s">
        <v>928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99.1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s">
        <v>2</v>
      </c>
      <c r="AB42" s="0" t="s">
        <v>2</v>
      </c>
    </row>
    <row r="43" customFormat="false" ht="14.4" hidden="true" customHeight="false" outlineLevel="0" collapsed="false">
      <c r="A43" s="0" t="n">
        <v>1</v>
      </c>
      <c r="B43" s="0" t="n">
        <f aca="false">2540767</f>
        <v>2540767</v>
      </c>
      <c r="C43" s="0" t="s">
        <v>1686</v>
      </c>
      <c r="D43" s="0" t="n">
        <v>1</v>
      </c>
      <c r="E43" s="0" t="s">
        <v>1574</v>
      </c>
      <c r="F43" s="0" t="s">
        <v>1687</v>
      </c>
      <c r="G43" s="0" t="s">
        <v>1688</v>
      </c>
      <c r="H43" s="0" t="s">
        <v>1689</v>
      </c>
      <c r="I43" s="0" t="s">
        <v>1538</v>
      </c>
      <c r="J43" s="0" t="s">
        <v>1368</v>
      </c>
      <c r="K43" s="0" t="s">
        <v>1369</v>
      </c>
      <c r="L43" s="0" t="s">
        <v>1370</v>
      </c>
      <c r="M43" s="0" t="s">
        <v>1371</v>
      </c>
      <c r="N43" s="0" t="s">
        <v>1372</v>
      </c>
      <c r="O43" s="0" t="s">
        <v>1373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34.3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s">
        <v>2</v>
      </c>
      <c r="AB43" s="0" t="s">
        <v>2</v>
      </c>
    </row>
    <row r="44" customFormat="false" ht="14.4" hidden="true" customHeight="false" outlineLevel="0" collapsed="false">
      <c r="A44" s="0" t="n">
        <v>1</v>
      </c>
      <c r="B44" s="0" t="s">
        <v>1540</v>
      </c>
      <c r="C44" s="0" t="s">
        <v>1690</v>
      </c>
      <c r="D44" s="0" t="n">
        <v>1</v>
      </c>
      <c r="E44" s="0" t="n">
        <f aca="false">3447081</f>
        <v>3447081</v>
      </c>
      <c r="F44" s="0" t="s">
        <v>1691</v>
      </c>
      <c r="G44" s="0" t="s">
        <v>1692</v>
      </c>
      <c r="H44" s="0" t="s">
        <v>1693</v>
      </c>
      <c r="I44" s="0" t="s">
        <v>1538</v>
      </c>
      <c r="J44" s="0" t="s">
        <v>1335</v>
      </c>
      <c r="K44" s="0" t="s">
        <v>1336</v>
      </c>
      <c r="L44" s="0" t="s">
        <v>1337</v>
      </c>
      <c r="M44" s="0" t="s">
        <v>1338</v>
      </c>
      <c r="N44" s="0" t="s">
        <v>1339</v>
      </c>
      <c r="O44" s="0" t="s">
        <v>1340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9.7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s">
        <v>2</v>
      </c>
      <c r="AB44" s="0" t="s">
        <v>2</v>
      </c>
    </row>
    <row r="45" customFormat="false" ht="14.4" hidden="true" customHeight="false" outlineLevel="0" collapsed="false">
      <c r="A45" s="0" t="n">
        <v>1</v>
      </c>
      <c r="B45" s="0" t="n">
        <f aca="false">4107887</f>
        <v>4107887</v>
      </c>
      <c r="C45" s="0" t="s">
        <v>1535</v>
      </c>
      <c r="D45" s="0" t="n">
        <v>1</v>
      </c>
      <c r="E45" s="0" t="s">
        <v>1582</v>
      </c>
      <c r="F45" s="0" t="s">
        <v>1558</v>
      </c>
      <c r="G45" s="0" t="s">
        <v>1694</v>
      </c>
      <c r="H45" s="0" t="s">
        <v>1695</v>
      </c>
      <c r="I45" s="0" t="s">
        <v>1538</v>
      </c>
      <c r="J45" s="0" t="s">
        <v>1374</v>
      </c>
      <c r="K45" s="0" t="s">
        <v>1375</v>
      </c>
      <c r="L45" s="0" t="s">
        <v>257</v>
      </c>
      <c r="M45" s="0" t="s">
        <v>1376</v>
      </c>
      <c r="N45" s="0" t="s">
        <v>1360</v>
      </c>
      <c r="O45" s="0" t="s">
        <v>928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95.6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s">
        <v>2</v>
      </c>
      <c r="AB45" s="0" t="s">
        <v>2</v>
      </c>
    </row>
    <row r="46" customFormat="false" ht="14.4" hidden="false" customHeight="false" outlineLevel="0" collapsed="false">
      <c r="A46" s="0" t="n">
        <v>1</v>
      </c>
      <c r="B46" s="0" t="s">
        <v>1696</v>
      </c>
      <c r="C46" s="0" t="s">
        <v>1535</v>
      </c>
      <c r="D46" s="0" t="n">
        <v>1</v>
      </c>
      <c r="E46" s="0" t="s">
        <v>1697</v>
      </c>
      <c r="F46" s="0" t="s">
        <v>1535</v>
      </c>
      <c r="G46" s="0" t="s">
        <v>1698</v>
      </c>
      <c r="H46" s="0" t="s">
        <v>1699</v>
      </c>
      <c r="I46" s="0" t="s">
        <v>1538</v>
      </c>
      <c r="J46" s="0" t="s">
        <v>1446</v>
      </c>
      <c r="K46" s="0" t="s">
        <v>1447</v>
      </c>
      <c r="L46" s="0" t="s">
        <v>1448</v>
      </c>
      <c r="M46" s="0" t="s">
        <v>1449</v>
      </c>
      <c r="N46" s="0" t="s">
        <v>1447</v>
      </c>
      <c r="O46" s="0" t="s">
        <v>1448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s">
        <v>1539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s">
        <v>2</v>
      </c>
      <c r="AB46" s="0" t="s">
        <v>2</v>
      </c>
    </row>
    <row r="47" customFormat="false" ht="14.4" hidden="false" customHeight="false" outlineLevel="0" collapsed="false">
      <c r="A47" s="0" t="n">
        <v>1</v>
      </c>
      <c r="B47" s="0" t="s">
        <v>1658</v>
      </c>
      <c r="C47" s="0" t="s">
        <v>1535</v>
      </c>
      <c r="D47" s="0" t="n">
        <v>1</v>
      </c>
      <c r="E47" s="0" t="n">
        <f aca="false">1350724</f>
        <v>1350724</v>
      </c>
      <c r="F47" s="0" t="s">
        <v>1700</v>
      </c>
      <c r="G47" s="0" t="s">
        <v>1701</v>
      </c>
      <c r="H47" s="0" t="s">
        <v>1702</v>
      </c>
      <c r="I47" s="0" t="s">
        <v>1538</v>
      </c>
      <c r="J47" s="0" t="s">
        <v>1431</v>
      </c>
      <c r="K47" s="0" t="s">
        <v>1432</v>
      </c>
      <c r="L47" s="0" t="s">
        <v>1433</v>
      </c>
      <c r="M47" s="0" t="s">
        <v>1450</v>
      </c>
      <c r="N47" s="0" t="s">
        <v>1451</v>
      </c>
      <c r="O47" s="0" t="s">
        <v>1452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23.2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s">
        <v>2</v>
      </c>
      <c r="AB47" s="0" t="s">
        <v>2</v>
      </c>
    </row>
    <row r="48" customFormat="false" ht="14.4" hidden="false" customHeight="false" outlineLevel="0" collapsed="false">
      <c r="A48" s="0" t="n">
        <v>1</v>
      </c>
      <c r="B48" s="0" t="n">
        <f aca="false">1988959</f>
        <v>1988959</v>
      </c>
      <c r="C48" s="0" t="s">
        <v>1560</v>
      </c>
      <c r="D48" s="0" t="n">
        <v>1</v>
      </c>
      <c r="E48" s="0" t="s">
        <v>1550</v>
      </c>
      <c r="F48" s="0" t="s">
        <v>1535</v>
      </c>
      <c r="G48" s="0" t="s">
        <v>1703</v>
      </c>
      <c r="H48" s="0" t="s">
        <v>1669</v>
      </c>
      <c r="I48" s="0" t="s">
        <v>1538</v>
      </c>
      <c r="J48" s="0" t="s">
        <v>1453</v>
      </c>
      <c r="K48" s="0" t="s">
        <v>1349</v>
      </c>
      <c r="L48" s="0" t="s">
        <v>1350</v>
      </c>
      <c r="M48" s="0" t="s">
        <v>1348</v>
      </c>
      <c r="N48" s="0" t="s">
        <v>1349</v>
      </c>
      <c r="O48" s="0" t="s">
        <v>1350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100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s">
        <v>2</v>
      </c>
      <c r="AB48" s="0" t="s">
        <v>2</v>
      </c>
    </row>
    <row r="49" customFormat="false" ht="14.4" hidden="false" customHeight="false" outlineLevel="0" collapsed="false">
      <c r="A49" s="0" t="n">
        <v>1</v>
      </c>
      <c r="B49" s="0" t="s">
        <v>1550</v>
      </c>
      <c r="C49" s="0" t="s">
        <v>1535</v>
      </c>
      <c r="D49" s="0" t="n">
        <v>1</v>
      </c>
      <c r="E49" s="0" t="n">
        <f aca="false">4843387</f>
        <v>4843387</v>
      </c>
      <c r="F49" s="0" t="s">
        <v>1704</v>
      </c>
      <c r="G49" s="0" t="s">
        <v>1703</v>
      </c>
      <c r="H49" s="0" t="s">
        <v>1705</v>
      </c>
      <c r="I49" s="0" t="s">
        <v>1538</v>
      </c>
      <c r="J49" s="0" t="s">
        <v>1348</v>
      </c>
      <c r="K49" s="0" t="s">
        <v>1349</v>
      </c>
      <c r="L49" s="0" t="s">
        <v>1350</v>
      </c>
      <c r="M49" s="0" t="s">
        <v>1359</v>
      </c>
      <c r="N49" s="0" t="s">
        <v>1360</v>
      </c>
      <c r="O49" s="0" t="s">
        <v>928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98.8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s">
        <v>2</v>
      </c>
      <c r="AB49" s="0" t="s">
        <v>2</v>
      </c>
    </row>
    <row r="50" customFormat="false" ht="14.4" hidden="false" customHeight="false" outlineLevel="0" collapsed="false">
      <c r="A50" s="0" t="n">
        <v>1</v>
      </c>
      <c r="B50" s="0" t="n">
        <f aca="false">1989975</f>
        <v>1989975</v>
      </c>
      <c r="C50" s="0" t="s">
        <v>1535</v>
      </c>
      <c r="D50" s="0" t="n">
        <v>1</v>
      </c>
      <c r="E50" s="0" t="n">
        <f aca="false">2154118</f>
        <v>2154118</v>
      </c>
      <c r="F50" s="0" t="s">
        <v>1706</v>
      </c>
      <c r="G50" s="0" t="s">
        <v>1707</v>
      </c>
      <c r="H50" s="0" t="s">
        <v>1708</v>
      </c>
      <c r="I50" s="0" t="s">
        <v>1538</v>
      </c>
      <c r="J50" s="0" t="s">
        <v>1344</v>
      </c>
      <c r="K50" s="0" t="s">
        <v>1345</v>
      </c>
      <c r="L50" s="0" t="s">
        <v>1346</v>
      </c>
      <c r="M50" s="0" t="s">
        <v>1454</v>
      </c>
      <c r="N50" s="0" t="s">
        <v>1365</v>
      </c>
      <c r="O50" s="0" t="s">
        <v>257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87.5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s">
        <v>2</v>
      </c>
      <c r="AB50" s="0" t="s">
        <v>2</v>
      </c>
    </row>
    <row r="51" customFormat="false" ht="14.4" hidden="false" customHeight="false" outlineLevel="0" collapsed="false">
      <c r="A51" s="0" t="n">
        <v>1</v>
      </c>
      <c r="B51" s="0" t="s">
        <v>1566</v>
      </c>
      <c r="C51" s="0" t="s">
        <v>1535</v>
      </c>
      <c r="D51" s="0" t="n">
        <v>1</v>
      </c>
      <c r="E51" s="0" t="n">
        <f aca="false">2156681</f>
        <v>2156681</v>
      </c>
      <c r="F51" s="0" t="s">
        <v>1709</v>
      </c>
      <c r="G51" s="0" t="s">
        <v>1710</v>
      </c>
      <c r="H51" s="0" t="s">
        <v>1711</v>
      </c>
      <c r="I51" s="0" t="s">
        <v>1538</v>
      </c>
      <c r="J51" s="0" t="s">
        <v>1361</v>
      </c>
      <c r="K51" s="0" t="s">
        <v>1362</v>
      </c>
      <c r="L51" s="0" t="s">
        <v>1363</v>
      </c>
      <c r="M51" s="0" t="s">
        <v>1455</v>
      </c>
      <c r="N51" s="0" t="s">
        <v>1418</v>
      </c>
      <c r="O51" s="0" t="s">
        <v>351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5.8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s">
        <v>2</v>
      </c>
      <c r="AB51" s="0" t="s">
        <v>2</v>
      </c>
    </row>
    <row r="52" customFormat="false" ht="14.4" hidden="false" customHeight="false" outlineLevel="0" collapsed="false">
      <c r="A52" s="0" t="n">
        <v>1</v>
      </c>
      <c r="B52" s="0" t="n">
        <f aca="false">2011119</f>
        <v>2011119</v>
      </c>
      <c r="C52" s="0" t="s">
        <v>1535</v>
      </c>
      <c r="D52" s="0" t="n">
        <v>1</v>
      </c>
      <c r="E52" s="0" t="s">
        <v>1712</v>
      </c>
      <c r="F52" s="0" t="s">
        <v>1713</v>
      </c>
      <c r="G52" s="0" t="s">
        <v>1714</v>
      </c>
      <c r="H52" s="0" t="s">
        <v>1715</v>
      </c>
      <c r="I52" s="0" t="s">
        <v>1538</v>
      </c>
      <c r="J52" s="0" t="s">
        <v>1366</v>
      </c>
      <c r="K52" s="0" t="s">
        <v>1358</v>
      </c>
      <c r="L52" s="0" t="s">
        <v>928</v>
      </c>
      <c r="M52" s="0" t="s">
        <v>1456</v>
      </c>
      <c r="N52" s="0" t="s">
        <v>1365</v>
      </c>
      <c r="O52" s="0" t="s">
        <v>257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88.7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s">
        <v>2</v>
      </c>
      <c r="AB52" s="0" t="s">
        <v>2</v>
      </c>
    </row>
    <row r="53" customFormat="false" ht="14.4" hidden="false" customHeight="false" outlineLevel="0" collapsed="false">
      <c r="A53" s="0" t="n">
        <v>1</v>
      </c>
      <c r="B53" s="0" t="n">
        <f aca="false">2101282</f>
        <v>2101282</v>
      </c>
      <c r="C53" s="0" t="s">
        <v>1716</v>
      </c>
      <c r="D53" s="0" t="n">
        <v>1</v>
      </c>
      <c r="E53" s="0" t="s">
        <v>1717</v>
      </c>
      <c r="F53" s="0" t="s">
        <v>1535</v>
      </c>
      <c r="G53" s="0" t="s">
        <v>1718</v>
      </c>
      <c r="H53" s="0" t="s">
        <v>1719</v>
      </c>
      <c r="I53" s="0" t="s">
        <v>1538</v>
      </c>
      <c r="J53" s="0" t="s">
        <v>1457</v>
      </c>
      <c r="K53" s="0" t="s">
        <v>1458</v>
      </c>
      <c r="L53" s="0" t="s">
        <v>1459</v>
      </c>
      <c r="M53" s="0" t="s">
        <v>1460</v>
      </c>
      <c r="N53" s="0" t="s">
        <v>1461</v>
      </c>
      <c r="O53" s="0" t="s">
        <v>1462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24.4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s">
        <v>2</v>
      </c>
      <c r="AB53" s="0" t="s">
        <v>2</v>
      </c>
    </row>
    <row r="54" customFormat="false" ht="14.4" hidden="false" customHeight="false" outlineLevel="0" collapsed="false">
      <c r="A54" s="0" t="n">
        <v>1</v>
      </c>
      <c r="B54" s="0" t="n">
        <f aca="false">2540767</f>
        <v>2540767</v>
      </c>
      <c r="C54" s="0" t="s">
        <v>1720</v>
      </c>
      <c r="D54" s="0" t="n">
        <v>1</v>
      </c>
      <c r="E54" s="0" t="s">
        <v>1574</v>
      </c>
      <c r="F54" s="0" t="s">
        <v>1721</v>
      </c>
      <c r="G54" s="0" t="s">
        <v>1722</v>
      </c>
      <c r="H54" s="0" t="s">
        <v>1723</v>
      </c>
      <c r="I54" s="0" t="s">
        <v>1538</v>
      </c>
      <c r="J54" s="0" t="s">
        <v>1368</v>
      </c>
      <c r="K54" s="0" t="s">
        <v>1369</v>
      </c>
      <c r="L54" s="0" t="s">
        <v>1370</v>
      </c>
      <c r="M54" s="0" t="s">
        <v>1371</v>
      </c>
      <c r="N54" s="0" t="s">
        <v>1372</v>
      </c>
      <c r="O54" s="0" t="s">
        <v>1373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26.4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s">
        <v>2</v>
      </c>
      <c r="AB54" s="0" t="s">
        <v>2</v>
      </c>
    </row>
    <row r="55" customFormat="false" ht="14.4" hidden="false" customHeight="false" outlineLevel="0" collapsed="false">
      <c r="A55" s="0" t="n">
        <v>1</v>
      </c>
      <c r="B55" s="0" t="s">
        <v>1540</v>
      </c>
      <c r="C55" s="0" t="s">
        <v>1724</v>
      </c>
      <c r="D55" s="0" t="n">
        <v>1</v>
      </c>
      <c r="E55" s="0" t="n">
        <f aca="false">3447081</f>
        <v>3447081</v>
      </c>
      <c r="F55" s="0" t="s">
        <v>1725</v>
      </c>
      <c r="G55" s="0" t="s">
        <v>1726</v>
      </c>
      <c r="H55" s="0" t="s">
        <v>1727</v>
      </c>
      <c r="I55" s="0" t="s">
        <v>1538</v>
      </c>
      <c r="J55" s="0" t="s">
        <v>1335</v>
      </c>
      <c r="K55" s="0" t="s">
        <v>1336</v>
      </c>
      <c r="L55" s="0" t="s">
        <v>1337</v>
      </c>
      <c r="M55" s="0" t="s">
        <v>1338</v>
      </c>
      <c r="N55" s="0" t="s">
        <v>1339</v>
      </c>
      <c r="O55" s="0" t="s">
        <v>1340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20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s">
        <v>2</v>
      </c>
      <c r="AB55" s="0" t="s">
        <v>2</v>
      </c>
    </row>
    <row r="56" customFormat="false" ht="14.4" hidden="false" customHeight="false" outlineLevel="0" collapsed="false">
      <c r="A56" s="0" t="n">
        <v>1</v>
      </c>
      <c r="B56" s="0" t="n">
        <f aca="false">4107887</f>
        <v>4107887</v>
      </c>
      <c r="C56" s="0" t="s">
        <v>1535</v>
      </c>
      <c r="D56" s="0" t="n">
        <v>1</v>
      </c>
      <c r="E56" s="0" t="s">
        <v>1582</v>
      </c>
      <c r="F56" s="0" t="s">
        <v>1728</v>
      </c>
      <c r="G56" s="0" t="s">
        <v>1729</v>
      </c>
      <c r="H56" s="0" t="s">
        <v>1730</v>
      </c>
      <c r="I56" s="0" t="s">
        <v>1538</v>
      </c>
      <c r="J56" s="0" t="s">
        <v>1374</v>
      </c>
      <c r="K56" s="0" t="s">
        <v>1375</v>
      </c>
      <c r="L56" s="0" t="s">
        <v>257</v>
      </c>
      <c r="M56" s="0" t="s">
        <v>1376</v>
      </c>
      <c r="N56" s="0" t="s">
        <v>1360</v>
      </c>
      <c r="O56" s="0" t="s">
        <v>928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95.7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s">
        <v>2</v>
      </c>
      <c r="AB56" s="0" t="s">
        <v>2</v>
      </c>
    </row>
    <row r="57" customFormat="false" ht="14.4" hidden="false" customHeight="false" outlineLevel="0" collapsed="false">
      <c r="A57" s="0" t="n">
        <v>1</v>
      </c>
      <c r="B57" s="0" t="s">
        <v>1651</v>
      </c>
      <c r="C57" s="0" t="s">
        <v>1731</v>
      </c>
      <c r="D57" s="0" t="n">
        <v>1</v>
      </c>
      <c r="E57" s="0" t="n">
        <f aca="false">4626322</f>
        <v>4626322</v>
      </c>
      <c r="F57" s="0" t="s">
        <v>1732</v>
      </c>
      <c r="G57" s="0" t="s">
        <v>1733</v>
      </c>
      <c r="H57" s="0" t="s">
        <v>1734</v>
      </c>
      <c r="I57" s="0" t="s">
        <v>1538</v>
      </c>
      <c r="J57" s="0" t="s">
        <v>1422</v>
      </c>
      <c r="K57" s="0" t="s">
        <v>1423</v>
      </c>
      <c r="L57" s="0" t="s">
        <v>1424</v>
      </c>
      <c r="M57" s="0" t="s">
        <v>1425</v>
      </c>
      <c r="N57" s="0" t="s">
        <v>1426</v>
      </c>
      <c r="O57" s="0" t="s">
        <v>1427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6.1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s">
        <v>2</v>
      </c>
      <c r="AB57" s="0" t="s">
        <v>2</v>
      </c>
    </row>
    <row r="58" customFormat="false" ht="14.4" hidden="false" customHeight="false" outlineLevel="0" collapsed="false">
      <c r="A58" s="0" t="n">
        <v>3</v>
      </c>
      <c r="B58" s="0" t="s">
        <v>1735</v>
      </c>
      <c r="C58" s="0" t="s">
        <v>1535</v>
      </c>
      <c r="D58" s="0" t="n">
        <v>3</v>
      </c>
      <c r="E58" s="0" t="n">
        <f aca="false">51318</f>
        <v>51318</v>
      </c>
      <c r="F58" s="0" t="s">
        <v>1560</v>
      </c>
      <c r="G58" s="0" t="s">
        <v>1736</v>
      </c>
      <c r="H58" s="0" t="s">
        <v>1737</v>
      </c>
      <c r="I58" s="0" t="s">
        <v>1538</v>
      </c>
      <c r="J58" s="0" t="s">
        <v>1463</v>
      </c>
      <c r="K58" s="0" t="s">
        <v>1464</v>
      </c>
      <c r="L58" s="0" t="s">
        <v>922</v>
      </c>
      <c r="M58" s="0" t="s">
        <v>1465</v>
      </c>
      <c r="N58" s="0" t="s">
        <v>1466</v>
      </c>
      <c r="O58" s="0" t="s">
        <v>1467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100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s">
        <v>4</v>
      </c>
      <c r="AB58" s="0" t="s">
        <v>4</v>
      </c>
    </row>
    <row r="59" customFormat="false" ht="14.4" hidden="false" customHeight="false" outlineLevel="0" collapsed="false">
      <c r="A59" s="0" t="n">
        <v>1</v>
      </c>
      <c r="B59" s="0" t="s">
        <v>1738</v>
      </c>
      <c r="C59" s="0" t="s">
        <v>1614</v>
      </c>
      <c r="D59" s="0" t="n">
        <v>1</v>
      </c>
      <c r="E59" s="0" t="n">
        <f aca="false">4265197</f>
        <v>4265197</v>
      </c>
      <c r="F59" s="0" t="s">
        <v>1739</v>
      </c>
      <c r="G59" s="0" t="s">
        <v>1583</v>
      </c>
      <c r="H59" s="0" t="s">
        <v>1740</v>
      </c>
      <c r="I59" s="0" t="s">
        <v>1538</v>
      </c>
      <c r="J59" s="0" t="s">
        <v>1468</v>
      </c>
      <c r="K59" s="0" t="s">
        <v>1469</v>
      </c>
      <c r="L59" s="0" t="s">
        <v>1404</v>
      </c>
      <c r="M59" s="0" t="s">
        <v>1405</v>
      </c>
      <c r="N59" s="0" t="s">
        <v>1406</v>
      </c>
      <c r="O59" s="0" t="s">
        <v>1407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15.7</v>
      </c>
      <c r="W59" s="0" t="n">
        <v>0</v>
      </c>
      <c r="X59" s="0" t="n">
        <v>0</v>
      </c>
      <c r="Y59" s="0" t="n">
        <v>0</v>
      </c>
      <c r="Z59" s="0" t="n">
        <v>0</v>
      </c>
      <c r="AA59" s="0" t="s">
        <v>2</v>
      </c>
      <c r="AB59" s="0" t="s">
        <v>2</v>
      </c>
    </row>
    <row r="60" customFormat="false" ht="14.4" hidden="false" customHeight="false" outlineLevel="0" collapsed="false">
      <c r="A60" s="0" t="n">
        <v>1</v>
      </c>
      <c r="B60" s="0" t="n">
        <f aca="false">1985888</f>
        <v>1985888</v>
      </c>
      <c r="C60" s="0" t="s">
        <v>1741</v>
      </c>
      <c r="D60" s="0" t="n">
        <v>1</v>
      </c>
      <c r="E60" s="0" t="s">
        <v>1550</v>
      </c>
      <c r="F60" s="0" t="s">
        <v>1535</v>
      </c>
      <c r="G60" s="0" t="s">
        <v>1638</v>
      </c>
      <c r="H60" s="0" t="s">
        <v>1742</v>
      </c>
      <c r="I60" s="0" t="s">
        <v>1538</v>
      </c>
      <c r="J60" s="0" t="s">
        <v>1470</v>
      </c>
      <c r="K60" s="0" t="s">
        <v>1352</v>
      </c>
      <c r="L60" s="0" t="s">
        <v>1353</v>
      </c>
      <c r="M60" s="0" t="s">
        <v>1348</v>
      </c>
      <c r="N60" s="0" t="s">
        <v>1349</v>
      </c>
      <c r="O60" s="0" t="s">
        <v>1350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15.5</v>
      </c>
      <c r="W60" s="0" t="n">
        <v>0</v>
      </c>
      <c r="X60" s="0" t="n">
        <v>0</v>
      </c>
      <c r="Y60" s="0" t="n">
        <v>0</v>
      </c>
      <c r="Z60" s="0" t="n">
        <v>0</v>
      </c>
      <c r="AA60" s="0" t="s">
        <v>2</v>
      </c>
      <c r="AB60" s="0" t="s">
        <v>2</v>
      </c>
    </row>
    <row r="61" customFormat="false" ht="14.4" hidden="false" customHeight="false" outlineLevel="0" collapsed="false">
      <c r="A61" s="0" t="n">
        <v>1</v>
      </c>
      <c r="B61" s="0" t="n">
        <f aca="false">1988918</f>
        <v>1988918</v>
      </c>
      <c r="C61" s="0" t="s">
        <v>1743</v>
      </c>
      <c r="D61" s="0" t="n">
        <v>1</v>
      </c>
      <c r="E61" s="0" t="s">
        <v>1550</v>
      </c>
      <c r="F61" s="0" t="s">
        <v>1535</v>
      </c>
      <c r="G61" s="0" t="s">
        <v>1744</v>
      </c>
      <c r="H61" s="0" t="s">
        <v>1745</v>
      </c>
      <c r="I61" s="0" t="s">
        <v>1538</v>
      </c>
      <c r="J61" s="0" t="s">
        <v>1471</v>
      </c>
      <c r="K61" s="0" t="s">
        <v>1349</v>
      </c>
      <c r="L61" s="0" t="s">
        <v>1350</v>
      </c>
      <c r="M61" s="0" t="s">
        <v>1348</v>
      </c>
      <c r="N61" s="0" t="s">
        <v>1349</v>
      </c>
      <c r="O61" s="0" t="s">
        <v>1350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10.2</v>
      </c>
      <c r="W61" s="0" t="n">
        <v>0</v>
      </c>
      <c r="X61" s="0" t="n">
        <v>0</v>
      </c>
      <c r="Y61" s="0" t="n">
        <v>0</v>
      </c>
      <c r="Z61" s="0" t="n">
        <v>0</v>
      </c>
      <c r="AA61" s="0" t="s">
        <v>2</v>
      </c>
      <c r="AB61" s="0" t="s">
        <v>2</v>
      </c>
    </row>
    <row r="62" customFormat="false" ht="14.4" hidden="false" customHeight="false" outlineLevel="0" collapsed="false">
      <c r="A62" s="0" t="n">
        <v>1</v>
      </c>
      <c r="B62" s="0" t="s">
        <v>1550</v>
      </c>
      <c r="C62" s="0" t="s">
        <v>1535</v>
      </c>
      <c r="D62" s="0" t="n">
        <v>1</v>
      </c>
      <c r="E62" s="0" t="n">
        <f aca="false">4843387</f>
        <v>4843387</v>
      </c>
      <c r="F62" s="0" t="s">
        <v>1657</v>
      </c>
      <c r="G62" s="0" t="s">
        <v>1746</v>
      </c>
      <c r="H62" s="0" t="s">
        <v>1747</v>
      </c>
      <c r="I62" s="0" t="s">
        <v>1538</v>
      </c>
      <c r="J62" s="0" t="s">
        <v>1348</v>
      </c>
      <c r="K62" s="0" t="s">
        <v>1349</v>
      </c>
      <c r="L62" s="0" t="s">
        <v>1350</v>
      </c>
      <c r="M62" s="0" t="s">
        <v>1359</v>
      </c>
      <c r="N62" s="0" t="s">
        <v>1360</v>
      </c>
      <c r="O62" s="0" t="s">
        <v>928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99.7</v>
      </c>
      <c r="W62" s="0" t="n">
        <v>0</v>
      </c>
      <c r="X62" s="0" t="n">
        <v>0</v>
      </c>
      <c r="Y62" s="0" t="n">
        <v>0</v>
      </c>
      <c r="Z62" s="0" t="n">
        <v>0</v>
      </c>
      <c r="AA62" s="0" t="s">
        <v>2</v>
      </c>
      <c r="AB62" s="0" t="s">
        <v>2</v>
      </c>
    </row>
    <row r="63" customFormat="false" ht="14.4" hidden="false" customHeight="false" outlineLevel="0" collapsed="false">
      <c r="A63" s="0" t="n">
        <v>1</v>
      </c>
      <c r="B63" s="0" t="n">
        <f aca="false">4107887</f>
        <v>4107887</v>
      </c>
      <c r="C63" s="0" t="s">
        <v>1535</v>
      </c>
      <c r="D63" s="0" t="n">
        <v>1</v>
      </c>
      <c r="E63" s="0" t="s">
        <v>1582</v>
      </c>
      <c r="F63" s="0" t="s">
        <v>1641</v>
      </c>
      <c r="G63" s="0" t="s">
        <v>1748</v>
      </c>
      <c r="H63" s="0" t="s">
        <v>1749</v>
      </c>
      <c r="I63" s="0" t="s">
        <v>1538</v>
      </c>
      <c r="J63" s="0" t="s">
        <v>1374</v>
      </c>
      <c r="K63" s="0" t="s">
        <v>1375</v>
      </c>
      <c r="L63" s="0" t="s">
        <v>257</v>
      </c>
      <c r="M63" s="0" t="s">
        <v>1376</v>
      </c>
      <c r="N63" s="0" t="s">
        <v>1360</v>
      </c>
      <c r="O63" s="0" t="s">
        <v>928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96</v>
      </c>
      <c r="W63" s="0" t="n">
        <v>0</v>
      </c>
      <c r="X63" s="0" t="n">
        <v>0</v>
      </c>
      <c r="Y63" s="0" t="n">
        <v>0</v>
      </c>
      <c r="Z63" s="0" t="n">
        <v>0</v>
      </c>
      <c r="AA63" s="0" t="s">
        <v>2</v>
      </c>
      <c r="AB63" s="0" t="s">
        <v>2</v>
      </c>
    </row>
    <row r="64" customFormat="false" ht="14.4" hidden="false" customHeight="false" outlineLevel="0" collapsed="false">
      <c r="A64" s="0" t="n">
        <v>1</v>
      </c>
      <c r="B64" s="0" t="s">
        <v>1750</v>
      </c>
      <c r="C64" s="0" t="s">
        <v>1535</v>
      </c>
      <c r="D64" s="0" t="n">
        <v>1</v>
      </c>
      <c r="E64" s="0" t="n">
        <f aca="false">1373576</f>
        <v>1373576</v>
      </c>
      <c r="F64" s="0" t="s">
        <v>1751</v>
      </c>
      <c r="G64" s="0" t="s">
        <v>1752</v>
      </c>
      <c r="H64" s="0" t="s">
        <v>1753</v>
      </c>
      <c r="I64" s="0" t="s">
        <v>1538</v>
      </c>
      <c r="J64" s="0" t="s">
        <v>1472</v>
      </c>
      <c r="K64" s="0" t="s">
        <v>1432</v>
      </c>
      <c r="L64" s="0" t="s">
        <v>1433</v>
      </c>
      <c r="M64" s="0" t="s">
        <v>1473</v>
      </c>
      <c r="N64" s="0" t="s">
        <v>1474</v>
      </c>
      <c r="O64" s="0" t="s">
        <v>1475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10</v>
      </c>
      <c r="X64" s="0" t="n">
        <v>0</v>
      </c>
      <c r="Y64" s="0" t="n">
        <v>0</v>
      </c>
      <c r="Z64" s="0" t="n">
        <v>0</v>
      </c>
      <c r="AA64" s="0" t="s">
        <v>2</v>
      </c>
      <c r="AB64" s="0" t="s">
        <v>2</v>
      </c>
    </row>
    <row r="65" customFormat="false" ht="14.4" hidden="false" customHeight="false" outlineLevel="0" collapsed="false">
      <c r="A65" s="0" t="n">
        <v>1</v>
      </c>
      <c r="B65" s="0" t="n">
        <f aca="false">1988906</f>
        <v>1988906</v>
      </c>
      <c r="C65" s="0" t="s">
        <v>1657</v>
      </c>
      <c r="D65" s="0" t="n">
        <v>1</v>
      </c>
      <c r="E65" s="0" t="s">
        <v>1621</v>
      </c>
      <c r="F65" s="0" t="s">
        <v>1535</v>
      </c>
      <c r="G65" s="0" t="s">
        <v>1754</v>
      </c>
      <c r="H65" s="0" t="s">
        <v>1755</v>
      </c>
      <c r="I65" s="0" t="s">
        <v>1538</v>
      </c>
      <c r="J65" s="0" t="s">
        <v>1476</v>
      </c>
      <c r="K65" s="0" t="s">
        <v>1349</v>
      </c>
      <c r="L65" s="0" t="s">
        <v>1350</v>
      </c>
      <c r="M65" s="0" t="s">
        <v>1410</v>
      </c>
      <c r="N65" s="0" t="s">
        <v>1349</v>
      </c>
      <c r="O65" s="0" t="s">
        <v>1350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99.7</v>
      </c>
      <c r="X65" s="0" t="n">
        <v>0</v>
      </c>
      <c r="Y65" s="0" t="n">
        <v>0</v>
      </c>
      <c r="Z65" s="0" t="n">
        <v>0</v>
      </c>
      <c r="AA65" s="0" t="s">
        <v>2</v>
      </c>
      <c r="AB65" s="0" t="s">
        <v>2</v>
      </c>
    </row>
    <row r="66" customFormat="false" ht="14.4" hidden="false" customHeight="false" outlineLevel="0" collapsed="false">
      <c r="A66" s="0" t="n">
        <v>1</v>
      </c>
      <c r="B66" s="0" t="n">
        <f aca="false">1988959</f>
        <v>1988959</v>
      </c>
      <c r="C66" s="0" t="s">
        <v>1560</v>
      </c>
      <c r="D66" s="0" t="n">
        <v>1</v>
      </c>
      <c r="E66" s="0" t="s">
        <v>1621</v>
      </c>
      <c r="F66" s="0" t="s">
        <v>1535</v>
      </c>
      <c r="G66" s="0" t="s">
        <v>1756</v>
      </c>
      <c r="H66" s="0" t="s">
        <v>1757</v>
      </c>
      <c r="I66" s="0" t="s">
        <v>1538</v>
      </c>
      <c r="J66" s="0" t="s">
        <v>1453</v>
      </c>
      <c r="K66" s="0" t="s">
        <v>1349</v>
      </c>
      <c r="L66" s="0" t="s">
        <v>1350</v>
      </c>
      <c r="M66" s="0" t="s">
        <v>1410</v>
      </c>
      <c r="N66" s="0" t="s">
        <v>1349</v>
      </c>
      <c r="O66" s="0" t="s">
        <v>1350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100</v>
      </c>
      <c r="X66" s="0" t="n">
        <v>0</v>
      </c>
      <c r="Y66" s="0" t="n">
        <v>0</v>
      </c>
      <c r="Z66" s="0" t="n">
        <v>0</v>
      </c>
      <c r="AA66" s="0" t="s">
        <v>2</v>
      </c>
      <c r="AB66" s="0" t="s">
        <v>2</v>
      </c>
    </row>
    <row r="67" customFormat="false" ht="14.4" hidden="false" customHeight="false" outlineLevel="0" collapsed="false">
      <c r="A67" s="0" t="n">
        <v>1</v>
      </c>
      <c r="B67" s="0" t="s">
        <v>1550</v>
      </c>
      <c r="C67" s="0" t="s">
        <v>1535</v>
      </c>
      <c r="D67" s="0" t="n">
        <v>1</v>
      </c>
      <c r="E67" s="0" t="s">
        <v>1758</v>
      </c>
      <c r="F67" s="0" t="s">
        <v>1759</v>
      </c>
      <c r="G67" s="0" t="s">
        <v>1638</v>
      </c>
      <c r="H67" s="0" t="s">
        <v>1603</v>
      </c>
      <c r="I67" s="0" t="s">
        <v>1538</v>
      </c>
      <c r="J67" s="0" t="s">
        <v>1348</v>
      </c>
      <c r="K67" s="0" t="s">
        <v>1349</v>
      </c>
      <c r="L67" s="0" t="s">
        <v>1350</v>
      </c>
      <c r="M67" s="0" t="s">
        <v>1477</v>
      </c>
      <c r="N67" s="0" t="s">
        <v>1478</v>
      </c>
      <c r="O67" s="0" t="s">
        <v>1479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12.2</v>
      </c>
      <c r="X67" s="0" t="n">
        <v>0</v>
      </c>
      <c r="Y67" s="0" t="n">
        <v>0</v>
      </c>
      <c r="Z67" s="0" t="n">
        <v>0</v>
      </c>
      <c r="AA67" s="0" t="s">
        <v>2</v>
      </c>
      <c r="AB67" s="0" t="s">
        <v>2</v>
      </c>
    </row>
    <row r="68" customFormat="false" ht="14.4" hidden="false" customHeight="false" outlineLevel="0" collapsed="false">
      <c r="A68" s="0" t="n">
        <v>1</v>
      </c>
      <c r="B68" s="0" t="s">
        <v>1550</v>
      </c>
      <c r="C68" s="0" t="s">
        <v>1535</v>
      </c>
      <c r="D68" s="0" t="n">
        <v>1</v>
      </c>
      <c r="E68" s="0" t="n">
        <f aca="false">4843387</f>
        <v>4843387</v>
      </c>
      <c r="F68" s="0" t="s">
        <v>1657</v>
      </c>
      <c r="G68" s="0" t="s">
        <v>1760</v>
      </c>
      <c r="H68" s="0" t="s">
        <v>1761</v>
      </c>
      <c r="I68" s="0" t="s">
        <v>1538</v>
      </c>
      <c r="J68" s="0" t="s">
        <v>1348</v>
      </c>
      <c r="K68" s="0" t="s">
        <v>1349</v>
      </c>
      <c r="L68" s="0" t="s">
        <v>1350</v>
      </c>
      <c r="M68" s="0" t="s">
        <v>1359</v>
      </c>
      <c r="N68" s="0" t="s">
        <v>1360</v>
      </c>
      <c r="O68" s="0" t="s">
        <v>928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99.7</v>
      </c>
      <c r="X68" s="0" t="n">
        <v>0</v>
      </c>
      <c r="Y68" s="0" t="n">
        <v>0</v>
      </c>
      <c r="Z68" s="0" t="n">
        <v>0</v>
      </c>
      <c r="AA68" s="0" t="s">
        <v>2</v>
      </c>
      <c r="AB68" s="0" t="s">
        <v>2</v>
      </c>
    </row>
    <row r="69" customFormat="false" ht="14.4" hidden="false" customHeight="false" outlineLevel="0" collapsed="false">
      <c r="A69" s="0" t="n">
        <v>1</v>
      </c>
      <c r="B69" s="0" t="s">
        <v>1621</v>
      </c>
      <c r="C69" s="0" t="s">
        <v>1535</v>
      </c>
      <c r="D69" s="0" t="n">
        <v>1</v>
      </c>
      <c r="E69" s="0" t="n">
        <f aca="false">2155540</f>
        <v>2155540</v>
      </c>
      <c r="F69" s="0" t="s">
        <v>1762</v>
      </c>
      <c r="G69" s="0" t="s">
        <v>1763</v>
      </c>
      <c r="H69" s="0" t="s">
        <v>1764</v>
      </c>
      <c r="I69" s="0" t="s">
        <v>1538</v>
      </c>
      <c r="J69" s="0" t="s">
        <v>1410</v>
      </c>
      <c r="K69" s="0" t="s">
        <v>1349</v>
      </c>
      <c r="L69" s="0" t="s">
        <v>1350</v>
      </c>
      <c r="M69" s="0" t="s">
        <v>1480</v>
      </c>
      <c r="N69" s="0" t="s">
        <v>1418</v>
      </c>
      <c r="O69" s="0" t="s">
        <v>351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18</v>
      </c>
      <c r="X69" s="0" t="n">
        <v>0</v>
      </c>
      <c r="Y69" s="0" t="n">
        <v>0</v>
      </c>
      <c r="Z69" s="0" t="n">
        <v>0</v>
      </c>
      <c r="AA69" s="0" t="s">
        <v>2</v>
      </c>
      <c r="AB69" s="0" t="s">
        <v>2</v>
      </c>
    </row>
    <row r="70" customFormat="false" ht="14.4" hidden="false" customHeight="false" outlineLevel="0" collapsed="false">
      <c r="A70" s="0" t="n">
        <v>1</v>
      </c>
      <c r="B70" s="0" t="s">
        <v>1566</v>
      </c>
      <c r="C70" s="0" t="s">
        <v>1535</v>
      </c>
      <c r="D70" s="0" t="n">
        <v>1</v>
      </c>
      <c r="E70" s="0" t="n">
        <f aca="false">2149923</f>
        <v>2149923</v>
      </c>
      <c r="F70" s="0" t="s">
        <v>1762</v>
      </c>
      <c r="G70" s="0" t="s">
        <v>1765</v>
      </c>
      <c r="H70" s="0" t="s">
        <v>1766</v>
      </c>
      <c r="I70" s="0" t="s">
        <v>1538</v>
      </c>
      <c r="J70" s="0" t="s">
        <v>1361</v>
      </c>
      <c r="K70" s="0" t="s">
        <v>1362</v>
      </c>
      <c r="L70" s="0" t="s">
        <v>1363</v>
      </c>
      <c r="M70" s="0" t="s">
        <v>1481</v>
      </c>
      <c r="N70" s="0" t="s">
        <v>1482</v>
      </c>
      <c r="O70" s="0" t="s">
        <v>1483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8.8</v>
      </c>
      <c r="X70" s="0" t="n">
        <v>0</v>
      </c>
      <c r="Y70" s="0" t="n">
        <v>0</v>
      </c>
      <c r="Z70" s="0" t="n">
        <v>0</v>
      </c>
      <c r="AA70" s="0" t="s">
        <v>2</v>
      </c>
      <c r="AB70" s="0" t="s">
        <v>2</v>
      </c>
    </row>
    <row r="71" customFormat="false" ht="14.4" hidden="false" customHeight="false" outlineLevel="0" collapsed="false">
      <c r="A71" s="0" t="n">
        <v>1</v>
      </c>
      <c r="B71" s="0" t="s">
        <v>1566</v>
      </c>
      <c r="C71" s="0" t="s">
        <v>1535</v>
      </c>
      <c r="D71" s="0" t="n">
        <v>1</v>
      </c>
      <c r="E71" s="0" t="n">
        <f aca="false">2154817</f>
        <v>2154817</v>
      </c>
      <c r="F71" s="0" t="s">
        <v>1767</v>
      </c>
      <c r="G71" s="0" t="s">
        <v>1768</v>
      </c>
      <c r="H71" s="0" t="s">
        <v>1607</v>
      </c>
      <c r="I71" s="0" t="s">
        <v>1538</v>
      </c>
      <c r="J71" s="0" t="s">
        <v>1361</v>
      </c>
      <c r="K71" s="0" t="s">
        <v>1362</v>
      </c>
      <c r="L71" s="0" t="s">
        <v>1363</v>
      </c>
      <c r="M71" s="0" t="s">
        <v>1484</v>
      </c>
      <c r="N71" s="0" t="s">
        <v>1478</v>
      </c>
      <c r="O71" s="0" t="s">
        <v>1479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14.1</v>
      </c>
      <c r="X71" s="0" t="n">
        <v>0</v>
      </c>
      <c r="Y71" s="0" t="n">
        <v>0</v>
      </c>
      <c r="Z71" s="0" t="n">
        <v>0</v>
      </c>
      <c r="AA71" s="0" t="s">
        <v>2</v>
      </c>
      <c r="AB71" s="0" t="s">
        <v>2</v>
      </c>
    </row>
    <row r="72" customFormat="false" ht="14.4" hidden="false" customHeight="false" outlineLevel="0" collapsed="false">
      <c r="A72" s="0" t="n">
        <v>1</v>
      </c>
      <c r="B72" s="0" t="s">
        <v>1566</v>
      </c>
      <c r="C72" s="0" t="s">
        <v>1535</v>
      </c>
      <c r="D72" s="0" t="n">
        <v>1</v>
      </c>
      <c r="E72" s="0" t="s">
        <v>1769</v>
      </c>
      <c r="F72" s="0" t="s">
        <v>1770</v>
      </c>
      <c r="G72" s="0" t="s">
        <v>1771</v>
      </c>
      <c r="H72" s="0" t="s">
        <v>1772</v>
      </c>
      <c r="I72" s="0" t="s">
        <v>1538</v>
      </c>
      <c r="J72" s="0" t="s">
        <v>1361</v>
      </c>
      <c r="K72" s="0" t="s">
        <v>1362</v>
      </c>
      <c r="L72" s="0" t="s">
        <v>1363</v>
      </c>
      <c r="M72" s="0" t="s">
        <v>1485</v>
      </c>
      <c r="N72" s="0" t="s">
        <v>1418</v>
      </c>
      <c r="O72" s="0" t="s">
        <v>351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13.7</v>
      </c>
      <c r="X72" s="0" t="n">
        <v>0</v>
      </c>
      <c r="Y72" s="0" t="n">
        <v>0</v>
      </c>
      <c r="Z72" s="0" t="n">
        <v>0</v>
      </c>
      <c r="AA72" s="0" t="s">
        <v>2</v>
      </c>
      <c r="AB72" s="0" t="s">
        <v>2</v>
      </c>
    </row>
    <row r="73" customFormat="false" ht="14.4" hidden="false" customHeight="false" outlineLevel="0" collapsed="false">
      <c r="A73" s="0" t="n">
        <v>1</v>
      </c>
      <c r="B73" s="0" t="s">
        <v>1773</v>
      </c>
      <c r="C73" s="0" t="s">
        <v>1535</v>
      </c>
      <c r="D73" s="0" t="n">
        <v>1</v>
      </c>
      <c r="E73" s="0" t="n">
        <f aca="false">2155234</f>
        <v>2155234</v>
      </c>
      <c r="F73" s="0" t="s">
        <v>1633</v>
      </c>
      <c r="G73" s="0" t="s">
        <v>1774</v>
      </c>
      <c r="H73" s="0" t="s">
        <v>1775</v>
      </c>
      <c r="I73" s="0" t="s">
        <v>1538</v>
      </c>
      <c r="J73" s="0" t="s">
        <v>1486</v>
      </c>
      <c r="K73" s="0" t="s">
        <v>1362</v>
      </c>
      <c r="L73" s="0" t="s">
        <v>1363</v>
      </c>
      <c r="M73" s="0" t="s">
        <v>1487</v>
      </c>
      <c r="N73" s="0" t="s">
        <v>1478</v>
      </c>
      <c r="O73" s="0" t="s">
        <v>1479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18.3</v>
      </c>
      <c r="X73" s="0" t="n">
        <v>0</v>
      </c>
      <c r="Y73" s="0" t="n">
        <v>0</v>
      </c>
      <c r="Z73" s="0" t="n">
        <v>0</v>
      </c>
      <c r="AA73" s="0" t="s">
        <v>2</v>
      </c>
      <c r="AB73" s="0" t="s">
        <v>2</v>
      </c>
    </row>
    <row r="74" customFormat="false" ht="14.4" hidden="false" customHeight="false" outlineLevel="0" collapsed="false">
      <c r="A74" s="0" t="n">
        <v>1</v>
      </c>
      <c r="B74" s="0" t="s">
        <v>1773</v>
      </c>
      <c r="C74" s="0" t="s">
        <v>1535</v>
      </c>
      <c r="D74" s="0" t="n">
        <v>1</v>
      </c>
      <c r="E74" s="0" t="n">
        <f aca="false">2155714</f>
        <v>2155714</v>
      </c>
      <c r="F74" s="0" t="s">
        <v>1776</v>
      </c>
      <c r="G74" s="0" t="s">
        <v>1765</v>
      </c>
      <c r="H74" s="0" t="s">
        <v>1777</v>
      </c>
      <c r="I74" s="0" t="s">
        <v>1538</v>
      </c>
      <c r="J74" s="0" t="s">
        <v>1486</v>
      </c>
      <c r="K74" s="0" t="s">
        <v>1362</v>
      </c>
      <c r="L74" s="0" t="s">
        <v>1363</v>
      </c>
      <c r="M74" s="0" t="s">
        <v>1488</v>
      </c>
      <c r="N74" s="0" t="s">
        <v>1418</v>
      </c>
      <c r="O74" s="0" t="s">
        <v>351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8.3</v>
      </c>
      <c r="X74" s="0" t="n">
        <v>0</v>
      </c>
      <c r="Y74" s="0" t="n">
        <v>0</v>
      </c>
      <c r="Z74" s="0" t="n">
        <v>0</v>
      </c>
      <c r="AA74" s="0" t="s">
        <v>2</v>
      </c>
      <c r="AB74" s="0" t="s">
        <v>2</v>
      </c>
    </row>
    <row r="75" customFormat="false" ht="14.4" hidden="false" customHeight="false" outlineLevel="0" collapsed="false">
      <c r="A75" s="0" t="n">
        <v>1</v>
      </c>
      <c r="B75" s="0" t="n">
        <f aca="false">2011119</f>
        <v>2011119</v>
      </c>
      <c r="C75" s="0" t="s">
        <v>1535</v>
      </c>
      <c r="D75" s="0" t="n">
        <v>1</v>
      </c>
      <c r="E75" s="0" t="s">
        <v>1778</v>
      </c>
      <c r="F75" s="0" t="s">
        <v>1762</v>
      </c>
      <c r="G75" s="0" t="s">
        <v>1706</v>
      </c>
      <c r="H75" s="0" t="s">
        <v>1779</v>
      </c>
      <c r="I75" s="0" t="s">
        <v>1538</v>
      </c>
      <c r="J75" s="0" t="s">
        <v>1366</v>
      </c>
      <c r="K75" s="0" t="s">
        <v>1358</v>
      </c>
      <c r="L75" s="0" t="s">
        <v>928</v>
      </c>
      <c r="M75" s="0" t="s">
        <v>1489</v>
      </c>
      <c r="N75" s="0" t="s">
        <v>1482</v>
      </c>
      <c r="O75" s="0" t="s">
        <v>1483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9.2</v>
      </c>
      <c r="X75" s="0" t="n">
        <v>0</v>
      </c>
      <c r="Y75" s="0" t="n">
        <v>0</v>
      </c>
      <c r="Z75" s="0" t="n">
        <v>0</v>
      </c>
      <c r="AA75" s="0" t="s">
        <v>2</v>
      </c>
      <c r="AB75" s="0" t="s">
        <v>2</v>
      </c>
    </row>
    <row r="76" customFormat="false" ht="14.4" hidden="false" customHeight="false" outlineLevel="0" collapsed="false">
      <c r="A76" s="0" t="n">
        <v>1</v>
      </c>
      <c r="B76" s="0" t="n">
        <f aca="false">2011119</f>
        <v>2011119</v>
      </c>
      <c r="C76" s="0" t="s">
        <v>1535</v>
      </c>
      <c r="D76" s="0" t="n">
        <v>1</v>
      </c>
      <c r="E76" s="0" t="s">
        <v>1780</v>
      </c>
      <c r="F76" s="0" t="s">
        <v>1781</v>
      </c>
      <c r="G76" s="0" t="s">
        <v>1771</v>
      </c>
      <c r="H76" s="0" t="s">
        <v>1782</v>
      </c>
      <c r="I76" s="0" t="s">
        <v>1538</v>
      </c>
      <c r="J76" s="0" t="s">
        <v>1366</v>
      </c>
      <c r="K76" s="0" t="s">
        <v>1358</v>
      </c>
      <c r="L76" s="0" t="s">
        <v>928</v>
      </c>
      <c r="M76" s="0" t="s">
        <v>1490</v>
      </c>
      <c r="N76" s="0" t="s">
        <v>1478</v>
      </c>
      <c r="O76" s="0" t="s">
        <v>1479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13.7</v>
      </c>
      <c r="X76" s="0" t="n">
        <v>0</v>
      </c>
      <c r="Y76" s="0" t="n">
        <v>0</v>
      </c>
      <c r="Z76" s="0" t="n">
        <v>0</v>
      </c>
      <c r="AA76" s="0" t="s">
        <v>2</v>
      </c>
      <c r="AB76" s="0" t="s">
        <v>2</v>
      </c>
    </row>
    <row r="77" customFormat="false" ht="14.4" hidden="false" customHeight="false" outlineLevel="0" collapsed="false">
      <c r="A77" s="0" t="n">
        <v>1</v>
      </c>
      <c r="B77" s="0" t="n">
        <f aca="false">2540767</f>
        <v>2540767</v>
      </c>
      <c r="C77" s="0" t="s">
        <v>1783</v>
      </c>
      <c r="D77" s="0" t="n">
        <v>1</v>
      </c>
      <c r="E77" s="0" t="s">
        <v>1574</v>
      </c>
      <c r="F77" s="0" t="s">
        <v>1784</v>
      </c>
      <c r="G77" s="0" t="s">
        <v>1785</v>
      </c>
      <c r="H77" s="0" t="s">
        <v>1689</v>
      </c>
      <c r="I77" s="0" t="s">
        <v>1538</v>
      </c>
      <c r="J77" s="0" t="s">
        <v>1368</v>
      </c>
      <c r="K77" s="0" t="s">
        <v>1369</v>
      </c>
      <c r="L77" s="0" t="s">
        <v>1370</v>
      </c>
      <c r="M77" s="0" t="s">
        <v>1371</v>
      </c>
      <c r="N77" s="0" t="s">
        <v>1372</v>
      </c>
      <c r="O77" s="0" t="s">
        <v>1373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31.6</v>
      </c>
      <c r="X77" s="0" t="n">
        <v>0</v>
      </c>
      <c r="Y77" s="0" t="n">
        <v>0</v>
      </c>
      <c r="Z77" s="0" t="n">
        <v>0</v>
      </c>
      <c r="AA77" s="0" t="s">
        <v>2</v>
      </c>
      <c r="AB77" s="0" t="s">
        <v>2</v>
      </c>
    </row>
    <row r="78" customFormat="false" ht="14.4" hidden="false" customHeight="false" outlineLevel="0" collapsed="false">
      <c r="A78" s="0" t="n">
        <v>1</v>
      </c>
      <c r="B78" s="0" t="s">
        <v>1540</v>
      </c>
      <c r="C78" s="0" t="s">
        <v>1786</v>
      </c>
      <c r="D78" s="0" t="n">
        <v>1</v>
      </c>
      <c r="E78" s="0" t="n">
        <f aca="false">3447081</f>
        <v>3447081</v>
      </c>
      <c r="F78" s="0" t="s">
        <v>1787</v>
      </c>
      <c r="G78" s="0" t="s">
        <v>1788</v>
      </c>
      <c r="H78" s="0" t="s">
        <v>1789</v>
      </c>
      <c r="I78" s="0" t="s">
        <v>1538</v>
      </c>
      <c r="J78" s="0" t="s">
        <v>1335</v>
      </c>
      <c r="K78" s="0" t="s">
        <v>1336</v>
      </c>
      <c r="L78" s="0" t="s">
        <v>1337</v>
      </c>
      <c r="M78" s="0" t="s">
        <v>1338</v>
      </c>
      <c r="N78" s="0" t="s">
        <v>1339</v>
      </c>
      <c r="O78" s="0" t="s">
        <v>1340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23.3</v>
      </c>
      <c r="X78" s="0" t="n">
        <v>0</v>
      </c>
      <c r="Y78" s="0" t="n">
        <v>0</v>
      </c>
      <c r="Z78" s="0" t="n">
        <v>0</v>
      </c>
      <c r="AA78" s="0" t="s">
        <v>2</v>
      </c>
      <c r="AB78" s="0" t="s">
        <v>2</v>
      </c>
    </row>
    <row r="79" customFormat="false" ht="14.4" hidden="false" customHeight="false" outlineLevel="0" collapsed="false">
      <c r="A79" s="0" t="n">
        <v>1</v>
      </c>
      <c r="B79" s="0" t="n">
        <f aca="false">4107887</f>
        <v>4107887</v>
      </c>
      <c r="C79" s="0" t="s">
        <v>1535</v>
      </c>
      <c r="D79" s="0" t="n">
        <v>1</v>
      </c>
      <c r="E79" s="0" t="s">
        <v>1582</v>
      </c>
      <c r="F79" s="0" t="s">
        <v>1790</v>
      </c>
      <c r="G79" s="0" t="s">
        <v>1791</v>
      </c>
      <c r="H79" s="0" t="s">
        <v>1792</v>
      </c>
      <c r="I79" s="0" t="s">
        <v>1538</v>
      </c>
      <c r="J79" s="0" t="s">
        <v>1374</v>
      </c>
      <c r="K79" s="0" t="s">
        <v>1375</v>
      </c>
      <c r="L79" s="0" t="s">
        <v>257</v>
      </c>
      <c r="M79" s="0" t="s">
        <v>1376</v>
      </c>
      <c r="N79" s="0" t="s">
        <v>1360</v>
      </c>
      <c r="O79" s="0" t="s">
        <v>928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95.8</v>
      </c>
      <c r="X79" s="0" t="n">
        <v>0</v>
      </c>
      <c r="Y79" s="0" t="n">
        <v>0</v>
      </c>
      <c r="Z79" s="0" t="n">
        <v>0</v>
      </c>
      <c r="AA79" s="0" t="s">
        <v>2</v>
      </c>
      <c r="AB79" s="0" t="s">
        <v>2</v>
      </c>
    </row>
    <row r="80" customFormat="false" ht="14.4" hidden="false" customHeight="false" outlineLevel="0" collapsed="false">
      <c r="A80" s="0" t="n">
        <v>1</v>
      </c>
      <c r="B80" s="0" t="s">
        <v>1793</v>
      </c>
      <c r="C80" s="0" t="s">
        <v>1535</v>
      </c>
      <c r="D80" s="0" t="n">
        <v>1</v>
      </c>
      <c r="E80" s="0" t="s">
        <v>1794</v>
      </c>
      <c r="F80" s="0" t="s">
        <v>1535</v>
      </c>
      <c r="G80" s="0" t="s">
        <v>1795</v>
      </c>
      <c r="H80" s="0" t="s">
        <v>1796</v>
      </c>
      <c r="I80" s="0" t="s">
        <v>1538</v>
      </c>
      <c r="J80" s="0" t="s">
        <v>1491</v>
      </c>
      <c r="K80" s="0" t="s">
        <v>1432</v>
      </c>
      <c r="L80" s="0" t="s">
        <v>1433</v>
      </c>
      <c r="M80" s="0" t="s">
        <v>1492</v>
      </c>
      <c r="N80" s="0" t="s">
        <v>1432</v>
      </c>
      <c r="O80" s="0" t="s">
        <v>1433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s">
        <v>1539</v>
      </c>
      <c r="Y80" s="0" t="n">
        <v>0</v>
      </c>
      <c r="Z80" s="0" t="n">
        <v>0</v>
      </c>
      <c r="AA80" s="0" t="s">
        <v>2</v>
      </c>
      <c r="AB80" s="0" t="s">
        <v>2</v>
      </c>
    </row>
    <row r="81" customFormat="false" ht="14.4" hidden="false" customHeight="false" outlineLevel="0" collapsed="false">
      <c r="A81" s="0" t="n">
        <v>1</v>
      </c>
      <c r="B81" s="0" t="s">
        <v>1612</v>
      </c>
      <c r="C81" s="0" t="s">
        <v>1797</v>
      </c>
      <c r="D81" s="0" t="n">
        <v>1</v>
      </c>
      <c r="E81" s="0" t="n">
        <f aca="false">4265197</f>
        <v>4265197</v>
      </c>
      <c r="F81" s="0" t="s">
        <v>1798</v>
      </c>
      <c r="G81" s="0" t="s">
        <v>1799</v>
      </c>
      <c r="H81" s="0" t="s">
        <v>1800</v>
      </c>
      <c r="I81" s="0" t="s">
        <v>1538</v>
      </c>
      <c r="J81" s="0" t="s">
        <v>1402</v>
      </c>
      <c r="K81" s="0" t="s">
        <v>1403</v>
      </c>
      <c r="L81" s="0" t="s">
        <v>1404</v>
      </c>
      <c r="M81" s="0" t="s">
        <v>1405</v>
      </c>
      <c r="N81" s="0" t="s">
        <v>1406</v>
      </c>
      <c r="O81" s="0" t="s">
        <v>1407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14.7</v>
      </c>
      <c r="Y81" s="0" t="n">
        <v>0</v>
      </c>
      <c r="Z81" s="0" t="n">
        <v>0</v>
      </c>
      <c r="AA81" s="0" t="s">
        <v>2</v>
      </c>
      <c r="AB81" s="0" t="s">
        <v>2</v>
      </c>
    </row>
    <row r="82" customFormat="false" ht="14.4" hidden="false" customHeight="false" outlineLevel="0" collapsed="false">
      <c r="A82" s="0" t="n">
        <v>1</v>
      </c>
      <c r="B82" s="0" t="n">
        <f aca="false">1985854</f>
        <v>1985854</v>
      </c>
      <c r="C82" s="0" t="s">
        <v>1801</v>
      </c>
      <c r="D82" s="0" t="n">
        <v>1</v>
      </c>
      <c r="E82" s="0" t="n">
        <f aca="false">2011119</f>
        <v>2011119</v>
      </c>
      <c r="F82" s="0" t="s">
        <v>1535</v>
      </c>
      <c r="G82" s="0" t="s">
        <v>1802</v>
      </c>
      <c r="H82" s="0" t="s">
        <v>1803</v>
      </c>
      <c r="I82" s="0" t="s">
        <v>1538</v>
      </c>
      <c r="J82" s="0" t="s">
        <v>1493</v>
      </c>
      <c r="K82" s="0" t="s">
        <v>1494</v>
      </c>
      <c r="L82" s="0" t="s">
        <v>1495</v>
      </c>
      <c r="M82" s="0" t="s">
        <v>1366</v>
      </c>
      <c r="N82" s="0" t="s">
        <v>1358</v>
      </c>
      <c r="O82" s="0" t="s">
        <v>928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5.1</v>
      </c>
      <c r="Y82" s="0" t="n">
        <v>0</v>
      </c>
      <c r="Z82" s="0" t="n">
        <v>0</v>
      </c>
      <c r="AA82" s="0" t="s">
        <v>2</v>
      </c>
      <c r="AB82" s="0" t="s">
        <v>2</v>
      </c>
    </row>
    <row r="83" customFormat="false" ht="14.4" hidden="false" customHeight="false" outlineLevel="0" collapsed="false">
      <c r="A83" s="0" t="n">
        <v>1</v>
      </c>
      <c r="B83" s="0" t="n">
        <f aca="false">1987369</f>
        <v>1987369</v>
      </c>
      <c r="C83" s="0" t="s">
        <v>1804</v>
      </c>
      <c r="D83" s="0" t="n">
        <v>1</v>
      </c>
      <c r="E83" s="0" t="s">
        <v>1550</v>
      </c>
      <c r="F83" s="0" t="s">
        <v>1535</v>
      </c>
      <c r="G83" s="0" t="s">
        <v>1805</v>
      </c>
      <c r="H83" s="0" t="s">
        <v>1806</v>
      </c>
      <c r="I83" s="0" t="s">
        <v>1538</v>
      </c>
      <c r="J83" s="0" t="s">
        <v>1496</v>
      </c>
      <c r="K83" s="0" t="s">
        <v>1352</v>
      </c>
      <c r="L83" s="0" t="s">
        <v>1353</v>
      </c>
      <c r="M83" s="0" t="s">
        <v>1348</v>
      </c>
      <c r="N83" s="0" t="s">
        <v>1349</v>
      </c>
      <c r="O83" s="0" t="s">
        <v>1350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82.1</v>
      </c>
      <c r="Y83" s="0" t="n">
        <v>0</v>
      </c>
      <c r="Z83" s="0" t="n">
        <v>0</v>
      </c>
      <c r="AA83" s="0" t="s">
        <v>2</v>
      </c>
      <c r="AB83" s="0" t="s">
        <v>2</v>
      </c>
    </row>
    <row r="84" customFormat="false" ht="14.4" hidden="false" customHeight="false" outlineLevel="0" collapsed="false">
      <c r="A84" s="0" t="n">
        <v>1</v>
      </c>
      <c r="B84" s="0" t="n">
        <f aca="false">1987582</f>
        <v>1987582</v>
      </c>
      <c r="C84" s="0" t="s">
        <v>1807</v>
      </c>
      <c r="D84" s="0" t="n">
        <v>1</v>
      </c>
      <c r="E84" s="0" t="s">
        <v>1550</v>
      </c>
      <c r="F84" s="0" t="s">
        <v>1535</v>
      </c>
      <c r="G84" s="0" t="s">
        <v>1536</v>
      </c>
      <c r="H84" s="0" t="s">
        <v>1808</v>
      </c>
      <c r="I84" s="0" t="s">
        <v>1538</v>
      </c>
      <c r="J84" s="0" t="s">
        <v>1497</v>
      </c>
      <c r="K84" s="0" t="s">
        <v>1352</v>
      </c>
      <c r="L84" s="0" t="s">
        <v>1353</v>
      </c>
      <c r="M84" s="0" t="s">
        <v>1348</v>
      </c>
      <c r="N84" s="0" t="s">
        <v>1349</v>
      </c>
      <c r="O84" s="0" t="s">
        <v>1350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16.7</v>
      </c>
      <c r="Y84" s="0" t="n">
        <v>0</v>
      </c>
      <c r="Z84" s="0" t="n">
        <v>0</v>
      </c>
      <c r="AA84" s="0" t="s">
        <v>2</v>
      </c>
      <c r="AB84" s="0" t="s">
        <v>2</v>
      </c>
    </row>
    <row r="85" customFormat="false" ht="14.4" hidden="false" customHeight="false" outlineLevel="0" collapsed="false">
      <c r="A85" s="0" t="n">
        <v>1</v>
      </c>
      <c r="B85" s="0" t="n">
        <f aca="false">1988926</f>
        <v>1988926</v>
      </c>
      <c r="C85" s="0" t="s">
        <v>1795</v>
      </c>
      <c r="D85" s="0" t="n">
        <v>1</v>
      </c>
      <c r="E85" s="0" t="s">
        <v>1550</v>
      </c>
      <c r="F85" s="0" t="s">
        <v>1535</v>
      </c>
      <c r="G85" s="0" t="s">
        <v>1536</v>
      </c>
      <c r="H85" s="0" t="s">
        <v>1809</v>
      </c>
      <c r="I85" s="0" t="s">
        <v>1538</v>
      </c>
      <c r="J85" s="0" t="s">
        <v>1498</v>
      </c>
      <c r="K85" s="0" t="s">
        <v>1349</v>
      </c>
      <c r="L85" s="0" t="s">
        <v>1350</v>
      </c>
      <c r="M85" s="0" t="s">
        <v>1348</v>
      </c>
      <c r="N85" s="0" t="s">
        <v>1349</v>
      </c>
      <c r="O85" s="0" t="s">
        <v>1350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66.7</v>
      </c>
      <c r="Y85" s="0" t="n">
        <v>0</v>
      </c>
      <c r="Z85" s="0" t="n">
        <v>0</v>
      </c>
      <c r="AA85" s="0" t="s">
        <v>2</v>
      </c>
      <c r="AB85" s="0" t="s">
        <v>2</v>
      </c>
    </row>
    <row r="86" customFormat="false" ht="14.4" hidden="false" customHeight="false" outlineLevel="0" collapsed="false">
      <c r="A86" s="0" t="n">
        <v>1</v>
      </c>
      <c r="B86" s="0" t="s">
        <v>1540</v>
      </c>
      <c r="C86" s="0" t="s">
        <v>1810</v>
      </c>
      <c r="D86" s="0" t="n">
        <v>1</v>
      </c>
      <c r="E86" s="0" t="n">
        <f aca="false">3447081</f>
        <v>3447081</v>
      </c>
      <c r="F86" s="0" t="s">
        <v>1811</v>
      </c>
      <c r="G86" s="0" t="s">
        <v>1812</v>
      </c>
      <c r="H86" s="0" t="s">
        <v>1813</v>
      </c>
      <c r="I86" s="0" t="s">
        <v>1538</v>
      </c>
      <c r="J86" s="0" t="s">
        <v>1335</v>
      </c>
      <c r="K86" s="0" t="s">
        <v>1336</v>
      </c>
      <c r="L86" s="0" t="s">
        <v>1337</v>
      </c>
      <c r="M86" s="0" t="s">
        <v>1338</v>
      </c>
      <c r="N86" s="0" t="s">
        <v>1339</v>
      </c>
      <c r="O86" s="0" t="s">
        <v>1340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10.4</v>
      </c>
      <c r="Y86" s="0" t="n">
        <v>0</v>
      </c>
      <c r="Z86" s="0" t="n">
        <v>0</v>
      </c>
      <c r="AA86" s="0" t="s">
        <v>2</v>
      </c>
      <c r="AB86" s="0" t="s">
        <v>2</v>
      </c>
    </row>
    <row r="87" customFormat="false" ht="14.4" hidden="false" customHeight="false" outlineLevel="0" collapsed="false">
      <c r="A87" s="0" t="n">
        <v>1</v>
      </c>
      <c r="B87" s="0" t="s">
        <v>1814</v>
      </c>
      <c r="C87" s="0" t="s">
        <v>1815</v>
      </c>
      <c r="D87" s="0" t="n">
        <v>1</v>
      </c>
      <c r="E87" s="0" t="s">
        <v>1550</v>
      </c>
      <c r="F87" s="0" t="s">
        <v>1535</v>
      </c>
      <c r="G87" s="0" t="s">
        <v>1816</v>
      </c>
      <c r="H87" s="0" t="s">
        <v>1817</v>
      </c>
      <c r="I87" s="0" t="s">
        <v>1538</v>
      </c>
      <c r="J87" s="0" t="s">
        <v>1499</v>
      </c>
      <c r="K87" s="0" t="s">
        <v>1398</v>
      </c>
      <c r="L87" s="0" t="s">
        <v>1399</v>
      </c>
      <c r="M87" s="0" t="s">
        <v>1348</v>
      </c>
      <c r="N87" s="0" t="s">
        <v>1349</v>
      </c>
      <c r="O87" s="0" t="s">
        <v>1350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10.8</v>
      </c>
      <c r="Z87" s="0" t="n">
        <v>0</v>
      </c>
      <c r="AA87" s="0" t="s">
        <v>2</v>
      </c>
      <c r="AB87" s="0" t="s">
        <v>2</v>
      </c>
    </row>
    <row r="88" customFormat="false" ht="14.4" hidden="false" customHeight="false" outlineLevel="0" collapsed="false">
      <c r="A88" s="0" t="n">
        <v>1</v>
      </c>
      <c r="B88" s="0" t="n">
        <f aca="false">1340850</f>
        <v>1340850</v>
      </c>
      <c r="C88" s="0" t="s">
        <v>1818</v>
      </c>
      <c r="D88" s="0" t="n">
        <v>1</v>
      </c>
      <c r="E88" s="0" t="n">
        <f aca="false">1989975</f>
        <v>1989975</v>
      </c>
      <c r="F88" s="0" t="s">
        <v>1535</v>
      </c>
      <c r="G88" s="0" t="s">
        <v>1819</v>
      </c>
      <c r="H88" s="0" t="s">
        <v>1820</v>
      </c>
      <c r="I88" s="0" t="s">
        <v>1538</v>
      </c>
      <c r="J88" s="0" t="s">
        <v>1500</v>
      </c>
      <c r="K88" s="0" t="s">
        <v>1398</v>
      </c>
      <c r="L88" s="0" t="s">
        <v>1399</v>
      </c>
      <c r="M88" s="0" t="s">
        <v>1344</v>
      </c>
      <c r="N88" s="0" t="s">
        <v>1345</v>
      </c>
      <c r="O88" s="0" t="s">
        <v>1346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12</v>
      </c>
      <c r="Z88" s="0" t="n">
        <v>0</v>
      </c>
      <c r="AA88" s="0" t="s">
        <v>2</v>
      </c>
      <c r="AB88" s="0" t="s">
        <v>2</v>
      </c>
    </row>
    <row r="89" customFormat="false" ht="14.4" hidden="false" customHeight="false" outlineLevel="0" collapsed="false">
      <c r="A89" s="0" t="n">
        <v>1</v>
      </c>
      <c r="B89" s="0" t="s">
        <v>1821</v>
      </c>
      <c r="C89" s="0" t="s">
        <v>1822</v>
      </c>
      <c r="D89" s="0" t="n">
        <v>1</v>
      </c>
      <c r="E89" s="0" t="s">
        <v>1621</v>
      </c>
      <c r="F89" s="0" t="s">
        <v>1535</v>
      </c>
      <c r="G89" s="0" t="s">
        <v>1713</v>
      </c>
      <c r="H89" s="0" t="s">
        <v>1619</v>
      </c>
      <c r="I89" s="0" t="s">
        <v>1538</v>
      </c>
      <c r="J89" s="0" t="s">
        <v>1501</v>
      </c>
      <c r="K89" s="0" t="s">
        <v>1502</v>
      </c>
      <c r="L89" s="0" t="s">
        <v>1503</v>
      </c>
      <c r="M89" s="0" t="s">
        <v>1410</v>
      </c>
      <c r="N89" s="0" t="s">
        <v>1349</v>
      </c>
      <c r="O89" s="0" t="s">
        <v>1350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7.3</v>
      </c>
      <c r="Z89" s="0" t="n">
        <v>0</v>
      </c>
      <c r="AA89" s="0" t="s">
        <v>2</v>
      </c>
      <c r="AB89" s="0" t="s">
        <v>2</v>
      </c>
    </row>
    <row r="90" customFormat="false" ht="14.4" hidden="false" customHeight="false" outlineLevel="0" collapsed="false">
      <c r="A90" s="0" t="n">
        <v>1</v>
      </c>
      <c r="B90" s="0" t="n">
        <f aca="false">1341147</f>
        <v>1341147</v>
      </c>
      <c r="C90" s="0" t="s">
        <v>1823</v>
      </c>
      <c r="D90" s="0" t="n">
        <v>1</v>
      </c>
      <c r="E90" s="0" t="n">
        <f aca="false">1989975</f>
        <v>1989975</v>
      </c>
      <c r="F90" s="0" t="s">
        <v>1535</v>
      </c>
      <c r="G90" s="0" t="s">
        <v>1824</v>
      </c>
      <c r="H90" s="0" t="s">
        <v>1825</v>
      </c>
      <c r="I90" s="0" t="s">
        <v>1538</v>
      </c>
      <c r="J90" s="0" t="s">
        <v>1504</v>
      </c>
      <c r="K90" s="0" t="s">
        <v>1502</v>
      </c>
      <c r="L90" s="0" t="s">
        <v>1503</v>
      </c>
      <c r="M90" s="0" t="s">
        <v>1344</v>
      </c>
      <c r="N90" s="0" t="s">
        <v>1345</v>
      </c>
      <c r="O90" s="0" t="s">
        <v>1346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6</v>
      </c>
      <c r="Z90" s="0" t="n">
        <v>0</v>
      </c>
      <c r="AA90" s="0" t="s">
        <v>2</v>
      </c>
      <c r="AB90" s="0" t="s">
        <v>2</v>
      </c>
    </row>
    <row r="91" customFormat="false" ht="14.4" hidden="false" customHeight="false" outlineLevel="0" collapsed="false">
      <c r="A91" s="0" t="n">
        <v>1</v>
      </c>
      <c r="B91" s="0" t="n">
        <f aca="false">1988446</f>
        <v>1988446</v>
      </c>
      <c r="C91" s="0" t="s">
        <v>1826</v>
      </c>
      <c r="D91" s="0" t="n">
        <v>1</v>
      </c>
      <c r="E91" s="0" t="s">
        <v>1550</v>
      </c>
      <c r="F91" s="0" t="s">
        <v>1535</v>
      </c>
      <c r="G91" s="0" t="s">
        <v>1630</v>
      </c>
      <c r="H91" s="0" t="s">
        <v>1827</v>
      </c>
      <c r="I91" s="0" t="s">
        <v>1538</v>
      </c>
      <c r="J91" s="0" t="s">
        <v>1505</v>
      </c>
      <c r="K91" s="0" t="s">
        <v>1352</v>
      </c>
      <c r="L91" s="0" t="s">
        <v>1353</v>
      </c>
      <c r="M91" s="0" t="s">
        <v>1348</v>
      </c>
      <c r="N91" s="0" t="s">
        <v>1349</v>
      </c>
      <c r="O91" s="0" t="s">
        <v>1350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7.1</v>
      </c>
      <c r="Z91" s="0" t="n">
        <v>0</v>
      </c>
      <c r="AA91" s="0" t="s">
        <v>2</v>
      </c>
      <c r="AB91" s="0" t="s">
        <v>2</v>
      </c>
    </row>
    <row r="92" customFormat="false" ht="14.4" hidden="false" customHeight="false" outlineLevel="0" collapsed="false">
      <c r="A92" s="0" t="n">
        <v>1</v>
      </c>
      <c r="B92" s="0" t="n">
        <f aca="false">1989975</f>
        <v>1989975</v>
      </c>
      <c r="C92" s="0" t="s">
        <v>1535</v>
      </c>
      <c r="D92" s="0" t="n">
        <v>1</v>
      </c>
      <c r="E92" s="0" t="s">
        <v>1828</v>
      </c>
      <c r="F92" s="0" t="s">
        <v>1829</v>
      </c>
      <c r="G92" s="0" t="s">
        <v>1710</v>
      </c>
      <c r="H92" s="0" t="s">
        <v>1740</v>
      </c>
      <c r="I92" s="0" t="s">
        <v>1538</v>
      </c>
      <c r="J92" s="0" t="s">
        <v>1344</v>
      </c>
      <c r="K92" s="0" t="s">
        <v>1345</v>
      </c>
      <c r="L92" s="0" t="s">
        <v>1346</v>
      </c>
      <c r="M92" s="0" t="s">
        <v>1506</v>
      </c>
      <c r="N92" s="0" t="s">
        <v>1482</v>
      </c>
      <c r="O92" s="0" t="s">
        <v>1483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6.6</v>
      </c>
      <c r="Z92" s="0" t="n">
        <v>0</v>
      </c>
      <c r="AA92" s="0" t="s">
        <v>2</v>
      </c>
      <c r="AB92" s="0" t="s">
        <v>2</v>
      </c>
    </row>
    <row r="93" customFormat="false" ht="14.4" hidden="false" customHeight="false" outlineLevel="0" collapsed="false">
      <c r="A93" s="0" t="n">
        <v>1</v>
      </c>
      <c r="B93" s="0" t="s">
        <v>1566</v>
      </c>
      <c r="C93" s="0" t="s">
        <v>1535</v>
      </c>
      <c r="D93" s="0" t="n">
        <v>1</v>
      </c>
      <c r="E93" s="0" t="n">
        <f aca="false">2155516</f>
        <v>2155516</v>
      </c>
      <c r="F93" s="0" t="s">
        <v>1830</v>
      </c>
      <c r="G93" s="0" t="s">
        <v>1831</v>
      </c>
      <c r="H93" s="0" t="s">
        <v>1742</v>
      </c>
      <c r="I93" s="0" t="s">
        <v>1538</v>
      </c>
      <c r="J93" s="0" t="s">
        <v>1361</v>
      </c>
      <c r="K93" s="0" t="s">
        <v>1362</v>
      </c>
      <c r="L93" s="0" t="s">
        <v>1363</v>
      </c>
      <c r="M93" s="0" t="s">
        <v>1507</v>
      </c>
      <c r="N93" s="0" t="s">
        <v>1418</v>
      </c>
      <c r="O93" s="0" t="s">
        <v>351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17.9</v>
      </c>
      <c r="Z93" s="0" t="n">
        <v>0</v>
      </c>
      <c r="AA93" s="0" t="s">
        <v>2</v>
      </c>
      <c r="AB93" s="0" t="s">
        <v>2</v>
      </c>
    </row>
    <row r="94" customFormat="false" ht="14.4" hidden="false" customHeight="false" outlineLevel="0" collapsed="false">
      <c r="A94" s="0" t="n">
        <v>1</v>
      </c>
      <c r="B94" s="0" t="s">
        <v>1566</v>
      </c>
      <c r="C94" s="0" t="s">
        <v>1535</v>
      </c>
      <c r="D94" s="0" t="n">
        <v>1</v>
      </c>
      <c r="E94" s="0" t="n">
        <f aca="false">2156144</f>
        <v>2156144</v>
      </c>
      <c r="F94" s="0" t="s">
        <v>1832</v>
      </c>
      <c r="G94" s="0" t="s">
        <v>1706</v>
      </c>
      <c r="H94" s="0" t="s">
        <v>1833</v>
      </c>
      <c r="I94" s="0" t="s">
        <v>1538</v>
      </c>
      <c r="J94" s="0" t="s">
        <v>1361</v>
      </c>
      <c r="K94" s="0" t="s">
        <v>1362</v>
      </c>
      <c r="L94" s="0" t="s">
        <v>1363</v>
      </c>
      <c r="M94" s="0" t="s">
        <v>1508</v>
      </c>
      <c r="N94" s="0" t="s">
        <v>1418</v>
      </c>
      <c r="O94" s="0" t="s">
        <v>351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12.1</v>
      </c>
      <c r="Z94" s="0" t="n">
        <v>0</v>
      </c>
      <c r="AA94" s="0" t="s">
        <v>2</v>
      </c>
      <c r="AB94" s="0" t="s">
        <v>2</v>
      </c>
    </row>
    <row r="95" customFormat="false" ht="14.4" hidden="false" customHeight="false" outlineLevel="0" collapsed="false">
      <c r="A95" s="0" t="n">
        <v>1</v>
      </c>
      <c r="B95" s="0" t="s">
        <v>1566</v>
      </c>
      <c r="C95" s="0" t="s">
        <v>1535</v>
      </c>
      <c r="D95" s="0" t="n">
        <v>1</v>
      </c>
      <c r="E95" s="0" t="s">
        <v>1834</v>
      </c>
      <c r="F95" s="0" t="s">
        <v>1835</v>
      </c>
      <c r="G95" s="0" t="s">
        <v>1836</v>
      </c>
      <c r="H95" s="0" t="s">
        <v>1837</v>
      </c>
      <c r="I95" s="0" t="s">
        <v>1538</v>
      </c>
      <c r="J95" s="0" t="s">
        <v>1361</v>
      </c>
      <c r="K95" s="0" t="s">
        <v>1362</v>
      </c>
      <c r="L95" s="0" t="s">
        <v>1363</v>
      </c>
      <c r="M95" s="0" t="s">
        <v>1509</v>
      </c>
      <c r="N95" s="0" t="s">
        <v>1418</v>
      </c>
      <c r="O95" s="0" t="s">
        <v>351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59.2</v>
      </c>
      <c r="Z95" s="0" t="n">
        <v>0</v>
      </c>
      <c r="AA95" s="0" t="s">
        <v>2</v>
      </c>
      <c r="AB95" s="0" t="s">
        <v>2</v>
      </c>
    </row>
    <row r="96" customFormat="false" ht="14.4" hidden="false" customHeight="false" outlineLevel="0" collapsed="false">
      <c r="A96" s="0" t="n">
        <v>1</v>
      </c>
      <c r="B96" s="0" t="s">
        <v>1566</v>
      </c>
      <c r="C96" s="0" t="s">
        <v>1535</v>
      </c>
      <c r="D96" s="0" t="n">
        <v>1</v>
      </c>
      <c r="E96" s="0" t="n">
        <f aca="false">2156699</f>
        <v>2156699</v>
      </c>
      <c r="F96" s="0" t="s">
        <v>1838</v>
      </c>
      <c r="G96" s="0" t="s">
        <v>1728</v>
      </c>
      <c r="H96" s="0" t="s">
        <v>1833</v>
      </c>
      <c r="I96" s="0" t="s">
        <v>1538</v>
      </c>
      <c r="J96" s="0" t="s">
        <v>1361</v>
      </c>
      <c r="K96" s="0" t="s">
        <v>1362</v>
      </c>
      <c r="L96" s="0" t="s">
        <v>1363</v>
      </c>
      <c r="M96" s="0" t="s">
        <v>1510</v>
      </c>
      <c r="N96" s="0" t="s">
        <v>1418</v>
      </c>
      <c r="O96" s="0" t="s">
        <v>351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6.5</v>
      </c>
      <c r="Z96" s="0" t="n">
        <v>0</v>
      </c>
      <c r="AA96" s="0" t="s">
        <v>2</v>
      </c>
      <c r="AB96" s="0" t="s">
        <v>2</v>
      </c>
    </row>
    <row r="97" customFormat="false" ht="14.4" hidden="false" customHeight="false" outlineLevel="0" collapsed="false">
      <c r="A97" s="0" t="n">
        <v>1</v>
      </c>
      <c r="B97" s="0" t="n">
        <f aca="false">2011119</f>
        <v>2011119</v>
      </c>
      <c r="C97" s="0" t="s">
        <v>1535</v>
      </c>
      <c r="D97" s="0" t="n">
        <v>1</v>
      </c>
      <c r="E97" s="0" t="n">
        <f aca="false">2150529</f>
        <v>2150529</v>
      </c>
      <c r="F97" s="0" t="s">
        <v>1839</v>
      </c>
      <c r="G97" s="0" t="s">
        <v>1630</v>
      </c>
      <c r="H97" s="0" t="s">
        <v>1840</v>
      </c>
      <c r="I97" s="0" t="s">
        <v>1538</v>
      </c>
      <c r="J97" s="0" t="s">
        <v>1366</v>
      </c>
      <c r="K97" s="0" t="s">
        <v>1358</v>
      </c>
      <c r="L97" s="0" t="s">
        <v>928</v>
      </c>
      <c r="M97" s="0" t="s">
        <v>1511</v>
      </c>
      <c r="N97" s="0" t="s">
        <v>1482</v>
      </c>
      <c r="O97" s="0" t="s">
        <v>1483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9.2</v>
      </c>
      <c r="Z97" s="0" t="n">
        <v>0</v>
      </c>
      <c r="AA97" s="0" t="s">
        <v>2</v>
      </c>
      <c r="AB97" s="0" t="s">
        <v>2</v>
      </c>
    </row>
    <row r="98" customFormat="false" ht="14.4" hidden="false" customHeight="false" outlineLevel="0" collapsed="false">
      <c r="A98" s="0" t="n">
        <v>1</v>
      </c>
      <c r="B98" s="0" t="n">
        <f aca="false">2011119</f>
        <v>2011119</v>
      </c>
      <c r="C98" s="0" t="s">
        <v>1535</v>
      </c>
      <c r="D98" s="0" t="n">
        <v>1</v>
      </c>
      <c r="E98" s="0" t="s">
        <v>1841</v>
      </c>
      <c r="F98" s="0" t="s">
        <v>1842</v>
      </c>
      <c r="G98" s="0" t="s">
        <v>1713</v>
      </c>
      <c r="H98" s="0" t="s">
        <v>1843</v>
      </c>
      <c r="I98" s="0" t="s">
        <v>1538</v>
      </c>
      <c r="J98" s="0" t="s">
        <v>1366</v>
      </c>
      <c r="K98" s="0" t="s">
        <v>1358</v>
      </c>
      <c r="L98" s="0" t="s">
        <v>928</v>
      </c>
      <c r="M98" s="0" t="s">
        <v>1512</v>
      </c>
      <c r="N98" s="0" t="s">
        <v>1418</v>
      </c>
      <c r="O98" s="0" t="s">
        <v>351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13.8</v>
      </c>
      <c r="Z98" s="0" t="n">
        <v>0</v>
      </c>
      <c r="AA98" s="0" t="s">
        <v>2</v>
      </c>
      <c r="AB98" s="0" t="s">
        <v>2</v>
      </c>
    </row>
    <row r="99" customFormat="false" ht="14.4" hidden="false" customHeight="false" outlineLevel="0" collapsed="false">
      <c r="A99" s="0" t="n">
        <v>1</v>
      </c>
      <c r="B99" s="0" t="n">
        <f aca="false">2011119</f>
        <v>2011119</v>
      </c>
      <c r="C99" s="0" t="s">
        <v>1535</v>
      </c>
      <c r="D99" s="0" t="n">
        <v>1</v>
      </c>
      <c r="E99" s="0" t="s">
        <v>1844</v>
      </c>
      <c r="F99" s="0" t="s">
        <v>1845</v>
      </c>
      <c r="G99" s="0" t="s">
        <v>1846</v>
      </c>
      <c r="H99" s="0" t="s">
        <v>1847</v>
      </c>
      <c r="I99" s="0" t="s">
        <v>1538</v>
      </c>
      <c r="J99" s="0" t="s">
        <v>1366</v>
      </c>
      <c r="K99" s="0" t="s">
        <v>1358</v>
      </c>
      <c r="L99" s="0" t="s">
        <v>928</v>
      </c>
      <c r="M99" s="0" t="s">
        <v>1513</v>
      </c>
      <c r="N99" s="0" t="s">
        <v>1418</v>
      </c>
      <c r="O99" s="0" t="s">
        <v>351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9.7</v>
      </c>
      <c r="Z99" s="0" t="n">
        <v>0</v>
      </c>
      <c r="AA99" s="0" t="s">
        <v>2</v>
      </c>
      <c r="AB99" s="0" t="s">
        <v>2</v>
      </c>
    </row>
    <row r="100" customFormat="false" ht="14.4" hidden="false" customHeight="false" outlineLevel="0" collapsed="false">
      <c r="A100" s="0" t="n">
        <v>1</v>
      </c>
      <c r="B100" s="0" t="n">
        <f aca="false">2011119</f>
        <v>2011119</v>
      </c>
      <c r="C100" s="0" t="s">
        <v>1535</v>
      </c>
      <c r="D100" s="0" t="n">
        <v>1</v>
      </c>
      <c r="E100" s="0" t="n">
        <f aca="false">2156536</f>
        <v>2156536</v>
      </c>
      <c r="F100" s="0" t="s">
        <v>1848</v>
      </c>
      <c r="G100" s="0" t="s">
        <v>1849</v>
      </c>
      <c r="H100" s="0" t="s">
        <v>1850</v>
      </c>
      <c r="I100" s="0" t="s">
        <v>1538</v>
      </c>
      <c r="J100" s="0" t="s">
        <v>1366</v>
      </c>
      <c r="K100" s="0" t="s">
        <v>1358</v>
      </c>
      <c r="L100" s="0" t="s">
        <v>928</v>
      </c>
      <c r="M100" s="0" t="s">
        <v>1514</v>
      </c>
      <c r="N100" s="0" t="s">
        <v>1418</v>
      </c>
      <c r="O100" s="0" t="s">
        <v>351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48.8</v>
      </c>
      <c r="Z100" s="0" t="n">
        <v>0</v>
      </c>
      <c r="AA100" s="0" t="s">
        <v>2</v>
      </c>
      <c r="AB100" s="0" t="s">
        <v>2</v>
      </c>
    </row>
    <row r="101" customFormat="false" ht="14.4" hidden="false" customHeight="false" outlineLevel="0" collapsed="false">
      <c r="A101" s="0" t="n">
        <v>1</v>
      </c>
      <c r="B101" s="0" t="n">
        <f aca="false">2540767</f>
        <v>2540767</v>
      </c>
      <c r="C101" s="0" t="s">
        <v>1851</v>
      </c>
      <c r="D101" s="0" t="n">
        <v>1</v>
      </c>
      <c r="E101" s="0" t="s">
        <v>1574</v>
      </c>
      <c r="F101" s="0" t="s">
        <v>1852</v>
      </c>
      <c r="G101" s="0" t="s">
        <v>1853</v>
      </c>
      <c r="H101" s="0" t="s">
        <v>1854</v>
      </c>
      <c r="I101" s="0" t="s">
        <v>1538</v>
      </c>
      <c r="J101" s="0" t="s">
        <v>1368</v>
      </c>
      <c r="K101" s="0" t="s">
        <v>1369</v>
      </c>
      <c r="L101" s="0" t="s">
        <v>1370</v>
      </c>
      <c r="M101" s="0" t="s">
        <v>1371</v>
      </c>
      <c r="N101" s="0" t="s">
        <v>1372</v>
      </c>
      <c r="O101" s="0" t="s">
        <v>1373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30.4</v>
      </c>
      <c r="Z101" s="0" t="n">
        <v>0</v>
      </c>
      <c r="AA101" s="0" t="s">
        <v>2</v>
      </c>
      <c r="AB101" s="0" t="s">
        <v>2</v>
      </c>
    </row>
    <row r="102" customFormat="false" ht="14.4" hidden="false" customHeight="false" outlineLevel="0" collapsed="false">
      <c r="A102" s="0" t="n">
        <v>1</v>
      </c>
      <c r="B102" s="0" t="s">
        <v>1540</v>
      </c>
      <c r="C102" s="0" t="s">
        <v>1855</v>
      </c>
      <c r="D102" s="0" t="n">
        <v>1</v>
      </c>
      <c r="E102" s="0" t="n">
        <f aca="false">3447081</f>
        <v>3447081</v>
      </c>
      <c r="F102" s="0" t="s">
        <v>1856</v>
      </c>
      <c r="G102" s="0" t="s">
        <v>1857</v>
      </c>
      <c r="H102" s="0" t="s">
        <v>1858</v>
      </c>
      <c r="I102" s="0" t="s">
        <v>1538</v>
      </c>
      <c r="J102" s="0" t="s">
        <v>1335</v>
      </c>
      <c r="K102" s="0" t="s">
        <v>1336</v>
      </c>
      <c r="L102" s="0" t="s">
        <v>1337</v>
      </c>
      <c r="M102" s="0" t="s">
        <v>1338</v>
      </c>
      <c r="N102" s="0" t="s">
        <v>1339</v>
      </c>
      <c r="O102" s="0" t="s">
        <v>1340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59.6</v>
      </c>
      <c r="Z102" s="0" t="n">
        <v>0</v>
      </c>
      <c r="AA102" s="0" t="s">
        <v>2</v>
      </c>
      <c r="AB102" s="0" t="s">
        <v>2</v>
      </c>
    </row>
    <row r="103" customFormat="false" ht="14.4" hidden="false" customHeight="false" outlineLevel="0" collapsed="false">
      <c r="A103" s="0" t="n">
        <v>1</v>
      </c>
      <c r="B103" s="0" t="n">
        <f aca="false">3406616</f>
        <v>3406616</v>
      </c>
      <c r="C103" s="0" t="s">
        <v>1859</v>
      </c>
      <c r="D103" s="0" t="n">
        <v>1</v>
      </c>
      <c r="E103" s="0" t="s">
        <v>1860</v>
      </c>
      <c r="F103" s="0" t="s">
        <v>1856</v>
      </c>
      <c r="G103" s="0" t="s">
        <v>1824</v>
      </c>
      <c r="H103" s="0" t="s">
        <v>1861</v>
      </c>
      <c r="I103" s="0" t="s">
        <v>1538</v>
      </c>
      <c r="J103" s="0" t="s">
        <v>1515</v>
      </c>
      <c r="K103" s="0" t="s">
        <v>1336</v>
      </c>
      <c r="L103" s="0" t="s">
        <v>1337</v>
      </c>
      <c r="M103" s="0" t="s">
        <v>1516</v>
      </c>
      <c r="N103" s="0" t="s">
        <v>1339</v>
      </c>
      <c r="O103" s="0" t="s">
        <v>1340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5.5</v>
      </c>
      <c r="Z103" s="0" t="n">
        <v>0</v>
      </c>
      <c r="AA103" s="0" t="s">
        <v>2</v>
      </c>
      <c r="AB103" s="0" t="s">
        <v>2</v>
      </c>
    </row>
    <row r="104" customFormat="false" ht="14.4" hidden="false" customHeight="false" outlineLevel="0" collapsed="false">
      <c r="A104" s="0" t="n">
        <v>1</v>
      </c>
      <c r="B104" s="0" t="s">
        <v>1651</v>
      </c>
      <c r="C104" s="0" t="s">
        <v>1862</v>
      </c>
      <c r="D104" s="0" t="n">
        <v>1</v>
      </c>
      <c r="E104" s="0" t="n">
        <f aca="false">4626322</f>
        <v>4626322</v>
      </c>
      <c r="F104" s="0" t="s">
        <v>1863</v>
      </c>
      <c r="G104" s="0" t="s">
        <v>1864</v>
      </c>
      <c r="H104" s="0" t="s">
        <v>1865</v>
      </c>
      <c r="I104" s="0" t="s">
        <v>1538</v>
      </c>
      <c r="J104" s="0" t="s">
        <v>1422</v>
      </c>
      <c r="K104" s="0" t="s">
        <v>1423</v>
      </c>
      <c r="L104" s="0" t="s">
        <v>1424</v>
      </c>
      <c r="M104" s="0" t="s">
        <v>1425</v>
      </c>
      <c r="N104" s="0" t="s">
        <v>1426</v>
      </c>
      <c r="O104" s="0" t="s">
        <v>1427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17.7</v>
      </c>
      <c r="Z104" s="0" t="n">
        <v>0</v>
      </c>
      <c r="AA104" s="0" t="s">
        <v>2</v>
      </c>
      <c r="AB104" s="0" t="s">
        <v>2</v>
      </c>
    </row>
    <row r="105" customFormat="false" ht="14.4" hidden="false" customHeight="false" outlineLevel="0" collapsed="false">
      <c r="A105" s="0" t="n">
        <v>1</v>
      </c>
      <c r="B105" s="0" t="n">
        <f aca="false">1593740</f>
        <v>1593740</v>
      </c>
      <c r="C105" s="0" t="s">
        <v>1866</v>
      </c>
      <c r="D105" s="0" t="n">
        <v>1</v>
      </c>
      <c r="E105" s="0" t="s">
        <v>1867</v>
      </c>
      <c r="F105" s="0" t="s">
        <v>1868</v>
      </c>
      <c r="G105" s="0" t="s">
        <v>1869</v>
      </c>
      <c r="H105" s="0" t="s">
        <v>1870</v>
      </c>
      <c r="I105" s="0" t="s">
        <v>1538</v>
      </c>
      <c r="J105" s="0" t="s">
        <v>1517</v>
      </c>
      <c r="K105" s="0" t="s">
        <v>1518</v>
      </c>
      <c r="L105" s="0" t="s">
        <v>1519</v>
      </c>
      <c r="M105" s="0" t="s">
        <v>1520</v>
      </c>
      <c r="N105" s="0" t="s">
        <v>1521</v>
      </c>
      <c r="O105" s="0" t="s">
        <v>1522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6.2</v>
      </c>
      <c r="AA105" s="0" t="s">
        <v>2</v>
      </c>
      <c r="AB105" s="0" t="s">
        <v>2</v>
      </c>
    </row>
    <row r="106" customFormat="false" ht="14.4" hidden="false" customHeight="false" outlineLevel="0" collapsed="false">
      <c r="A106" s="0" t="n">
        <v>1</v>
      </c>
      <c r="B106" s="0" t="n">
        <f aca="false">1986121</f>
        <v>1986121</v>
      </c>
      <c r="C106" s="0" t="s">
        <v>1871</v>
      </c>
      <c r="D106" s="0" t="n">
        <v>1</v>
      </c>
      <c r="E106" s="0" t="s">
        <v>1550</v>
      </c>
      <c r="F106" s="0" t="s">
        <v>1535</v>
      </c>
      <c r="G106" s="0" t="s">
        <v>1872</v>
      </c>
      <c r="H106" s="0" t="s">
        <v>1873</v>
      </c>
      <c r="I106" s="0" t="s">
        <v>1538</v>
      </c>
      <c r="J106" s="0" t="s">
        <v>1523</v>
      </c>
      <c r="K106" s="0" t="s">
        <v>1352</v>
      </c>
      <c r="L106" s="0" t="s">
        <v>1353</v>
      </c>
      <c r="M106" s="0" t="s">
        <v>1348</v>
      </c>
      <c r="N106" s="0" t="s">
        <v>1349</v>
      </c>
      <c r="O106" s="0" t="s">
        <v>1350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82.4</v>
      </c>
      <c r="AA106" s="0" t="s">
        <v>2</v>
      </c>
      <c r="AB106" s="0" t="s">
        <v>2</v>
      </c>
    </row>
    <row r="107" customFormat="false" ht="14.4" hidden="false" customHeight="false" outlineLevel="0" collapsed="false">
      <c r="A107" s="0" t="n">
        <v>1</v>
      </c>
      <c r="B107" s="0" t="n">
        <f aca="false">1988598</f>
        <v>1988598</v>
      </c>
      <c r="C107" s="0" t="s">
        <v>1819</v>
      </c>
      <c r="D107" s="0" t="n">
        <v>1</v>
      </c>
      <c r="E107" s="0" t="n">
        <f aca="false">2011119</f>
        <v>2011119</v>
      </c>
      <c r="F107" s="0" t="s">
        <v>1535</v>
      </c>
      <c r="G107" s="0" t="s">
        <v>1756</v>
      </c>
      <c r="H107" s="0" t="s">
        <v>1874</v>
      </c>
      <c r="I107" s="0" t="s">
        <v>1538</v>
      </c>
      <c r="J107" s="0" t="s">
        <v>1524</v>
      </c>
      <c r="K107" s="0" t="s">
        <v>1349</v>
      </c>
      <c r="L107" s="0" t="s">
        <v>1350</v>
      </c>
      <c r="M107" s="0" t="s">
        <v>1366</v>
      </c>
      <c r="N107" s="0" t="s">
        <v>1358</v>
      </c>
      <c r="O107" s="0" t="s">
        <v>928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11.9</v>
      </c>
      <c r="AA107" s="0" t="s">
        <v>2</v>
      </c>
      <c r="AB107" s="0" t="s">
        <v>2</v>
      </c>
    </row>
    <row r="108" customFormat="false" ht="14.4" hidden="false" customHeight="false" outlineLevel="0" collapsed="false">
      <c r="A108" s="0" t="n">
        <v>1</v>
      </c>
      <c r="B108" s="0" t="n">
        <f aca="false">1988957</f>
        <v>1988957</v>
      </c>
      <c r="C108" s="0" t="s">
        <v>1560</v>
      </c>
      <c r="D108" s="0" t="n">
        <v>1</v>
      </c>
      <c r="E108" s="0" t="s">
        <v>1550</v>
      </c>
      <c r="F108" s="0" t="s">
        <v>1535</v>
      </c>
      <c r="G108" s="0" t="s">
        <v>1666</v>
      </c>
      <c r="H108" s="0" t="s">
        <v>1745</v>
      </c>
      <c r="I108" s="0" t="s">
        <v>1538</v>
      </c>
      <c r="J108" s="0" t="s">
        <v>1525</v>
      </c>
      <c r="K108" s="0" t="s">
        <v>1349</v>
      </c>
      <c r="L108" s="0" t="s">
        <v>1350</v>
      </c>
      <c r="M108" s="0" t="s">
        <v>1348</v>
      </c>
      <c r="N108" s="0" t="s">
        <v>1349</v>
      </c>
      <c r="O108" s="0" t="s">
        <v>1350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100</v>
      </c>
      <c r="AA108" s="0" t="s">
        <v>2</v>
      </c>
      <c r="AB108" s="0" t="s">
        <v>2</v>
      </c>
    </row>
    <row r="109" customFormat="false" ht="14.4" hidden="false" customHeight="false" outlineLevel="0" collapsed="false">
      <c r="A109" s="0" t="n">
        <v>1</v>
      </c>
      <c r="B109" s="0" t="n">
        <f aca="false">2540767</f>
        <v>2540767</v>
      </c>
      <c r="C109" s="0" t="s">
        <v>1875</v>
      </c>
      <c r="D109" s="0" t="n">
        <v>1</v>
      </c>
      <c r="E109" s="0" t="s">
        <v>1574</v>
      </c>
      <c r="F109" s="0" t="s">
        <v>1876</v>
      </c>
      <c r="G109" s="0" t="s">
        <v>1877</v>
      </c>
      <c r="H109" s="0" t="s">
        <v>1878</v>
      </c>
      <c r="I109" s="0" t="s">
        <v>1538</v>
      </c>
      <c r="J109" s="0" t="s">
        <v>1368</v>
      </c>
      <c r="K109" s="0" t="s">
        <v>1369</v>
      </c>
      <c r="L109" s="0" t="s">
        <v>1370</v>
      </c>
      <c r="M109" s="0" t="s">
        <v>1371</v>
      </c>
      <c r="N109" s="0" t="s">
        <v>1372</v>
      </c>
      <c r="O109" s="0" t="s">
        <v>1373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37.9</v>
      </c>
      <c r="AA109" s="0" t="s">
        <v>2</v>
      </c>
      <c r="AB109" s="0" t="s">
        <v>2</v>
      </c>
    </row>
    <row r="110" customFormat="false" ht="14.4" hidden="false" customHeight="false" outlineLevel="0" collapsed="false">
      <c r="A110" s="0" t="n">
        <v>1</v>
      </c>
      <c r="B110" s="0" t="s">
        <v>1540</v>
      </c>
      <c r="C110" s="0" t="s">
        <v>1879</v>
      </c>
      <c r="D110" s="0" t="n">
        <v>1</v>
      </c>
      <c r="E110" s="0" t="n">
        <f aca="false">3447081</f>
        <v>3447081</v>
      </c>
      <c r="F110" s="0" t="s">
        <v>1880</v>
      </c>
      <c r="G110" s="0" t="s">
        <v>1881</v>
      </c>
      <c r="H110" s="0" t="s">
        <v>1882</v>
      </c>
      <c r="I110" s="0" t="s">
        <v>1538</v>
      </c>
      <c r="J110" s="0" t="s">
        <v>1335</v>
      </c>
      <c r="K110" s="0" t="s">
        <v>1336</v>
      </c>
      <c r="L110" s="0" t="s">
        <v>1337</v>
      </c>
      <c r="M110" s="0" t="s">
        <v>1338</v>
      </c>
      <c r="N110" s="0" t="s">
        <v>1339</v>
      </c>
      <c r="O110" s="0" t="s">
        <v>1340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11.7</v>
      </c>
      <c r="AA110" s="0" t="s">
        <v>2</v>
      </c>
      <c r="AB110" s="0" t="s">
        <v>2</v>
      </c>
    </row>
    <row r="111" customFormat="false" ht="14.4" hidden="false" customHeight="false" outlineLevel="0" collapsed="false">
      <c r="A111" s="0" t="n">
        <v>3</v>
      </c>
      <c r="B111" s="0" t="s">
        <v>1883</v>
      </c>
      <c r="C111" s="0" t="s">
        <v>1560</v>
      </c>
      <c r="D111" s="0" t="n">
        <v>3</v>
      </c>
      <c r="E111" s="0" t="n">
        <f aca="false">51318</f>
        <v>51318</v>
      </c>
      <c r="F111" s="0" t="s">
        <v>1560</v>
      </c>
      <c r="G111" s="0" t="s">
        <v>1884</v>
      </c>
      <c r="H111" s="0" t="s">
        <v>1885</v>
      </c>
      <c r="I111" s="0" t="s">
        <v>1538</v>
      </c>
      <c r="J111" s="0" t="s">
        <v>1526</v>
      </c>
      <c r="K111" s="0" t="s">
        <v>1464</v>
      </c>
      <c r="L111" s="0" t="s">
        <v>922</v>
      </c>
      <c r="M111" s="0" t="s">
        <v>1465</v>
      </c>
      <c r="N111" s="0" t="s">
        <v>1466</v>
      </c>
      <c r="O111" s="0" t="s">
        <v>1467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100</v>
      </c>
      <c r="AA111" s="0" t="s">
        <v>4</v>
      </c>
      <c r="AB111" s="0" t="s">
        <v>4</v>
      </c>
    </row>
  </sheetData>
  <autoFilter ref="A1:AB111">
    <filterColumn colId="15">
      <customFilters and="true">
        <customFilter operator="equal" val="0"/>
      </customFilters>
    </filterColumn>
    <filterColumn colId="19">
      <customFilters and="true">
        <customFilter operator="equal" val="0"/>
      </customFilters>
    </filterColumn>
  </autoFilter>
  <conditionalFormatting sqref="P2:Z11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2021-10-20T08:48:20Z</dcterms:created>
  <dc:creator/>
  <dc:description/>
  <dc:language>en-US</dc:language>
  <cp:lastModifiedBy/>
  <dcterms:modified xsi:type="dcterms:W3CDTF">2022-07-07T12:49:38Z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