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definedNames>
    <definedName function="false" hidden="true" localSheetId="6" name="_xlnm._FilterDatabase" vbProcedure="false">'JC full'!$A$1:$AB$187</definedName>
    <definedName function="false" hidden="true" localSheetId="1" name="_xlnm._FilterDatabase" vbProcedure="false">mutations!$A$1:$S$332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<sst xmlns="http://schemas.openxmlformats.org/spreadsheetml/2006/main" count="7827" uniqueCount="2356">
  <si>
    <t xml:space="preserve">Seq ID</t>
  </si>
  <si>
    <t xml:space="preserve">Length</t>
  </si>
  <si>
    <t xml:space="preserve">Plasmids</t>
  </si>
  <si>
    <t xml:space="preserve">1</t>
  </si>
  <si>
    <t xml:space="preserve">5261164</t>
  </si>
  <si>
    <t xml:space="preserve">2</t>
  </si>
  <si>
    <t xml:space="preserve">239800</t>
  </si>
  <si>
    <t xml:space="preserve">IncHI1B_1_pNDM-MAR</t>
  </si>
  <si>
    <t xml:space="preserve">3</t>
  </si>
  <si>
    <t xml:space="preserve">183740</t>
  </si>
  <si>
    <t xml:space="preserve">IncFIA(HI1)_1_HI1/IncFII_1_pKP91</t>
  </si>
  <si>
    <t xml:space="preserve">4</t>
  </si>
  <si>
    <t xml:space="preserve">65499</t>
  </si>
  <si>
    <t xml:space="preserve">IncL/M(pOXA-48)_1_pOXA-48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</si>
  <si>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</si>
  <si>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</si>
  <si>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</si>
  <si>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</si>
  <si>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</si>
  <si>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</si>
  <si>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2_G</t>
  </si>
  <si>
    <t xml:space="preserve">2_G2</t>
  </si>
  <si>
    <t xml:space="preserve">2_G3</t>
  </si>
  <si>
    <t xml:space="preserve">2_G4</t>
  </si>
  <si>
    <t xml:space="preserve">2_H</t>
  </si>
  <si>
    <t xml:space="preserve">2_H3</t>
  </si>
  <si>
    <t xml:space="preserve">2_H4</t>
  </si>
  <si>
    <t xml:space="preserve">2_H5</t>
  </si>
  <si>
    <t xml:space="preserve">4_H2</t>
  </si>
  <si>
    <t xml:space="preserve">4_H3</t>
  </si>
  <si>
    <t xml:space="preserve">4_H4</t>
  </si>
  <si>
    <t xml:space="preserve">RA</t>
  </si>
  <si>
    <t xml:space="preserve">3,520,218</t>
  </si>
  <si>
    <t xml:space="preserve">A→T</t>
  </si>
  <si>
    <t xml:space="preserve">Q173L(CAG→CTG)</t>
  </si>
  <si>
    <t xml:space="preserve">pgaptmp_003478→</t>
  </si>
  <si>
    <t xml:space="preserve">LysR family transcriptional regulator</t>
  </si>
  <si>
    <t xml:space="preserve">55,636</t>
  </si>
  <si>
    <t xml:space="preserve">T→G</t>
  </si>
  <si>
    <t xml:space="preserve">G170G(GGT→GGG)</t>
  </si>
  <si>
    <t xml:space="preserve">pgaptmp_000057→</t>
  </si>
  <si>
    <t xml:space="preserve">aromatic acid/H+ symport family MFS transporter</t>
  </si>
  <si>
    <t xml:space="preserve">255,876</t>
  </si>
  <si>
    <t xml:space="preserve">intergenic (+161/‑58)</t>
  </si>
  <si>
    <t xml:space="preserve">bcsC→ / →hmsP</t>
  </si>
  <si>
    <t xml:space="preserve">cellulose biosynthesis protein BcsC/biofilm formation regulator HmsP</t>
  </si>
  <si>
    <t xml:space="preserve">629,500</t>
  </si>
  <si>
    <t xml:space="preserve">G→C</t>
  </si>
  <si>
    <t xml:space="preserve">L193V(CTG→GTG)</t>
  </si>
  <si>
    <t xml:space="preserve">pgaptmp_000622←</t>
  </si>
  <si>
    <t xml:space="preserve">glycerone kinase</t>
  </si>
  <si>
    <t xml:space="preserve">807,873</t>
  </si>
  <si>
    <t xml:space="preserve">T→A</t>
  </si>
  <si>
    <t xml:space="preserve">T77T(ACT→ACA)</t>
  </si>
  <si>
    <t xml:space="preserve">pgaptmp_000801→</t>
  </si>
  <si>
    <t xml:space="preserve">ASCH domain‑containing protein</t>
  </si>
  <si>
    <t xml:space="preserve">941,185</t>
  </si>
  <si>
    <t xml:space="preserve">intergenic (+42/‑511)</t>
  </si>
  <si>
    <t xml:space="preserve">pocR→ / →pgaptmp_000933</t>
  </si>
  <si>
    <t xml:space="preserve">regulatory protein PocR/cobyrinate a,c‑diamide synthase</t>
  </si>
  <si>
    <t xml:space="preserve">1,142,405</t>
  </si>
  <si>
    <t xml:space="preserve">G→A</t>
  </si>
  <si>
    <t xml:space="preserve">intergenic (+602/‑100)</t>
  </si>
  <si>
    <t xml:space="preserve">pgaptmp_001133→ / →pgaptmp_001134</t>
  </si>
  <si>
    <t xml:space="preserve">aldehyde dehydrogenase/fimbrial protein</t>
  </si>
  <si>
    <t xml:space="preserve">1,240,149</t>
  </si>
  <si>
    <t xml:space="preserve">C→T</t>
  </si>
  <si>
    <t xml:space="preserve">intergenic (+61/‑122)</t>
  </si>
  <si>
    <t xml:space="preserve">pgaptmp_001243→ / →pgaptmp_001244</t>
  </si>
  <si>
    <t xml:space="preserve">tRNA‑Glu/23S ribosomal RNA</t>
  </si>
  <si>
    <t xml:space="preserve">1,240,210</t>
  </si>
  <si>
    <t xml:space="preserve">intergenic (+122/‑61)</t>
  </si>
  <si>
    <t xml:space="preserve">1,580,197</t>
  </si>
  <si>
    <t xml:space="preserve">C→G</t>
  </si>
  <si>
    <t xml:space="preserve">A84G(GCG→GGG)</t>
  </si>
  <si>
    <t xml:space="preserve">yejK→</t>
  </si>
  <si>
    <t xml:space="preserve">nucleoid‑associated protein YejK</t>
  </si>
  <si>
    <t xml:space="preserve">1,580,199</t>
  </si>
  <si>
    <t xml:space="preserve">A→C</t>
  </si>
  <si>
    <t xml:space="preserve">T85P(ACC→CCC)</t>
  </si>
  <si>
    <t xml:space="preserve">1,580,204</t>
  </si>
  <si>
    <t xml:space="preserve">G86G(GGT→GGG)</t>
  </si>
  <si>
    <t xml:space="preserve">1,670,300</t>
  </si>
  <si>
    <t xml:space="preserve">A141G(GCG→GGG)</t>
  </si>
  <si>
    <t xml:space="preserve">pgaptmp_001638←</t>
  </si>
  <si>
    <t xml:space="preserve">cytochrome C biogenesis protein CcdA</t>
  </si>
  <si>
    <t xml:space="preserve">1,684,977</t>
  </si>
  <si>
    <t xml:space="preserve">I208N(ATC→AAC)</t>
  </si>
  <si>
    <t xml:space="preserve">mdtC←</t>
  </si>
  <si>
    <t xml:space="preserve">multidrug efflux RND transporter permease subunit MdtC</t>
  </si>
  <si>
    <t xml:space="preserve">1,684,989</t>
  </si>
  <si>
    <t xml:space="preserve">V204G(GTG→GGG)</t>
  </si>
  <si>
    <t xml:space="preserve">1,774,926</t>
  </si>
  <si>
    <t xml:space="preserve">L28Q(CTG→CAG)</t>
  </si>
  <si>
    <t xml:space="preserve">pgaptmp_001726←</t>
  </si>
  <si>
    <t xml:space="preserve">hypothetical protein</t>
  </si>
  <si>
    <t xml:space="preserve">1,803,796</t>
  </si>
  <si>
    <t xml:space="preserve">intergenic (‑179/‑5)</t>
  </si>
  <si>
    <t xml:space="preserve">yedA← / →pgaptmp_001760</t>
  </si>
  <si>
    <t xml:space="preserve">drug/metabolite exporter YedA/DUF808 domain‑containing protein</t>
  </si>
  <si>
    <t xml:space="preserve">1,803,823</t>
  </si>
  <si>
    <t xml:space="preserve">C→A</t>
  </si>
  <si>
    <t xml:space="preserve">T8K(ACA→AAA)</t>
  </si>
  <si>
    <t xml:space="preserve">pgaptmp_001760→</t>
  </si>
  <si>
    <t xml:space="preserve">DUF808 domain‑containing protein</t>
  </si>
  <si>
    <t xml:space="preserve">1,803,840</t>
  </si>
  <si>
    <t xml:space="preserve">A14P(GCC→CCC)</t>
  </si>
  <si>
    <t xml:space="preserve">JC</t>
  </si>
  <si>
    <t xml:space="preserve">2,121,729</t>
  </si>
  <si>
    <t xml:space="preserve">Δ3 bp</t>
  </si>
  <si>
    <t xml:space="preserve">coding (214‑216/1017 nt)</t>
  </si>
  <si>
    <t xml:space="preserve">dmpG→</t>
  </si>
  <si>
    <t xml:space="preserve">4‑hydroxy‑2‑oxovalerate aldolase</t>
  </si>
  <si>
    <t xml:space="preserve">2,404,923</t>
  </si>
  <si>
    <t xml:space="preserve">R42H(CGC→CAC)</t>
  </si>
  <si>
    <t xml:space="preserve">pgaptmp_002370→</t>
  </si>
  <si>
    <t xml:space="preserve">alpha‑amylase family protein</t>
  </si>
  <si>
    <t xml:space="preserve">2,828,375</t>
  </si>
  <si>
    <t xml:space="preserve">Q154P(CAG→CCG)</t>
  </si>
  <si>
    <t xml:space="preserve">pgaptmp_002791→</t>
  </si>
  <si>
    <t xml:space="preserve">aromatic alcohol reductase</t>
  </si>
  <si>
    <t xml:space="preserve">2,833,786</t>
  </si>
  <si>
    <t xml:space="preserve">P271P(CCG→CCA)</t>
  </si>
  <si>
    <t xml:space="preserve">tssG←</t>
  </si>
  <si>
    <t xml:space="preserve">type VI secretion system baseplate subunit TssG</t>
  </si>
  <si>
    <t xml:space="preserve">2,877,019</t>
  </si>
  <si>
    <t xml:space="preserve">S54S(AGC→AGT)</t>
  </si>
  <si>
    <t xml:space="preserve">ycjG←</t>
  </si>
  <si>
    <t xml:space="preserve">L‑Ala‑D/L‑Glu epimerase</t>
  </si>
  <si>
    <t xml:space="preserve">2,971,690</t>
  </si>
  <si>
    <t xml:space="preserve">A52T(GCC→ACC)</t>
  </si>
  <si>
    <t xml:space="preserve">topA←</t>
  </si>
  <si>
    <t xml:space="preserve">type I DNA topoisomerase</t>
  </si>
  <si>
    <t xml:space="preserve">3,230,345</t>
  </si>
  <si>
    <t xml:space="preserve">H91H(CAC→CAT)</t>
  </si>
  <si>
    <t xml:space="preserve">fabD←</t>
  </si>
  <si>
    <t xml:space="preserve">ACP S‑malonyltransferase</t>
  </si>
  <si>
    <t xml:space="preserve">3,405,863</t>
  </si>
  <si>
    <t xml:space="preserve">Q467Q(CAG→CAA)</t>
  </si>
  <si>
    <t xml:space="preserve">ftsK←</t>
  </si>
  <si>
    <t xml:space="preserve">DNA translocase FtsK</t>
  </si>
  <si>
    <t xml:space="preserve">3,405,874</t>
  </si>
  <si>
    <t xml:space="preserve">A→G</t>
  </si>
  <si>
    <t xml:space="preserve">Y464H(TAT→CAT)</t>
  </si>
  <si>
    <t xml:space="preserve">3,405,875</t>
  </si>
  <si>
    <t xml:space="preserve">P463P(CCC→CCG)</t>
  </si>
  <si>
    <t xml:space="preserve">3,405,886</t>
  </si>
  <si>
    <t xml:space="preserve">T→C</t>
  </si>
  <si>
    <t xml:space="preserve">T460A(ACT→GCT)</t>
  </si>
  <si>
    <t xml:space="preserve">3,405,887</t>
  </si>
  <si>
    <t xml:space="preserve">P459P(CCA→CCG)</t>
  </si>
  <si>
    <t xml:space="preserve">3,405,946</t>
  </si>
  <si>
    <t xml:space="preserve">Y440H(TAT→CAT)</t>
  </si>
  <si>
    <t xml:space="preserve">3,406,017</t>
  </si>
  <si>
    <t xml:space="preserve">R416H(CGT→CAT) ‡</t>
  </si>
  <si>
    <t xml:space="preserve">3,406,018</t>
  </si>
  <si>
    <t xml:space="preserve">R416C(CGT→TGT) ‡</t>
  </si>
  <si>
    <t xml:space="preserve">3,406,029</t>
  </si>
  <si>
    <t xml:space="preserve">V412A(GTT→GCT)</t>
  </si>
  <si>
    <t xml:space="preserve">3,406,037</t>
  </si>
  <si>
    <t xml:space="preserve">Q409Q(CAA→CAG)</t>
  </si>
  <si>
    <t xml:space="preserve">3,515,264</t>
  </si>
  <si>
    <t xml:space="preserve">intergenic (‑177/+38)</t>
  </si>
  <si>
    <t xml:space="preserve">rhlE← / ←pgaptmp_003473</t>
  </si>
  <si>
    <t xml:space="preserve">ATP‑dependent RNA helicase RhlE/transketolase family protein</t>
  </si>
  <si>
    <t xml:space="preserve">3,515,266</t>
  </si>
  <si>
    <t xml:space="preserve">intergenic (‑179/+36)</t>
  </si>
  <si>
    <t xml:space="preserve">3,515,275</t>
  </si>
  <si>
    <t xml:space="preserve">intergenic (‑188/+27)</t>
  </si>
  <si>
    <t xml:space="preserve">3,588,769</t>
  </si>
  <si>
    <t xml:space="preserve">G134G(GGT→GGC)</t>
  </si>
  <si>
    <t xml:space="preserve">pgaptmp_003544←</t>
  </si>
  <si>
    <t xml:space="preserve">oxalacetate decarboxylase subunit beta</t>
  </si>
  <si>
    <t xml:space="preserve">3,588,883</t>
  </si>
  <si>
    <t xml:space="preserve">E96E(GAG→GAA)</t>
  </si>
  <si>
    <t xml:space="preserve">3,588,889</t>
  </si>
  <si>
    <t xml:space="preserve">I94I(ATT→ATC)</t>
  </si>
  <si>
    <t xml:space="preserve">3,588,894</t>
  </si>
  <si>
    <t xml:space="preserve">T93A(ACC→GCC)</t>
  </si>
  <si>
    <t xml:space="preserve">3,737,132</t>
  </si>
  <si>
    <t xml:space="preserve">L209V(CTG→GTG)</t>
  </si>
  <si>
    <t xml:space="preserve">pgaptmp_003695→</t>
  </si>
  <si>
    <t xml:space="preserve">oxidoreductase</t>
  </si>
  <si>
    <t xml:space="preserve">3,737,135</t>
  </si>
  <si>
    <t xml:space="preserve">L210V(CTG→GTG)</t>
  </si>
  <si>
    <t xml:space="preserve">4,055,059</t>
  </si>
  <si>
    <t xml:space="preserve">I594F(ATT→TTT)</t>
  </si>
  <si>
    <t xml:space="preserve">sbcC→</t>
  </si>
  <si>
    <t xml:space="preserve">exonuclease subunit SbcC</t>
  </si>
  <si>
    <t xml:space="preserve">4,212,872</t>
  </si>
  <si>
    <t xml:space="preserve">G139D(GGC→GAC)</t>
  </si>
  <si>
    <t xml:space="preserve">lpxD←</t>
  </si>
  <si>
    <t xml:space="preserve">UDP‑3‑O‑(3‑hydroxymyristoyl)glucosamine N‑acyltransferase</t>
  </si>
  <si>
    <t xml:space="preserve">4,369,401</t>
  </si>
  <si>
    <t xml:space="preserve">intergenic (+41/‑97)</t>
  </si>
  <si>
    <t xml:space="preserve">araA→ / →araD</t>
  </si>
  <si>
    <t xml:space="preserve">L‑arabinose isomerase/L‑ribulose‑5‑phosphate 4‑epimerase</t>
  </si>
  <si>
    <t xml:space="preserve">4,427,500</t>
  </si>
  <si>
    <t xml:space="preserve">R192R(CGC→CGG)</t>
  </si>
  <si>
    <t xml:space="preserve">msyB→</t>
  </si>
  <si>
    <t xml:space="preserve">acidic protein MsyB</t>
  </si>
  <si>
    <t xml:space="preserve">4,449,851</t>
  </si>
  <si>
    <t xml:space="preserve">T234S(ACC→AGC)</t>
  </si>
  <si>
    <t xml:space="preserve">sltY←</t>
  </si>
  <si>
    <t xml:space="preserve">murein transglycosylase</t>
  </si>
  <si>
    <t xml:space="preserve">3,720,178</t>
  </si>
  <si>
    <t xml:space="preserve">intergenic (‑334/‑118)</t>
  </si>
  <si>
    <t xml:space="preserve">pgaptmp_003681← / →codB</t>
  </si>
  <si>
    <t xml:space="preserve">methylthioribulose 1‑phosphate dehydratase/cytosine permease</t>
  </si>
  <si>
    <t xml:space="preserve">4,972,508</t>
  </si>
  <si>
    <t xml:space="preserve">intergenic (‑23/+160)</t>
  </si>
  <si>
    <t xml:space="preserve">pgaptmp_004850← / ←pgaptmp_004851</t>
  </si>
  <si>
    <t xml:space="preserve">23S ribosomal RNA/tRNA‑Glu</t>
  </si>
  <si>
    <t xml:space="preserve">4,972,510:1</t>
  </si>
  <si>
    <t xml:space="preserve">+A</t>
  </si>
  <si>
    <t xml:space="preserve">intergenic (‑25/+158)</t>
  </si>
  <si>
    <t xml:space="preserve">4,972,511:1</t>
  </si>
  <si>
    <t xml:space="preserve">+C</t>
  </si>
  <si>
    <t xml:space="preserve">intergenic (‑26/+157)</t>
  </si>
  <si>
    <t xml:space="preserve">4,972,513</t>
  </si>
  <si>
    <t xml:space="preserve">1 bp→TG</t>
  </si>
  <si>
    <t xml:space="preserve">intergenic (‑28/+155)</t>
  </si>
  <si>
    <t xml:space="preserve">4,972,515</t>
  </si>
  <si>
    <t xml:space="preserve">intergenic (‑30/+153)</t>
  </si>
  <si>
    <t xml:space="preserve">4,972,607</t>
  </si>
  <si>
    <t xml:space="preserve">intergenic (‑122/+61)</t>
  </si>
  <si>
    <t xml:space="preserve">103,314</t>
  </si>
  <si>
    <t xml:space="preserve">V14G(GTT→GGT)</t>
  </si>
  <si>
    <t xml:space="preserve">pgaptmp_000104←</t>
  </si>
  <si>
    <t xml:space="preserve">uracil‑xanthine permease</t>
  </si>
  <si>
    <t xml:space="preserve">229,802</t>
  </si>
  <si>
    <t xml:space="preserve">intergenic (+8/‑310)</t>
  </si>
  <si>
    <t xml:space="preserve">pgaptmp_000225→ / →bcsO</t>
  </si>
  <si>
    <t xml:space="preserve">hypothetical protein/cellulose biosynthesis protein BcsO</t>
  </si>
  <si>
    <t xml:space="preserve">255,891</t>
  </si>
  <si>
    <t xml:space="preserve">intergenic (+176/‑43)</t>
  </si>
  <si>
    <t xml:space="preserve">286,180</t>
  </si>
  <si>
    <t xml:space="preserve">G→T</t>
  </si>
  <si>
    <t xml:space="preserve">F327L(TTC→TTA)</t>
  </si>
  <si>
    <t xml:space="preserve">pgaptmp_000265←</t>
  </si>
  <si>
    <t xml:space="preserve">magnesium transporter</t>
  </si>
  <si>
    <t xml:space="preserve">321,432:1</t>
  </si>
  <si>
    <t xml:space="preserve">intergenic (+250/+638)</t>
  </si>
  <si>
    <t xml:space="preserve">livJ→ / ←panM</t>
  </si>
  <si>
    <t xml:space="preserve">branched chain amino acid ABC transporter substrate‑binding protein LivJ/aspartate 1‑decarboxylase autocleavage activator PanM</t>
  </si>
  <si>
    <t xml:space="preserve">321,883</t>
  </si>
  <si>
    <t xml:space="preserve">intergenic (+701/+187)</t>
  </si>
  <si>
    <t xml:space="preserve">467,796</t>
  </si>
  <si>
    <t xml:space="preserve">intergenic (‑41/+317)</t>
  </si>
  <si>
    <t xml:space="preserve">dusB← / ←prmA</t>
  </si>
  <si>
    <t xml:space="preserve">tRNA dihydrouridine synthase DusB/50S ribosomal protein L11 methyltransferase</t>
  </si>
  <si>
    <t xml:space="preserve">613,209</t>
  </si>
  <si>
    <t xml:space="preserve">C58G(TGC→GGC)</t>
  </si>
  <si>
    <t xml:space="preserve">rlmG→</t>
  </si>
  <si>
    <t xml:space="preserve">23S rRNA (guanine(1835)‑N(2))‑methyltransferase RlmG</t>
  </si>
  <si>
    <t xml:space="preserve">629,502</t>
  </si>
  <si>
    <t xml:space="preserve">A192G(GCG→GGG)</t>
  </si>
  <si>
    <t xml:space="preserve">834,707</t>
  </si>
  <si>
    <t xml:space="preserve">L378R(CTG→CGG)</t>
  </si>
  <si>
    <t xml:space="preserve">mdtO←</t>
  </si>
  <si>
    <t xml:space="preserve">multidrug efflux transporter permease subunit MdtO</t>
  </si>
  <si>
    <t xml:space="preserve">834,716</t>
  </si>
  <si>
    <t xml:space="preserve">Q375P(CAG→CCG)</t>
  </si>
  <si>
    <t xml:space="preserve">1,104,928</t>
  </si>
  <si>
    <t xml:space="preserve">A154T(GCG→ACG)</t>
  </si>
  <si>
    <t xml:space="preserve">recA→</t>
  </si>
  <si>
    <t xml:space="preserve">recombinase RecA</t>
  </si>
  <si>
    <t xml:space="preserve">1,983,595</t>
  </si>
  <si>
    <t xml:space="preserve">*92Y(TAA→TAC)</t>
  </si>
  <si>
    <t xml:space="preserve">ychH→</t>
  </si>
  <si>
    <t xml:space="preserve">stress‑induced protein YchH</t>
  </si>
  <si>
    <t xml:space="preserve">2,089,442</t>
  </si>
  <si>
    <t xml:space="preserve">A108A(GCC→GCA)</t>
  </si>
  <si>
    <t xml:space="preserve">pgaptmp_002046→</t>
  </si>
  <si>
    <t xml:space="preserve">TetR/AcrR family transcriptional regulator</t>
  </si>
  <si>
    <t xml:space="preserve">2,198,088</t>
  </si>
  <si>
    <t xml:space="preserve">intergenic (‑224/‑66)</t>
  </si>
  <si>
    <t xml:space="preserve">pgaptmp_002150← / →pgaptmp_002151</t>
  </si>
  <si>
    <t xml:space="preserve">hypothetical protein/DUF535 family protein</t>
  </si>
  <si>
    <t xml:space="preserve">2,697,642</t>
  </si>
  <si>
    <t xml:space="preserve">G151G(GGC→GGT)</t>
  </si>
  <si>
    <t xml:space="preserve">pgaptmp_002670→</t>
  </si>
  <si>
    <t xml:space="preserve">anion permease</t>
  </si>
  <si>
    <t xml:space="preserve">2,828,366</t>
  </si>
  <si>
    <t xml:space="preserve">L151R(CTG→CGG)</t>
  </si>
  <si>
    <t xml:space="preserve">2,859,655</t>
  </si>
  <si>
    <t xml:space="preserve">H19L(CAT→CTT)</t>
  </si>
  <si>
    <t xml:space="preserve">tssK←</t>
  </si>
  <si>
    <t xml:space="preserve">type VI secretion system baseplate subunit TssK</t>
  </si>
  <si>
    <t xml:space="preserve">2,878,995</t>
  </si>
  <si>
    <t xml:space="preserve">intergenic (‑83/+19)</t>
  </si>
  <si>
    <t xml:space="preserve">pgaptmp_002838← / ←tyrR</t>
  </si>
  <si>
    <t xml:space="preserve">AbrB family transcriptional regulator/transcriptional regulator TyrR</t>
  </si>
  <si>
    <t xml:space="preserve">3,041,828</t>
  </si>
  <si>
    <t xml:space="preserve">intergenic (+68/‑103)</t>
  </si>
  <si>
    <t xml:space="preserve">pncA→ / →pgaptmp_003013</t>
  </si>
  <si>
    <t xml:space="preserve">bifunctional nicotinamidase/pyrazinamidase/glycoside hydrolase family 18 protein</t>
  </si>
  <si>
    <t xml:space="preserve">3,329,123</t>
  </si>
  <si>
    <t xml:space="preserve">T276T(ACG→ACC)</t>
  </si>
  <si>
    <t xml:space="preserve">pgaptmp_003319→</t>
  </si>
  <si>
    <t xml:space="preserve">Lon protease family protein</t>
  </si>
  <si>
    <t xml:space="preserve">3,450,344</t>
  </si>
  <si>
    <t xml:space="preserve">A244S(GCC→TCC)</t>
  </si>
  <si>
    <t xml:space="preserve">rimK←</t>
  </si>
  <si>
    <t xml:space="preserve">30S ribosomal protein S6‑‑L‑glutamate ligase</t>
  </si>
  <si>
    <t xml:space="preserve">3,710,086</t>
  </si>
  <si>
    <t xml:space="preserve">E233V(GAG→GTG)</t>
  </si>
  <si>
    <t xml:space="preserve">pgaptmp_003673←</t>
  </si>
  <si>
    <t xml:space="preserve">molybdopterin‑dependent oxidoreductase</t>
  </si>
  <si>
    <t xml:space="preserve">3,793,833</t>
  </si>
  <si>
    <t xml:space="preserve">Q196P(CAG→CCG)</t>
  </si>
  <si>
    <t xml:space="preserve">pgaptmp_003744←</t>
  </si>
  <si>
    <t xml:space="preserve">aspartate aminotransferase family protein</t>
  </si>
  <si>
    <t xml:space="preserve">4,298,764</t>
  </si>
  <si>
    <t xml:space="preserve">E242E(GAG→GAA)</t>
  </si>
  <si>
    <t xml:space="preserve">aceF←</t>
  </si>
  <si>
    <t xml:space="preserve">pyruvate dehydrogenase complex dihydrolipoyllysine‑residue acetyltransferase</t>
  </si>
  <si>
    <t xml:space="preserve">4,317,934</t>
  </si>
  <si>
    <t xml:space="preserve">R596C(CGT→TGT)</t>
  </si>
  <si>
    <t xml:space="preserve">secA←</t>
  </si>
  <si>
    <t xml:space="preserve">preprotein translocase subunit SecA</t>
  </si>
  <si>
    <t xml:space="preserve">4,495,657</t>
  </si>
  <si>
    <t xml:space="preserve">G129G(GGC→GGG)</t>
  </si>
  <si>
    <t xml:space="preserve">pgaptmp_004406←</t>
  </si>
  <si>
    <t xml:space="preserve">GNAT family N‑acetyltransferase</t>
  </si>
  <si>
    <t xml:space="preserve">4,495,730</t>
  </si>
  <si>
    <t xml:space="preserve">Q105L(CAG→CTG)</t>
  </si>
  <si>
    <t xml:space="preserve">4,721,572</t>
  </si>
  <si>
    <t xml:space="preserve">H287R(CAT→CGT)</t>
  </si>
  <si>
    <t xml:space="preserve">pgaptmp_004615→</t>
  </si>
  <si>
    <t xml:space="preserve">223,505</t>
  </si>
  <si>
    <t xml:space="preserve">intergenic (‑243/‑414)</t>
  </si>
  <si>
    <t xml:space="preserve">pgaptmp_000219← / →pgaptmp_000220</t>
  </si>
  <si>
    <t xml:space="preserve">IS3‑like element ISKpn1 family transposase/ABC transporter substrate‑binding protein</t>
  </si>
  <si>
    <t xml:space="preserve">255,853</t>
  </si>
  <si>
    <t xml:space="preserve">intergenic (+138/‑81)</t>
  </si>
  <si>
    <t xml:space="preserve">255,882</t>
  </si>
  <si>
    <t xml:space="preserve">intergenic (+167/‑52)</t>
  </si>
  <si>
    <t xml:space="preserve">679,537</t>
  </si>
  <si>
    <t xml:space="preserve">intergenic (+12/+33)</t>
  </si>
  <si>
    <t xml:space="preserve">ygiD→ / ←pgaptmp_000675</t>
  </si>
  <si>
    <t xml:space="preserve">4,5‑DOPA dioxygenase extradiol/glutathionylspermidine synthase family protein</t>
  </si>
  <si>
    <t xml:space="preserve">858,631</t>
  </si>
  <si>
    <t xml:space="preserve">Δ66 bp</t>
  </si>
  <si>
    <t xml:space="preserve">coding (317‑382/717 nt)</t>
  </si>
  <si>
    <t xml:space="preserve">mkrJ←</t>
  </si>
  <si>
    <t xml:space="preserve">phosphodiesterase MrkJ</t>
  </si>
  <si>
    <t xml:space="preserve">1,670,298</t>
  </si>
  <si>
    <t xml:space="preserve">L142V(CTG→GTG)</t>
  </si>
  <si>
    <t xml:space="preserve">1,684,984</t>
  </si>
  <si>
    <t xml:space="preserve">T206P(ACC→CCC)</t>
  </si>
  <si>
    <t xml:space="preserve">1,812,429</t>
  </si>
  <si>
    <t xml:space="preserve">intergenic (+1/‑15)</t>
  </si>
  <si>
    <t xml:space="preserve">dcyD→ / →tcyL</t>
  </si>
  <si>
    <t xml:space="preserve">D‑cysteine desulfhydrase/cystine ABC transporter permease</t>
  </si>
  <si>
    <t xml:space="preserve">1,951,837</t>
  </si>
  <si>
    <t xml:space="preserve">intergenic (+19/+31)</t>
  </si>
  <si>
    <t xml:space="preserve">pckA→ / ←pgaptmp_001913</t>
  </si>
  <si>
    <t xml:space="preserve">phosphoenolpyruvate carboxykinase (ATP)/GNAT family N‑acetyltransferase</t>
  </si>
  <si>
    <t xml:space="preserve">2,050,147</t>
  </si>
  <si>
    <t xml:space="preserve">L13L(CTG→CTA)</t>
  </si>
  <si>
    <t xml:space="preserve">pgaptmp_002007→</t>
  </si>
  <si>
    <t xml:space="preserve">YdiY family protein</t>
  </si>
  <si>
    <t xml:space="preserve">2,201,132</t>
  </si>
  <si>
    <t xml:space="preserve">Δ50 bp</t>
  </si>
  <si>
    <t xml:space="preserve">coding (195‑244/1422 nt)</t>
  </si>
  <si>
    <t xml:space="preserve">pgaptmp_002154←</t>
  </si>
  <si>
    <t xml:space="preserve">FAD‑binding oxidoreductase</t>
  </si>
  <si>
    <t xml:space="preserve">2,254,056</t>
  </si>
  <si>
    <t xml:space="preserve">P286P(CCT→CCA)</t>
  </si>
  <si>
    <t xml:space="preserve">pgaptmp_002216←</t>
  </si>
  <si>
    <t xml:space="preserve">FUSC family protein</t>
  </si>
  <si>
    <t xml:space="preserve">2,324,191</t>
  </si>
  <si>
    <t xml:space="preserve">T159P(ACC→CCC)</t>
  </si>
  <si>
    <t xml:space="preserve">pgaptmp_002291→</t>
  </si>
  <si>
    <t xml:space="preserve">NADP‑dependent oxidoreductase</t>
  </si>
  <si>
    <t xml:space="preserve">2,453,537</t>
  </si>
  <si>
    <t xml:space="preserve">intergenic (‑29/‑369)</t>
  </si>
  <si>
    <t xml:space="preserve">pgaptmp_002416← / →pgaptmp_002417</t>
  </si>
  <si>
    <t xml:space="preserve">LacI family DNA‑binding transcriptional regulator/GGDEF domain‑containing protein</t>
  </si>
  <si>
    <t xml:space="preserve">2,512,262</t>
  </si>
  <si>
    <t xml:space="preserve">I168F(ATT→TTT)</t>
  </si>
  <si>
    <t xml:space="preserve">pgaptmp_002479→</t>
  </si>
  <si>
    <t xml:space="preserve">aldo/keto reductase</t>
  </si>
  <si>
    <t xml:space="preserve">2,756,030</t>
  </si>
  <si>
    <t xml:space="preserve">G151C(GGC→TGC)</t>
  </si>
  <si>
    <t xml:space="preserve">astD←</t>
  </si>
  <si>
    <t xml:space="preserve">succinylglutamate‑semialdehyde dehydrogenase</t>
  </si>
  <si>
    <t xml:space="preserve">2,772,517</t>
  </si>
  <si>
    <t xml:space="preserve">V91A(GTT→GCT)</t>
  </si>
  <si>
    <t xml:space="preserve">azoR→</t>
  </si>
  <si>
    <t xml:space="preserve">FMN‑dependent NADH‑azoreductase</t>
  </si>
  <si>
    <t xml:space="preserve">2,995,433</t>
  </si>
  <si>
    <t xml:space="preserve">*180Y(TAA→TAC)</t>
  </si>
  <si>
    <t xml:space="preserve">pgaptmp_002968→</t>
  </si>
  <si>
    <t xml:space="preserve">septation protein A</t>
  </si>
  <si>
    <t xml:space="preserve">3,066,801</t>
  </si>
  <si>
    <t xml:space="preserve">R74G(CGG→GGG)</t>
  </si>
  <si>
    <t xml:space="preserve">pgaptmp_003041→</t>
  </si>
  <si>
    <t xml:space="preserve">DUF488 family protein</t>
  </si>
  <si>
    <t xml:space="preserve">3,066,974</t>
  </si>
  <si>
    <t xml:space="preserve">L59Q(CTA→CAA)</t>
  </si>
  <si>
    <t xml:space="preserve">pgaptmp_003042←</t>
  </si>
  <si>
    <t xml:space="preserve">DUF333 domain‑containing protein</t>
  </si>
  <si>
    <t xml:space="preserve">3,068,977</t>
  </si>
  <si>
    <t xml:space="preserve">intergenic (+38/+22)</t>
  </si>
  <si>
    <t xml:space="preserve">pgaptmp_003046→ / ←pgaptmp_003047</t>
  </si>
  <si>
    <t xml:space="preserve">hypothetical protein/DUF2534 family protein</t>
  </si>
  <si>
    <t xml:space="preserve">3,111,710</t>
  </si>
  <si>
    <t xml:space="preserve">W406G(TGG→GGG)</t>
  </si>
  <si>
    <t xml:space="preserve">pgaptmp_003082←</t>
  </si>
  <si>
    <t xml:space="preserve">phage tail tape measure protein</t>
  </si>
  <si>
    <t xml:space="preserve">3,737,169</t>
  </si>
  <si>
    <t xml:space="preserve">R221P(CGC→CCC)</t>
  </si>
  <si>
    <t xml:space="preserve">3,760,533</t>
  </si>
  <si>
    <t xml:space="preserve">D101H(GAT→CAT)</t>
  </si>
  <si>
    <t xml:space="preserve">entD→</t>
  </si>
  <si>
    <t xml:space="preserve">enterobactin synthase subunit EntD</t>
  </si>
  <si>
    <t xml:space="preserve">4,374,273</t>
  </si>
  <si>
    <t xml:space="preserve">M454L(ATG→TTG)</t>
  </si>
  <si>
    <t xml:space="preserve">rapA→</t>
  </si>
  <si>
    <t xml:space="preserve">RNA polymerase‑associated protein RapA</t>
  </si>
  <si>
    <t xml:space="preserve">4,470,590</t>
  </si>
  <si>
    <t xml:space="preserve">intergenic (‑96/‑7)</t>
  </si>
  <si>
    <t xml:space="preserve">pgaptmp_004377← / →rsmC</t>
  </si>
  <si>
    <t xml:space="preserve">DNA polymerase III subunit psi/16S rRNA (guanine(1207)‑N(2))‑methyltransferase RsmC</t>
  </si>
  <si>
    <t xml:space="preserve">4,495,743</t>
  </si>
  <si>
    <t xml:space="preserve">L101V(CTT→GTT)</t>
  </si>
  <si>
    <t xml:space="preserve">4,495,779</t>
  </si>
  <si>
    <t xml:space="preserve">G89R(GGC→CGC)</t>
  </si>
  <si>
    <t xml:space="preserve">4,812,814</t>
  </si>
  <si>
    <t xml:space="preserve">Q515R(CAG→CGG)</t>
  </si>
  <si>
    <t xml:space="preserve">pgaptmp_004707→</t>
  </si>
  <si>
    <t xml:space="preserve">peptidase domain‑containing ABC transporter</t>
  </si>
  <si>
    <t xml:space="preserve">5,066,988</t>
  </si>
  <si>
    <t xml:space="preserve">intergenic (+31/+431)</t>
  </si>
  <si>
    <t xml:space="preserve">hemY→ / ←pgaptmp_004940</t>
  </si>
  <si>
    <t xml:space="preserve">protoheme IX biogenesis protein HemY/tRNA‑Pro</t>
  </si>
  <si>
    <t xml:space="preserve">5,077,828</t>
  </si>
  <si>
    <t xml:space="preserve">S386R(AGC→CGC)</t>
  </si>
  <si>
    <t xml:space="preserve">wecC←</t>
  </si>
  <si>
    <t xml:space="preserve">UDP‑N‑acetyl‑D‑mannosamine dehydrogenase</t>
  </si>
  <si>
    <t xml:space="preserve">496,192</t>
  </si>
  <si>
    <t xml:space="preserve">R52G(CGC→GGC)</t>
  </si>
  <si>
    <t xml:space="preserve">degS←</t>
  </si>
  <si>
    <t xml:space="preserve">outer membrane‑stress sensor serine endopeptidase DegS</t>
  </si>
  <si>
    <t xml:space="preserve">531,989</t>
  </si>
  <si>
    <t xml:space="preserve">intergenic (‑174/+24)</t>
  </si>
  <si>
    <t xml:space="preserve">sfsB← / ←ispB</t>
  </si>
  <si>
    <t xml:space="preserve">DNA‑binding transcriptional regulator SfsB/octaprenyl diphosphate synthase</t>
  </si>
  <si>
    <t xml:space="preserve">777,407</t>
  </si>
  <si>
    <t xml:space="preserve">I163I(ATC→ATT)</t>
  </si>
  <si>
    <t xml:space="preserve">pgaptmp_000773←</t>
  </si>
  <si>
    <t xml:space="preserve">M48 family metallopeptidase</t>
  </si>
  <si>
    <t xml:space="preserve">981,944</t>
  </si>
  <si>
    <t xml:space="preserve">I143I(ATC→ATA)</t>
  </si>
  <si>
    <t xml:space="preserve">pgaptmp_000977→</t>
  </si>
  <si>
    <t xml:space="preserve">ABC transporter permease</t>
  </si>
  <si>
    <t xml:space="preserve">1,265,558</t>
  </si>
  <si>
    <t xml:space="preserve">R33G(CGC→GGC)</t>
  </si>
  <si>
    <t xml:space="preserve">recO→</t>
  </si>
  <si>
    <t xml:space="preserve">DNA repair protein RecO</t>
  </si>
  <si>
    <t xml:space="preserve">1,265,580</t>
  </si>
  <si>
    <t xml:space="preserve">R40P(CGC→CCC)</t>
  </si>
  <si>
    <t xml:space="preserve">1,599,313</t>
  </si>
  <si>
    <t xml:space="preserve">I149F(ATT→TTT)</t>
  </si>
  <si>
    <t xml:space="preserve">pgaptmp_001577←</t>
  </si>
  <si>
    <t xml:space="preserve">GTP‑binding protein</t>
  </si>
  <si>
    <t xml:space="preserve">1,605,475</t>
  </si>
  <si>
    <t xml:space="preserve">L44V(CTG→GTG)</t>
  </si>
  <si>
    <t xml:space="preserve">fruB→</t>
  </si>
  <si>
    <t xml:space="preserve">fused PTS fructose transporter subunit IIA/HPr protein</t>
  </si>
  <si>
    <t xml:space="preserve">1,774,938</t>
  </si>
  <si>
    <t xml:space="preserve">D24V(GAT→GTT)</t>
  </si>
  <si>
    <t xml:space="preserve">1,803,834</t>
  </si>
  <si>
    <t xml:space="preserve">D12Y(GAT→TAT)</t>
  </si>
  <si>
    <t xml:space="preserve">1,954,352</t>
  </si>
  <si>
    <t xml:space="preserve">R227H(CGC→CAC)</t>
  </si>
  <si>
    <t xml:space="preserve">pgaptmp_001915→</t>
  </si>
  <si>
    <t xml:space="preserve">MFS transporter</t>
  </si>
  <si>
    <t xml:space="preserve">1,983,212</t>
  </si>
  <si>
    <t xml:space="preserve">intergenic (‑165/‑108)</t>
  </si>
  <si>
    <t xml:space="preserve">pth← / →ychH</t>
  </si>
  <si>
    <t xml:space="preserve">aminoacyl‑tRNA hydrolase/stress‑induced protein YchH</t>
  </si>
  <si>
    <t xml:space="preserve">2,408,926</t>
  </si>
  <si>
    <t xml:space="preserve">Δ1 bp</t>
  </si>
  <si>
    <t xml:space="preserve">coding (89/405 nt)</t>
  </si>
  <si>
    <t xml:space="preserve">pgaptmp_002374→</t>
  </si>
  <si>
    <t xml:space="preserve">YdeI family stress tolerance OB fold protein</t>
  </si>
  <si>
    <t xml:space="preserve">2,408,927</t>
  </si>
  <si>
    <t xml:space="preserve">coding (90/405 nt)</t>
  </si>
  <si>
    <t xml:space="preserve">2,408,928</t>
  </si>
  <si>
    <t xml:space="preserve">coding (91/405 nt)</t>
  </si>
  <si>
    <t xml:space="preserve">2,717,949</t>
  </si>
  <si>
    <t xml:space="preserve">P141S(CCG→TCG)</t>
  </si>
  <si>
    <t xml:space="preserve">uspE→</t>
  </si>
  <si>
    <t xml:space="preserve">universal stress protein UspE</t>
  </si>
  <si>
    <t xml:space="preserve">2,828,365</t>
  </si>
  <si>
    <t xml:space="preserve">L151V(CTG→GTG)</t>
  </si>
  <si>
    <t xml:space="preserve">2,860,665</t>
  </si>
  <si>
    <t xml:space="preserve">N200K(AAT→AAA)</t>
  </si>
  <si>
    <t xml:space="preserve">tssC←</t>
  </si>
  <si>
    <t xml:space="preserve">type VI secretion system contractile sheath large subunit</t>
  </si>
  <si>
    <t xml:space="preserve">3,034,123</t>
  </si>
  <si>
    <t xml:space="preserve">A168P(GCC→CCC)</t>
  </si>
  <si>
    <t xml:space="preserve">pgaptmp_003006←</t>
  </si>
  <si>
    <t xml:space="preserve">DNA topoisomerase III</t>
  </si>
  <si>
    <t xml:space="preserve">3,034,134</t>
  </si>
  <si>
    <t xml:space="preserve">A164G(GCG→GGG)</t>
  </si>
  <si>
    <t xml:space="preserve">3,066,823</t>
  </si>
  <si>
    <t xml:space="preserve">R81P(CGC→CCC)</t>
  </si>
  <si>
    <t xml:space="preserve">3,066,827</t>
  </si>
  <si>
    <t xml:space="preserve">Q82H(CAG→CAC)</t>
  </si>
  <si>
    <t xml:space="preserve">3,558,847</t>
  </si>
  <si>
    <t xml:space="preserve">A740G(GCG→GGG)</t>
  </si>
  <si>
    <t xml:space="preserve">pgaptmp_003515←</t>
  </si>
  <si>
    <t xml:space="preserve">cation‑transporting P‑type ATPase</t>
  </si>
  <si>
    <t xml:space="preserve">3,939,608</t>
  </si>
  <si>
    <t xml:space="preserve">T774T(ACT→ACA)</t>
  </si>
  <si>
    <t xml:space="preserve">mscK←</t>
  </si>
  <si>
    <t xml:space="preserve">mechanosensitive channel MscK</t>
  </si>
  <si>
    <t xml:space="preserve">4,495,706</t>
  </si>
  <si>
    <t xml:space="preserve">E113V(GAG→GTG)</t>
  </si>
  <si>
    <t xml:space="preserve">4,495,737</t>
  </si>
  <si>
    <t xml:space="preserve">Q103K(CAA→AAA)</t>
  </si>
  <si>
    <t xml:space="preserve">4,552,282</t>
  </si>
  <si>
    <t xml:space="preserve">L31L(CTG→CTT)</t>
  </si>
  <si>
    <t xml:space="preserve">pgaptmp_004468→</t>
  </si>
  <si>
    <t xml:space="preserve">BMC domain‑containing protein</t>
  </si>
  <si>
    <t xml:space="preserve">4,692,934</t>
  </si>
  <si>
    <t xml:space="preserve">I63F(ATT→TTT)</t>
  </si>
  <si>
    <t xml:space="preserve">pgaptmp_004586→</t>
  </si>
  <si>
    <t xml:space="preserve">MurR/RpiR family transcriptional regulator</t>
  </si>
  <si>
    <t xml:space="preserve">4,859,500</t>
  </si>
  <si>
    <t xml:space="preserve">intergenic (+47/‑61)</t>
  </si>
  <si>
    <t xml:space="preserve">phnK→ / →phnL</t>
  </si>
  <si>
    <t xml:space="preserve">phosphonate C‑P lyase system protein PhnK/phosphonate C‑P lyase system protein PhnL</t>
  </si>
  <si>
    <t xml:space="preserve">5,066,990</t>
  </si>
  <si>
    <t xml:space="preserve">intergenic (+33/+429)</t>
  </si>
  <si>
    <t xml:space="preserve">55,653</t>
  </si>
  <si>
    <t xml:space="preserve">S176I(AGC→ATC)</t>
  </si>
  <si>
    <t xml:space="preserve">257,461</t>
  </si>
  <si>
    <t xml:space="preserve">N510Y(AAT→TAT)</t>
  </si>
  <si>
    <t xml:space="preserve">hmsP→</t>
  </si>
  <si>
    <t xml:space="preserve">biofilm formation regulator HmsP</t>
  </si>
  <si>
    <t xml:space="preserve">1,080,963</t>
  </si>
  <si>
    <t xml:space="preserve">M73K(ATG→AAG)</t>
  </si>
  <si>
    <t xml:space="preserve">pgaptmp_001068→</t>
  </si>
  <si>
    <t xml:space="preserve">formate hydrogenlyase maturation HycH family protein</t>
  </si>
  <si>
    <t xml:space="preserve">1,503,877</t>
  </si>
  <si>
    <t xml:space="preserve">intergenic (+72/‑98)</t>
  </si>
  <si>
    <t xml:space="preserve">nuoL→ / →nuoM</t>
  </si>
  <si>
    <t xml:space="preserve">NADH‑quinone oxidoreductase subunit L/NADH‑quinone oxidoreductase subunit M</t>
  </si>
  <si>
    <t xml:space="preserve">1,636,955</t>
  </si>
  <si>
    <t xml:space="preserve">intergenic (+16/+18)</t>
  </si>
  <si>
    <t xml:space="preserve">mdtQ→ / ←pgaptmp_001608</t>
  </si>
  <si>
    <t xml:space="preserve">multidrug resistance outer membrane protein MdtQ/DedA family protein</t>
  </si>
  <si>
    <t xml:space="preserve">1,774,925</t>
  </si>
  <si>
    <t xml:space="preserve">L28L(CTG→CTC)</t>
  </si>
  <si>
    <t xml:space="preserve">1,774,933</t>
  </si>
  <si>
    <t xml:space="preserve">R26W(AGG→TGG)</t>
  </si>
  <si>
    <t xml:space="preserve">2,204,270</t>
  </si>
  <si>
    <t xml:space="preserve">A214V(GCG→GTG)</t>
  </si>
  <si>
    <t xml:space="preserve">pgaptmp_002158←</t>
  </si>
  <si>
    <t xml:space="preserve">creatininase family protein</t>
  </si>
  <si>
    <t xml:space="preserve">2,401,192</t>
  </si>
  <si>
    <t xml:space="preserve">intergenic (+8/+60)</t>
  </si>
  <si>
    <t xml:space="preserve">pgaptmp_002363→ / ←pgaptmp_002364</t>
  </si>
  <si>
    <t xml:space="preserve">LysR family transcriptional regulator/YmjA family protein</t>
  </si>
  <si>
    <t xml:space="preserve">2,551,607</t>
  </si>
  <si>
    <t xml:space="preserve">A154V(GCG→GTG)</t>
  </si>
  <si>
    <t xml:space="preserve">pgaptmp_002516→</t>
  </si>
  <si>
    <t xml:space="preserve">6‑phospho‑alpha‑glucosidase</t>
  </si>
  <si>
    <t xml:space="preserve">2,740,683</t>
  </si>
  <si>
    <t xml:space="preserve">A271V(GCC→GTC)</t>
  </si>
  <si>
    <t xml:space="preserve">pgaptmp_002708←</t>
  </si>
  <si>
    <t xml:space="preserve">magnesium transporter CorA</t>
  </si>
  <si>
    <t xml:space="preserve">3,066,503</t>
  </si>
  <si>
    <t xml:space="preserve">V146I(GTA→ATA)</t>
  </si>
  <si>
    <t xml:space="preserve">pgaptmp_003040→</t>
  </si>
  <si>
    <t xml:space="preserve">DUF523 domain‑containing protein</t>
  </si>
  <si>
    <t xml:space="preserve">3,068,984</t>
  </si>
  <si>
    <t xml:space="preserve">intergenic (+45/+15)</t>
  </si>
  <si>
    <t xml:space="preserve">R416H(CGT→CAT)</t>
  </si>
  <si>
    <t xml:space="preserve">3,499,922</t>
  </si>
  <si>
    <t xml:space="preserve">intergenic (+52/+39)</t>
  </si>
  <si>
    <t xml:space="preserve">pgaptmp_003457→ / ←ompX</t>
  </si>
  <si>
    <t xml:space="preserve">phosphoethanolamine transferase/outer membrane protein OmpX</t>
  </si>
  <si>
    <t xml:space="preserve">3,648,134</t>
  </si>
  <si>
    <t xml:space="preserve">pseudogene (476/499 nt)</t>
  </si>
  <si>
    <t xml:space="preserve">pgaptmp_003609→</t>
  </si>
  <si>
    <t xml:space="preserve">L209V(CTG→GTG) ‡</t>
  </si>
  <si>
    <t xml:space="preserve">3,737,133</t>
  </si>
  <si>
    <t xml:space="preserve">L209R(CTG→CGG) ‡</t>
  </si>
  <si>
    <t xml:space="preserve">3,737,141</t>
  </si>
  <si>
    <t xml:space="preserve">S212R(AGC→CGC) ‡</t>
  </si>
  <si>
    <t xml:space="preserve">3,737,142</t>
  </si>
  <si>
    <t xml:space="preserve">S212T(AGC→ACC) ‡</t>
  </si>
  <si>
    <t xml:space="preserve">3,737,167</t>
  </si>
  <si>
    <t xml:space="preserve">Q220H(CAG→CAC)</t>
  </si>
  <si>
    <t xml:space="preserve">3,818,717</t>
  </si>
  <si>
    <t xml:space="preserve">A281A(GCG→GCA)</t>
  </si>
  <si>
    <t xml:space="preserve">pgaptmp_003767←</t>
  </si>
  <si>
    <t xml:space="preserve">helix‑turn‑helix domain‑containing protein</t>
  </si>
  <si>
    <t xml:space="preserve">3,866,049</t>
  </si>
  <si>
    <t xml:space="preserve">intergenic (‑155/+29)</t>
  </si>
  <si>
    <t xml:space="preserve">pgaptmp_003810← / ←pgaptmp_003811</t>
  </si>
  <si>
    <t xml:space="preserve">hypothetical protein/ABC transporter permease</t>
  </si>
  <si>
    <t xml:space="preserve">4,413,986</t>
  </si>
  <si>
    <t xml:space="preserve">D29V(GAT→GTT)</t>
  </si>
  <si>
    <t xml:space="preserve">rihC←</t>
  </si>
  <si>
    <t xml:space="preserve">ribonucleoside hydrolase RihC</t>
  </si>
  <si>
    <t xml:space="preserve">4,832,887</t>
  </si>
  <si>
    <t xml:space="preserve">T302S(ACG→TCG)</t>
  </si>
  <si>
    <t xml:space="preserve">pgaptmp_004724→</t>
  </si>
  <si>
    <t xml:space="preserve">DUF1176 domain‑containing protein</t>
  </si>
  <si>
    <t xml:space="preserve">4,859,465</t>
  </si>
  <si>
    <t xml:space="preserve">intergenic (+12/‑96)</t>
  </si>
  <si>
    <t xml:space="preserve">4,859,475</t>
  </si>
  <si>
    <t xml:space="preserve">intergenic (+22/‑86)</t>
  </si>
  <si>
    <t xml:space="preserve">4,974,948</t>
  </si>
  <si>
    <t xml:space="preserve">intergenic (‑580/‑46)</t>
  </si>
  <si>
    <t xml:space="preserve">pgaptmp_004852← / →purH</t>
  </si>
  <si>
    <t xml:space="preserve">16S ribosomal RNA/bifunctional phosphoribosylaminoimidazolecarboxamide formyltransferase/IMP cyclohydrolase</t>
  </si>
  <si>
    <t xml:space="preserve">255,840</t>
  </si>
  <si>
    <t xml:space="preserve">intergenic (+125/‑94)</t>
  </si>
  <si>
    <t xml:space="preserve">496,187</t>
  </si>
  <si>
    <t xml:space="preserve">R53R(CGC→CGG)</t>
  </si>
  <si>
    <t xml:space="preserve">858,783</t>
  </si>
  <si>
    <t xml:space="preserve">W77*(TGG→TAG)</t>
  </si>
  <si>
    <t xml:space="preserve">981,943</t>
  </si>
  <si>
    <t xml:space="preserve">I143N(ATC→AAC)</t>
  </si>
  <si>
    <t xml:space="preserve">1,066,272</t>
  </si>
  <si>
    <t xml:space="preserve">A14A(GCG→GCA)</t>
  </si>
  <si>
    <t xml:space="preserve">pgaptmp_001054→</t>
  </si>
  <si>
    <t xml:space="preserve">glycoside hydrolase family 1 protein</t>
  </si>
  <si>
    <t xml:space="preserve">1,334,406</t>
  </si>
  <si>
    <t xml:space="preserve">L305H(CTC→CAC)</t>
  </si>
  <si>
    <t xml:space="preserve">pgaptmp_001324←</t>
  </si>
  <si>
    <t xml:space="preserve">anaerobic sulfatase maturase</t>
  </si>
  <si>
    <t xml:space="preserve">1,570,846</t>
  </si>
  <si>
    <t xml:space="preserve">intergenic (‑192/+579)</t>
  </si>
  <si>
    <t xml:space="preserve">pgaptmp_001551← / ←pgaptmp_001552</t>
  </si>
  <si>
    <t xml:space="preserve">host cell division inhibitor Icd‑like protein/DUF927 domain‑containing protein</t>
  </si>
  <si>
    <t xml:space="preserve">1,718,427</t>
  </si>
  <si>
    <t xml:space="preserve">K115*(AAA→TAA)</t>
  </si>
  <si>
    <t xml:space="preserve">pgaptmp_001674→</t>
  </si>
  <si>
    <t xml:space="preserve">DUF4422 domain‑containing protein</t>
  </si>
  <si>
    <t xml:space="preserve">1,947,355</t>
  </si>
  <si>
    <t xml:space="preserve">V413G(GTG→GGG)</t>
  </si>
  <si>
    <t xml:space="preserve">livM→</t>
  </si>
  <si>
    <t xml:space="preserve">high‑affinity branched‑chain amino acid ABC transporter permease LivM</t>
  </si>
  <si>
    <t xml:space="preserve">1,947,360</t>
  </si>
  <si>
    <t xml:space="preserve">T415P(ACC→CCC)</t>
  </si>
  <si>
    <t xml:space="preserve">1,951,831</t>
  </si>
  <si>
    <t xml:space="preserve">intergenic (+13/+37)</t>
  </si>
  <si>
    <t xml:space="preserve">1,951,850</t>
  </si>
  <si>
    <t xml:space="preserve">intergenic (+32/+18)</t>
  </si>
  <si>
    <t xml:space="preserve">1,956,709</t>
  </si>
  <si>
    <t xml:space="preserve">intergenic (‑46/+64)</t>
  </si>
  <si>
    <t xml:space="preserve">pgaptmp_001917← / ←pgaptmp_001918</t>
  </si>
  <si>
    <t xml:space="preserve">LysR family transcriptional regulator/cold shock domain‑containing protein</t>
  </si>
  <si>
    <t xml:space="preserve">2,254,015</t>
  </si>
  <si>
    <t xml:space="preserve">L300R(CTG→CGG)</t>
  </si>
  <si>
    <t xml:space="preserve">2,254,033</t>
  </si>
  <si>
    <t xml:space="preserve">A294G(GCG→GGG)</t>
  </si>
  <si>
    <t xml:space="preserve">2,296,109</t>
  </si>
  <si>
    <t xml:space="preserve">intergenic (‑51/‑61)</t>
  </si>
  <si>
    <t xml:space="preserve">pgaptmp_002258← / →tehA</t>
  </si>
  <si>
    <t xml:space="preserve">LbetaH domain‑containing protein/dicarboxylate transporter/tellurite‑resistance protein TehA</t>
  </si>
  <si>
    <t xml:space="preserve">2,453,486</t>
  </si>
  <si>
    <t xml:space="preserve">I8N(ATC→AAC)</t>
  </si>
  <si>
    <t xml:space="preserve">pgaptmp_002416←</t>
  </si>
  <si>
    <t xml:space="preserve">LacI family DNA‑binding transcriptional regulator</t>
  </si>
  <si>
    <t xml:space="preserve">2,453,545</t>
  </si>
  <si>
    <t xml:space="preserve">intergenic (‑37/‑361)</t>
  </si>
  <si>
    <t xml:space="preserve">2,611,650</t>
  </si>
  <si>
    <t xml:space="preserve">S180I(AGC→ATC)</t>
  </si>
  <si>
    <t xml:space="preserve">pgaptmp_002581←</t>
  </si>
  <si>
    <t xml:space="preserve">PhzF family phenazine biosynthesis protein</t>
  </si>
  <si>
    <t xml:space="preserve">3,411,526</t>
  </si>
  <si>
    <t xml:space="preserve">S84T(AGC→ACC)</t>
  </si>
  <si>
    <t xml:space="preserve">cydC→</t>
  </si>
  <si>
    <t xml:space="preserve">cysteine/glutathione ABC transporter ATP‑binding protein/permease CydC</t>
  </si>
  <si>
    <t xml:space="preserve">3,737,145</t>
  </si>
  <si>
    <t xml:space="preserve">S213T(AGC→ACC)</t>
  </si>
  <si>
    <t xml:space="preserve">3,737,153</t>
  </si>
  <si>
    <t xml:space="preserve">A216P(GCG→CCG)</t>
  </si>
  <si>
    <t xml:space="preserve">3,793,824</t>
  </si>
  <si>
    <t xml:space="preserve">L199R(CTG→CGG)</t>
  </si>
  <si>
    <t xml:space="preserve">4,369,436</t>
  </si>
  <si>
    <t xml:space="preserve">intergenic (+76/‑62)</t>
  </si>
  <si>
    <t xml:space="preserve">4,850,195</t>
  </si>
  <si>
    <t xml:space="preserve">T137S(ACC→AGC)</t>
  </si>
  <si>
    <t xml:space="preserve">pgaptmp_004742←</t>
  </si>
  <si>
    <t xml:space="preserve">alpha‑glucosidase/alpha‑galactosidase</t>
  </si>
  <si>
    <t xml:space="preserve">4,917,413</t>
  </si>
  <si>
    <t xml:space="preserve">N297K(AAT→AAA)</t>
  </si>
  <si>
    <t xml:space="preserve">uvrA→</t>
  </si>
  <si>
    <t xml:space="preserve">excinuclease ABC subunit UvrA</t>
  </si>
  <si>
    <t xml:space="preserve">5,252,721</t>
  </si>
  <si>
    <t xml:space="preserve">I66F(ATT→TTT)</t>
  </si>
  <si>
    <t xml:space="preserve">pgaptmp_005112←</t>
  </si>
  <si>
    <t xml:space="preserve">NAD(P)H‑dependent oxidoreductase</t>
  </si>
  <si>
    <t xml:space="preserve">103,319</t>
  </si>
  <si>
    <t xml:space="preserve">Q12H(CAA→CAC)</t>
  </si>
  <si>
    <t xml:space="preserve">286,175</t>
  </si>
  <si>
    <t xml:space="preserve">I329N(ATC→AAC)</t>
  </si>
  <si>
    <t xml:space="preserve">914,869</t>
  </si>
  <si>
    <t xml:space="preserve">A947P(GCG→CCG)</t>
  </si>
  <si>
    <t xml:space="preserve">recB→</t>
  </si>
  <si>
    <t xml:space="preserve">exodeoxyribonuclease V subunit beta</t>
  </si>
  <si>
    <t xml:space="preserve">945,942</t>
  </si>
  <si>
    <t xml:space="preserve">F47V(TTC→GTC)</t>
  </si>
  <si>
    <t xml:space="preserve">pgaptmp_000937→</t>
  </si>
  <si>
    <t xml:space="preserve">cobalt‑precorrin‑7 (C(5))‑methyltransferase</t>
  </si>
  <si>
    <t xml:space="preserve">981,954</t>
  </si>
  <si>
    <t xml:space="preserve">A147P(GCG→CCG)</t>
  </si>
  <si>
    <t xml:space="preserve">988,469</t>
  </si>
  <si>
    <t xml:space="preserve">intergenic (‑38/+28)</t>
  </si>
  <si>
    <t xml:space="preserve">pgaptmp_000982← / ←pgaptmp_000983</t>
  </si>
  <si>
    <t xml:space="preserve">L‑serine ammonia‑lyase/HAAAP family serine/threonine permease</t>
  </si>
  <si>
    <t xml:space="preserve">1,803,831</t>
  </si>
  <si>
    <t xml:space="preserve">D11Y(GAT→TAT)</t>
  </si>
  <si>
    <t xml:space="preserve">2,182,436</t>
  </si>
  <si>
    <t xml:space="preserve">R631K(AGA→AAA)</t>
  </si>
  <si>
    <t xml:space="preserve">kexD→</t>
  </si>
  <si>
    <t xml:space="preserve">multidrug efflux RND transporter permease subunit KexD</t>
  </si>
  <si>
    <t xml:space="preserve">2,254,040</t>
  </si>
  <si>
    <t xml:space="preserve">H292N(CAC→AAC)</t>
  </si>
  <si>
    <t xml:space="preserve">2,254,053</t>
  </si>
  <si>
    <t xml:space="preserve">H287Q(CAT→CAA)</t>
  </si>
  <si>
    <t xml:space="preserve">3,066,804</t>
  </si>
  <si>
    <t xml:space="preserve">L75V(CTG→GTG)</t>
  </si>
  <si>
    <t xml:space="preserve">3,066,811</t>
  </si>
  <si>
    <t xml:space="preserve">A77G(GCG→GGG)</t>
  </si>
  <si>
    <t xml:space="preserve">3,079,192</t>
  </si>
  <si>
    <t xml:space="preserve">G147G(GGG→GGT)</t>
  </si>
  <si>
    <t xml:space="preserve">pgaptmp_003056←</t>
  </si>
  <si>
    <t xml:space="preserve">EAL domain‑containing protein</t>
  </si>
  <si>
    <t xml:space="preserve">3,543,273</t>
  </si>
  <si>
    <t xml:space="preserve">R172G(CGC→GGC)</t>
  </si>
  <si>
    <t xml:space="preserve">bioC←</t>
  </si>
  <si>
    <t xml:space="preserve">malonyl‑ACP O‑methyltransferase BioC</t>
  </si>
  <si>
    <t xml:space="preserve">3,543,670</t>
  </si>
  <si>
    <t xml:space="preserve">A39A(GCG→GCC)</t>
  </si>
  <si>
    <t xml:space="preserve">3,972,533</t>
  </si>
  <si>
    <t xml:space="preserve">W244R(TGG→AGG)</t>
  </si>
  <si>
    <t xml:space="preserve">tesB→</t>
  </si>
  <si>
    <t xml:space="preserve">acyl‑CoA thioesterase II</t>
  </si>
  <si>
    <t xml:space="preserve">4,151,397</t>
  </si>
  <si>
    <t xml:space="preserve">I475I(ATC→ATA)</t>
  </si>
  <si>
    <t xml:space="preserve">gabD→</t>
  </si>
  <si>
    <t xml:space="preserve">NADP‑dependent succinate‑semialdehyde dehydrogenase</t>
  </si>
  <si>
    <t xml:space="preserve">4,430,480</t>
  </si>
  <si>
    <t xml:space="preserve">intergenic (‑77/+23)</t>
  </si>
  <si>
    <t xml:space="preserve">mog← / ←tal</t>
  </si>
  <si>
    <t xml:space="preserve">molybdopterin adenylyltransferase/transaldolase</t>
  </si>
  <si>
    <t xml:space="preserve">4,838,944</t>
  </si>
  <si>
    <t xml:space="preserve">N763K(AAT→AAA)</t>
  </si>
  <si>
    <t xml:space="preserve">pgaA→</t>
  </si>
  <si>
    <t xml:space="preserve">poly‑beta‑1,6 N‑acetyl‑D‑glucosamine export porin PgaA</t>
  </si>
  <si>
    <t xml:space="preserve">161,095</t>
  </si>
  <si>
    <t xml:space="preserve">coding (191‑193/1272 nt)</t>
  </si>
  <si>
    <t xml:space="preserve">envC←</t>
  </si>
  <si>
    <t xml:space="preserve">murein hydrolase activator EnvC</t>
  </si>
  <si>
    <t xml:space="preserve">1,812,426</t>
  </si>
  <si>
    <t xml:space="preserve">*329K(TAA→AAA)</t>
  </si>
  <si>
    <t xml:space="preserve">dcyD→</t>
  </si>
  <si>
    <t xml:space="preserve">D‑cysteine desulfhydrase</t>
  </si>
  <si>
    <t xml:space="preserve">1,947,347</t>
  </si>
  <si>
    <t xml:space="preserve">R410R(CGC→CGG)</t>
  </si>
  <si>
    <t xml:space="preserve">2,025,392</t>
  </si>
  <si>
    <t xml:space="preserve">E53Q(GAA→CAA)</t>
  </si>
  <si>
    <t xml:space="preserve">purU←</t>
  </si>
  <si>
    <t xml:space="preserve">formyltetrahydrofolate deformylase</t>
  </si>
  <si>
    <t xml:space="preserve">2,115,989</t>
  </si>
  <si>
    <t xml:space="preserve">T33T(ACG→ACC)</t>
  </si>
  <si>
    <t xml:space="preserve">mhpR←</t>
  </si>
  <si>
    <t xml:space="preserve">DNA‑binding transcriptional activator MhpR</t>
  </si>
  <si>
    <t xml:space="preserve">2,596,333</t>
  </si>
  <si>
    <t xml:space="preserve">A201A(GCG→GCA)</t>
  </si>
  <si>
    <t xml:space="preserve">pgaptmp_002565←</t>
  </si>
  <si>
    <t xml:space="preserve">diguanylate cyclase</t>
  </si>
  <si>
    <t xml:space="preserve">3,608,160</t>
  </si>
  <si>
    <t xml:space="preserve">intergenic (‑54/+96)</t>
  </si>
  <si>
    <t xml:space="preserve">ybgC← / ←ybgE</t>
  </si>
  <si>
    <t xml:space="preserve">tol‑pal system‑associated acyl‑CoA thioesterase/cyd operon protein YbgE</t>
  </si>
  <si>
    <t xml:space="preserve">3,717,135</t>
  </si>
  <si>
    <t xml:space="preserve">P199R(CCG→CGG)</t>
  </si>
  <si>
    <t xml:space="preserve">pgaptmp_003679←</t>
  </si>
  <si>
    <t xml:space="preserve">2‑hydroxyacid dehydrogenase</t>
  </si>
  <si>
    <t xml:space="preserve">4,013,428</t>
  </si>
  <si>
    <t xml:space="preserve">D31V(GAT→GTT)</t>
  </si>
  <si>
    <t xml:space="preserve">pgaptmp_003949←</t>
  </si>
  <si>
    <t xml:space="preserve">YajQ family cyclic di‑GMP‑binding protein</t>
  </si>
  <si>
    <t xml:space="preserve">4,103,642</t>
  </si>
  <si>
    <t xml:space="preserve">A20A(GCT→GCG)</t>
  </si>
  <si>
    <t xml:space="preserve">phnC→</t>
  </si>
  <si>
    <t xml:space="preserve">phosphonate ABC transporter ATP‑binding protein</t>
  </si>
  <si>
    <t xml:space="preserve">4,265,474</t>
  </si>
  <si>
    <t xml:space="preserve">L254V(CTG→GTG)</t>
  </si>
  <si>
    <t xml:space="preserve">pgaptmp_004195→</t>
  </si>
  <si>
    <t xml:space="preserve">prepilin peptidase</t>
  </si>
  <si>
    <t xml:space="preserve">4,427,498</t>
  </si>
  <si>
    <t xml:space="preserve">R192G(CGC→GGC)</t>
  </si>
  <si>
    <t xml:space="preserve">4,549,250</t>
  </si>
  <si>
    <t xml:space="preserve">A9P(GCC→CCC)</t>
  </si>
  <si>
    <t xml:space="preserve">pgaptmp_004463→</t>
  </si>
  <si>
    <t xml:space="preserve">TetR family transcriptional regulator</t>
  </si>
  <si>
    <t xml:space="preserve">5,130,096</t>
  </si>
  <si>
    <t xml:space="preserve">A162P(GCC→CCC)</t>
  </si>
  <si>
    <t xml:space="preserve">pgaptmp_005000→</t>
  </si>
  <si>
    <t xml:space="preserve">glycerol dehydrogenase</t>
  </si>
  <si>
    <t xml:space="preserve">66,357</t>
  </si>
  <si>
    <t xml:space="preserve">intergenic (‑16/+147)</t>
  </si>
  <si>
    <t xml:space="preserve">murQ← / ←pgaptmp_000068</t>
  </si>
  <si>
    <t xml:space="preserve">N‑acetylmuramic acid 6‑phosphate etherase/multidrug effflux MFS transporter</t>
  </si>
  <si>
    <t xml:space="preserve">206,042</t>
  </si>
  <si>
    <t xml:space="preserve">intergenic (+90/+19)</t>
  </si>
  <si>
    <t xml:space="preserve">pgaptmp_000202→ / ←ghrB</t>
  </si>
  <si>
    <t xml:space="preserve">DUF3053 domain‑containing protein/glyoxylate/hydroxypyruvate reductase GhrB</t>
  </si>
  <si>
    <t xml:space="preserve">592,321</t>
  </si>
  <si>
    <t xml:space="preserve">intergenic (+37/+190)</t>
  </si>
  <si>
    <t xml:space="preserve">rnpB→ / ←pgaptmp_000584</t>
  </si>
  <si>
    <t xml:space="preserve">RNase P RNA component class A/OB‑fold putative lipoprotein</t>
  </si>
  <si>
    <t xml:space="preserve">806,051</t>
  </si>
  <si>
    <t xml:space="preserve">P232P(CCG→CCC)</t>
  </si>
  <si>
    <t xml:space="preserve">bglA←</t>
  </si>
  <si>
    <t xml:space="preserve">6‑phospho‑beta‑glucosidase BglA</t>
  </si>
  <si>
    <t xml:space="preserve">1,306,410</t>
  </si>
  <si>
    <t xml:space="preserve">Δ89 bp</t>
  </si>
  <si>
    <t xml:space="preserve">[sseA]</t>
  </si>
  <si>
    <t xml:space="preserve">1,812,431</t>
  </si>
  <si>
    <t xml:space="preserve">intergenic (+3/‑13)</t>
  </si>
  <si>
    <t xml:space="preserve">1,813,916</t>
  </si>
  <si>
    <t xml:space="preserve">intergenic (+55/‑264)</t>
  </si>
  <si>
    <t xml:space="preserve">yecC→ / →sdiA</t>
  </si>
  <si>
    <t xml:space="preserve">L‑cystine ABC transporter ATP‑binding protein YecC/transcriptional regulator SdiA</t>
  </si>
  <si>
    <t xml:space="preserve">2,130,584</t>
  </si>
  <si>
    <t xml:space="preserve">A123D(GCT→GAT)</t>
  </si>
  <si>
    <t xml:space="preserve">pgaptmp_002088→</t>
  </si>
  <si>
    <t xml:space="preserve">ABC transporter substrate‑binding protein</t>
  </si>
  <si>
    <t xml:space="preserve">2,269,693</t>
  </si>
  <si>
    <t xml:space="preserve">T687A(ACC→GCC)</t>
  </si>
  <si>
    <t xml:space="preserve">rsxC←</t>
  </si>
  <si>
    <t xml:space="preserve">electron transport complex subunit RsxC</t>
  </si>
  <si>
    <t xml:space="preserve">2,848,104</t>
  </si>
  <si>
    <t xml:space="preserve">Q21*(CAG→TAG)</t>
  </si>
  <si>
    <t xml:space="preserve">tli1←</t>
  </si>
  <si>
    <t xml:space="preserve">T6SS immunity phospholipase A1‑binding lipoprotein Tli1‑KP</t>
  </si>
  <si>
    <t xml:space="preserve">3,067,003</t>
  </si>
  <si>
    <t xml:space="preserve">T49T(ACG→ACC)</t>
  </si>
  <si>
    <t xml:space="preserve">3,266,490</t>
  </si>
  <si>
    <t xml:space="preserve">R144L(CGC→CTC)</t>
  </si>
  <si>
    <t xml:space="preserve">pgaptmp_003256←</t>
  </si>
  <si>
    <t xml:space="preserve">3,547,289</t>
  </si>
  <si>
    <t xml:space="preserve">R371P(CGT→CCT)</t>
  </si>
  <si>
    <t xml:space="preserve">bioA→</t>
  </si>
  <si>
    <t xml:space="preserve">adenosylmethionine‑‑8‑amino‑7‑oxononanoate transaminase</t>
  </si>
  <si>
    <t xml:space="preserve">3,672,244</t>
  </si>
  <si>
    <t xml:space="preserve">M187I(ATG→ATT)</t>
  </si>
  <si>
    <t xml:space="preserve">pgaptmp_003636→</t>
  </si>
  <si>
    <t xml:space="preserve">amino acid ABC transporter ATP‑binding protein</t>
  </si>
  <si>
    <t xml:space="preserve">3,687,840</t>
  </si>
  <si>
    <t xml:space="preserve">*383K(TAA→AAA)</t>
  </si>
  <si>
    <t xml:space="preserve">rlpA→</t>
  </si>
  <si>
    <t xml:space="preserve">endolytic peptidoglycan transglycosylase RlpA</t>
  </si>
  <si>
    <t xml:space="preserve">4,268,908</t>
  </si>
  <si>
    <t xml:space="preserve">G103D(GGC→GAC)</t>
  </si>
  <si>
    <t xml:space="preserve">sfsA→</t>
  </si>
  <si>
    <t xml:space="preserve">DNA/RNA nuclease SfsA</t>
  </si>
  <si>
    <t xml:space="preserve">103,313</t>
  </si>
  <si>
    <t xml:space="preserve">V14V(GTT→GTG) ‡</t>
  </si>
  <si>
    <t xml:space="preserve">V14G(GTT→GGT) ‡</t>
  </si>
  <si>
    <t xml:space="preserve">126,496</t>
  </si>
  <si>
    <t xml:space="preserve">I39I(ATC→ATA)</t>
  </si>
  <si>
    <t xml:space="preserve">pgaptmp_000125←</t>
  </si>
  <si>
    <t xml:space="preserve">methylated‑DNA‑‑[protein]‑cysteine S‑methyltransferase</t>
  </si>
  <si>
    <t xml:space="preserve">787,635</t>
  </si>
  <si>
    <t xml:space="preserve">intergenic (‑38/‑130)</t>
  </si>
  <si>
    <t xml:space="preserve">argP← / →rpiA</t>
  </si>
  <si>
    <t xml:space="preserve">DNA‑binding transcriptional regulator ArgP/ribose‑5‑phosphate isomerase RpiA</t>
  </si>
  <si>
    <t xml:space="preserve">881,457</t>
  </si>
  <si>
    <t xml:space="preserve">H46Q(CAT→CAA)</t>
  </si>
  <si>
    <t xml:space="preserve">pgaptmp_000876←</t>
  </si>
  <si>
    <t xml:space="preserve">cupin domain‑containing protein</t>
  </si>
  <si>
    <t xml:space="preserve">1,298,329</t>
  </si>
  <si>
    <t xml:space="preserve">V62G(GTC→GGC)</t>
  </si>
  <si>
    <t xml:space="preserve">iscS→</t>
  </si>
  <si>
    <t xml:space="preserve">cysteine desulfurase</t>
  </si>
  <si>
    <t xml:space="preserve">1,430,197</t>
  </si>
  <si>
    <t xml:space="preserve">coding (584‑586/1236 nt)</t>
  </si>
  <si>
    <t xml:space="preserve">pgaptmp_001420←</t>
  </si>
  <si>
    <t xml:space="preserve">ion channel protein</t>
  </si>
  <si>
    <t xml:space="preserve">1,503,834</t>
  </si>
  <si>
    <t xml:space="preserve">intergenic (+29/‑141)</t>
  </si>
  <si>
    <t xml:space="preserve">1,808,818</t>
  </si>
  <si>
    <t xml:space="preserve">intergenic (+2/+40)</t>
  </si>
  <si>
    <t xml:space="preserve">pgaptmp_001765→ / ←amyA</t>
  </si>
  <si>
    <t xml:space="preserve">lipoprotein/alpha‑amylase</t>
  </si>
  <si>
    <t xml:space="preserve">1,840,574</t>
  </si>
  <si>
    <t xml:space="preserve">Q27H(CAG→CAC)</t>
  </si>
  <si>
    <t xml:space="preserve">argS←</t>
  </si>
  <si>
    <t xml:space="preserve">arginine‑‑tRNA ligase</t>
  </si>
  <si>
    <t xml:space="preserve">1,879,335</t>
  </si>
  <si>
    <t xml:space="preserve">V130L(GTG→TTG)</t>
  </si>
  <si>
    <t xml:space="preserve">yebS←</t>
  </si>
  <si>
    <t xml:space="preserve">membrane integrity lipid transport subunit YebS</t>
  </si>
  <si>
    <t xml:space="preserve">2,401,226</t>
  </si>
  <si>
    <t xml:space="preserve">intergenic (+42/+26)</t>
  </si>
  <si>
    <t xml:space="preserve">2,456,653</t>
  </si>
  <si>
    <t xml:space="preserve">intergenic (‑82/+20)</t>
  </si>
  <si>
    <t xml:space="preserve">guaD← / ←pgaptmp_002419</t>
  </si>
  <si>
    <t xml:space="preserve">guanine deaminase/NCS1 family nucleobase:cation symporter‑1</t>
  </si>
  <si>
    <t xml:space="preserve">2,456,692</t>
  </si>
  <si>
    <t xml:space="preserve">A493G(GCG→GGG)</t>
  </si>
  <si>
    <t xml:space="preserve">pgaptmp_002419←</t>
  </si>
  <si>
    <t xml:space="preserve">NCS1 family nucleobase:cation symporter‑1</t>
  </si>
  <si>
    <t xml:space="preserve">2,711,753</t>
  </si>
  <si>
    <t xml:space="preserve">G237G(GGC→GGG)</t>
  </si>
  <si>
    <t xml:space="preserve">pgaptmp_002682→</t>
  </si>
  <si>
    <t xml:space="preserve">M20 family metallo‑hydrolase</t>
  </si>
  <si>
    <t xml:space="preserve">3,066,813</t>
  </si>
  <si>
    <t xml:space="preserve">L78V(CTG→GTG)</t>
  </si>
  <si>
    <t xml:space="preserve">3,406,064</t>
  </si>
  <si>
    <t xml:space="preserve">A400A(GCG→GCC)</t>
  </si>
  <si>
    <t xml:space="preserve">3,526,354</t>
  </si>
  <si>
    <t xml:space="preserve">I340F(ATT→TTT)</t>
  </si>
  <si>
    <t xml:space="preserve">pgaptmp_003483→</t>
  </si>
  <si>
    <t xml:space="preserve">3,872,305</t>
  </si>
  <si>
    <t xml:space="preserve">intergenic (+187/‑148)</t>
  </si>
  <si>
    <t xml:space="preserve">pgaptmp_003815→ / →pgaptmp_003816</t>
  </si>
  <si>
    <t xml:space="preserve">Gfo/Idh/MocA family oxidoreductase/IS3‑like element ISKpn1 family transposase</t>
  </si>
  <si>
    <t xml:space="preserve">4,239,856</t>
  </si>
  <si>
    <t xml:space="preserve">M630V(ATG→GTG)</t>
  </si>
  <si>
    <t xml:space="preserve">fhuB←</t>
  </si>
  <si>
    <t xml:space="preserve">Fe(3+)‑hydroxamate ABC transporter permease FhuB</t>
  </si>
  <si>
    <t xml:space="preserve">4,558,329</t>
  </si>
  <si>
    <t xml:space="preserve">L865V(CTG→GTG)</t>
  </si>
  <si>
    <t xml:space="preserve">cutC→</t>
  </si>
  <si>
    <t xml:space="preserve">choline trimethylamine‑lyase</t>
  </si>
  <si>
    <t xml:space="preserve">4,859,464</t>
  </si>
  <si>
    <t xml:space="preserve">intergenic (+11/‑97)</t>
  </si>
  <si>
    <t xml:space="preserve">36,284</t>
  </si>
  <si>
    <t xml:space="preserve">A91G(GCG→GGG)</t>
  </si>
  <si>
    <t xml:space="preserve">uhpB→</t>
  </si>
  <si>
    <t xml:space="preserve">signal transduction histidine‑protein kinase/phosphatase UhpB</t>
  </si>
  <si>
    <t xml:space="preserve">103,310</t>
  </si>
  <si>
    <t xml:space="preserve">A15A(GCG→GCC)</t>
  </si>
  <si>
    <t xml:space="preserve">914,855</t>
  </si>
  <si>
    <t xml:space="preserve">F942Y(TTC→TAC)</t>
  </si>
  <si>
    <t xml:space="preserve">1,570,856</t>
  </si>
  <si>
    <t xml:space="preserve">intergenic (‑202/+569)</t>
  </si>
  <si>
    <t xml:space="preserve">1,682,551</t>
  </si>
  <si>
    <t xml:space="preserve">R1017G(CGT→GGT)</t>
  </si>
  <si>
    <t xml:space="preserve">1,710,940</t>
  </si>
  <si>
    <t xml:space="preserve">Y162D(TAT→GAT)</t>
  </si>
  <si>
    <t xml:space="preserve">pgaptmp_001668→</t>
  </si>
  <si>
    <t xml:space="preserve">polysaccharide biosynthesis tyrosine autokinase</t>
  </si>
  <si>
    <t xml:space="preserve">1,712,298</t>
  </si>
  <si>
    <t xml:space="preserve">Δ29 bp</t>
  </si>
  <si>
    <t xml:space="preserve">coding (1842‑1870/2166 nt)</t>
  </si>
  <si>
    <t xml:space="preserve">2,254,076</t>
  </si>
  <si>
    <t xml:space="preserve">L280V(CTC→GTC)</t>
  </si>
  <si>
    <t xml:space="preserve">4,586,354</t>
  </si>
  <si>
    <t xml:space="preserve">S18R(AGC→CGC)</t>
  </si>
  <si>
    <t xml:space="preserve">pgaptmp_004497→</t>
  </si>
  <si>
    <t xml:space="preserve">DUF1294 domain‑containing protein</t>
  </si>
  <si>
    <t xml:space="preserve">4,859,507</t>
  </si>
  <si>
    <t xml:space="preserve">intergenic (+54/‑54)</t>
  </si>
  <si>
    <t xml:space="preserve">4,920,364</t>
  </si>
  <si>
    <t xml:space="preserve">E202D(GAA→GAC)</t>
  </si>
  <si>
    <t xml:space="preserve">aphA←</t>
  </si>
  <si>
    <t xml:space="preserve">acid phosphatase AphA</t>
  </si>
  <si>
    <t xml:space="preserve">5,077,833</t>
  </si>
  <si>
    <t xml:space="preserve">L384R(CTG→CGG)</t>
  </si>
  <si>
    <t xml:space="preserve">1,219</t>
  </si>
  <si>
    <t xml:space="preserve">intergenic (+334/‑18)</t>
  </si>
  <si>
    <t xml:space="preserve">pgaptmp_005122→ / →pgaptmp_005123</t>
  </si>
  <si>
    <t xml:space="preserve">replication initiation protein/hypothetical protein</t>
  </si>
  <si>
    <t xml:space="preserve">1,226</t>
  </si>
  <si>
    <t xml:space="preserve">intergenic (+341/‑11)</t>
  </si>
  <si>
    <t xml:space="preserve">1,233</t>
  </si>
  <si>
    <t xml:space="preserve">intergenic (+348/‑4)</t>
  </si>
  <si>
    <t xml:space="preserve">1,236</t>
  </si>
  <si>
    <t xml:space="preserve">intergenic (+351/‑1)</t>
  </si>
  <si>
    <t xml:space="preserve">1,237</t>
  </si>
  <si>
    <t xml:space="preserve">M1M(ATG→TTG) †‡</t>
  </si>
  <si>
    <t xml:space="preserve">pgaptmp_005123→</t>
  </si>
  <si>
    <t xml:space="preserve">1,239</t>
  </si>
  <si>
    <t xml:space="preserve">M1M(ATG→ATA) †‡</t>
  </si>
  <si>
    <t xml:space="preserve">1,260</t>
  </si>
  <si>
    <t xml:space="preserve">D8E(GAT→GAG)</t>
  </si>
  <si>
    <t xml:space="preserve">1,352</t>
  </si>
  <si>
    <t xml:space="preserve">Q39L(CAG→CTG)</t>
  </si>
  <si>
    <t xml:space="preserve">1,395</t>
  </si>
  <si>
    <t xml:space="preserve">Q53Q(CAG→CAA)</t>
  </si>
  <si>
    <t xml:space="preserve">1,401</t>
  </si>
  <si>
    <t xml:space="preserve">P55P(CCC→CCA)</t>
  </si>
  <si>
    <t xml:space="preserve">1,426</t>
  </si>
  <si>
    <t xml:space="preserve">E64K(GAG→AAG)</t>
  </si>
  <si>
    <t xml:space="preserve">1,428:1</t>
  </si>
  <si>
    <t xml:space="preserve">coding (192/579 nt)</t>
  </si>
  <si>
    <t xml:space="preserve">1,434</t>
  </si>
  <si>
    <t xml:space="preserve">R66R(CGA→CGT)</t>
  </si>
  <si>
    <t xml:space="preserve">1,439</t>
  </si>
  <si>
    <t xml:space="preserve">Q68R(CAG→CGG)</t>
  </si>
  <si>
    <t xml:space="preserve">1,392</t>
  </si>
  <si>
    <t xml:space="preserve">R52R(CGG→CGT)</t>
  </si>
  <si>
    <t xml:space="preserve">1,449</t>
  </si>
  <si>
    <t xml:space="preserve">L71L(TTG→TTA)</t>
  </si>
  <si>
    <t xml:space="preserve">93,459</t>
  </si>
  <si>
    <t xml:space="preserve">intergenic (+244/‑98)</t>
  </si>
  <si>
    <t xml:space="preserve">pgaptmp_005197→ / →pgaptmp_005198</t>
  </si>
  <si>
    <t xml:space="preserve">GIY‑YIG nuclease family protein/IS3‑like element ISKpn34 family transposase</t>
  </si>
  <si>
    <t xml:space="preserve">1,098</t>
  </si>
  <si>
    <t xml:space="preserve">intergenic (+213/‑139)</t>
  </si>
  <si>
    <t xml:space="preserve">99,628</t>
  </si>
  <si>
    <t xml:space="preserve">+TGCCC</t>
  </si>
  <si>
    <t xml:space="preserve">intergenic (‑300/‑1935)</t>
  </si>
  <si>
    <t xml:space="preserve">pgaptmp_005201← / →pgaptmp_005202</t>
  </si>
  <si>
    <t xml:space="preserve">ParA family protein/hypothetical protein</t>
  </si>
  <si>
    <t xml:space="preserve">145,881</t>
  </si>
  <si>
    <t xml:space="preserve">L8L(CTG→TTG)</t>
  </si>
  <si>
    <t xml:space="preserve">pgaptmp_005250→</t>
  </si>
  <si>
    <t xml:space="preserve">50S ribosome‑binding GTPase</t>
  </si>
  <si>
    <t xml:space="preserve">32,604</t>
  </si>
  <si>
    <t xml:space="preserve">L1745Q(CTG→CAG)</t>
  </si>
  <si>
    <t xml:space="preserve">pgaptmp_005152←</t>
  </si>
  <si>
    <t xml:space="preserve">filamentous hemagglutinin family protein</t>
  </si>
  <si>
    <t xml:space="preserve">101,550</t>
  </si>
  <si>
    <t xml:space="preserve">intergenic (‑2222/‑13)</t>
  </si>
  <si>
    <t xml:space="preserve">188,838</t>
  </si>
  <si>
    <t xml:space="preserve">pseudogene (17/1563 nt)</t>
  </si>
  <si>
    <t xml:space="preserve">pgaptmp_005283←</t>
  </si>
  <si>
    <t xml:space="preserve">190,188</t>
  </si>
  <si>
    <t xml:space="preserve">S72G(AGC→GGC)</t>
  </si>
  <si>
    <t xml:space="preserve">pgaptmp_005284←</t>
  </si>
  <si>
    <t xml:space="preserve">site‑specific integrase</t>
  </si>
  <si>
    <t xml:space="preserve">106,320</t>
  </si>
  <si>
    <t xml:space="preserve">intergenic (‑53/‑36)</t>
  </si>
  <si>
    <t xml:space="preserve">pgaptmp_005206← / →pgaptmp_005207</t>
  </si>
  <si>
    <t xml:space="preserve">IS3‑like element ISKpn38 family transposase/ISNCY family transposase</t>
  </si>
  <si>
    <t xml:space="preserve">1,182</t>
  </si>
  <si>
    <t xml:space="preserve">intergenic (+297/‑55)</t>
  </si>
  <si>
    <t xml:space="preserve">1,191</t>
  </si>
  <si>
    <t xml:space="preserve">intergenic (+306/‑46)</t>
  </si>
  <si>
    <t xml:space="preserve">coding (190/579 nt)</t>
  </si>
  <si>
    <t xml:space="preserve">1,475</t>
  </si>
  <si>
    <t xml:space="preserve">L80R(CTG→CGG)</t>
  </si>
  <si>
    <t xml:space="preserve">1,476</t>
  </si>
  <si>
    <t xml:space="preserve">L80L(CTG→CTT)</t>
  </si>
  <si>
    <t xml:space="preserve">121,236</t>
  </si>
  <si>
    <t xml:space="preserve">intergenic (+559/‑122)</t>
  </si>
  <si>
    <t xml:space="preserve">pgaptmp_005458→ / →pgaptmp_005459</t>
  </si>
  <si>
    <t xml:space="preserve">hypothetical protein/antirestriction protein</t>
  </si>
  <si>
    <t xml:space="preserve">125,109</t>
  </si>
  <si>
    <t xml:space="preserve">A121G(GCT→GGT)</t>
  </si>
  <si>
    <t xml:space="preserve">pgaptmp_005466→</t>
  </si>
  <si>
    <t xml:space="preserve">DUF3560 domain‑containing protein</t>
  </si>
  <si>
    <t xml:space="preserve">125,118</t>
  </si>
  <si>
    <t xml:space="preserve">L124R(CTG→CGG)</t>
  </si>
  <si>
    <t xml:space="preserve">125,125</t>
  </si>
  <si>
    <t xml:space="preserve">Q126H(CAG→CAC)</t>
  </si>
  <si>
    <t xml:space="preserve">175,762</t>
  </si>
  <si>
    <t xml:space="preserve">A68V(GCG→GTG)</t>
  </si>
  <si>
    <t xml:space="preserve">pgaptmp_005522→</t>
  </si>
  <si>
    <t xml:space="preserve">fertility inhibition protein FinO</t>
  </si>
  <si>
    <t xml:space="preserve">63,042</t>
  </si>
  <si>
    <t xml:space="preserve">G122D(GGT→GAT)</t>
  </si>
  <si>
    <t xml:space="preserve">glgA←</t>
  </si>
  <si>
    <t xml:space="preserve">glycogen synthase GlgA</t>
  </si>
  <si>
    <t xml:space="preserve">41,944</t>
  </si>
  <si>
    <t xml:space="preserve">pseudogene (62/207 nt)</t>
  </si>
  <si>
    <t xml:space="preserve">pgaptmp_005382←</t>
  </si>
  <si>
    <t xml:space="preserve">100,078</t>
  </si>
  <si>
    <t xml:space="preserve">intergenic (‑266/‑292)</t>
  </si>
  <si>
    <t xml:space="preserve">pgaptmp_005435← / →pgaptmp_005436</t>
  </si>
  <si>
    <t xml:space="preserve">hypothetical protein/hypothetical protein</t>
  </si>
  <si>
    <t xml:space="preserve">100,097</t>
  </si>
  <si>
    <t xml:space="preserve">intergenic (‑285/‑273)</t>
  </si>
  <si>
    <t xml:space="preserve">133,780</t>
  </si>
  <si>
    <t xml:space="preserve">intergenic (‑60/‑12)</t>
  </si>
  <si>
    <t xml:space="preserve">pgaptmp_005475← / →pgaptmp_005476</t>
  </si>
  <si>
    <t xml:space="preserve">IS481‑like element ISKpn28 family transposase/type I toxin‑antitoxin system Hok family toxin</t>
  </si>
  <si>
    <t xml:space="preserve">72,807</t>
  </si>
  <si>
    <t xml:space="preserve">pseudogene (230/2997 nt)</t>
  </si>
  <si>
    <t xml:space="preserve">pgaptmp_005409←</t>
  </si>
  <si>
    <t xml:space="preserve">Tn3 family transposase</t>
  </si>
  <si>
    <t xml:space="preserve">166,467</t>
  </si>
  <si>
    <t xml:space="preserve">T178T(ACT→ACA)</t>
  </si>
  <si>
    <t xml:space="preserve">pgaptmp_005518→</t>
  </si>
  <si>
    <t xml:space="preserve">complement resistance protein TraT</t>
  </si>
  <si>
    <t xml:space="preserve">117,749</t>
  </si>
  <si>
    <t xml:space="preserve">T210S(ACC→TCC)</t>
  </si>
  <si>
    <t xml:space="preserve">pgaptmp_005452→</t>
  </si>
  <si>
    <t xml:space="preserve">plasmid partitioning/stability family protein</t>
  </si>
  <si>
    <t xml:space="preserve">42,248</t>
  </si>
  <si>
    <t xml:space="preserve">A32P(GCA→CCA)</t>
  </si>
  <si>
    <t xml:space="preserve">pgaptmp_005592→</t>
  </si>
  <si>
    <t xml:space="preserve">NikA</t>
  </si>
  <si>
    <t xml:space="preserve">38,758</t>
  </si>
  <si>
    <t xml:space="preserve">A144A(GCG→GCT)</t>
  </si>
  <si>
    <t xml:space="preserve">pgaptmp_005585→</t>
  </si>
  <si>
    <t xml:space="preserve">antirestriction protein</t>
  </si>
  <si>
    <t xml:space="preserve">MC</t>
  </si>
  <si>
    <t xml:space="preserve">Δ65,499 bp</t>
  </si>
  <si>
    <t xml:space="preserve">[pgaptmp_005532]–[pgaptmp_005532]</t>
  </si>
  <si>
    <t xml:space="preserve">84 genes: [pgaptmp_005532],pgaptmp_005533,pgaptmp_005534,pgaptmp_005535,pgaptmp_005536,pgaptmp_005537,pgaptmp_005538,pgaptmp_005539,pgaptmp_005540,pgaptmp_005541,pgaptmp_005542,pgaptmp_005543,pgaptmp_005544,pemI,pemK,ltrA,umuD,umuC,pgaptmp_005550,pgaptmp_005551,pgaptmp_005552,pgaptmp_005553,pgaptmp_005554,pgaptmp_005555,pgaptmp_005556,pgaptmp_005557,pgaptmp_005558,pgaptmp_005559,pgaptmp_005560,pgaptmp_005561,pgaptmp_005562,pgaptmp_005563,pgaptmp_005564,pgaptmp_005565,pgaptmp_005566,pgaptmp_005567,pgaptmp_005568,pgaptmp_005569,pgaptmp_005570,pgaptmp_005571,pgaptmp_005572,pgaptmp_005573,pgaptmp_005574,pgaptmp_005575,pgaptmp_005576,pgaptmp_005577,pgaptmp_005578,pgaptmp_005579,pgaptmp_005580,pgaptmp_005581,pgaptmp_005582,pgaptmp_005583,pgaptmp_005584,pgaptmp_005585,pgaptmp_005586,pgaptmp_005587,ssb,pgaptmp_005589,pgaptmp_005590,pgaptmp_005591,pgaptmp_005592,pgaptmp_005593,pgaptmp_005594,pgaptmp_005595,traJ,icmT,pgaptmp_005598,pgaptmp_005599,pgaptmp_005600,pgaptmp_005601,pgaptmp_005602,pgaptmp_005603,traO,traP,traQ,pgaptmp_005607,pgaptmp_005608,pgaptmp_005609,traW,pgaptmp_005611,pgaptmp_005612,pgaptmp_005613,pgaptmp_005614,[pgaptmp_005532][pgaptmp_005532],pgaptmp_005533,pgaptmp_005534,pgaptmp_005535,pgaptmp_005536,pgaptmp_005537,pgaptmp_005538,pgaptmp_005539,pgaptmp_005540,pgaptmp_005541,pgaptmp_005542,pgaptmp_005543,pgaptmp_005544,pemI,pemK,ltrA,umuD,umuC,pgaptmp_005550,pgaptmp_005551,pgaptmp_005552,pgaptmp_005553,pgaptmp_005554,pgaptmp_005555,pgaptmp_005556,pgaptmp_005557,pgaptmp_005558,pgaptmp_005559,pgaptmp_005560,pgaptmp_005561,pgaptmp_005562,pgaptmp_005563,pgaptmp_005564,pgaptmp_005565,pgaptmp_005566,pgaptmp_005567,pgaptmp_005568,pgaptmp_005569,pgaptmp_005570,pgaptmp_005571,pgaptmp_005572,pgaptmp_005573,pgaptmp_005574,pgaptmp_005575,pgaptmp_005576,pgaptmp_005577,pgaptmp_005578,pgaptmp_005579,pgaptmp_005580,pgaptmp_005581,pgaptmp_005582,pgaptmp_005583,pgaptmp_005584,pgaptmp_005585,pgaptmp_005586,pgaptmp_005587,ssb,pgaptmp_005589,pgaptmp_005590,pgaptmp_005591,pgaptmp_005592,pgaptmp_005593,pgaptmp_005594,pgaptmp_005595,traJ,icmT,pgaptmp_005598,pgaptmp_005599,pgaptmp_005600,pgaptmp_005601,pgaptmp_005602,pgaptmp_005603,traO,traP,traQ,pgaptmp_005607,pgaptmp_005608,pgaptmp_005609,traW,pgaptmp_005611,pgaptmp_005612,pgaptmp_005613,pgaptmp_005614,[pgaptmp_005532]</t>
  </si>
  <si>
    <t xml:space="preserve">Ref</t>
  </si>
  <si>
    <t xml:space="preserve">Alt</t>
  </si>
  <si>
    <t xml:space="preserve">Allele Depth 2_G</t>
  </si>
  <si>
    <t xml:space="preserve">Total Depth 2_G</t>
  </si>
  <si>
    <t xml:space="preserve">Allele Depth 2_G2</t>
  </si>
  <si>
    <t xml:space="preserve">Total Depth 2_G2</t>
  </si>
  <si>
    <t xml:space="preserve">Allele Depth 2_G3</t>
  </si>
  <si>
    <t xml:space="preserve">Total Depth 2_G3</t>
  </si>
  <si>
    <t xml:space="preserve">Allele Depth 2_G4</t>
  </si>
  <si>
    <t xml:space="preserve">Total Depth 2_G4</t>
  </si>
  <si>
    <t xml:space="preserve">Allele Depth 2_H</t>
  </si>
  <si>
    <t xml:space="preserve">Total Depth 2_H</t>
  </si>
  <si>
    <t xml:space="preserve">Allele Depth 2_H3</t>
  </si>
  <si>
    <t xml:space="preserve">Total Depth 2_H3</t>
  </si>
  <si>
    <t xml:space="preserve">Allele Depth 2_H4</t>
  </si>
  <si>
    <t xml:space="preserve">Total Depth 2_H4</t>
  </si>
  <si>
    <t xml:space="preserve">Allele Depth 2_H5</t>
  </si>
  <si>
    <t xml:space="preserve">Total Depth 2_H5</t>
  </si>
  <si>
    <t xml:space="preserve">Allele Depth 4_H2</t>
  </si>
  <si>
    <t xml:space="preserve">Total Depth 4_H2</t>
  </si>
  <si>
    <t xml:space="preserve">Allele Depth 4_H3</t>
  </si>
  <si>
    <t xml:space="preserve">Total Depth 4_H3</t>
  </si>
  <si>
    <t xml:space="preserve">Allele Depth 4_H4</t>
  </si>
  <si>
    <t xml:space="preserve">Total Depth 4_H4</t>
  </si>
  <si>
    <t xml:space="preserve">55636</t>
  </si>
  <si>
    <t xml:space="preserve">T</t>
  </si>
  <si>
    <t xml:space="preserve">G</t>
  </si>
  <si>
    <t xml:space="preserve">255876</t>
  </si>
  <si>
    <t xml:space="preserve">A</t>
  </si>
  <si>
    <t xml:space="preserve">629500</t>
  </si>
  <si>
    <t xml:space="preserve">C</t>
  </si>
  <si>
    <t xml:space="preserve">807873</t>
  </si>
  <si>
    <t xml:space="preserve">941185</t>
  </si>
  <si>
    <t xml:space="preserve">1142405</t>
  </si>
  <si>
    <t xml:space="preserve">1240149</t>
  </si>
  <si>
    <t xml:space="preserve">1240210</t>
  </si>
  <si>
    <t xml:space="preserve">1580197</t>
  </si>
  <si>
    <t xml:space="preserve">1580199</t>
  </si>
  <si>
    <t xml:space="preserve">1580204</t>
  </si>
  <si>
    <t xml:space="preserve">1670300</t>
  </si>
  <si>
    <t xml:space="preserve">1684977</t>
  </si>
  <si>
    <t xml:space="preserve">1684989</t>
  </si>
  <si>
    <t xml:space="preserve">1774926</t>
  </si>
  <si>
    <t xml:space="preserve">1803796</t>
  </si>
  <si>
    <t xml:space="preserve">1803823</t>
  </si>
  <si>
    <t xml:space="preserve">1803840</t>
  </si>
  <si>
    <t xml:space="preserve">2121728</t>
  </si>
  <si>
    <t xml:space="preserve">AGCG</t>
  </si>
  <si>
    <t xml:space="preserve">206.5</t>
  </si>
  <si>
    <t xml:space="preserve">2404923</t>
  </si>
  <si>
    <t xml:space="preserve">2828375</t>
  </si>
  <si>
    <t xml:space="preserve">2833786</t>
  </si>
  <si>
    <t xml:space="preserve">2877019</t>
  </si>
  <si>
    <t xml:space="preserve">2971690</t>
  </si>
  <si>
    <t xml:space="preserve">3230345</t>
  </si>
  <si>
    <t xml:space="preserve">3405863</t>
  </si>
  <si>
    <t xml:space="preserve">3405874</t>
  </si>
  <si>
    <t xml:space="preserve">3405875</t>
  </si>
  <si>
    <t xml:space="preserve">3405886</t>
  </si>
  <si>
    <t xml:space="preserve">3405887</t>
  </si>
  <si>
    <t xml:space="preserve">3405946</t>
  </si>
  <si>
    <t xml:space="preserve">3406017</t>
  </si>
  <si>
    <t xml:space="preserve">3406018</t>
  </si>
  <si>
    <t xml:space="preserve">3406029</t>
  </si>
  <si>
    <t xml:space="preserve">3406037</t>
  </si>
  <si>
    <t xml:space="preserve">3515264</t>
  </si>
  <si>
    <t xml:space="preserve">3515266</t>
  </si>
  <si>
    <t xml:space="preserve">3515275</t>
  </si>
  <si>
    <t xml:space="preserve">3520218</t>
  </si>
  <si>
    <t xml:space="preserve">3588769</t>
  </si>
  <si>
    <t xml:space="preserve">3588883</t>
  </si>
  <si>
    <t xml:space="preserve">3588889</t>
  </si>
  <si>
    <t xml:space="preserve">3588894</t>
  </si>
  <si>
    <t xml:space="preserve">3737132</t>
  </si>
  <si>
    <t xml:space="preserve">3737135</t>
  </si>
  <si>
    <t xml:space="preserve">4055059</t>
  </si>
  <si>
    <t xml:space="preserve">4212872</t>
  </si>
  <si>
    <t xml:space="preserve">4369401</t>
  </si>
  <si>
    <t xml:space="preserve">4427500</t>
  </si>
  <si>
    <t xml:space="preserve">4449851</t>
  </si>
  <si>
    <t xml:space="preserve">1219</t>
  </si>
  <si>
    <t xml:space="preserve">1226</t>
  </si>
  <si>
    <t xml:space="preserve">1233</t>
  </si>
  <si>
    <t xml:space="preserve">1236</t>
  </si>
  <si>
    <t xml:space="preserve">1237</t>
  </si>
  <si>
    <t xml:space="preserve">1239</t>
  </si>
  <si>
    <t xml:space="preserve">1260</t>
  </si>
  <si>
    <t xml:space="preserve">1352</t>
  </si>
  <si>
    <t xml:space="preserve">1395</t>
  </si>
  <si>
    <t xml:space="preserve">1401</t>
  </si>
  <si>
    <t xml:space="preserve">1426</t>
  </si>
  <si>
    <t xml:space="preserve">1428</t>
  </si>
  <si>
    <t xml:space="preserve">GC</t>
  </si>
  <si>
    <t xml:space="preserve">1434</t>
  </si>
  <si>
    <t xml:space="preserve">1439</t>
  </si>
  <si>
    <t xml:space="preserve">121236</t>
  </si>
  <si>
    <t xml:space="preserve">125109</t>
  </si>
  <si>
    <t xml:space="preserve">125118</t>
  </si>
  <si>
    <t xml:space="preserve">125125</t>
  </si>
  <si>
    <t xml:space="preserve">175762</t>
  </si>
  <si>
    <t xml:space="preserve">42248</t>
  </si>
  <si>
    <t xml:space="preserve">103314</t>
  </si>
  <si>
    <t xml:space="preserve">229802</t>
  </si>
  <si>
    <t xml:space="preserve">255891</t>
  </si>
  <si>
    <t xml:space="preserve">286180</t>
  </si>
  <si>
    <t xml:space="preserve">321432</t>
  </si>
  <si>
    <t xml:space="preserve">TA</t>
  </si>
  <si>
    <t xml:space="preserve">321883</t>
  </si>
  <si>
    <t xml:space="preserve">467796</t>
  </si>
  <si>
    <t xml:space="preserve">613209</t>
  </si>
  <si>
    <t xml:space="preserve">629502</t>
  </si>
  <si>
    <t xml:space="preserve">834707</t>
  </si>
  <si>
    <t xml:space="preserve">834716</t>
  </si>
  <si>
    <t xml:space="preserve">1104928</t>
  </si>
  <si>
    <t xml:space="preserve">1983595</t>
  </si>
  <si>
    <t xml:space="preserve">2089442</t>
  </si>
  <si>
    <t xml:space="preserve">2198088</t>
  </si>
  <si>
    <t xml:space="preserve">2697642</t>
  </si>
  <si>
    <t xml:space="preserve">2828366</t>
  </si>
  <si>
    <t xml:space="preserve">2859655</t>
  </si>
  <si>
    <t xml:space="preserve">2878995</t>
  </si>
  <si>
    <t xml:space="preserve">3041828</t>
  </si>
  <si>
    <t xml:space="preserve">3329123</t>
  </si>
  <si>
    <t xml:space="preserve">3450344</t>
  </si>
  <si>
    <t xml:space="preserve">3710086</t>
  </si>
  <si>
    <t xml:space="preserve">3720178</t>
  </si>
  <si>
    <t xml:space="preserve">3793833</t>
  </si>
  <si>
    <t xml:space="preserve">4298764</t>
  </si>
  <si>
    <t xml:space="preserve">4317934</t>
  </si>
  <si>
    <t xml:space="preserve">4495657</t>
  </si>
  <si>
    <t xml:space="preserve">4495730</t>
  </si>
  <si>
    <t xml:space="preserve">4721572</t>
  </si>
  <si>
    <t xml:space="preserve">4972508</t>
  </si>
  <si>
    <t xml:space="preserve">4972510</t>
  </si>
  <si>
    <t xml:space="preserve">CA</t>
  </si>
  <si>
    <t xml:space="preserve">4972511</t>
  </si>
  <si>
    <t xml:space="preserve">TC</t>
  </si>
  <si>
    <t xml:space="preserve">4972513</t>
  </si>
  <si>
    <t xml:space="preserve">TG</t>
  </si>
  <si>
    <t xml:space="preserve">4972515</t>
  </si>
  <si>
    <t xml:space="preserve">4972607</t>
  </si>
  <si>
    <t xml:space="preserve">63042</t>
  </si>
  <si>
    <t xml:space="preserve">223505</t>
  </si>
  <si>
    <t xml:space="preserve">255853</t>
  </si>
  <si>
    <t xml:space="preserve">255882</t>
  </si>
  <si>
    <t xml:space="preserve">679537</t>
  </si>
  <si>
    <t xml:space="preserve">858630</t>
  </si>
  <si>
    <t xml:space="preserve">AGAGAATTATGCAGCAGATTCTCGGCGTTTTCGGTTACCTCGAAATGGACGCAGGTCAGGGCGGCGA</t>
  </si>
  <si>
    <t xml:space="preserve">1670298</t>
  </si>
  <si>
    <t xml:space="preserve">1684984</t>
  </si>
  <si>
    <t xml:space="preserve">1812429</t>
  </si>
  <si>
    <t xml:space="preserve">1951837</t>
  </si>
  <si>
    <t xml:space="preserve">2050147</t>
  </si>
  <si>
    <t xml:space="preserve">2201131</t>
  </si>
  <si>
    <t xml:space="preserve">CGCAGGGTCAGCGGCAGCTGGTGCTGCGCGCAGGCGCAGACCAGCTGCCGC</t>
  </si>
  <si>
    <t xml:space="preserve">2254056</t>
  </si>
  <si>
    <t xml:space="preserve">2324191</t>
  </si>
  <si>
    <t xml:space="preserve">2453537</t>
  </si>
  <si>
    <t xml:space="preserve">2512262</t>
  </si>
  <si>
    <t xml:space="preserve">2756030</t>
  </si>
  <si>
    <t xml:space="preserve">2772517</t>
  </si>
  <si>
    <t xml:space="preserve">2995433</t>
  </si>
  <si>
    <t xml:space="preserve">3066801</t>
  </si>
  <si>
    <t xml:space="preserve">3066974</t>
  </si>
  <si>
    <t xml:space="preserve">3068977</t>
  </si>
  <si>
    <t xml:space="preserve">3111710</t>
  </si>
  <si>
    <t xml:space="preserve">3737169</t>
  </si>
  <si>
    <t xml:space="preserve">3760533</t>
  </si>
  <si>
    <t xml:space="preserve">4374273</t>
  </si>
  <si>
    <t xml:space="preserve">4470590</t>
  </si>
  <si>
    <t xml:space="preserve">4495743</t>
  </si>
  <si>
    <t xml:space="preserve">4495779</t>
  </si>
  <si>
    <t xml:space="preserve">4812814</t>
  </si>
  <si>
    <t xml:space="preserve">5066988</t>
  </si>
  <si>
    <t xml:space="preserve">5077828</t>
  </si>
  <si>
    <t xml:space="preserve">1392</t>
  </si>
  <si>
    <t xml:space="preserve">1449</t>
  </si>
  <si>
    <t xml:space="preserve">93459</t>
  </si>
  <si>
    <t xml:space="preserve">41944</t>
  </si>
  <si>
    <t xml:space="preserve">100078</t>
  </si>
  <si>
    <t xml:space="preserve">100097</t>
  </si>
  <si>
    <t xml:space="preserve">496192</t>
  </si>
  <si>
    <t xml:space="preserve">531989</t>
  </si>
  <si>
    <t xml:space="preserve">777407</t>
  </si>
  <si>
    <t xml:space="preserve">981944</t>
  </si>
  <si>
    <t xml:space="preserve">1265558</t>
  </si>
  <si>
    <t xml:space="preserve">1265580</t>
  </si>
  <si>
    <t xml:space="preserve">1599313</t>
  </si>
  <si>
    <t xml:space="preserve">1605475</t>
  </si>
  <si>
    <t xml:space="preserve">1774938</t>
  </si>
  <si>
    <t xml:space="preserve">1803834</t>
  </si>
  <si>
    <t xml:space="preserve">1954352</t>
  </si>
  <si>
    <t xml:space="preserve">1983212</t>
  </si>
  <si>
    <t xml:space="preserve">2408925</t>
  </si>
  <si>
    <t xml:space="preserve">2408926</t>
  </si>
  <si>
    <t xml:space="preserve">CG</t>
  </si>
  <si>
    <t xml:space="preserve">2408927</t>
  </si>
  <si>
    <t xml:space="preserve">2717949</t>
  </si>
  <si>
    <t xml:space="preserve">2828365</t>
  </si>
  <si>
    <t xml:space="preserve">2860665</t>
  </si>
  <si>
    <t xml:space="preserve">3034123</t>
  </si>
  <si>
    <t xml:space="preserve">3034134</t>
  </si>
  <si>
    <t xml:space="preserve">3066823</t>
  </si>
  <si>
    <t xml:space="preserve">3066827</t>
  </si>
  <si>
    <t xml:space="preserve">3558847</t>
  </si>
  <si>
    <t xml:space="preserve">3939608</t>
  </si>
  <si>
    <t xml:space="preserve">4495706</t>
  </si>
  <si>
    <t xml:space="preserve">4495737</t>
  </si>
  <si>
    <t xml:space="preserve">4552282</t>
  </si>
  <si>
    <t xml:space="preserve">4692934</t>
  </si>
  <si>
    <t xml:space="preserve">4859500</t>
  </si>
  <si>
    <t xml:space="preserve">5066990</t>
  </si>
  <si>
    <t xml:space="preserve">1098</t>
  </si>
  <si>
    <t xml:space="preserve">99628</t>
  </si>
  <si>
    <t xml:space="preserve">ATGCCC</t>
  </si>
  <si>
    <t xml:space="preserve">133779</t>
  </si>
  <si>
    <t xml:space="preserve">GG</t>
  </si>
  <si>
    <t xml:space="preserve">38758</t>
  </si>
  <si>
    <t xml:space="preserve">55653</t>
  </si>
  <si>
    <t xml:space="preserve">257461</t>
  </si>
  <si>
    <t xml:space="preserve">1080963</t>
  </si>
  <si>
    <t xml:space="preserve">1503877</t>
  </si>
  <si>
    <t xml:space="preserve">1636955</t>
  </si>
  <si>
    <t xml:space="preserve">1774925</t>
  </si>
  <si>
    <t xml:space="preserve">1774933</t>
  </si>
  <si>
    <t xml:space="preserve">2204270</t>
  </si>
  <si>
    <t xml:space="preserve">2401192</t>
  </si>
  <si>
    <t xml:space="preserve">2551607</t>
  </si>
  <si>
    <t xml:space="preserve">2740683</t>
  </si>
  <si>
    <t xml:space="preserve">3066503</t>
  </si>
  <si>
    <t xml:space="preserve">3068984</t>
  </si>
  <si>
    <t xml:space="preserve">3499922</t>
  </si>
  <si>
    <t xml:space="preserve">3648134</t>
  </si>
  <si>
    <t xml:space="preserve">3737133</t>
  </si>
  <si>
    <t xml:space="preserve">3737141</t>
  </si>
  <si>
    <t xml:space="preserve">3737142</t>
  </si>
  <si>
    <t xml:space="preserve">3737167</t>
  </si>
  <si>
    <t xml:space="preserve">3818717</t>
  </si>
  <si>
    <t xml:space="preserve">3866049</t>
  </si>
  <si>
    <t xml:space="preserve">4413986</t>
  </si>
  <si>
    <t xml:space="preserve">4832887</t>
  </si>
  <si>
    <t xml:space="preserve">4859465</t>
  </si>
  <si>
    <t xml:space="preserve">4859475</t>
  </si>
  <si>
    <t xml:space="preserve">4974948</t>
  </si>
  <si>
    <t xml:space="preserve">145881</t>
  </si>
  <si>
    <t xml:space="preserve">255840</t>
  </si>
  <si>
    <t xml:space="preserve">496187</t>
  </si>
  <si>
    <t xml:space="preserve">858783</t>
  </si>
  <si>
    <t xml:space="preserve">981943</t>
  </si>
  <si>
    <t xml:space="preserve">1066272</t>
  </si>
  <si>
    <t xml:space="preserve">1334406</t>
  </si>
  <si>
    <t xml:space="preserve">1570846</t>
  </si>
  <si>
    <t xml:space="preserve">1718427</t>
  </si>
  <si>
    <t xml:space="preserve">1947355</t>
  </si>
  <si>
    <t xml:space="preserve">1947360</t>
  </si>
  <si>
    <t xml:space="preserve">1951831</t>
  </si>
  <si>
    <t xml:space="preserve">1951850</t>
  </si>
  <si>
    <t xml:space="preserve">1956709</t>
  </si>
  <si>
    <t xml:space="preserve">2254015</t>
  </si>
  <si>
    <t xml:space="preserve">2254033</t>
  </si>
  <si>
    <t xml:space="preserve">2296109</t>
  </si>
  <si>
    <t xml:space="preserve">2453486</t>
  </si>
  <si>
    <t xml:space="preserve">2453545</t>
  </si>
  <si>
    <t xml:space="preserve">2611650</t>
  </si>
  <si>
    <t xml:space="preserve">3411526</t>
  </si>
  <si>
    <t xml:space="preserve">3737145</t>
  </si>
  <si>
    <t xml:space="preserve">3737153</t>
  </si>
  <si>
    <t xml:space="preserve">3793824</t>
  </si>
  <si>
    <t xml:space="preserve">4369436</t>
  </si>
  <si>
    <t xml:space="preserve">4850195</t>
  </si>
  <si>
    <t xml:space="preserve">4917413</t>
  </si>
  <si>
    <t xml:space="preserve">5252721</t>
  </si>
  <si>
    <t xml:space="preserve">32604</t>
  </si>
  <si>
    <t xml:space="preserve">103319</t>
  </si>
  <si>
    <t xml:space="preserve">286175</t>
  </si>
  <si>
    <t xml:space="preserve">914869</t>
  </si>
  <si>
    <t xml:space="preserve">945942</t>
  </si>
  <si>
    <t xml:space="preserve">981954</t>
  </si>
  <si>
    <t xml:space="preserve">988469</t>
  </si>
  <si>
    <t xml:space="preserve">1803831</t>
  </si>
  <si>
    <t xml:space="preserve">2182436</t>
  </si>
  <si>
    <t xml:space="preserve">2254040</t>
  </si>
  <si>
    <t xml:space="preserve">2254053</t>
  </si>
  <si>
    <t xml:space="preserve">3066804</t>
  </si>
  <si>
    <t xml:space="preserve">3066811</t>
  </si>
  <si>
    <t xml:space="preserve">3079192</t>
  </si>
  <si>
    <t xml:space="preserve">3543273</t>
  </si>
  <si>
    <t xml:space="preserve">3543670</t>
  </si>
  <si>
    <t xml:space="preserve">3972533</t>
  </si>
  <si>
    <t xml:space="preserve">4151397</t>
  </si>
  <si>
    <t xml:space="preserve">4430480</t>
  </si>
  <si>
    <t xml:space="preserve">4838944</t>
  </si>
  <si>
    <t xml:space="preserve">101550</t>
  </si>
  <si>
    <t xml:space="preserve">188838</t>
  </si>
  <si>
    <t xml:space="preserve">190188</t>
  </si>
  <si>
    <t xml:space="preserve">72807</t>
  </si>
  <si>
    <t xml:space="preserve">166467</t>
  </si>
  <si>
    <t xml:space="preserve">161094</t>
  </si>
  <si>
    <t xml:space="preserve">CGCT</t>
  </si>
  <si>
    <t xml:space="preserve">314.5</t>
  </si>
  <si>
    <t xml:space="preserve">1812426</t>
  </si>
  <si>
    <t xml:space="preserve">1947347</t>
  </si>
  <si>
    <t xml:space="preserve">2025392</t>
  </si>
  <si>
    <t xml:space="preserve">2115989</t>
  </si>
  <si>
    <t xml:space="preserve">2596333</t>
  </si>
  <si>
    <t xml:space="preserve">3608160</t>
  </si>
  <si>
    <t xml:space="preserve">3717135</t>
  </si>
  <si>
    <t xml:space="preserve">4013428</t>
  </si>
  <si>
    <t xml:space="preserve">4103642</t>
  </si>
  <si>
    <t xml:space="preserve">4265474</t>
  </si>
  <si>
    <t xml:space="preserve">4427498</t>
  </si>
  <si>
    <t xml:space="preserve">4549250</t>
  </si>
  <si>
    <t xml:space="preserve">5130096</t>
  </si>
  <si>
    <t xml:space="preserve">106320</t>
  </si>
  <si>
    <t xml:space="preserve">66357</t>
  </si>
  <si>
    <t xml:space="preserve">206042</t>
  </si>
  <si>
    <t xml:space="preserve">592321</t>
  </si>
  <si>
    <t xml:space="preserve">806051</t>
  </si>
  <si>
    <t xml:space="preserve">1306409</t>
  </si>
  <si>
    <t xml:space="preserve">GTAAACACGGCGTGACCGCGGAACGGGAGGCCCGCGGTCACGCCGTGTTTACGGAGCGGCAGGGGCCGGTTCAATCGGCAGATCGCTCCG</t>
  </si>
  <si>
    <t xml:space="preserve">74.5</t>
  </si>
  <si>
    <t xml:space="preserve">1812431</t>
  </si>
  <si>
    <t xml:space="preserve">1813916</t>
  </si>
  <si>
    <t xml:space="preserve">2130584</t>
  </si>
  <si>
    <t xml:space="preserve">2269693</t>
  </si>
  <si>
    <t xml:space="preserve">2848104</t>
  </si>
  <si>
    <t xml:space="preserve">3067003</t>
  </si>
  <si>
    <t xml:space="preserve">3266490</t>
  </si>
  <si>
    <t xml:space="preserve">3547289</t>
  </si>
  <si>
    <t xml:space="preserve">3672244</t>
  </si>
  <si>
    <t xml:space="preserve">3687840</t>
  </si>
  <si>
    <t xml:space="preserve">4268908</t>
  </si>
  <si>
    <t xml:space="preserve">117749</t>
  </si>
  <si>
    <t xml:space="preserve">103313</t>
  </si>
  <si>
    <t xml:space="preserve">126496</t>
  </si>
  <si>
    <t xml:space="preserve">787635</t>
  </si>
  <si>
    <t xml:space="preserve">881457</t>
  </si>
  <si>
    <t xml:space="preserve">1298329</t>
  </si>
  <si>
    <t xml:space="preserve">1430196</t>
  </si>
  <si>
    <t xml:space="preserve">CCGG</t>
  </si>
  <si>
    <t xml:space="preserve">1503834</t>
  </si>
  <si>
    <t xml:space="preserve">1808818</t>
  </si>
  <si>
    <t xml:space="preserve">1840574</t>
  </si>
  <si>
    <t xml:space="preserve">1879335</t>
  </si>
  <si>
    <t xml:space="preserve">2401226</t>
  </si>
  <si>
    <t xml:space="preserve">2456653</t>
  </si>
  <si>
    <t xml:space="preserve">2456692</t>
  </si>
  <si>
    <t xml:space="preserve">2711753</t>
  </si>
  <si>
    <t xml:space="preserve">3066813</t>
  </si>
  <si>
    <t xml:space="preserve">3406064</t>
  </si>
  <si>
    <t xml:space="preserve">3526354</t>
  </si>
  <si>
    <t xml:space="preserve">3872305</t>
  </si>
  <si>
    <t xml:space="preserve">4239856</t>
  </si>
  <si>
    <t xml:space="preserve">4558329</t>
  </si>
  <si>
    <t xml:space="preserve">4859464</t>
  </si>
  <si>
    <t xml:space="preserve">1182</t>
  </si>
  <si>
    <t xml:space="preserve">1191</t>
  </si>
  <si>
    <t xml:space="preserve">1425</t>
  </si>
  <si>
    <t xml:space="preserve">1475</t>
  </si>
  <si>
    <t xml:space="preserve">1476</t>
  </si>
  <si>
    <t xml:space="preserve">36284</t>
  </si>
  <si>
    <t xml:space="preserve">103310</t>
  </si>
  <si>
    <t xml:space="preserve">914855</t>
  </si>
  <si>
    <t xml:space="preserve">1570856</t>
  </si>
  <si>
    <t xml:space="preserve">1682551</t>
  </si>
  <si>
    <t xml:space="preserve">1710940</t>
  </si>
  <si>
    <t xml:space="preserve">1712297</t>
  </si>
  <si>
    <t xml:space="preserve">CTAATCCTGCTGAGTTATTGATGCACCGCC</t>
  </si>
  <si>
    <t xml:space="preserve">193.5</t>
  </si>
  <si>
    <t xml:space="preserve">2254076</t>
  </si>
  <si>
    <t xml:space="preserve">4586354</t>
  </si>
  <si>
    <t xml:space="preserve">4859507</t>
  </si>
  <si>
    <t xml:space="preserve">4920364</t>
  </si>
  <si>
    <t xml:space="preserve">5077833</t>
  </si>
  <si>
    <t xml:space="preserve">pgaptmp_005157</t>
  </si>
  <si>
    <t xml:space="preserve">filamentous haemagglutinin family protein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</si>
  <si>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</si>
  <si>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</si>
  <si>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</si>
  <si>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</si>
  <si>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</si>
  <si>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44423</t>
  </si>
  <si>
    <t xml:space="preserve">44721</t>
  </si>
  <si>
    <t xml:space="preserve">299</t>
  </si>
  <si>
    <t xml:space="preserve">50 [39]</t>
  </si>
  <si>
    <t xml:space="preserve">[42] 45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</si>
  <si>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</si>
  <si>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</si>
  <si>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</si>
  <si>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</si>
  <si>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</si>
  <si>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</si>
  <si>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</si>
  <si>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</si>
  <si>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</si>
  <si>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</si>
  <si>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intergenic (+168/‑31)</t>
  </si>
  <si>
    <t xml:space="preserve">pgaptmp_000445/pgaptmp_000446</t>
  </si>
  <si>
    <t xml:space="preserve">16S ribosomal RNA/23S ribosomal RNA</t>
  </si>
  <si>
    <t xml:space="preserve">intergenic (+179/‑20)</t>
  </si>
  <si>
    <t xml:space="preserve">intergenic (‑129/+351)</t>
  </si>
  <si>
    <t xml:space="preserve">fimA/fimE</t>
  </si>
  <si>
    <t xml:space="preserve">type 1 fimbrial major subunit FimA/type 1 fimbria switch DNA invertase FimE</t>
  </si>
  <si>
    <t xml:space="preserve">intergenic (‑449/+31)</t>
  </si>
  <si>
    <t xml:space="preserve">intergenic (‑140/+340)</t>
  </si>
  <si>
    <t xml:space="preserve">intergenic (‑436/+44)</t>
  </si>
  <si>
    <t xml:space="preserve">intergenic (+152/‑31)</t>
  </si>
  <si>
    <t xml:space="preserve">pgaptmp_001243/pgaptmp_001244</t>
  </si>
  <si>
    <t xml:space="preserve">intergenic (+163/‑20)</t>
  </si>
  <si>
    <t xml:space="preserve">intergenic (‑76/‑128)</t>
  </si>
  <si>
    <t xml:space="preserve">pgaptmp_003147/pgaptmp_003148</t>
  </si>
  <si>
    <t xml:space="preserve">IS3‑like element ISKpn34 family transposase/helix‑turn‑helix domain‑containing protein</t>
  </si>
  <si>
    <t xml:space="preserve">intergenic (+28/+43)</t>
  </si>
  <si>
    <t xml:space="preserve">pgaptmp_005290/pgaptmp_005291</t>
  </si>
  <si>
    <t xml:space="preserve">IS3‑like element ISKpn34 family transposase/thermonuclease family protein</t>
  </si>
  <si>
    <t xml:space="preserve">coding (1409/4110 nt)</t>
  </si>
  <si>
    <t xml:space="preserve">ftsK</t>
  </si>
  <si>
    <t xml:space="preserve">coding (1201/4110 nt)</t>
  </si>
  <si>
    <t xml:space="preserve">coding (1420/1791 nt)</t>
  </si>
  <si>
    <t xml:space="preserve">oadA</t>
  </si>
  <si>
    <t xml:space="preserve">sodium‑extruding oxaloacetate decarboxylase subunit alpha</t>
  </si>
  <si>
    <t xml:space="preserve">coding (1387/1791 nt)</t>
  </si>
  <si>
    <t xml:space="preserve">intergenic (‑1/+31)</t>
  </si>
  <si>
    <t xml:space="preserve">pgaptmp_005138/pgaptmp_005139</t>
  </si>
  <si>
    <t xml:space="preserve">toprim domain‑containing protein/IS3‑like element ISKpn34 family transposase</t>
  </si>
  <si>
    <t xml:space="preserve">intergenic (+6/‑72)</t>
  </si>
  <si>
    <t xml:space="preserve">pgaptmp_005202/pgaptmp_005203</t>
  </si>
  <si>
    <t xml:space="preserve">hypothetical protein/IS3‑like element ISKpn34 family transposase</t>
  </si>
  <si>
    <t xml:space="preserve">intergenic (‑3/+3)</t>
  </si>
  <si>
    <t xml:space="preserve">pgaptmp_005204/pgaptmp_005205</t>
  </si>
  <si>
    <t xml:space="preserve">hypothetical protein/IS481 family transposase</t>
  </si>
  <si>
    <t xml:space="preserve">intergenic (‑57/+70)</t>
  </si>
  <si>
    <t xml:space="preserve">pgaptmp_005205/pgaptmp_005206</t>
  </si>
  <si>
    <t xml:space="preserve">IS481 family transposase/IS3‑like element ISKpn38 family transposase</t>
  </si>
  <si>
    <t xml:space="preserve">coding (1038/1074 nt)</t>
  </si>
  <si>
    <t xml:space="preserve">pgaptmp_005475</t>
  </si>
  <si>
    <t xml:space="preserve">IS481‑like element ISKpn28 family transposase</t>
  </si>
  <si>
    <t xml:space="preserve">intergenic (‑59/‑13)</t>
  </si>
  <si>
    <t xml:space="preserve">pgaptmp_005475/pgaptmp_005476</t>
  </si>
  <si>
    <t xml:space="preserve">coding (610/717 nt)</t>
  </si>
  <si>
    <t xml:space="preserve">mkrJ</t>
  </si>
  <si>
    <t xml:space="preserve">pseudogene (303/303 nt)</t>
  </si>
  <si>
    <t xml:space="preserve">pgaptmp_005575</t>
  </si>
  <si>
    <t xml:space="preserve">DGQHR domain‑containing protein</t>
  </si>
  <si>
    <t xml:space="preserve">coding (603/717 nt)</t>
  </si>
  <si>
    <t xml:space="preserve">intergenic (‑55/‑1)</t>
  </si>
  <si>
    <t xml:space="preserve">pgaptmp_005576/pgaptmp_005577</t>
  </si>
  <si>
    <t xml:space="preserve">IS1 family transposase/DGQHR domain‑containing protein</t>
  </si>
  <si>
    <t xml:space="preserve">coding (63/717 nt)</t>
  </si>
  <si>
    <t xml:space="preserve">intergenic (‑55/‑164)</t>
  </si>
  <si>
    <t xml:space="preserve">pgaptmp_005540/pgaptmp_005541</t>
  </si>
  <si>
    <t xml:space="preserve">IS1 family transposase/carbapenem‑hydrolyzing class D beta‑lactamase OXA‑48</t>
  </si>
  <si>
    <t xml:space="preserve">coding (55/717 nt)</t>
  </si>
  <si>
    <t xml:space="preserve">intergenic (‑54/+90)</t>
  </si>
  <si>
    <t xml:space="preserve">mkrJ/mrkI</t>
  </si>
  <si>
    <t xml:space="preserve">phosphodiesterase MrkJ/transcriptional regulator MrkI</t>
  </si>
  <si>
    <t xml:space="preserve">intergenic (‑62/+82)</t>
  </si>
  <si>
    <t xml:space="preserve">coding (43/2166 nt)</t>
  </si>
  <si>
    <t xml:space="preserve">pgaptmp_001668</t>
  </si>
  <si>
    <t xml:space="preserve">intergenic (+56/+15)</t>
  </si>
  <si>
    <t xml:space="preserve">pgaptmp_005328/pgaptmp_005329</t>
  </si>
  <si>
    <t xml:space="preserve">IS5 family transposase/DUF1778 domain‑containing protein</t>
  </si>
  <si>
    <t xml:space="preserve">coding (51/2166 nt)</t>
  </si>
  <si>
    <t xml:space="preserve">pseudogene (3/1209 nt)</t>
  </si>
  <si>
    <t xml:space="preserve">pgaptmp_005327</t>
  </si>
  <si>
    <t xml:space="preserve">PTS galactitol transporter subunit IIC</t>
  </si>
  <si>
    <t xml:space="preserve">coding (613/2166 nt)</t>
  </si>
  <si>
    <t xml:space="preserve">coding (621/2166 nt)</t>
  </si>
  <si>
    <t xml:space="preserve">coding (820/2166 nt)</t>
  </si>
  <si>
    <t xml:space="preserve">intergenic (+1/+14)</t>
  </si>
  <si>
    <t xml:space="preserve">pgaptmp_005575/pgaptmp_005576</t>
  </si>
  <si>
    <t xml:space="preserve">DGQHR domain‑containing protein/IS1 family transposase</t>
  </si>
  <si>
    <t xml:space="preserve">coding (1141/1791 nt)</t>
  </si>
  <si>
    <t xml:space="preserve">coding (375/1791 nt)</t>
  </si>
  <si>
    <t xml:space="preserve">intergenic (‑20/+163)</t>
  </si>
  <si>
    <t xml:space="preserve">pgaptmp_004850/pgaptmp_004851</t>
  </si>
  <si>
    <t xml:space="preserve">intergenic (‑21/+162)</t>
  </si>
  <si>
    <t xml:space="preserve">coding (180/579 nt)</t>
  </si>
  <si>
    <t xml:space="preserve">pgaptmp_005123</t>
  </si>
  <si>
    <t xml:space="preserve">intergenic (+22/+154)</t>
  </si>
  <si>
    <t xml:space="preserve">pgaptmp_005123/pgaptmp_005124</t>
  </si>
  <si>
    <t xml:space="preserve">intergenic (+31/‑61)</t>
  </si>
  <si>
    <t xml:space="preserve">pgaptmp_005198/pgaptmp_005199</t>
  </si>
  <si>
    <t xml:space="preserve">IS3‑like element ISKpn34 family transposase/hypothetical protein</t>
  </si>
  <si>
    <t xml:space="preserve">intergenic (‑1/‑72)</t>
  </si>
  <si>
    <t xml:space="preserve">pgaptmp_005289/pgaptmp_005290</t>
  </si>
  <si>
    <t xml:space="preserve">chemotaxis protein/IS3‑like element ISKpn34 family transposase</t>
  </si>
  <si>
    <t xml:space="preserve">intergenic (+204/+98)</t>
  </si>
  <si>
    <t xml:space="preserve">pgaptmp_005541/pgaptmp_005542</t>
  </si>
  <si>
    <t xml:space="preserve">carbapenem‑hydrolyzing class D beta‑lactamase OXA‑48/LysR family transcriptional regulator</t>
  </si>
  <si>
    <t xml:space="preserve">intergenic (+53/‑9)</t>
  </si>
  <si>
    <t xml:space="preserve">pgaptmp_005583/pgaptmp_005584</t>
  </si>
  <si>
    <t xml:space="preserve">DUF1380 family protein/hypothetical protein</t>
  </si>
  <si>
    <t xml:space="preserve">intergenic (+193/‑8)</t>
  </si>
  <si>
    <t xml:space="preserve">pgaptmp_005584/pgaptmp_005585</t>
  </si>
  <si>
    <t xml:space="preserve">noncoding (8/1540 nt)</t>
  </si>
  <si>
    <t xml:space="preserve">pgaptmp_000445</t>
  </si>
  <si>
    <t xml:space="preserve">16S ribosomal RNA</t>
  </si>
  <si>
    <t xml:space="preserve">coding (480/717 nt)</t>
  </si>
  <si>
    <t xml:space="preserve">coding (472/717 nt)</t>
  </si>
  <si>
    <t xml:space="preserve">coding (97/717 nt)</t>
  </si>
  <si>
    <t xml:space="preserve">intergenic (‑54/‑2)</t>
  </si>
  <si>
    <t xml:space="preserve">coding (88/717 nt)</t>
  </si>
  <si>
    <t xml:space="preserve">coding (43/717 nt)</t>
  </si>
  <si>
    <t xml:space="preserve">coding (35/717 nt)</t>
  </si>
  <si>
    <t xml:space="preserve">coding (10/717 nt)</t>
  </si>
  <si>
    <t xml:space="preserve">coding (2/717 nt)</t>
  </si>
  <si>
    <t xml:space="preserve">coding (932/1134 nt)</t>
  </si>
  <si>
    <t xml:space="preserve">pgaptmp_001666</t>
  </si>
  <si>
    <t xml:space="preserve">polysaccharide export protein</t>
  </si>
  <si>
    <t xml:space="preserve">coding (19/1206 nt)</t>
  </si>
  <si>
    <t xml:space="preserve">pgaptmp_005539</t>
  </si>
  <si>
    <t xml:space="preserve">IS4‑like element IS10A family transposase</t>
  </si>
  <si>
    <t xml:space="preserve">coding (939/1134 nt)</t>
  </si>
  <si>
    <t xml:space="preserve">coding (368/435 nt)</t>
  </si>
  <si>
    <t xml:space="preserve">pgaptmp_001667</t>
  </si>
  <si>
    <t xml:space="preserve">protein tyrosine phosphatase</t>
  </si>
  <si>
    <t xml:space="preserve">coding (375/435 nt)</t>
  </si>
  <si>
    <t xml:space="preserve">coding (807/2166 nt)</t>
  </si>
  <si>
    <t xml:space="preserve">intergenic (‑32/‑151)</t>
  </si>
  <si>
    <t xml:space="preserve">pgaptmp_005501/pgaptmp_005502</t>
  </si>
  <si>
    <t xml:space="preserve">IS5‑like element IS903B family transposase/hypothetical protein</t>
  </si>
  <si>
    <t xml:space="preserve">coding (815/2166 nt)</t>
  </si>
  <si>
    <t xml:space="preserve">intergenic (+235/+56)</t>
  </si>
  <si>
    <t xml:space="preserve">pgaptmp_005500/pgaptmp_005501</t>
  </si>
  <si>
    <t xml:space="preserve">hypothetical protein/IS5‑like element IS903B family transposase</t>
  </si>
  <si>
    <t xml:space="preserve">coding (1917/2166 nt)</t>
  </si>
  <si>
    <t xml:space="preserve">intergenic (‑31/+152)</t>
  </si>
  <si>
    <t xml:space="preserve">intergenic (+620/+749)</t>
  </si>
  <si>
    <t xml:space="preserve">pgaptmp_005532/pgaptmp_005533</t>
  </si>
  <si>
    <t xml:space="preserve">replication protein RepA/conjugal transfer protein TrbC</t>
  </si>
  <si>
    <t xml:space="preserve">coding (1711/2196 nt)</t>
  </si>
  <si>
    <t xml:space="preserve">pgaptmp_005612</t>
  </si>
  <si>
    <t xml:space="preserve">DotA/TraY family protein</t>
  </si>
  <si>
    <t xml:space="preserve">intergenic (‑54/‑165)</t>
  </si>
  <si>
    <t xml:space="preserve">coding (298/912 nt)</t>
  </si>
  <si>
    <t xml:space="preserve">pgaptmp_005542</t>
  </si>
  <si>
    <t xml:space="preserve">coding (453/3051 nt)</t>
  </si>
  <si>
    <t xml:space="preserve">pgaptmp_005609</t>
  </si>
  <si>
    <t xml:space="preserve">conjugal transfer protein</t>
  </si>
  <si>
    <t xml:space="preserve">coding (678/717 nt)</t>
  </si>
  <si>
    <t xml:space="preserve">coding (526/717 nt)</t>
  </si>
  <si>
    <t xml:space="preserve">coding (518/717 nt)</t>
  </si>
  <si>
    <t xml:space="preserve">coding (493/717 nt)</t>
  </si>
  <si>
    <t xml:space="preserve">coding (485/717 nt)</t>
  </si>
  <si>
    <t xml:space="preserve">coding (56/717 nt)</t>
  </si>
  <si>
    <t xml:space="preserve">coding (48/717 nt)</t>
  </si>
  <si>
    <t xml:space="preserve">intergenic (‑248/‑43)</t>
  </si>
  <si>
    <t xml:space="preserve">pgaptmp_001664/pgaptmp_001665</t>
  </si>
  <si>
    <t xml:space="preserve">hypothetical protein/capsule assembly Wzi family protein</t>
  </si>
  <si>
    <t xml:space="preserve">intergenic (‑256/‑35)</t>
  </si>
  <si>
    <t xml:space="preserve">coding (687/1134 nt)</t>
  </si>
  <si>
    <t xml:space="preserve">coding (695/1134 nt)</t>
  </si>
  <si>
    <t xml:space="preserve">coding (1686/2166 nt)</t>
  </si>
  <si>
    <t xml:space="preserve">intergenic (+4/+11)</t>
  </si>
  <si>
    <t xml:space="preserve">coding (1698/2166 nt)</t>
  </si>
  <si>
    <t xml:space="preserve">coding (2087/2166 nt)</t>
  </si>
  <si>
    <t xml:space="preserve">intergenic (+1/+29)</t>
  </si>
  <si>
    <t xml:space="preserve">pgaptmp_005242/pgaptmp_005243</t>
  </si>
  <si>
    <t xml:space="preserve">conjugal transfer protein TraH/IS3‑like element ISKpn34 family transposase</t>
  </si>
  <si>
    <t xml:space="preserve">intergenic (‑72/‑172)</t>
  </si>
  <si>
    <t xml:space="preserve">pgaptmp_005243/pgaptmp_005244</t>
  </si>
  <si>
    <t xml:space="preserve">intergenic (+358/+1011)</t>
  </si>
  <si>
    <t xml:space="preserve">coding (1976/2196 nt)</t>
  </si>
  <si>
    <t xml:space="preserve">coding (47/552 nt)</t>
  </si>
  <si>
    <t xml:space="preserve">pgaptmp_003009</t>
  </si>
  <si>
    <t xml:space="preserve">NAD(P)H nitroreductase</t>
  </si>
  <si>
    <t xml:space="preserve">intergenic (‑105/‑61)</t>
  </si>
  <si>
    <t xml:space="preserve">pgaptmp_003009/sppA</t>
  </si>
  <si>
    <t xml:space="preserve">NAD(P)H nitroreductase/signal peptide peptidase SppA</t>
  </si>
  <si>
    <t xml:space="preserve">pseudogene (4/1209 nt)</t>
  </si>
  <si>
    <t xml:space="preserve">intergenic (‑439/+41)</t>
  </si>
  <si>
    <t xml:space="preserve">intergenic (+238/+53)</t>
  </si>
  <si>
    <t xml:space="preserve">coding (128/609 nt)</t>
  </si>
  <si>
    <t xml:space="preserve">fimE</t>
  </si>
  <si>
    <t xml:space="preserve">type 1 fimbria switch DNA invertase FimE</t>
  </si>
  <si>
    <t xml:space="preserve">intergenic (+249/‑68)</t>
  </si>
  <si>
    <t xml:space="preserve">pgaptmp_005251/pgaptmp_005252</t>
  </si>
  <si>
    <t xml:space="preserve">50S ribosome‑binding GTPase/IS5‑like element ISKpn26 family transposase</t>
  </si>
  <si>
    <t xml:space="preserve">coding (125/609 nt)</t>
  </si>
  <si>
    <t xml:space="preserve">coding (166/615 nt)</t>
  </si>
  <si>
    <t xml:space="preserve">pgaptmp_005253</t>
  </si>
  <si>
    <t xml:space="preserve">coding (301/717 nt)</t>
  </si>
  <si>
    <t xml:space="preserve">coding (292/717 nt)</t>
  </si>
  <si>
    <t xml:space="preserve">intergenic (+55/+16)</t>
  </si>
  <si>
    <t xml:space="preserve">coding (2/2166 nt)</t>
  </si>
  <si>
    <t xml:space="preserve">coding (10/2166 nt)</t>
  </si>
  <si>
    <t xml:space="preserve">coding (826/2166 nt)</t>
  </si>
  <si>
    <t xml:space="preserve">intergenic (+250/‑67)</t>
  </si>
  <si>
    <t xml:space="preserve">coding (832/2166 nt)</t>
  </si>
  <si>
    <t xml:space="preserve">coding (164/615 nt)</t>
  </si>
  <si>
    <t xml:space="preserve">coding (250/1428 nt)</t>
  </si>
  <si>
    <t xml:space="preserve">wbaP</t>
  </si>
  <si>
    <t xml:space="preserve">undecaprenyl‑phosphate galactose phosphotransferase WbaP</t>
  </si>
  <si>
    <t xml:space="preserve">coding (253/1428 nt)</t>
  </si>
  <si>
    <t xml:space="preserve">coding (32/798 nt)</t>
  </si>
  <si>
    <t xml:space="preserve">pgaptmp_001674</t>
  </si>
  <si>
    <t xml:space="preserve">coding (40/798 nt)</t>
  </si>
  <si>
    <t xml:space="preserve">coding (1161/1392 nt)</t>
  </si>
  <si>
    <t xml:space="preserve">pgaptmp_005301</t>
  </si>
  <si>
    <t xml:space="preserve">cytosine permease</t>
  </si>
  <si>
    <t xml:space="preserve">intergenic (‑135/+345)</t>
  </si>
  <si>
    <t xml:space="preserve">intergenic (‑444/+36)</t>
  </si>
  <si>
    <t xml:space="preserve">coding (616/717 nt)</t>
  </si>
  <si>
    <t xml:space="preserve">coding (608/717 nt)</t>
  </si>
  <si>
    <t xml:space="preserve">coding (421/1134 nt)</t>
  </si>
  <si>
    <t xml:space="preserve">coding (425/1134 nt)</t>
  </si>
  <si>
    <t xml:space="preserve">coding (1031/2166 nt)</t>
  </si>
  <si>
    <t xml:space="preserve">intergenic (‑32/‑383)</t>
  </si>
  <si>
    <t xml:space="preserve">pgaptmp_005416/pgaptmp_005417</t>
  </si>
  <si>
    <t xml:space="preserve">IS5 family transposase/IS3 family transposase</t>
  </si>
  <si>
    <t xml:space="preserve">coding (638/1092 nt)</t>
  </si>
  <si>
    <t xml:space="preserve">glf</t>
  </si>
  <si>
    <t xml:space="preserve">UDP‑galactopyranose mutase</t>
  </si>
  <si>
    <t xml:space="preserve">coding (646/1092 nt)</t>
  </si>
  <si>
    <t xml:space="preserve">coding (20/726 nt)</t>
  </si>
  <si>
    <t xml:space="preserve">traX</t>
  </si>
  <si>
    <t xml:space="preserve">type‑F conjugative transfer system pilin acetylase TraX</t>
  </si>
  <si>
    <t xml:space="preserve">coding (124/378 nt)</t>
  </si>
  <si>
    <t xml:space="preserve">pgaptmp_005525</t>
  </si>
  <si>
    <t xml:space="preserve">IS66 family insertion sequence hypothetical protein</t>
  </si>
  <si>
    <t xml:space="preserve">coding (6/717 nt)</t>
  </si>
  <si>
    <t xml:space="preserve">intergenic (‑3/+141)</t>
  </si>
  <si>
    <t xml:space="preserve">coding (68/1428 nt)</t>
  </si>
  <si>
    <t xml:space="preserve">intergenic (‑31/‑152)</t>
  </si>
  <si>
    <t xml:space="preserve">coding (77/1428 nt)</t>
  </si>
  <si>
    <t xml:space="preserve">coding (1095/1428 nt)</t>
  </si>
  <si>
    <t xml:space="preserve">coding (1103/1428 nt)</t>
  </si>
  <si>
    <t xml:space="preserve">coding (282/717 nt)</t>
  </si>
  <si>
    <t xml:space="preserve">coding (175/201 nt)</t>
  </si>
  <si>
    <t xml:space="preserve">pgaptmp_005413</t>
  </si>
  <si>
    <t xml:space="preserve">AbrB/MazE/SpoVT family DNA‑binding domain‑containing protein</t>
  </si>
  <si>
    <t xml:space="preserve">coding (279/717 nt)</t>
  </si>
  <si>
    <t xml:space="preserve">coding (272/717 nt)</t>
  </si>
  <si>
    <t xml:space="preserve">intergenic (+12/‑263)</t>
  </si>
  <si>
    <t xml:space="preserve">pgaptmp_005414/pgaptmp_005415</t>
  </si>
  <si>
    <t xml:space="preserve">IS1 family transposase/response regulator transcription factor</t>
  </si>
  <si>
    <t xml:space="preserve">coding (271/717 nt)</t>
  </si>
  <si>
    <t xml:space="preserve">coding (265/717 nt)</t>
  </si>
  <si>
    <t xml:space="preserve">coding (388/1134 nt)</t>
  </si>
  <si>
    <t xml:space="preserve">coding (26/435 nt)</t>
  </si>
  <si>
    <t xml:space="preserve">coding (727/2166 nt)</t>
  </si>
  <si>
    <t xml:space="preserve">coding (735/2166 nt)</t>
  </si>
  <si>
    <t xml:space="preserve">coding (700/717 nt)</t>
  </si>
  <si>
    <t xml:space="preserve">coding (691/717 nt)</t>
  </si>
  <si>
    <t xml:space="preserve">intergenic (+3/+12)</t>
  </si>
  <si>
    <t xml:space="preserve">intergenic (‑52/‑4)</t>
  </si>
  <si>
    <t xml:space="preserve">intergenic (‑18/+126)</t>
  </si>
  <si>
    <t xml:space="preserve">intergenic (‑26/+118)</t>
  </si>
  <si>
    <t xml:space="preserve">coding (725/1134 nt)</t>
  </si>
  <si>
    <t xml:space="preserve">coding (733/1134 nt)</t>
  </si>
  <si>
    <t xml:space="preserve">coding (99/2166 nt)</t>
  </si>
  <si>
    <t xml:space="preserve">coding (107/2166 nt)</t>
  </si>
  <si>
    <t xml:space="preserve">coding (647/2166 nt)</t>
  </si>
  <si>
    <t xml:space="preserve">coding (655/2166 nt)</t>
  </si>
  <si>
    <t xml:space="preserve">coding (847/2166 nt)</t>
  </si>
  <si>
    <t xml:space="preserve">coding (856/2166 nt)</t>
  </si>
  <si>
    <t xml:space="preserve">coding (1162/2166 nt)</t>
  </si>
  <si>
    <t xml:space="preserve">coding (766/798 nt)</t>
  </si>
  <si>
    <t xml:space="preserve">coding (349/1092 nt)</t>
  </si>
  <si>
    <t xml:space="preserve">coding (486/717 nt)</t>
  </si>
  <si>
    <t xml:space="preserve">intergenic (+1/‑61)</t>
  </si>
  <si>
    <t xml:space="preserve">pgaptmp_001098/pgaptmp_001099</t>
  </si>
  <si>
    <t xml:space="preserve">tRNA‑Arg/tRNA‑Arg</t>
  </si>
  <si>
    <t xml:space="preserve">intergenic (+134/‑95)</t>
  </si>
  <si>
    <t xml:space="preserve">pgaptmp_001099/pgaptmp_001100</t>
  </si>
  <si>
    <t xml:space="preserve">coding (1527/2166 nt)</t>
  </si>
  <si>
    <t xml:space="preserve">coding (1967/2166 nt)</t>
  </si>
  <si>
    <t xml:space="preserve">coding (1975/2166 nt)</t>
  </si>
  <si>
    <t xml:space="preserve">intergenic (+764/‑338)</t>
  </si>
  <si>
    <t xml:space="preserve">pgaptmp_002126/pgaptmp_002127</t>
  </si>
  <si>
    <t xml:space="preserve">IS3‑like element ISKpn1 family transposase/GNAT family N‑acetyltransferase</t>
  </si>
  <si>
    <t xml:space="preserve">intergenic (+32/+244)</t>
  </si>
  <si>
    <t xml:space="preserve">pgaptmp_003816/pgaptmp_003817</t>
  </si>
  <si>
    <t xml:space="preserve">IS3‑like element ISKpn1 family transposase/Gfo/Idh/MocA family oxidoreductase</t>
  </si>
  <si>
    <t xml:space="preserve">coding (539/1206 nt)</t>
  </si>
  <si>
    <t xml:space="preserve">coding (431/1206 nt)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</si>
  <si>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</si>
  <si>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</si>
  <si>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</si>
  <si>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</si>
  <si>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</si>
  <si>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</si>
  <si>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</si>
  <si>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86 (0,430)</t>
  </si>
  <si>
    <t xml:space="preserve">456790 =</t>
  </si>
  <si>
    <t xml:space="preserve">NA (NA)</t>
  </si>
  <si>
    <t xml:space="preserve">138 (0,800)+GACACGATGATGTTTTAC</t>
  </si>
  <si>
    <t xml:space="preserve">38/236</t>
  </si>
  <si>
    <t xml:space="preserve">NT</t>
  </si>
  <si>
    <t xml:space="preserve">846031 =</t>
  </si>
  <si>
    <t xml:space="preserve">154 (0,770)</t>
  </si>
  <si>
    <t xml:space="preserve">846351 =</t>
  </si>
  <si>
    <t xml:space="preserve">95 (0,520)</t>
  </si>
  <si>
    <t xml:space="preserve">30 (0,160)</t>
  </si>
  <si>
    <t xml:space="preserve">16/248</t>
  </si>
  <si>
    <t xml:space="preserve">160 (0,800)</t>
  </si>
  <si>
    <t xml:space="preserve">58 (0,320)</t>
  </si>
  <si>
    <t xml:space="preserve">23/248</t>
  </si>
  <si>
    <t xml:space="preserve">166 (0,830)</t>
  </si>
  <si>
    <t xml:space="preserve">1240251 =</t>
  </si>
  <si>
    <t xml:space="preserve">59 (0,340)+GACACGATGATGTTTTAC</t>
  </si>
  <si>
    <t xml:space="preserve">22/236</t>
  </si>
  <si>
    <t xml:space="preserve">3405855 =</t>
  </si>
  <si>
    <t xml:space="preserve">174 (0,870)</t>
  </si>
  <si>
    <t xml:space="preserve">192 (0,960)</t>
  </si>
  <si>
    <t xml:space="preserve">58 (0,310)+GCAGGCC</t>
  </si>
  <si>
    <t xml:space="preserve">4/258</t>
  </si>
  <si>
    <t xml:space="preserve">3589590 =</t>
  </si>
  <si>
    <t xml:space="preserve">150 (0,960)+29 bp</t>
  </si>
  <si>
    <t xml:space="preserve">44/214</t>
  </si>
  <si>
    <t xml:space="preserve">NA</t>
  </si>
  <si>
    <t xml:space="preserve">142 (1,000)</t>
  </si>
  <si>
    <t xml:space="preserve">121 (0,850)</t>
  </si>
  <si>
    <t xml:space="preserve">64 (0,480)+GCAGGCC</t>
  </si>
  <si>
    <t xml:space="preserve">4/262</t>
  </si>
  <si>
    <t xml:space="preserve">189 (1,690)+29 bp</t>
  </si>
  <si>
    <t xml:space="preserve">30/218</t>
  </si>
  <si>
    <t xml:space="preserve">3590602 =</t>
  </si>
  <si>
    <t xml:space="preserve">4 (0,030)</t>
  </si>
  <si>
    <t xml:space="preserve">3/246</t>
  </si>
  <si>
    <t xml:space="preserve">4972506 =</t>
  </si>
  <si>
    <t xml:space="preserve">0 (0,000)</t>
  </si>
  <si>
    <t xml:space="preserve">207 (1,510)+GTAAA</t>
  </si>
  <si>
    <t xml:space="preserve">28/266</t>
  </si>
  <si>
    <t xml:space="preserve">189 (1,100)+29 bp</t>
  </si>
  <si>
    <t xml:space="preserve">35/216</t>
  </si>
  <si>
    <t xml:space="preserve">4972516 =</t>
  </si>
  <si>
    <t xml:space="preserve">350 (1,840)+GTAAAACATCATCGTGTC</t>
  </si>
  <si>
    <t xml:space="preserve">42/238</t>
  </si>
  <si>
    <t xml:space="preserve">71 (0,330)</t>
  </si>
  <si>
    <t xml:space="preserve">269 (1,430)+GACACGATGATGTTTTAC</t>
  </si>
  <si>
    <t xml:space="preserve">27/238</t>
  </si>
  <si>
    <t xml:space="preserve">184 (0,850)</t>
  </si>
  <si>
    <t xml:space="preserve">32 (0,170)+GACACGATGATGTTTTAC</t>
  </si>
  <si>
    <t xml:space="preserve">11/238</t>
  </si>
  <si>
    <t xml:space="preserve">112 (0,460)</t>
  </si>
  <si>
    <t xml:space="preserve">258 (1,210)+GACACGATGATGTTTTAC</t>
  </si>
  <si>
    <t xml:space="preserve">41/236</t>
  </si>
  <si>
    <t xml:space="preserve">104 (0,420)</t>
  </si>
  <si>
    <t xml:space="preserve">56 (0,250)</t>
  </si>
  <si>
    <t xml:space="preserve">88 (0,390)</t>
  </si>
  <si>
    <t xml:space="preserve">30/248</t>
  </si>
  <si>
    <t xml:space="preserve">106 (0,430)</t>
  </si>
  <si>
    <t xml:space="preserve">82 (0,370)</t>
  </si>
  <si>
    <t xml:space="preserve">39/248</t>
  </si>
  <si>
    <t xml:space="preserve">192 (0,780)</t>
  </si>
  <si>
    <t xml:space="preserve">101 (0,480)+GACACGATGATGTTTTAC</t>
  </si>
  <si>
    <t xml:space="preserve">27/236</t>
  </si>
  <si>
    <t xml:space="preserve">3037886 =</t>
  </si>
  <si>
    <t xml:space="preserve">185 (0,750)</t>
  </si>
  <si>
    <t xml:space="preserve">182 (0,740)</t>
  </si>
  <si>
    <t xml:space="preserve">19 (0,080)</t>
  </si>
  <si>
    <t xml:space="preserve">11/272</t>
  </si>
  <si>
    <t xml:space="preserve">193 (0,790)</t>
  </si>
  <si>
    <t xml:space="preserve">209 (0,850)</t>
  </si>
  <si>
    <t xml:space="preserve">66 (0,280)+GCAGGCC</t>
  </si>
  <si>
    <t xml:space="preserve">8/258</t>
  </si>
  <si>
    <t xml:space="preserve">247 (1,280)+29 bp</t>
  </si>
  <si>
    <t xml:space="preserve">55/214</t>
  </si>
  <si>
    <t xml:space="preserve">116 (0,420)</t>
  </si>
  <si>
    <t xml:space="preserve">284 (1,170)+GACACGATGATGTTTTAC</t>
  </si>
  <si>
    <t xml:space="preserve">28/238</t>
  </si>
  <si>
    <t xml:space="preserve">144 (0,520)</t>
  </si>
  <si>
    <t xml:space="preserve">40 (0,160)</t>
  </si>
  <si>
    <t xml:space="preserve">20 (0,080)</t>
  </si>
  <si>
    <t xml:space="preserve">9/250</t>
  </si>
  <si>
    <t xml:space="preserve">148 (0,530)</t>
  </si>
  <si>
    <t xml:space="preserve">75 (0,300)</t>
  </si>
  <si>
    <t xml:space="preserve">24/250</t>
  </si>
  <si>
    <t xml:space="preserve">161 (0,580)</t>
  </si>
  <si>
    <t xml:space="preserve">51 (0,210)+GACACGATGATGTTTTAC</t>
  </si>
  <si>
    <t xml:space="preserve">17/238</t>
  </si>
  <si>
    <t xml:space="preserve">226 (0,810)</t>
  </si>
  <si>
    <t xml:space="preserve">211 (0,760)</t>
  </si>
  <si>
    <t xml:space="preserve">90 (0,340)+GCAGGCC</t>
  </si>
  <si>
    <t xml:space="preserve">4/260</t>
  </si>
  <si>
    <t xml:space="preserve">295 (1,340)+29 bp</t>
  </si>
  <si>
    <t xml:space="preserve">51/216</t>
  </si>
  <si>
    <t xml:space="preserve">846037 =</t>
  </si>
  <si>
    <t xml:space="preserve">162 (0,610)</t>
  </si>
  <si>
    <t xml:space="preserve">846346 =</t>
  </si>
  <si>
    <t xml:space="preserve">141 (0,540)</t>
  </si>
  <si>
    <t xml:space="preserve">76 (0,290)</t>
  </si>
  <si>
    <t xml:space="preserve">26/268</t>
  </si>
  <si>
    <t xml:space="preserve">164 (0,620)</t>
  </si>
  <si>
    <t xml:space="preserve">43 (0,180)</t>
  </si>
  <si>
    <t xml:space="preserve">85 (0,350)</t>
  </si>
  <si>
    <t xml:space="preserve">19/250</t>
  </si>
  <si>
    <t xml:space="preserve">277 (1,320)+29 bp</t>
  </si>
  <si>
    <t xml:space="preserve">41/216</t>
  </si>
  <si>
    <t xml:space="preserve">336 (1,450)+GTAAAACATCATCGTGTC</t>
  </si>
  <si>
    <t xml:space="preserve">46/238</t>
  </si>
  <si>
    <t xml:space="preserve">111 (0,410)</t>
  </si>
  <si>
    <t xml:space="preserve">264 (1,130)+GACACGATGATGTTTTAC</t>
  </si>
  <si>
    <t xml:space="preserve">30/238</t>
  </si>
  <si>
    <t xml:space="preserve">190 (0,700)</t>
  </si>
  <si>
    <t xml:space="preserve">58 (0,240)</t>
  </si>
  <si>
    <t xml:space="preserve">17/250</t>
  </si>
  <si>
    <t xml:space="preserve">186 (0,690)</t>
  </si>
  <si>
    <t xml:space="preserve">53 (0,220)</t>
  </si>
  <si>
    <t xml:space="preserve">206 (0,760)</t>
  </si>
  <si>
    <t xml:space="preserve">53 (0,230)+GACACGATGATGTTTTAC</t>
  </si>
  <si>
    <t xml:space="preserve">265 (1,240)+29 bp</t>
  </si>
  <si>
    <t xml:space="preserve">141 (0,660)</t>
  </si>
  <si>
    <t xml:space="preserve">171 (0,930)+GACACGATGATGTTTTAC</t>
  </si>
  <si>
    <t xml:space="preserve">39/236</t>
  </si>
  <si>
    <t xml:space="preserve">167 (0,790)</t>
  </si>
  <si>
    <t xml:space="preserve">78 (0,420)+GACACGATGATGTTTTAC</t>
  </si>
  <si>
    <t xml:space="preserve">23/236</t>
  </si>
  <si>
    <t xml:space="preserve">191 (0,900)</t>
  </si>
  <si>
    <t xml:space="preserve">181 (0,850)</t>
  </si>
  <si>
    <t xml:space="preserve">51 (0,250)+GCAGGCC</t>
  </si>
  <si>
    <t xml:space="preserve">7/258</t>
  </si>
  <si>
    <t xml:space="preserve">207 (1,240)+29 bp</t>
  </si>
  <si>
    <t xml:space="preserve">54/214</t>
  </si>
  <si>
    <t xml:space="preserve">116 (0,460)</t>
  </si>
  <si>
    <t xml:space="preserve">278 (1,280)+GACACGATGATGTTTTAC</t>
  </si>
  <si>
    <t xml:space="preserve">46/236</t>
  </si>
  <si>
    <t xml:space="preserve">257 (1,300)+29 bp</t>
  </si>
  <si>
    <t xml:space="preserve">14 (0,060)+GTAAA</t>
  </si>
  <si>
    <t xml:space="preserve">5/262</t>
  </si>
  <si>
    <t xml:space="preserve">117 (0,500)</t>
  </si>
  <si>
    <t xml:space="preserve">196 (0,970)+GACACGATGATGTTTTAC</t>
  </si>
  <si>
    <t xml:space="preserve">44/238</t>
  </si>
  <si>
    <t xml:space="preserve">282 (1,210)</t>
  </si>
  <si>
    <t xml:space="preserve">1110517 =</t>
  </si>
  <si>
    <t xml:space="preserve">221 (1,110)</t>
  </si>
  <si>
    <t xml:space="preserve">18 (0,090)</t>
  </si>
  <si>
    <t xml:space="preserve">8/234</t>
  </si>
  <si>
    <t xml:space="preserve">219 (0,940)</t>
  </si>
  <si>
    <t xml:space="preserve">93 (0,460)+GACACGATGATGTTTTAC</t>
  </si>
  <si>
    <t xml:space="preserve">21/238</t>
  </si>
  <si>
    <t xml:space="preserve">2171882 =</t>
  </si>
  <si>
    <t xml:space="preserve">186 (0,800)</t>
  </si>
  <si>
    <t xml:space="preserve">62 (0,270)</t>
  </si>
  <si>
    <t xml:space="preserve">4/274</t>
  </si>
  <si>
    <t xml:space="preserve">235 (1,280)+29 bp</t>
  </si>
  <si>
    <t xml:space="preserve">57/216</t>
  </si>
  <si>
    <t xml:space="preserve">179 (0,900)</t>
  </si>
  <si>
    <t xml:space="preserve">10 (0,050)</t>
  </si>
  <si>
    <t xml:space="preserve">7/270</t>
  </si>
  <si>
    <t xml:space="preserve">12555 =</t>
  </si>
  <si>
    <t xml:space="preserve">101724 =</t>
  </si>
  <si>
    <t xml:space="preserve">200 (0,950)</t>
  </si>
  <si>
    <t xml:space="preserve">12 (0,060)+T</t>
  </si>
  <si>
    <t xml:space="preserve">11/270</t>
  </si>
  <si>
    <t xml:space="preserve">103571 =</t>
  </si>
  <si>
    <t xml:space="preserve">6 (0,030)</t>
  </si>
  <si>
    <t xml:space="preserve">5/272</t>
  </si>
  <si>
    <t xml:space="preserve">1710499 =</t>
  </si>
  <si>
    <t xml:space="preserve">94 (0,660)</t>
  </si>
  <si>
    <t xml:space="preserve">28 (0,200)</t>
  </si>
  <si>
    <t xml:space="preserve">12/276</t>
  </si>
  <si>
    <t xml:space="preserve">92 (0,650)</t>
  </si>
  <si>
    <t xml:space="preserve">235522 =</t>
  </si>
  <si>
    <t xml:space="preserve">41 (0,300)</t>
  </si>
  <si>
    <t xml:space="preserve">9/276</t>
  </si>
  <si>
    <t xml:space="preserve">106 (0,780)</t>
  </si>
  <si>
    <t xml:space="preserve">1837 =</t>
  </si>
  <si>
    <t xml:space="preserve">55 (0,460)</t>
  </si>
  <si>
    <t xml:space="preserve">4/244</t>
  </si>
  <si>
    <t xml:space="preserve">196323 =</t>
  </si>
  <si>
    <t xml:space="preserve">13 (0,100)+G</t>
  </si>
  <si>
    <t xml:space="preserve">6/274</t>
  </si>
  <si>
    <t xml:space="preserve">17 (0,100)</t>
  </si>
  <si>
    <t xml:space="preserve">1712543 =</t>
  </si>
  <si>
    <t xml:space="preserve">157 (0,730)</t>
  </si>
  <si>
    <t xml:space="preserve">13 (0,060)</t>
  </si>
  <si>
    <t xml:space="preserve">9/274</t>
  </si>
  <si>
    <t xml:space="preserve">164 (0,760)</t>
  </si>
  <si>
    <t xml:space="preserve">140274 =</t>
  </si>
  <si>
    <t xml:space="preserve">4 (0,020)+GGA</t>
  </si>
  <si>
    <t xml:space="preserve">4/268</t>
  </si>
  <si>
    <t xml:space="preserve">235521 =</t>
  </si>
  <si>
    <t xml:space="preserve">57 (0,300)+A</t>
  </si>
  <si>
    <t xml:space="preserve">26/272</t>
  </si>
  <si>
    <t xml:space="preserve">846863 =</t>
  </si>
  <si>
    <t xml:space="preserve">347 (1,250)</t>
  </si>
  <si>
    <t xml:space="preserve">149924 =</t>
  </si>
  <si>
    <t xml:space="preserve">48 (0,500)</t>
  </si>
  <si>
    <t xml:space="preserve">11 (0,060)</t>
  </si>
  <si>
    <t xml:space="preserve">7/266</t>
  </si>
  <si>
    <t xml:space="preserve">337 (1,210)</t>
  </si>
  <si>
    <t xml:space="preserve">61 (0,630)</t>
  </si>
  <si>
    <t xml:space="preserve">5/266</t>
  </si>
  <si>
    <t xml:space="preserve">858712 =</t>
  </si>
  <si>
    <t xml:space="preserve">177 (0,640)</t>
  </si>
  <si>
    <t xml:space="preserve">74 (0,390)</t>
  </si>
  <si>
    <t xml:space="preserve">26/274</t>
  </si>
  <si>
    <t xml:space="preserve">174 (0,630)</t>
  </si>
  <si>
    <t xml:space="preserve">111 (0,590)</t>
  </si>
  <si>
    <t xml:space="preserve">1710458 =</t>
  </si>
  <si>
    <t xml:space="preserve">218 (0,780)</t>
  </si>
  <si>
    <t xml:space="preserve">15 (0,080)</t>
  </si>
  <si>
    <t xml:space="preserve">8/274</t>
  </si>
  <si>
    <t xml:space="preserve">224 (0,800)</t>
  </si>
  <si>
    <t xml:space="preserve">16 (0,080)</t>
  </si>
  <si>
    <t xml:space="preserve">7/274</t>
  </si>
  <si>
    <t xml:space="preserve">1711282 =</t>
  </si>
  <si>
    <t xml:space="preserve">164 (0,590)</t>
  </si>
  <si>
    <t xml:space="preserve">149925 =</t>
  </si>
  <si>
    <t xml:space="preserve">46 (0,480)</t>
  </si>
  <si>
    <t xml:space="preserve">18 (0,100)</t>
  </si>
  <si>
    <t xml:space="preserve">13/264</t>
  </si>
  <si>
    <t xml:space="preserve">169 (0,610)</t>
  </si>
  <si>
    <t xml:space="preserve">61 (0,640)</t>
  </si>
  <si>
    <t xml:space="preserve">14 (0,080)</t>
  </si>
  <si>
    <t xml:space="preserve">8/262</t>
  </si>
  <si>
    <t xml:space="preserve">1712993 =</t>
  </si>
  <si>
    <t xml:space="preserve">133 (0,480)</t>
  </si>
  <si>
    <t xml:space="preserve">55 (0,560)</t>
  </si>
  <si>
    <t xml:space="preserve">58 (0,310)</t>
  </si>
  <si>
    <t xml:space="preserve">29/274</t>
  </si>
  <si>
    <t xml:space="preserve">134 (0,480)</t>
  </si>
  <si>
    <t xml:space="preserve">57 (0,310)</t>
  </si>
  <si>
    <t xml:space="preserve">24/268</t>
  </si>
  <si>
    <t xml:space="preserve">1718116 =</t>
  </si>
  <si>
    <t xml:space="preserve">123 (0,440)</t>
  </si>
  <si>
    <t xml:space="preserve">14 (0,070)</t>
  </si>
  <si>
    <t xml:space="preserve">124 (0,450)</t>
  </si>
  <si>
    <t xml:space="preserve">90 (0,910)</t>
  </si>
  <si>
    <t xml:space="preserve">6 (0,060)</t>
  </si>
  <si>
    <t xml:space="preserve">3/272</t>
  </si>
  <si>
    <t xml:space="preserve">120 (0,450)</t>
  </si>
  <si>
    <t xml:space="preserve">133 (0,670)</t>
  </si>
  <si>
    <t xml:space="preserve">34/274</t>
  </si>
  <si>
    <t xml:space="preserve">1709289 =</t>
  </si>
  <si>
    <t xml:space="preserve">145 (0,540)</t>
  </si>
  <si>
    <t xml:space="preserve">86 (0,680)</t>
  </si>
  <si>
    <t xml:space="preserve">29 (0,150)</t>
  </si>
  <si>
    <t xml:space="preserve">15/272</t>
  </si>
  <si>
    <t xml:space="preserve">143 (0,540)</t>
  </si>
  <si>
    <t xml:space="preserve">130 (1,020)</t>
  </si>
  <si>
    <t xml:space="preserve">82 (0,420)</t>
  </si>
  <si>
    <t xml:space="preserve">22/274</t>
  </si>
  <si>
    <t xml:space="preserve">1723241 =</t>
  </si>
  <si>
    <t xml:space="preserve">136 (0,510)</t>
  </si>
  <si>
    <t xml:space="preserve">19 (0,100)</t>
  </si>
  <si>
    <t xml:space="preserve">12/274</t>
  </si>
  <si>
    <t xml:space="preserve">134 (0,500)</t>
  </si>
  <si>
    <t xml:space="preserve">131 (0,480)</t>
  </si>
  <si>
    <t xml:space="preserve">165 (0,830)</t>
  </si>
  <si>
    <t xml:space="preserve">39/274</t>
  </si>
  <si>
    <t xml:space="preserve">150 (0,560)</t>
  </si>
  <si>
    <t xml:space="preserve">104 (0,520)</t>
  </si>
  <si>
    <t xml:space="preserve">36/274</t>
  </si>
  <si>
    <t xml:space="preserve">184 (0,680)</t>
  </si>
  <si>
    <t xml:space="preserve">36 (0,180)</t>
  </si>
  <si>
    <t xml:space="preserve">1713838 =</t>
  </si>
  <si>
    <t xml:space="preserve">129 (0,480)</t>
  </si>
  <si>
    <t xml:space="preserve">62 (0,310)</t>
  </si>
  <si>
    <t xml:space="preserve">28/274</t>
  </si>
  <si>
    <t xml:space="preserve">109 (0,400)</t>
  </si>
  <si>
    <t xml:space="preserve">44 (0,220)</t>
  </si>
  <si>
    <t xml:space="preserve">19/274</t>
  </si>
  <si>
    <t xml:space="preserve">42 (0,200)</t>
  </si>
  <si>
    <t xml:space="preserve">189 (0,850)</t>
  </si>
  <si>
    <t xml:space="preserve">60/272</t>
  </si>
  <si>
    <t xml:space="preserve">212 (1,000)</t>
  </si>
  <si>
    <t xml:space="preserve">17 (0,080)</t>
  </si>
  <si>
    <t xml:space="preserve">10/272</t>
  </si>
  <si>
    <t xml:space="preserve">859030 =</t>
  </si>
  <si>
    <t xml:space="preserve">241 (0,960)</t>
  </si>
  <si>
    <t xml:space="preserve">92 (0,410)</t>
  </si>
  <si>
    <t xml:space="preserve">39/272</t>
  </si>
  <si>
    <t xml:space="preserve">236 (0,940)</t>
  </si>
  <si>
    <t xml:space="preserve">48/272</t>
  </si>
  <si>
    <t xml:space="preserve">1711103 =</t>
  </si>
  <si>
    <t xml:space="preserve">186 (0,740)</t>
  </si>
  <si>
    <t xml:space="preserve">21 (0,090)</t>
  </si>
  <si>
    <t xml:space="preserve">14/272</t>
  </si>
  <si>
    <t xml:space="preserve">1711618 =</t>
  </si>
  <si>
    <t xml:space="preserve">224 (0,890)</t>
  </si>
  <si>
    <t xml:space="preserve">14 (0,060)</t>
  </si>
  <si>
    <t xml:space="preserve">7 (0,030)+GGA</t>
  </si>
  <si>
    <t xml:space="preserve">6/268</t>
  </si>
  <si>
    <t xml:space="preserve">132683 =</t>
  </si>
  <si>
    <t xml:space="preserve">39 (0,130)</t>
  </si>
  <si>
    <t xml:space="preserve">22/272</t>
  </si>
  <si>
    <t xml:space="preserve">28 (0,150)</t>
  </si>
  <si>
    <t xml:space="preserve">6/276</t>
  </si>
  <si>
    <t xml:space="preserve">1711263 =</t>
  </si>
  <si>
    <t xml:space="preserve">147 (0,670)</t>
  </si>
  <si>
    <t xml:space="preserve">29 (0,120)</t>
  </si>
  <si>
    <t xml:space="preserve">16/274</t>
  </si>
  <si>
    <t xml:space="preserve">139 (0,640)</t>
  </si>
  <si>
    <t xml:space="preserve">149016 =</t>
  </si>
  <si>
    <t xml:space="preserve">37 (0,160)</t>
  </si>
  <si>
    <t xml:space="preserve">18/274</t>
  </si>
  <si>
    <t xml:space="preserve">14 (0,050)</t>
  </si>
  <si>
    <t xml:space="preserve">261 (0,920)</t>
  </si>
  <si>
    <t xml:space="preserve">27 (0,100)</t>
  </si>
  <si>
    <t xml:space="preserve">846341 =</t>
  </si>
  <si>
    <t xml:space="preserve">108 (0,390)</t>
  </si>
  <si>
    <t xml:space="preserve">149019 =</t>
  </si>
  <si>
    <t xml:space="preserve">81 (0,370)</t>
  </si>
  <si>
    <t xml:space="preserve">21/268</t>
  </si>
  <si>
    <t xml:space="preserve">858397 =</t>
  </si>
  <si>
    <t xml:space="preserve">115 (0,430)</t>
  </si>
  <si>
    <t xml:space="preserve">92 (0,420)</t>
  </si>
  <si>
    <t xml:space="preserve">33/274</t>
  </si>
  <si>
    <t xml:space="preserve">1711487 =</t>
  </si>
  <si>
    <t xml:space="preserve">186 (0,700)</t>
  </si>
  <si>
    <t xml:space="preserve">9 (0,050)</t>
  </si>
  <si>
    <t xml:space="preserve">5/274</t>
  </si>
  <si>
    <t xml:space="preserve">150 (0,900)</t>
  </si>
  <si>
    <t xml:space="preserve">177578 =</t>
  </si>
  <si>
    <t xml:space="preserve">112 (0,670)</t>
  </si>
  <si>
    <t xml:space="preserve">19 (0,110)</t>
  </si>
  <si>
    <t xml:space="preserve">13/274</t>
  </si>
  <si>
    <t xml:space="preserve">859007 =</t>
  </si>
  <si>
    <t xml:space="preserve">114 (0,420)</t>
  </si>
  <si>
    <t xml:space="preserve">99 (0,450)</t>
  </si>
  <si>
    <t xml:space="preserve">40/274</t>
  </si>
  <si>
    <t xml:space="preserve">154 (0,570)</t>
  </si>
  <si>
    <t xml:space="preserve">73 (0,340)</t>
  </si>
  <si>
    <t xml:space="preserve">23/274</t>
  </si>
  <si>
    <t xml:space="preserve">1712811 =</t>
  </si>
  <si>
    <t xml:space="preserve">187 (0,690)</t>
  </si>
  <si>
    <t xml:space="preserve">20 (0,090)</t>
  </si>
  <si>
    <t xml:space="preserve">858731 =</t>
  </si>
  <si>
    <t xml:space="preserve">76428 =</t>
  </si>
  <si>
    <t xml:space="preserve">322 (0,960)</t>
  </si>
  <si>
    <t xml:space="preserve">23 (0,080)</t>
  </si>
  <si>
    <t xml:space="preserve">13/270</t>
  </si>
  <si>
    <t xml:space="preserve">858734 =</t>
  </si>
  <si>
    <t xml:space="preserve">215 (0,780)</t>
  </si>
  <si>
    <t xml:space="preserve">58/272</t>
  </si>
  <si>
    <t xml:space="preserve">41 (0,190)</t>
  </si>
  <si>
    <t xml:space="preserve">336 (1,020)</t>
  </si>
  <si>
    <t xml:space="preserve">17 (0,060)</t>
  </si>
  <si>
    <t xml:space="preserve">12/266</t>
  </si>
  <si>
    <t xml:space="preserve">28 (0,080)</t>
  </si>
  <si>
    <t xml:space="preserve">18/272</t>
  </si>
  <si>
    <t xml:space="preserve">195 (0,780)</t>
  </si>
  <si>
    <t xml:space="preserve">23 (0,070)</t>
  </si>
  <si>
    <t xml:space="preserve">24 (0,060)</t>
  </si>
  <si>
    <t xml:space="preserve">12/272</t>
  </si>
  <si>
    <t xml:space="preserve">172 (0,740)</t>
  </si>
  <si>
    <t xml:space="preserve">10 (0,030)</t>
  </si>
  <si>
    <t xml:space="preserve">6/272</t>
  </si>
  <si>
    <t xml:space="preserve">44 (0,120)</t>
  </si>
  <si>
    <t xml:space="preserve">858403 =</t>
  </si>
  <si>
    <t xml:space="preserve">61 (0,430)</t>
  </si>
  <si>
    <t xml:space="preserve">32397 =</t>
  </si>
  <si>
    <t xml:space="preserve">9 (0,020)</t>
  </si>
  <si>
    <t xml:space="preserve">7/276</t>
  </si>
  <si>
    <t xml:space="preserve">60 (0,420)</t>
  </si>
  <si>
    <t xml:space="preserve">15 (0,030)</t>
  </si>
  <si>
    <t xml:space="preserve">13/276</t>
  </si>
  <si>
    <t xml:space="preserve">858950 =</t>
  </si>
  <si>
    <t xml:space="preserve">35 (0,250)</t>
  </si>
  <si>
    <t xml:space="preserve">66 (0,130)</t>
  </si>
  <si>
    <t xml:space="preserve">24/276</t>
  </si>
  <si>
    <t xml:space="preserve">25 (0,050)</t>
  </si>
  <si>
    <t xml:space="preserve">16/276</t>
  </si>
  <si>
    <t xml:space="preserve">859066 =</t>
  </si>
  <si>
    <t xml:space="preserve">58 (0,410)</t>
  </si>
  <si>
    <t xml:space="preserve">7 (0,010)</t>
  </si>
  <si>
    <t xml:space="preserve">6 (0,010)</t>
  </si>
  <si>
    <t xml:space="preserve">3/276</t>
  </si>
  <si>
    <t xml:space="preserve">1711069 =</t>
  </si>
  <si>
    <t xml:space="preserve">83 (0,590)</t>
  </si>
  <si>
    <t xml:space="preserve">39 (0,080)</t>
  </si>
  <si>
    <t xml:space="preserve">21/276</t>
  </si>
  <si>
    <t xml:space="preserve">17 (0,120)</t>
  </si>
  <si>
    <t xml:space="preserve">21 (0,040)</t>
  </si>
  <si>
    <t xml:space="preserve">14/276</t>
  </si>
  <si>
    <t xml:space="preserve">1711276 =</t>
  </si>
  <si>
    <t xml:space="preserve">49 (0,350)</t>
  </si>
  <si>
    <t xml:space="preserve">32398 =</t>
  </si>
  <si>
    <t xml:space="preserve">4 (0,010)</t>
  </si>
  <si>
    <t xml:space="preserve">4/272</t>
  </si>
  <si>
    <t xml:space="preserve">11324 =</t>
  </si>
  <si>
    <t xml:space="preserve">863 (1,020)</t>
  </si>
  <si>
    <t xml:space="preserve">185 (0,220)</t>
  </si>
  <si>
    <t xml:space="preserve">41/276</t>
  </si>
  <si>
    <t xml:space="preserve">508 (0,600)</t>
  </si>
  <si>
    <t xml:space="preserve">38319 =</t>
  </si>
  <si>
    <t xml:space="preserve">258 (0,380)</t>
  </si>
  <si>
    <t xml:space="preserve">19 (0,030)</t>
  </si>
  <si>
    <t xml:space="preserve">12/222</t>
  </si>
  <si>
    <t xml:space="preserve">858533 =</t>
  </si>
  <si>
    <t xml:space="preserve">170 (0,780)</t>
  </si>
  <si>
    <t xml:space="preserve">15 (0,020)</t>
  </si>
  <si>
    <t xml:space="preserve">178 (0,810)</t>
  </si>
  <si>
    <t xml:space="preserve">17 (0,020)</t>
  </si>
  <si>
    <t xml:space="preserve">11/274</t>
  </si>
  <si>
    <t xml:space="preserve">858916 =</t>
  </si>
  <si>
    <t xml:space="preserve">111 (0,510)</t>
  </si>
  <si>
    <t xml:space="preserve">34 (0,040)</t>
  </si>
  <si>
    <t xml:space="preserve">25/272</t>
  </si>
  <si>
    <t xml:space="preserve">77 (0,350)</t>
  </si>
  <si>
    <t xml:space="preserve">24 (0,030)</t>
  </si>
  <si>
    <t xml:space="preserve">17/274</t>
  </si>
  <si>
    <t xml:space="preserve">858970 =</t>
  </si>
  <si>
    <t xml:space="preserve">46 (0,210)</t>
  </si>
  <si>
    <t xml:space="preserve">89 (0,110)</t>
  </si>
  <si>
    <t xml:space="preserve">32/274</t>
  </si>
  <si>
    <t xml:space="preserve">47 (0,210)</t>
  </si>
  <si>
    <t xml:space="preserve">104 (0,130)</t>
  </si>
  <si>
    <t xml:space="preserve">41/274</t>
  </si>
  <si>
    <t xml:space="preserve">859003 =</t>
  </si>
  <si>
    <t xml:space="preserve">57 (0,260)</t>
  </si>
  <si>
    <t xml:space="preserve">28 (0,040)</t>
  </si>
  <si>
    <t xml:space="preserve">61 (0,280)</t>
  </si>
  <si>
    <t xml:space="preserve">20 (0,030)</t>
  </si>
  <si>
    <t xml:space="preserve">15/274</t>
  </si>
  <si>
    <t xml:space="preserve">1709800 =</t>
  </si>
  <si>
    <t xml:space="preserve">89 (0,410)</t>
  </si>
  <si>
    <t xml:space="preserve">9392 =</t>
  </si>
  <si>
    <t xml:space="preserve">76 (0,100)</t>
  </si>
  <si>
    <t xml:space="preserve">29/272</t>
  </si>
  <si>
    <t xml:space="preserve">86 (0,390)</t>
  </si>
  <si>
    <t xml:space="preserve">81 (0,100)</t>
  </si>
  <si>
    <t xml:space="preserve">38/274</t>
  </si>
  <si>
    <t xml:space="preserve">1710372 =</t>
  </si>
  <si>
    <t xml:space="preserve">173 (0,790)</t>
  </si>
  <si>
    <t xml:space="preserve">13 (0,020)</t>
  </si>
  <si>
    <t xml:space="preserve">169 (0,770)</t>
  </si>
  <si>
    <t xml:space="preserve">9/272</t>
  </si>
  <si>
    <t xml:space="preserve">158 (0,720)</t>
  </si>
  <si>
    <t xml:space="preserve">1725 (1,290)</t>
  </si>
  <si>
    <t xml:space="preserve">63753 =</t>
  </si>
  <si>
    <t xml:space="preserve">2001 (1,550)</t>
  </si>
  <si>
    <t xml:space="preserve">245 (0,190)</t>
  </si>
  <si>
    <t xml:space="preserve">53/264</t>
  </si>
  <si>
    <t xml:space="preserve">12036 =</t>
  </si>
  <si>
    <t xml:space="preserve">1719 (1,280)</t>
  </si>
  <si>
    <t xml:space="preserve">150 (0,110)</t>
  </si>
  <si>
    <t xml:space="preserve">47/272</t>
  </si>
  <si>
    <t xml:space="preserve">57654 =</t>
  </si>
  <si>
    <t xml:space="preserve">1277 (0,950)</t>
  </si>
  <si>
    <t xml:space="preserve">168 (0,130)</t>
  </si>
  <si>
    <t xml:space="preserve">47/274</t>
  </si>
  <si>
    <t xml:space="preserve">9 (0,010)</t>
  </si>
  <si>
    <t xml:space="preserve">858487 =</t>
  </si>
  <si>
    <t xml:space="preserve">127 (0,590)</t>
  </si>
  <si>
    <t xml:space="preserve">120 (0,550)</t>
  </si>
  <si>
    <t xml:space="preserve">16 (0,020)</t>
  </si>
  <si>
    <t xml:space="preserve">858520 =</t>
  </si>
  <si>
    <t xml:space="preserve">88 (0,410)</t>
  </si>
  <si>
    <t xml:space="preserve">36 (0,050)</t>
  </si>
  <si>
    <t xml:space="preserve">84 (0,390)</t>
  </si>
  <si>
    <t xml:space="preserve">10/274</t>
  </si>
  <si>
    <t xml:space="preserve">83 (0,380)</t>
  </si>
  <si>
    <t xml:space="preserve">8 (0,010)</t>
  </si>
  <si>
    <t xml:space="preserve">76 (0,350)</t>
  </si>
  <si>
    <t xml:space="preserve">14 (0,020)</t>
  </si>
  <si>
    <t xml:space="preserve">858957 =</t>
  </si>
  <si>
    <t xml:space="preserve">96 (0,120)</t>
  </si>
  <si>
    <t xml:space="preserve">35/274</t>
  </si>
  <si>
    <t xml:space="preserve">1707241 =</t>
  </si>
  <si>
    <t xml:space="preserve">223 (1,030)</t>
  </si>
  <si>
    <t xml:space="preserve">1709555 =</t>
  </si>
  <si>
    <t xml:space="preserve">105 (0,480)</t>
  </si>
  <si>
    <t xml:space="preserve">108 (0,500)</t>
  </si>
  <si>
    <t xml:space="preserve">26 (0,030)</t>
  </si>
  <si>
    <t xml:space="preserve">14/274</t>
  </si>
  <si>
    <t xml:space="preserve">1712142 =</t>
  </si>
  <si>
    <t xml:space="preserve">143 (0,660)</t>
  </si>
  <si>
    <t xml:space="preserve">32401 =</t>
  </si>
  <si>
    <t xml:space="preserve">133 (0,610)</t>
  </si>
  <si>
    <t xml:space="preserve">1384 (1,040)</t>
  </si>
  <si>
    <t xml:space="preserve">64018 =</t>
  </si>
  <si>
    <t xml:space="preserve">1125 (0,920)</t>
  </si>
  <si>
    <t xml:space="preserve">248 (0,200)</t>
  </si>
  <si>
    <t xml:space="preserve">50/254</t>
  </si>
  <si>
    <t xml:space="preserve">206 (0,970)</t>
  </si>
  <si>
    <t xml:space="preserve">11 (0,010)</t>
  </si>
  <si>
    <t xml:space="preserve">858748 =</t>
  </si>
  <si>
    <t xml:space="preserve">53 (0,250)</t>
  </si>
  <si>
    <t xml:space="preserve">3 (0,000)</t>
  </si>
  <si>
    <t xml:space="preserve">235 (1,100)</t>
  </si>
  <si>
    <t xml:space="preserve">16 (0,010)</t>
  </si>
  <si>
    <t xml:space="preserve">238 (1,120)</t>
  </si>
  <si>
    <t xml:space="preserve">13 (0,010)</t>
  </si>
  <si>
    <t xml:space="preserve">8/272</t>
  </si>
  <si>
    <t xml:space="preserve">1710030 =</t>
  </si>
  <si>
    <t xml:space="preserve">214 (1,010)</t>
  </si>
  <si>
    <t xml:space="preserve">15 (0,010)</t>
  </si>
  <si>
    <t xml:space="preserve">1711183 =</t>
  </si>
  <si>
    <t xml:space="preserve">37 (0,170)</t>
  </si>
  <si>
    <t xml:space="preserve">149 (0,110)</t>
  </si>
  <si>
    <t xml:space="preserve">60/270</t>
  </si>
  <si>
    <t xml:space="preserve">153 (0,110)</t>
  </si>
  <si>
    <t xml:space="preserve">858313 =</t>
  </si>
  <si>
    <t xml:space="preserve">201 (0,800)</t>
  </si>
  <si>
    <t xml:space="preserve">112 (0,090)</t>
  </si>
  <si>
    <t xml:space="preserve">44/270</t>
  </si>
  <si>
    <t xml:space="preserve">184 (0,730)</t>
  </si>
  <si>
    <t xml:space="preserve">125 (0,100)</t>
  </si>
  <si>
    <t xml:space="preserve">46/272</t>
  </si>
  <si>
    <t xml:space="preserve">209 (0,830)</t>
  </si>
  <si>
    <t xml:space="preserve">44 (0,030)</t>
  </si>
  <si>
    <t xml:space="preserve">23/272</t>
  </si>
  <si>
    <t xml:space="preserve">26 (0,020)</t>
  </si>
  <si>
    <t xml:space="preserve">16/272</t>
  </si>
  <si>
    <t xml:space="preserve">255 (1,020)</t>
  </si>
  <si>
    <t xml:space="preserve">32400 =</t>
  </si>
  <si>
    <t xml:space="preserve">18 (0,010)</t>
  </si>
  <si>
    <t xml:space="preserve">8/264</t>
  </si>
  <si>
    <t xml:space="preserve">53 (0,040)</t>
  </si>
  <si>
    <t xml:space="preserve">29/266</t>
  </si>
  <si>
    <t xml:space="preserve">245 (0,980)</t>
  </si>
  <si>
    <t xml:space="preserve">1709593 =</t>
  </si>
  <si>
    <t xml:space="preserve">199 (0,790)</t>
  </si>
  <si>
    <t xml:space="preserve">10/270</t>
  </si>
  <si>
    <t xml:space="preserve">218 (0,870)</t>
  </si>
  <si>
    <t xml:space="preserve">1710555 =</t>
  </si>
  <si>
    <t xml:space="preserve">206 (0,820)</t>
  </si>
  <si>
    <t xml:space="preserve">25 (0,020)</t>
  </si>
  <si>
    <t xml:space="preserve">13/272</t>
  </si>
  <si>
    <t xml:space="preserve">14 (0,010)</t>
  </si>
  <si>
    <t xml:space="preserve">7/272</t>
  </si>
  <si>
    <t xml:space="preserve">1711303 =</t>
  </si>
  <si>
    <t xml:space="preserve">120 (0,480)</t>
  </si>
  <si>
    <t xml:space="preserve">62 (0,050)</t>
  </si>
  <si>
    <t xml:space="preserve">31/272</t>
  </si>
  <si>
    <t xml:space="preserve">112 (0,450)</t>
  </si>
  <si>
    <t xml:space="preserve">81 (0,060)</t>
  </si>
  <si>
    <t xml:space="preserve">40/270</t>
  </si>
  <si>
    <t xml:space="preserve">1718850 =</t>
  </si>
  <si>
    <t xml:space="preserve">170 (0,680)</t>
  </si>
  <si>
    <t xml:space="preserve">193 (0,770)</t>
  </si>
  <si>
    <t xml:space="preserve">93 (0,400)</t>
  </si>
  <si>
    <t xml:space="preserve">220 (0,160)</t>
  </si>
  <si>
    <t xml:space="preserve">71/272</t>
  </si>
  <si>
    <t xml:space="preserve">75 (0,320)</t>
  </si>
  <si>
    <t xml:space="preserve">148 (0,110)</t>
  </si>
  <si>
    <t xml:space="preserve">61/274</t>
  </si>
  <si>
    <t xml:space="preserve">216 (0,930)</t>
  </si>
  <si>
    <t xml:space="preserve">41 (0,030)</t>
  </si>
  <si>
    <t xml:space="preserve">25/274</t>
  </si>
  <si>
    <t xml:space="preserve">212 (0,910)</t>
  </si>
  <si>
    <t xml:space="preserve">35 (0,030)</t>
  </si>
  <si>
    <t xml:space="preserve">1712423 =</t>
  </si>
  <si>
    <t xml:space="preserve">71 (0,300)</t>
  </si>
  <si>
    <t xml:space="preserve">53/274</t>
  </si>
  <si>
    <t xml:space="preserve">65 (0,280)</t>
  </si>
  <si>
    <t xml:space="preserve">169 (0,120)</t>
  </si>
  <si>
    <t xml:space="preserve">60/274</t>
  </si>
  <si>
    <t xml:space="preserve">8872 =</t>
  </si>
  <si>
    <t xml:space="preserve">8980 =</t>
  </si>
  <si>
    <t xml:space="preserve">3/256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</si>
</sst>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55859375" defaultRowHeight="14.4" zeroHeight="false" outlineLevelRow="0" outlineLevelCol="0"/>
  <cols>
    <col collapsed="false" customWidth="true" hidden="false" outlineLevel="0" max="3" min="3" style="0" width="28.89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s">
        <v>7</v>
      </c>
    </row>
    <row r="4" customFormat="false" ht="14.4" hidden="false" customHeight="false" outlineLevel="0" collapsed="false">
      <c r="A4" s="0" t="s">
        <v>8</v>
      </c>
      <c r="B4" s="0" t="s">
        <v>9</v>
      </c>
      <c r="C4" s="0" t="s">
        <v>10</v>
      </c>
    </row>
    <row r="5" customFormat="false" ht="14.4" hidden="false" customHeight="false" outlineLevel="0" collapsed="false">
      <c r="A5" s="0" t="s">
        <v>11</v>
      </c>
      <c r="B5" s="0" t="s">
        <v>12</v>
      </c>
      <c r="C5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332"/>
  <sheetViews>
    <sheetView showFormulas="false" showGridLines="true" showRowColHeaders="true" showZeros="true" rightToLeft="false" tabSelected="true" showOutlineSymbols="true" defaultGridColor="true" view="normal" topLeftCell="A178" colorId="64" zoomScale="100" zoomScaleNormal="100" zoomScalePageLayoutView="100" workbookViewId="0">
      <selection pane="topLeft" activeCell="G209" activeCellId="0" sqref="G209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14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</v>
      </c>
    </row>
    <row r="2" customFormat="false" ht="14.4" hidden="true" customHeight="false" outlineLevel="0" collapsed="false">
      <c r="A2" s="0" t="s">
        <v>31</v>
      </c>
      <c r="B2" s="0" t="s">
        <v>3</v>
      </c>
      <c r="C2" s="0" t="s">
        <v>32</v>
      </c>
      <c r="D2" s="0" t="s">
        <v>33</v>
      </c>
      <c r="E2" s="0" t="s">
        <v>34</v>
      </c>
      <c r="F2" s="0" t="s">
        <v>35</v>
      </c>
      <c r="G2" s="0" t="s">
        <v>36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s">
        <v>4</v>
      </c>
    </row>
    <row r="3" customFormat="false" ht="14.4" hidden="true" customHeight="false" outlineLevel="0" collapsed="false">
      <c r="A3" s="0" t="s">
        <v>31</v>
      </c>
      <c r="B3" s="0" t="s">
        <v>3</v>
      </c>
      <c r="C3" s="0" t="s">
        <v>37</v>
      </c>
      <c r="D3" s="0" t="s">
        <v>38</v>
      </c>
      <c r="E3" s="0" t="s">
        <v>39</v>
      </c>
      <c r="F3" s="0" t="s">
        <v>40</v>
      </c>
      <c r="G3" s="0" t="s">
        <v>41</v>
      </c>
      <c r="H3" s="0" t="n">
        <v>11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10.9</v>
      </c>
      <c r="R3" s="0" t="n">
        <v>0</v>
      </c>
      <c r="S3" s="0" t="s">
        <v>4</v>
      </c>
    </row>
    <row r="4" customFormat="false" ht="14.4" hidden="true" customHeight="false" outlineLevel="0" collapsed="false">
      <c r="A4" s="0" t="s">
        <v>31</v>
      </c>
      <c r="B4" s="0" t="s">
        <v>3</v>
      </c>
      <c r="C4" s="0" t="s">
        <v>42</v>
      </c>
      <c r="D4" s="0" t="s">
        <v>33</v>
      </c>
      <c r="E4" s="0" t="s">
        <v>43</v>
      </c>
      <c r="F4" s="0" t="s">
        <v>44</v>
      </c>
      <c r="G4" s="0" t="s">
        <v>45</v>
      </c>
      <c r="H4" s="0" t="n">
        <v>6.6</v>
      </c>
      <c r="I4" s="0" t="n">
        <v>9.3</v>
      </c>
      <c r="J4" s="0" t="n">
        <v>9.1</v>
      </c>
      <c r="K4" s="0" t="n">
        <v>6</v>
      </c>
      <c r="L4" s="0" t="n">
        <v>0</v>
      </c>
      <c r="M4" s="0" t="n">
        <v>6.6</v>
      </c>
      <c r="N4" s="0" t="n">
        <v>0</v>
      </c>
      <c r="O4" s="0" t="n">
        <v>7.1</v>
      </c>
      <c r="P4" s="0" t="n">
        <v>9.8</v>
      </c>
      <c r="Q4" s="0" t="n">
        <v>6.9</v>
      </c>
      <c r="R4" s="0" t="n">
        <v>0</v>
      </c>
      <c r="S4" s="0" t="s">
        <v>4</v>
      </c>
    </row>
    <row r="5" customFormat="false" ht="14.4" hidden="true" customHeight="false" outlineLevel="0" collapsed="false">
      <c r="A5" s="0" t="s">
        <v>31</v>
      </c>
      <c r="B5" s="0" t="s">
        <v>3</v>
      </c>
      <c r="C5" s="0" t="s">
        <v>46</v>
      </c>
      <c r="D5" s="0" t="s">
        <v>47</v>
      </c>
      <c r="E5" s="0" t="s">
        <v>48</v>
      </c>
      <c r="F5" s="0" t="s">
        <v>49</v>
      </c>
      <c r="G5" s="0" t="s">
        <v>50</v>
      </c>
      <c r="H5" s="0" t="n">
        <v>8.6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7.2</v>
      </c>
      <c r="P5" s="0" t="n">
        <v>0</v>
      </c>
      <c r="Q5" s="0" t="n">
        <v>0</v>
      </c>
      <c r="R5" s="0" t="n">
        <v>0</v>
      </c>
      <c r="S5" s="0" t="s">
        <v>4</v>
      </c>
    </row>
    <row r="6" customFormat="false" ht="14.4" hidden="true" customHeight="false" outlineLevel="0" collapsed="false">
      <c r="A6" s="0" t="s">
        <v>31</v>
      </c>
      <c r="B6" s="0" t="s">
        <v>3</v>
      </c>
      <c r="C6" s="0" t="s">
        <v>51</v>
      </c>
      <c r="D6" s="0" t="s">
        <v>52</v>
      </c>
      <c r="E6" s="0" t="s">
        <v>53</v>
      </c>
      <c r="F6" s="0" t="s">
        <v>54</v>
      </c>
      <c r="G6" s="0" t="s">
        <v>55</v>
      </c>
      <c r="H6" s="0" t="n">
        <v>7.6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s">
        <v>4</v>
      </c>
    </row>
    <row r="7" customFormat="false" ht="14.4" hidden="true" customHeight="false" outlineLevel="0" collapsed="false">
      <c r="A7" s="0" t="s">
        <v>31</v>
      </c>
      <c r="B7" s="0" t="s">
        <v>3</v>
      </c>
      <c r="C7" s="0" t="s">
        <v>56</v>
      </c>
      <c r="D7" s="0" t="s">
        <v>52</v>
      </c>
      <c r="E7" s="0" t="s">
        <v>57</v>
      </c>
      <c r="F7" s="0" t="s">
        <v>58</v>
      </c>
      <c r="G7" s="0" t="s">
        <v>59</v>
      </c>
      <c r="H7" s="0" t="n">
        <v>6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s">
        <v>4</v>
      </c>
    </row>
    <row r="8" customFormat="false" ht="14.4" hidden="true" customHeight="false" outlineLevel="0" collapsed="false">
      <c r="A8" s="0" t="s">
        <v>31</v>
      </c>
      <c r="B8" s="0" t="s">
        <v>3</v>
      </c>
      <c r="C8" s="0" t="s">
        <v>60</v>
      </c>
      <c r="D8" s="0" t="s">
        <v>61</v>
      </c>
      <c r="E8" s="0" t="s">
        <v>62</v>
      </c>
      <c r="F8" s="0" t="s">
        <v>63</v>
      </c>
      <c r="G8" s="0" t="s">
        <v>64</v>
      </c>
      <c r="H8" s="0" t="n">
        <v>5.4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s">
        <v>4</v>
      </c>
    </row>
    <row r="9" customFormat="false" ht="14.4" hidden="true" customHeight="false" outlineLevel="0" collapsed="false">
      <c r="A9" s="0" t="s">
        <v>31</v>
      </c>
      <c r="B9" s="0" t="s">
        <v>3</v>
      </c>
      <c r="C9" s="0" t="s">
        <v>65</v>
      </c>
      <c r="D9" s="0" t="s">
        <v>66</v>
      </c>
      <c r="E9" s="0" t="s">
        <v>67</v>
      </c>
      <c r="F9" s="0" t="s">
        <v>68</v>
      </c>
      <c r="G9" s="0" t="s">
        <v>69</v>
      </c>
      <c r="H9" s="0" t="n">
        <v>21.9</v>
      </c>
      <c r="I9" s="0" t="n">
        <v>0</v>
      </c>
      <c r="J9" s="0" t="n">
        <v>0</v>
      </c>
      <c r="K9" s="0" t="n">
        <v>13.2</v>
      </c>
      <c r="L9" s="0" t="n">
        <v>28.8</v>
      </c>
      <c r="M9" s="0" t="n">
        <v>18.6</v>
      </c>
      <c r="N9" s="0" t="n">
        <v>0</v>
      </c>
      <c r="O9" s="0" t="n">
        <v>20.4</v>
      </c>
      <c r="P9" s="0" t="n">
        <v>29.6</v>
      </c>
      <c r="Q9" s="0" t="n">
        <v>0</v>
      </c>
      <c r="R9" s="0" t="n">
        <v>25</v>
      </c>
      <c r="S9" s="0" t="s">
        <v>4</v>
      </c>
    </row>
    <row r="10" customFormat="false" ht="14.4" hidden="true" customHeight="false" outlineLevel="0" collapsed="false">
      <c r="A10" s="0" t="s">
        <v>31</v>
      </c>
      <c r="B10" s="0" t="s">
        <v>3</v>
      </c>
      <c r="C10" s="0" t="s">
        <v>70</v>
      </c>
      <c r="D10" s="0" t="s">
        <v>66</v>
      </c>
      <c r="E10" s="0" t="s">
        <v>71</v>
      </c>
      <c r="F10" s="0" t="s">
        <v>68</v>
      </c>
      <c r="G10" s="0" t="s">
        <v>69</v>
      </c>
      <c r="H10" s="0" t="n">
        <v>22.9</v>
      </c>
      <c r="I10" s="0" t="n">
        <v>0</v>
      </c>
      <c r="J10" s="0" t="n">
        <v>0</v>
      </c>
      <c r="K10" s="0" t="n">
        <v>10.5</v>
      </c>
      <c r="L10" s="0" t="n">
        <v>30.9</v>
      </c>
      <c r="M10" s="0" t="n">
        <v>15.3</v>
      </c>
      <c r="N10" s="0" t="n">
        <v>0</v>
      </c>
      <c r="O10" s="0" t="n">
        <v>16.1</v>
      </c>
      <c r="P10" s="0" t="n">
        <v>28</v>
      </c>
      <c r="Q10" s="0" t="n">
        <v>0</v>
      </c>
      <c r="R10" s="0" t="n">
        <v>25.4</v>
      </c>
      <c r="S10" s="0" t="s">
        <v>4</v>
      </c>
    </row>
    <row r="11" customFormat="false" ht="14.4" hidden="true" customHeight="false" outlineLevel="0" collapsed="false">
      <c r="A11" s="0" t="s">
        <v>31</v>
      </c>
      <c r="B11" s="0" t="s">
        <v>3</v>
      </c>
      <c r="C11" s="0" t="s">
        <v>72</v>
      </c>
      <c r="D11" s="0" t="s">
        <v>73</v>
      </c>
      <c r="E11" s="0" t="s">
        <v>74</v>
      </c>
      <c r="F11" s="0" t="s">
        <v>75</v>
      </c>
      <c r="G11" s="0" t="s">
        <v>76</v>
      </c>
      <c r="H11" s="0" t="n">
        <v>12.3</v>
      </c>
      <c r="I11" s="0" t="n">
        <v>0</v>
      </c>
      <c r="J11" s="0" t="n">
        <v>0</v>
      </c>
      <c r="K11" s="0" t="n">
        <v>7.1</v>
      </c>
      <c r="L11" s="0" t="n">
        <v>13.9</v>
      </c>
      <c r="M11" s="0" t="n">
        <v>0</v>
      </c>
      <c r="N11" s="0" t="n">
        <v>10.1</v>
      </c>
      <c r="O11" s="0" t="n">
        <v>7.3</v>
      </c>
      <c r="P11" s="0" t="n">
        <v>0</v>
      </c>
      <c r="Q11" s="0" t="n">
        <v>0</v>
      </c>
      <c r="R11" s="0" t="n">
        <v>0</v>
      </c>
      <c r="S11" s="0" t="s">
        <v>4</v>
      </c>
    </row>
    <row r="12" customFormat="false" ht="14.4" hidden="true" customHeight="false" outlineLevel="0" collapsed="false">
      <c r="A12" s="0" t="s">
        <v>31</v>
      </c>
      <c r="B12" s="0" t="s">
        <v>3</v>
      </c>
      <c r="C12" s="0" t="s">
        <v>77</v>
      </c>
      <c r="D12" s="0" t="s">
        <v>78</v>
      </c>
      <c r="E12" s="0" t="s">
        <v>79</v>
      </c>
      <c r="F12" s="0" t="s">
        <v>75</v>
      </c>
      <c r="G12" s="0" t="s">
        <v>76</v>
      </c>
      <c r="H12" s="0" t="n">
        <v>11.9</v>
      </c>
      <c r="I12" s="0" t="n">
        <v>19.6</v>
      </c>
      <c r="J12" s="0" t="n">
        <v>11.8</v>
      </c>
      <c r="K12" s="0" t="n">
        <v>10.5</v>
      </c>
      <c r="L12" s="0" t="n">
        <v>15.5</v>
      </c>
      <c r="M12" s="0" t="n">
        <v>9.4</v>
      </c>
      <c r="N12" s="0" t="n">
        <v>10.5</v>
      </c>
      <c r="O12" s="0" t="n">
        <v>12.5</v>
      </c>
      <c r="P12" s="0" t="n">
        <v>0</v>
      </c>
      <c r="Q12" s="0" t="n">
        <v>9.7</v>
      </c>
      <c r="R12" s="0" t="n">
        <v>11.3</v>
      </c>
      <c r="S12" s="0" t="s">
        <v>4</v>
      </c>
    </row>
    <row r="13" customFormat="false" ht="14.4" hidden="true" customHeight="false" outlineLevel="0" collapsed="false">
      <c r="A13" s="0" t="s">
        <v>31</v>
      </c>
      <c r="B13" s="0" t="s">
        <v>3</v>
      </c>
      <c r="C13" s="0" t="s">
        <v>80</v>
      </c>
      <c r="D13" s="0" t="s">
        <v>38</v>
      </c>
      <c r="E13" s="0" t="s">
        <v>81</v>
      </c>
      <c r="F13" s="0" t="s">
        <v>75</v>
      </c>
      <c r="G13" s="0" t="s">
        <v>76</v>
      </c>
      <c r="H13" s="0" t="n">
        <v>18.9</v>
      </c>
      <c r="I13" s="0" t="n">
        <v>18.2</v>
      </c>
      <c r="J13" s="0" t="n">
        <v>17.7</v>
      </c>
      <c r="K13" s="0" t="n">
        <v>11.6</v>
      </c>
      <c r="L13" s="0" t="n">
        <v>20.2</v>
      </c>
      <c r="M13" s="0" t="n">
        <v>12.5</v>
      </c>
      <c r="N13" s="0" t="n">
        <v>13.3</v>
      </c>
      <c r="O13" s="0" t="n">
        <v>15</v>
      </c>
      <c r="P13" s="0" t="n">
        <v>13.3</v>
      </c>
      <c r="Q13" s="0" t="n">
        <v>11.9</v>
      </c>
      <c r="R13" s="0" t="n">
        <v>17.2</v>
      </c>
      <c r="S13" s="0" t="s">
        <v>4</v>
      </c>
    </row>
    <row r="14" customFormat="false" ht="14.4" hidden="true" customHeight="false" outlineLevel="0" collapsed="false">
      <c r="A14" s="0" t="s">
        <v>31</v>
      </c>
      <c r="B14" s="0" t="s">
        <v>3</v>
      </c>
      <c r="C14" s="0" t="s">
        <v>82</v>
      </c>
      <c r="D14" s="0" t="s">
        <v>47</v>
      </c>
      <c r="E14" s="0" t="s">
        <v>83</v>
      </c>
      <c r="F14" s="0" t="s">
        <v>84</v>
      </c>
      <c r="G14" s="0" t="s">
        <v>85</v>
      </c>
      <c r="H14" s="0" t="n">
        <v>9.6</v>
      </c>
      <c r="I14" s="0" t="n">
        <v>0</v>
      </c>
      <c r="J14" s="0" t="n">
        <v>0</v>
      </c>
      <c r="K14" s="0" t="n">
        <v>0</v>
      </c>
      <c r="L14" s="0" t="n">
        <v>7.6</v>
      </c>
      <c r="M14" s="0" t="n">
        <v>9.2</v>
      </c>
      <c r="N14" s="0" t="n">
        <v>5.4</v>
      </c>
      <c r="O14" s="0" t="n">
        <v>0</v>
      </c>
      <c r="P14" s="0" t="n">
        <v>0</v>
      </c>
      <c r="Q14" s="0" t="n">
        <v>16.7</v>
      </c>
      <c r="R14" s="0" t="n">
        <v>0</v>
      </c>
      <c r="S14" s="0" t="s">
        <v>4</v>
      </c>
    </row>
    <row r="15" customFormat="false" ht="14.4" hidden="true" customHeight="false" outlineLevel="0" collapsed="false">
      <c r="A15" s="0" t="s">
        <v>31</v>
      </c>
      <c r="B15" s="0" t="s">
        <v>3</v>
      </c>
      <c r="C15" s="0" t="s">
        <v>86</v>
      </c>
      <c r="D15" s="0" t="s">
        <v>33</v>
      </c>
      <c r="E15" s="0" t="s">
        <v>87</v>
      </c>
      <c r="F15" s="0" t="s">
        <v>88</v>
      </c>
      <c r="G15" s="0" t="s">
        <v>89</v>
      </c>
      <c r="H15" s="0" t="n">
        <v>12.8</v>
      </c>
      <c r="I15" s="0" t="n">
        <v>9.7</v>
      </c>
      <c r="J15" s="0" t="n">
        <v>0</v>
      </c>
      <c r="K15" s="0" t="n">
        <v>0</v>
      </c>
      <c r="L15" s="0" t="n">
        <v>10.2</v>
      </c>
      <c r="M15" s="0" t="n">
        <v>14.5</v>
      </c>
      <c r="N15" s="0" t="n">
        <v>8.7</v>
      </c>
      <c r="O15" s="0" t="n">
        <v>0</v>
      </c>
      <c r="P15" s="0" t="n">
        <v>0</v>
      </c>
      <c r="Q15" s="0" t="n">
        <v>0</v>
      </c>
      <c r="R15" s="0" t="n">
        <v>12.3</v>
      </c>
      <c r="S15" s="0" t="s">
        <v>4</v>
      </c>
    </row>
    <row r="16" customFormat="false" ht="14.4" hidden="true" customHeight="false" outlineLevel="0" collapsed="false">
      <c r="A16" s="0" t="s">
        <v>31</v>
      </c>
      <c r="B16" s="0" t="s">
        <v>3</v>
      </c>
      <c r="C16" s="0" t="s">
        <v>90</v>
      </c>
      <c r="D16" s="0" t="s">
        <v>78</v>
      </c>
      <c r="E16" s="0" t="s">
        <v>91</v>
      </c>
      <c r="F16" s="0" t="s">
        <v>88</v>
      </c>
      <c r="G16" s="0" t="s">
        <v>89</v>
      </c>
      <c r="H16" s="0" t="n">
        <v>9.8</v>
      </c>
      <c r="I16" s="0" t="n">
        <v>12.4</v>
      </c>
      <c r="J16" s="0" t="n">
        <v>0</v>
      </c>
      <c r="K16" s="0" t="n">
        <v>0</v>
      </c>
      <c r="L16" s="0" t="n">
        <v>12.4</v>
      </c>
      <c r="M16" s="0" t="n">
        <v>9.4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s">
        <v>4</v>
      </c>
    </row>
    <row r="17" customFormat="false" ht="14.4" hidden="true" customHeight="false" outlineLevel="0" collapsed="false">
      <c r="A17" s="0" t="s">
        <v>31</v>
      </c>
      <c r="B17" s="0" t="s">
        <v>3</v>
      </c>
      <c r="C17" s="0" t="s">
        <v>92</v>
      </c>
      <c r="D17" s="0" t="s">
        <v>33</v>
      </c>
      <c r="E17" s="0" t="s">
        <v>93</v>
      </c>
      <c r="F17" s="0" t="s">
        <v>94</v>
      </c>
      <c r="G17" s="0" t="s">
        <v>95</v>
      </c>
      <c r="H17" s="0" t="n">
        <v>7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s">
        <v>4</v>
      </c>
    </row>
    <row r="18" customFormat="false" ht="14.4" hidden="true" customHeight="false" outlineLevel="0" collapsed="false">
      <c r="A18" s="0" t="s">
        <v>31</v>
      </c>
      <c r="B18" s="0" t="s">
        <v>3</v>
      </c>
      <c r="C18" s="0" t="s">
        <v>96</v>
      </c>
      <c r="D18" s="0" t="s">
        <v>52</v>
      </c>
      <c r="E18" s="0" t="s">
        <v>97</v>
      </c>
      <c r="F18" s="0" t="s">
        <v>98</v>
      </c>
      <c r="G18" s="0" t="s">
        <v>99</v>
      </c>
      <c r="H18" s="0" t="n">
        <v>8.2</v>
      </c>
      <c r="I18" s="0" t="n">
        <v>0</v>
      </c>
      <c r="J18" s="0" t="n">
        <v>0</v>
      </c>
      <c r="K18" s="0" t="n">
        <v>9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s">
        <v>4</v>
      </c>
    </row>
    <row r="19" customFormat="false" ht="14.4" hidden="true" customHeight="false" outlineLevel="0" collapsed="false">
      <c r="A19" s="0" t="s">
        <v>31</v>
      </c>
      <c r="B19" s="0" t="s">
        <v>3</v>
      </c>
      <c r="C19" s="0" t="s">
        <v>100</v>
      </c>
      <c r="D19" s="0" t="s">
        <v>101</v>
      </c>
      <c r="E19" s="0" t="s">
        <v>102</v>
      </c>
      <c r="F19" s="0" t="s">
        <v>103</v>
      </c>
      <c r="G19" s="0" t="s">
        <v>104</v>
      </c>
      <c r="H19" s="0" t="n">
        <v>10.8</v>
      </c>
      <c r="I19" s="0" t="n">
        <v>0</v>
      </c>
      <c r="J19" s="0" t="n">
        <v>0</v>
      </c>
      <c r="K19" s="0" t="n">
        <v>0</v>
      </c>
      <c r="L19" s="0" t="n">
        <v>13.4</v>
      </c>
      <c r="M19" s="0" t="n">
        <v>0</v>
      </c>
      <c r="N19" s="0" t="n">
        <v>8.4</v>
      </c>
      <c r="O19" s="0" t="n">
        <v>0</v>
      </c>
      <c r="P19" s="0" t="n">
        <v>8.9</v>
      </c>
      <c r="Q19" s="0" t="n">
        <v>7.3</v>
      </c>
      <c r="R19" s="0" t="n">
        <v>8.8</v>
      </c>
      <c r="S19" s="0" t="s">
        <v>4</v>
      </c>
    </row>
    <row r="20" customFormat="false" ht="14.4" hidden="true" customHeight="false" outlineLevel="0" collapsed="false">
      <c r="A20" s="0" t="s">
        <v>31</v>
      </c>
      <c r="B20" s="0" t="s">
        <v>3</v>
      </c>
      <c r="C20" s="0" t="s">
        <v>105</v>
      </c>
      <c r="D20" s="0" t="s">
        <v>47</v>
      </c>
      <c r="E20" s="0" t="s">
        <v>106</v>
      </c>
      <c r="F20" s="0" t="s">
        <v>103</v>
      </c>
      <c r="G20" s="0" t="s">
        <v>104</v>
      </c>
      <c r="H20" s="0" t="n">
        <v>10.4</v>
      </c>
      <c r="I20" s="0" t="n">
        <v>0</v>
      </c>
      <c r="J20" s="0" t="n">
        <v>0</v>
      </c>
      <c r="K20" s="0" t="n">
        <v>8.7</v>
      </c>
      <c r="L20" s="0" t="n">
        <v>14.2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9.3</v>
      </c>
      <c r="R20" s="0" t="n">
        <v>0</v>
      </c>
      <c r="S20" s="0" t="s">
        <v>4</v>
      </c>
    </row>
    <row r="21" customFormat="false" ht="14.4" hidden="true" customHeight="false" outlineLevel="0" collapsed="false">
      <c r="A21" s="0" t="s">
        <v>107</v>
      </c>
      <c r="B21" s="0" t="s">
        <v>3</v>
      </c>
      <c r="C21" s="0" t="s">
        <v>108</v>
      </c>
      <c r="D21" s="0" t="s">
        <v>109</v>
      </c>
      <c r="E21" s="0" t="s">
        <v>110</v>
      </c>
      <c r="F21" s="0" t="s">
        <v>111</v>
      </c>
      <c r="G21" s="0" t="s">
        <v>112</v>
      </c>
      <c r="H21" s="0" t="n">
        <v>6.1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s">
        <v>4</v>
      </c>
    </row>
    <row r="22" customFormat="false" ht="14.4" hidden="true" customHeight="false" outlineLevel="0" collapsed="false">
      <c r="A22" s="0" t="s">
        <v>31</v>
      </c>
      <c r="B22" s="0" t="s">
        <v>3</v>
      </c>
      <c r="C22" s="0" t="s">
        <v>113</v>
      </c>
      <c r="D22" s="0" t="s">
        <v>61</v>
      </c>
      <c r="E22" s="0" t="s">
        <v>114</v>
      </c>
      <c r="F22" s="0" t="s">
        <v>115</v>
      </c>
      <c r="G22" s="0" t="s">
        <v>116</v>
      </c>
      <c r="H22" s="0" t="n">
        <v>5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s">
        <v>4</v>
      </c>
    </row>
    <row r="23" customFormat="false" ht="14.4" hidden="true" customHeight="false" outlineLevel="0" collapsed="false">
      <c r="A23" s="0" t="s">
        <v>31</v>
      </c>
      <c r="B23" s="0" t="s">
        <v>3</v>
      </c>
      <c r="C23" s="0" t="s">
        <v>117</v>
      </c>
      <c r="D23" s="0" t="s">
        <v>78</v>
      </c>
      <c r="E23" s="0" t="s">
        <v>118</v>
      </c>
      <c r="F23" s="0" t="s">
        <v>119</v>
      </c>
      <c r="G23" s="0" t="s">
        <v>120</v>
      </c>
      <c r="H23" s="0" t="n">
        <v>13.5</v>
      </c>
      <c r="I23" s="0" t="n">
        <v>0</v>
      </c>
      <c r="J23" s="0" t="n">
        <v>14.8</v>
      </c>
      <c r="K23" s="0" t="n">
        <v>10</v>
      </c>
      <c r="L23" s="0" t="n">
        <v>18.2</v>
      </c>
      <c r="M23" s="0" t="n">
        <v>14</v>
      </c>
      <c r="N23" s="0" t="n">
        <v>11.3</v>
      </c>
      <c r="O23" s="0" t="n">
        <v>7.7</v>
      </c>
      <c r="P23" s="0" t="n">
        <v>12.5</v>
      </c>
      <c r="Q23" s="0" t="n">
        <v>9.4</v>
      </c>
      <c r="R23" s="0" t="n">
        <v>11.2</v>
      </c>
      <c r="S23" s="0" t="s">
        <v>4</v>
      </c>
    </row>
    <row r="24" customFormat="false" ht="14.4" hidden="true" customHeight="false" outlineLevel="0" collapsed="false">
      <c r="A24" s="0" t="s">
        <v>31</v>
      </c>
      <c r="B24" s="0" t="s">
        <v>3</v>
      </c>
      <c r="C24" s="0" t="s">
        <v>121</v>
      </c>
      <c r="D24" s="0" t="s">
        <v>66</v>
      </c>
      <c r="E24" s="0" t="s">
        <v>122</v>
      </c>
      <c r="F24" s="0" t="s">
        <v>123</v>
      </c>
      <c r="G24" s="0" t="s">
        <v>124</v>
      </c>
      <c r="H24" s="0" t="n">
        <v>5.6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s">
        <v>4</v>
      </c>
    </row>
    <row r="25" customFormat="false" ht="14.4" hidden="true" customHeight="false" outlineLevel="0" collapsed="false">
      <c r="A25" s="0" t="s">
        <v>31</v>
      </c>
      <c r="B25" s="0" t="s">
        <v>3</v>
      </c>
      <c r="C25" s="0" t="s">
        <v>125</v>
      </c>
      <c r="D25" s="0" t="s">
        <v>61</v>
      </c>
      <c r="E25" s="0" t="s">
        <v>126</v>
      </c>
      <c r="F25" s="0" t="s">
        <v>127</v>
      </c>
      <c r="G25" s="0" t="s">
        <v>128</v>
      </c>
      <c r="H25" s="0" t="n">
        <v>5.9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s">
        <v>4</v>
      </c>
    </row>
    <row r="26" customFormat="false" ht="14.4" hidden="true" customHeight="false" outlineLevel="0" collapsed="false">
      <c r="A26" s="0" t="s">
        <v>31</v>
      </c>
      <c r="B26" s="0" t="s">
        <v>3</v>
      </c>
      <c r="C26" s="0" t="s">
        <v>129</v>
      </c>
      <c r="D26" s="0" t="s">
        <v>66</v>
      </c>
      <c r="E26" s="0" t="s">
        <v>130</v>
      </c>
      <c r="F26" s="0" t="s">
        <v>131</v>
      </c>
      <c r="G26" s="0" t="s">
        <v>132</v>
      </c>
      <c r="H26" s="0" t="n">
        <v>7.5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s">
        <v>4</v>
      </c>
    </row>
    <row r="27" customFormat="false" ht="14.4" hidden="true" customHeight="false" outlineLevel="0" collapsed="false">
      <c r="A27" s="0" t="s">
        <v>31</v>
      </c>
      <c r="B27" s="0" t="s">
        <v>3</v>
      </c>
      <c r="C27" s="0" t="s">
        <v>133</v>
      </c>
      <c r="D27" s="0" t="s">
        <v>61</v>
      </c>
      <c r="E27" s="0" t="s">
        <v>134</v>
      </c>
      <c r="F27" s="0" t="s">
        <v>135</v>
      </c>
      <c r="G27" s="0" t="s">
        <v>136</v>
      </c>
      <c r="H27" s="0" t="n">
        <v>5.1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s">
        <v>4</v>
      </c>
    </row>
    <row r="28" customFormat="false" ht="14.4" hidden="true" customHeight="false" outlineLevel="0" collapsed="false">
      <c r="A28" s="0" t="s">
        <v>31</v>
      </c>
      <c r="B28" s="0" t="s">
        <v>3</v>
      </c>
      <c r="C28" s="0" t="s">
        <v>137</v>
      </c>
      <c r="D28" s="0" t="s">
        <v>66</v>
      </c>
      <c r="E28" s="0" t="s">
        <v>138</v>
      </c>
      <c r="F28" s="0" t="s">
        <v>139</v>
      </c>
      <c r="G28" s="0" t="s">
        <v>140</v>
      </c>
      <c r="H28" s="0" t="n">
        <v>27.4</v>
      </c>
      <c r="I28" s="0" t="n">
        <v>27.3</v>
      </c>
      <c r="J28" s="0" t="n">
        <v>0</v>
      </c>
      <c r="K28" s="0" t="n">
        <v>0</v>
      </c>
      <c r="L28" s="0" t="n">
        <v>22.9</v>
      </c>
      <c r="M28" s="0" t="n">
        <v>29.5</v>
      </c>
      <c r="N28" s="0" t="n">
        <v>0</v>
      </c>
      <c r="O28" s="0" t="n">
        <v>0</v>
      </c>
      <c r="P28" s="0" t="n">
        <v>22.3</v>
      </c>
      <c r="Q28" s="0" t="n">
        <v>0</v>
      </c>
      <c r="R28" s="0" t="n">
        <v>0</v>
      </c>
      <c r="S28" s="0" t="s">
        <v>4</v>
      </c>
    </row>
    <row r="29" customFormat="false" ht="14.4" hidden="true" customHeight="false" outlineLevel="0" collapsed="false">
      <c r="A29" s="0" t="s">
        <v>31</v>
      </c>
      <c r="B29" s="0" t="s">
        <v>3</v>
      </c>
      <c r="C29" s="0" t="s">
        <v>141</v>
      </c>
      <c r="D29" s="0" t="s">
        <v>142</v>
      </c>
      <c r="E29" s="0" t="s">
        <v>143</v>
      </c>
      <c r="F29" s="0" t="s">
        <v>139</v>
      </c>
      <c r="G29" s="0" t="s">
        <v>140</v>
      </c>
      <c r="H29" s="0" t="n">
        <v>19.7</v>
      </c>
      <c r="I29" s="0" t="n">
        <v>28</v>
      </c>
      <c r="J29" s="0" t="n">
        <v>8.6</v>
      </c>
      <c r="K29" s="0" t="n">
        <v>0</v>
      </c>
      <c r="L29" s="0" t="n">
        <v>15.3</v>
      </c>
      <c r="M29" s="0" t="n">
        <v>28.1</v>
      </c>
      <c r="N29" s="0" t="n">
        <v>5.5</v>
      </c>
      <c r="O29" s="0" t="n">
        <v>0</v>
      </c>
      <c r="P29" s="0" t="n">
        <v>18.2</v>
      </c>
      <c r="Q29" s="0" t="n">
        <v>5.5</v>
      </c>
      <c r="R29" s="0" t="n">
        <v>0</v>
      </c>
      <c r="S29" s="0" t="s">
        <v>4</v>
      </c>
    </row>
    <row r="30" customFormat="false" ht="14.4" hidden="true" customHeight="false" outlineLevel="0" collapsed="false">
      <c r="A30" s="0" t="s">
        <v>31</v>
      </c>
      <c r="B30" s="0" t="s">
        <v>3</v>
      </c>
      <c r="C30" s="0" t="s">
        <v>144</v>
      </c>
      <c r="D30" s="0" t="s">
        <v>47</v>
      </c>
      <c r="E30" s="0" t="s">
        <v>145</v>
      </c>
      <c r="F30" s="0" t="s">
        <v>139</v>
      </c>
      <c r="G30" s="0" t="s">
        <v>140</v>
      </c>
      <c r="H30" s="0" t="n">
        <v>22.9</v>
      </c>
      <c r="I30" s="0" t="n">
        <v>29.6</v>
      </c>
      <c r="J30" s="0" t="n">
        <v>19.1</v>
      </c>
      <c r="K30" s="0" t="n">
        <v>8.1</v>
      </c>
      <c r="L30" s="0" t="n">
        <v>20.3</v>
      </c>
      <c r="M30" s="0" t="n">
        <v>31.9</v>
      </c>
      <c r="N30" s="0" t="n">
        <v>12.4</v>
      </c>
      <c r="O30" s="0" t="n">
        <v>8.2</v>
      </c>
      <c r="P30" s="0" t="n">
        <v>21</v>
      </c>
      <c r="Q30" s="0" t="n">
        <v>19.3</v>
      </c>
      <c r="R30" s="0" t="n">
        <v>13.4</v>
      </c>
      <c r="S30" s="0" t="s">
        <v>4</v>
      </c>
    </row>
    <row r="31" customFormat="false" ht="14.4" hidden="true" customHeight="false" outlineLevel="0" collapsed="false">
      <c r="A31" s="0" t="s">
        <v>31</v>
      </c>
      <c r="B31" s="0" t="s">
        <v>3</v>
      </c>
      <c r="C31" s="0" t="s">
        <v>146</v>
      </c>
      <c r="D31" s="0" t="s">
        <v>147</v>
      </c>
      <c r="E31" s="0" t="s">
        <v>148</v>
      </c>
      <c r="F31" s="0" t="s">
        <v>139</v>
      </c>
      <c r="G31" s="0" t="s">
        <v>140</v>
      </c>
      <c r="H31" s="0" t="n">
        <v>26.7</v>
      </c>
      <c r="I31" s="0" t="n">
        <v>28.6</v>
      </c>
      <c r="J31" s="0" t="n">
        <v>22.1</v>
      </c>
      <c r="K31" s="0" t="n">
        <v>12.2</v>
      </c>
      <c r="L31" s="0" t="n">
        <v>23.3</v>
      </c>
      <c r="M31" s="0" t="n">
        <v>32.9</v>
      </c>
      <c r="N31" s="0" t="n">
        <v>17.1</v>
      </c>
      <c r="O31" s="0" t="n">
        <v>14.9</v>
      </c>
      <c r="P31" s="0" t="n">
        <v>26.5</v>
      </c>
      <c r="Q31" s="0" t="n">
        <v>26</v>
      </c>
      <c r="R31" s="0" t="n">
        <v>22.5</v>
      </c>
      <c r="S31" s="0" t="s">
        <v>4</v>
      </c>
    </row>
    <row r="32" customFormat="false" ht="14.4" hidden="true" customHeight="false" outlineLevel="0" collapsed="false">
      <c r="A32" s="0" t="s">
        <v>31</v>
      </c>
      <c r="B32" s="0" t="s">
        <v>3</v>
      </c>
      <c r="C32" s="0" t="s">
        <v>149</v>
      </c>
      <c r="D32" s="0" t="s">
        <v>147</v>
      </c>
      <c r="E32" s="0" t="s">
        <v>150</v>
      </c>
      <c r="F32" s="0" t="s">
        <v>139</v>
      </c>
      <c r="G32" s="0" t="s">
        <v>140</v>
      </c>
      <c r="H32" s="0" t="n">
        <v>24.6</v>
      </c>
      <c r="I32" s="0" t="n">
        <v>28.7</v>
      </c>
      <c r="J32" s="0" t="n">
        <v>21.4</v>
      </c>
      <c r="K32" s="0" t="n">
        <v>13.1</v>
      </c>
      <c r="L32" s="0" t="n">
        <v>24</v>
      </c>
      <c r="M32" s="0" t="n">
        <v>32</v>
      </c>
      <c r="N32" s="0" t="n">
        <v>15.9</v>
      </c>
      <c r="O32" s="0" t="n">
        <v>15.2</v>
      </c>
      <c r="P32" s="0" t="n">
        <v>27.4</v>
      </c>
      <c r="Q32" s="0" t="n">
        <v>25.7</v>
      </c>
      <c r="R32" s="0" t="n">
        <v>21.4</v>
      </c>
      <c r="S32" s="0" t="s">
        <v>4</v>
      </c>
    </row>
    <row r="33" customFormat="false" ht="14.4" hidden="true" customHeight="false" outlineLevel="0" collapsed="false">
      <c r="A33" s="0" t="s">
        <v>31</v>
      </c>
      <c r="B33" s="0" t="s">
        <v>3</v>
      </c>
      <c r="C33" s="0" t="s">
        <v>151</v>
      </c>
      <c r="D33" s="0" t="s">
        <v>142</v>
      </c>
      <c r="E33" s="0" t="s">
        <v>152</v>
      </c>
      <c r="F33" s="0" t="s">
        <v>139</v>
      </c>
      <c r="G33" s="0" t="s">
        <v>140</v>
      </c>
      <c r="H33" s="0" t="n">
        <v>7.2</v>
      </c>
      <c r="I33" s="0" t="n">
        <v>6.8</v>
      </c>
      <c r="J33" s="0" t="n">
        <v>24.1</v>
      </c>
      <c r="K33" s="0" t="n">
        <v>20.9</v>
      </c>
      <c r="L33" s="0" t="n">
        <v>5.3</v>
      </c>
      <c r="M33" s="0" t="n">
        <v>0</v>
      </c>
      <c r="N33" s="0" t="n">
        <v>23.3</v>
      </c>
      <c r="O33" s="0" t="n">
        <v>20.6</v>
      </c>
      <c r="P33" s="0" t="n">
        <v>7</v>
      </c>
      <c r="Q33" s="0" t="n">
        <v>24.3</v>
      </c>
      <c r="R33" s="0" t="n">
        <v>20.9</v>
      </c>
      <c r="S33" s="0" t="s">
        <v>4</v>
      </c>
    </row>
    <row r="34" customFormat="false" ht="14.4" hidden="true" customHeight="false" outlineLevel="0" collapsed="false">
      <c r="A34" s="0" t="s">
        <v>31</v>
      </c>
      <c r="B34" s="0" t="s">
        <v>3</v>
      </c>
      <c r="C34" s="0" t="s">
        <v>153</v>
      </c>
      <c r="D34" s="0" t="s">
        <v>66</v>
      </c>
      <c r="E34" s="0" t="s">
        <v>154</v>
      </c>
      <c r="F34" s="0" t="s">
        <v>139</v>
      </c>
      <c r="G34" s="0" t="s">
        <v>140</v>
      </c>
      <c r="H34" s="0" t="n">
        <v>29.2</v>
      </c>
      <c r="I34" s="0" t="n">
        <v>38.2</v>
      </c>
      <c r="J34" s="0" t="n">
        <v>42.9</v>
      </c>
      <c r="K34" s="0" t="n">
        <v>42</v>
      </c>
      <c r="L34" s="0" t="n">
        <v>0</v>
      </c>
      <c r="M34" s="0" t="n">
        <v>0</v>
      </c>
      <c r="N34" s="0" t="n">
        <v>41.5</v>
      </c>
      <c r="O34" s="0" t="n">
        <v>40.1</v>
      </c>
      <c r="P34" s="0" t="n">
        <v>36.7</v>
      </c>
      <c r="Q34" s="0" t="n">
        <v>36.8</v>
      </c>
      <c r="R34" s="0" t="n">
        <v>37.1</v>
      </c>
      <c r="S34" s="0" t="s">
        <v>4</v>
      </c>
    </row>
    <row r="35" customFormat="false" ht="14.4" hidden="true" customHeight="false" outlineLevel="0" collapsed="false">
      <c r="A35" s="0" t="s">
        <v>31</v>
      </c>
      <c r="B35" s="0" t="s">
        <v>3</v>
      </c>
      <c r="C35" s="0" t="s">
        <v>155</v>
      </c>
      <c r="D35" s="0" t="s">
        <v>61</v>
      </c>
      <c r="E35" s="0" t="s">
        <v>156</v>
      </c>
      <c r="F35" s="0" t="s">
        <v>139</v>
      </c>
      <c r="G35" s="0" t="s">
        <v>140</v>
      </c>
      <c r="H35" s="0" t="n">
        <v>6.7</v>
      </c>
      <c r="I35" s="0" t="n">
        <v>5.8</v>
      </c>
      <c r="J35" s="0" t="n">
        <v>16.8</v>
      </c>
      <c r="K35" s="0" t="n">
        <v>18.6</v>
      </c>
      <c r="L35" s="0" t="n">
        <v>0</v>
      </c>
      <c r="M35" s="0" t="n">
        <v>0</v>
      </c>
      <c r="N35" s="0" t="n">
        <v>19.8</v>
      </c>
      <c r="O35" s="0" t="n">
        <v>17.3</v>
      </c>
      <c r="P35" s="0" t="n">
        <v>5</v>
      </c>
      <c r="Q35" s="0" t="n">
        <v>16.4</v>
      </c>
      <c r="R35" s="0" t="n">
        <v>16.5</v>
      </c>
      <c r="S35" s="0" t="s">
        <v>4</v>
      </c>
    </row>
    <row r="36" customFormat="false" ht="14.4" hidden="true" customHeight="false" outlineLevel="0" collapsed="false">
      <c r="A36" s="0" t="s">
        <v>31</v>
      </c>
      <c r="B36" s="0" t="s">
        <v>3</v>
      </c>
      <c r="C36" s="0" t="s">
        <v>157</v>
      </c>
      <c r="D36" s="0" t="s">
        <v>142</v>
      </c>
      <c r="E36" s="0" t="s">
        <v>158</v>
      </c>
      <c r="F36" s="0" t="s">
        <v>139</v>
      </c>
      <c r="G36" s="0" t="s">
        <v>140</v>
      </c>
      <c r="H36" s="0" t="n">
        <v>26.4</v>
      </c>
      <c r="I36" s="0" t="n">
        <v>38.5</v>
      </c>
      <c r="J36" s="0" t="n">
        <v>42.8</v>
      </c>
      <c r="K36" s="0" t="n">
        <v>41.5</v>
      </c>
      <c r="L36" s="0" t="n">
        <v>35.5</v>
      </c>
      <c r="M36" s="0" t="n">
        <v>35</v>
      </c>
      <c r="N36" s="0" t="n">
        <v>41.7</v>
      </c>
      <c r="O36" s="0" t="n">
        <v>38.7</v>
      </c>
      <c r="P36" s="0" t="n">
        <v>35.8</v>
      </c>
      <c r="Q36" s="0" t="n">
        <v>33</v>
      </c>
      <c r="R36" s="0" t="n">
        <v>34.3</v>
      </c>
      <c r="S36" s="0" t="s">
        <v>4</v>
      </c>
    </row>
    <row r="37" customFormat="false" ht="14.4" hidden="true" customHeight="false" outlineLevel="0" collapsed="false">
      <c r="A37" s="0" t="s">
        <v>31</v>
      </c>
      <c r="B37" s="0" t="s">
        <v>3</v>
      </c>
      <c r="C37" s="0" t="s">
        <v>159</v>
      </c>
      <c r="D37" s="0" t="s">
        <v>147</v>
      </c>
      <c r="E37" s="0" t="s">
        <v>160</v>
      </c>
      <c r="F37" s="0" t="s">
        <v>139</v>
      </c>
      <c r="G37" s="0" t="s">
        <v>140</v>
      </c>
      <c r="H37" s="0" t="n">
        <v>26.4</v>
      </c>
      <c r="I37" s="0" t="n">
        <v>35.7</v>
      </c>
      <c r="J37" s="0" t="n">
        <v>40.6</v>
      </c>
      <c r="K37" s="0" t="n">
        <v>40.5</v>
      </c>
      <c r="L37" s="0" t="n">
        <v>33.8</v>
      </c>
      <c r="M37" s="0" t="n">
        <v>30.6</v>
      </c>
      <c r="N37" s="0" t="n">
        <v>40.1</v>
      </c>
      <c r="O37" s="0" t="n">
        <v>37.9</v>
      </c>
      <c r="P37" s="0" t="n">
        <v>34.1</v>
      </c>
      <c r="Q37" s="0" t="n">
        <v>31.3</v>
      </c>
      <c r="R37" s="0" t="n">
        <v>33.2</v>
      </c>
      <c r="S37" s="0" t="s">
        <v>4</v>
      </c>
    </row>
    <row r="38" customFormat="false" ht="14.4" hidden="true" customHeight="false" outlineLevel="0" collapsed="false">
      <c r="A38" s="0" t="s">
        <v>31</v>
      </c>
      <c r="B38" s="0" t="s">
        <v>3</v>
      </c>
      <c r="C38" s="0" t="s">
        <v>161</v>
      </c>
      <c r="D38" s="0" t="s">
        <v>38</v>
      </c>
      <c r="E38" s="0" t="s">
        <v>162</v>
      </c>
      <c r="F38" s="0" t="s">
        <v>163</v>
      </c>
      <c r="G38" s="0" t="s">
        <v>164</v>
      </c>
      <c r="H38" s="0" t="n">
        <v>19</v>
      </c>
      <c r="I38" s="0" t="n">
        <v>0</v>
      </c>
      <c r="J38" s="0" t="n">
        <v>0</v>
      </c>
      <c r="K38" s="0" t="n">
        <v>0</v>
      </c>
      <c r="L38" s="0" t="n">
        <v>14.3</v>
      </c>
      <c r="M38" s="0" t="n">
        <v>12.7</v>
      </c>
      <c r="N38" s="0" t="n">
        <v>12.7</v>
      </c>
      <c r="O38" s="0" t="n">
        <v>0</v>
      </c>
      <c r="P38" s="0" t="n">
        <v>0</v>
      </c>
      <c r="Q38" s="0" t="n">
        <v>0</v>
      </c>
      <c r="R38" s="0" t="n">
        <v>0</v>
      </c>
      <c r="S38" s="0" t="s">
        <v>4</v>
      </c>
    </row>
    <row r="39" customFormat="false" ht="14.4" hidden="true" customHeight="false" outlineLevel="0" collapsed="false">
      <c r="A39" s="0" t="s">
        <v>31</v>
      </c>
      <c r="B39" s="0" t="s">
        <v>3</v>
      </c>
      <c r="C39" s="0" t="s">
        <v>165</v>
      </c>
      <c r="D39" s="0" t="s">
        <v>78</v>
      </c>
      <c r="E39" s="0" t="s">
        <v>166</v>
      </c>
      <c r="F39" s="0" t="s">
        <v>163</v>
      </c>
      <c r="G39" s="0" t="s">
        <v>164</v>
      </c>
      <c r="H39" s="0" t="n">
        <v>17.2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10.7</v>
      </c>
      <c r="P39" s="0" t="n">
        <v>0</v>
      </c>
      <c r="Q39" s="0" t="n">
        <v>0</v>
      </c>
      <c r="R39" s="0" t="n">
        <v>0</v>
      </c>
      <c r="S39" s="0" t="s">
        <v>4</v>
      </c>
    </row>
    <row r="40" customFormat="false" ht="14.4" hidden="true" customHeight="false" outlineLevel="0" collapsed="false">
      <c r="A40" s="0" t="s">
        <v>31</v>
      </c>
      <c r="B40" s="0" t="s">
        <v>3</v>
      </c>
      <c r="C40" s="0" t="s">
        <v>167</v>
      </c>
      <c r="D40" s="0" t="s">
        <v>78</v>
      </c>
      <c r="E40" s="0" t="s">
        <v>168</v>
      </c>
      <c r="F40" s="0" t="s">
        <v>163</v>
      </c>
      <c r="G40" s="0" t="s">
        <v>164</v>
      </c>
      <c r="H40" s="0" t="n">
        <v>17.5</v>
      </c>
      <c r="I40" s="0" t="n">
        <v>11.9</v>
      </c>
      <c r="J40" s="0" t="n">
        <v>0</v>
      </c>
      <c r="K40" s="0" t="n">
        <v>11.8</v>
      </c>
      <c r="L40" s="0" t="n">
        <v>18.7</v>
      </c>
      <c r="M40" s="0" t="n">
        <v>10.1</v>
      </c>
      <c r="N40" s="0" t="n">
        <v>11.3</v>
      </c>
      <c r="O40" s="0" t="n">
        <v>9.2</v>
      </c>
      <c r="P40" s="0" t="n">
        <v>0</v>
      </c>
      <c r="Q40" s="0" t="n">
        <v>0</v>
      </c>
      <c r="R40" s="0" t="n">
        <v>14.7</v>
      </c>
      <c r="S40" s="0" t="s">
        <v>4</v>
      </c>
    </row>
    <row r="41" customFormat="false" ht="14.4" hidden="true" customHeight="false" outlineLevel="0" collapsed="false">
      <c r="A41" s="0" t="s">
        <v>31</v>
      </c>
      <c r="B41" s="0" t="s">
        <v>3</v>
      </c>
      <c r="C41" s="0" t="s">
        <v>169</v>
      </c>
      <c r="D41" s="0" t="s">
        <v>142</v>
      </c>
      <c r="E41" s="0" t="s">
        <v>170</v>
      </c>
      <c r="F41" s="0" t="s">
        <v>171</v>
      </c>
      <c r="G41" s="0" t="s">
        <v>172</v>
      </c>
      <c r="H41" s="0" t="n">
        <v>8.6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6.4</v>
      </c>
      <c r="Q41" s="0" t="n">
        <v>0</v>
      </c>
      <c r="R41" s="0" t="n">
        <v>0</v>
      </c>
      <c r="S41" s="0" t="s">
        <v>4</v>
      </c>
    </row>
    <row r="42" customFormat="false" ht="14.4" hidden="true" customHeight="false" outlineLevel="0" collapsed="false">
      <c r="A42" s="0" t="s">
        <v>31</v>
      </c>
      <c r="B42" s="0" t="s">
        <v>3</v>
      </c>
      <c r="C42" s="0" t="s">
        <v>173</v>
      </c>
      <c r="D42" s="0" t="s">
        <v>66</v>
      </c>
      <c r="E42" s="0" t="s">
        <v>174</v>
      </c>
      <c r="F42" s="0" t="s">
        <v>171</v>
      </c>
      <c r="G42" s="0" t="s">
        <v>172</v>
      </c>
      <c r="H42" s="0" t="n">
        <v>46</v>
      </c>
      <c r="I42" s="0" t="n">
        <v>39.5</v>
      </c>
      <c r="J42" s="0" t="n">
        <v>42.9</v>
      </c>
      <c r="K42" s="0" t="n">
        <v>46.9</v>
      </c>
      <c r="L42" s="0" t="n">
        <v>50.4</v>
      </c>
      <c r="M42" s="0" t="n">
        <v>49</v>
      </c>
      <c r="N42" s="0" t="n">
        <v>42.6</v>
      </c>
      <c r="O42" s="0" t="n">
        <v>41.9</v>
      </c>
      <c r="P42" s="0" t="n">
        <v>46.3</v>
      </c>
      <c r="Q42" s="0" t="n">
        <v>49.3</v>
      </c>
      <c r="R42" s="0" t="n">
        <v>47.8</v>
      </c>
      <c r="S42" s="0" t="s">
        <v>4</v>
      </c>
    </row>
    <row r="43" customFormat="false" ht="14.4" hidden="true" customHeight="false" outlineLevel="0" collapsed="false">
      <c r="A43" s="0" t="s">
        <v>31</v>
      </c>
      <c r="B43" s="0" t="s">
        <v>3</v>
      </c>
      <c r="C43" s="0" t="s">
        <v>175</v>
      </c>
      <c r="D43" s="0" t="s">
        <v>142</v>
      </c>
      <c r="E43" s="0" t="s">
        <v>176</v>
      </c>
      <c r="F43" s="0" t="s">
        <v>171</v>
      </c>
      <c r="G43" s="0" t="s">
        <v>172</v>
      </c>
      <c r="H43" s="0" t="n">
        <v>43.3</v>
      </c>
      <c r="I43" s="0" t="n">
        <v>35.1</v>
      </c>
      <c r="J43" s="0" t="n">
        <v>39.1</v>
      </c>
      <c r="K43" s="0" t="n">
        <v>41.8</v>
      </c>
      <c r="L43" s="0" t="n">
        <v>46.2</v>
      </c>
      <c r="M43" s="0" t="n">
        <v>44</v>
      </c>
      <c r="N43" s="0" t="n">
        <v>38.3</v>
      </c>
      <c r="O43" s="0" t="n">
        <v>37.9</v>
      </c>
      <c r="P43" s="0" t="n">
        <v>43.2</v>
      </c>
      <c r="Q43" s="0" t="n">
        <v>46.5</v>
      </c>
      <c r="R43" s="0" t="n">
        <v>45.4</v>
      </c>
      <c r="S43" s="0" t="s">
        <v>4</v>
      </c>
    </row>
    <row r="44" customFormat="false" ht="14.4" hidden="true" customHeight="false" outlineLevel="0" collapsed="false">
      <c r="A44" s="0" t="s">
        <v>31</v>
      </c>
      <c r="B44" s="0" t="s">
        <v>3</v>
      </c>
      <c r="C44" s="0" t="s">
        <v>177</v>
      </c>
      <c r="D44" s="0" t="s">
        <v>147</v>
      </c>
      <c r="E44" s="0" t="s">
        <v>178</v>
      </c>
      <c r="F44" s="0" t="s">
        <v>171</v>
      </c>
      <c r="G44" s="0" t="s">
        <v>172</v>
      </c>
      <c r="H44" s="0" t="n">
        <v>42.5</v>
      </c>
      <c r="I44" s="0" t="n">
        <v>37.2</v>
      </c>
      <c r="J44" s="0" t="n">
        <v>41.3</v>
      </c>
      <c r="K44" s="0" t="n">
        <v>44.3</v>
      </c>
      <c r="L44" s="0" t="n">
        <v>48.6</v>
      </c>
      <c r="M44" s="0" t="n">
        <v>46.6</v>
      </c>
      <c r="N44" s="0" t="n">
        <v>40.1</v>
      </c>
      <c r="O44" s="0" t="n">
        <v>40.1</v>
      </c>
      <c r="P44" s="0" t="n">
        <v>44.7</v>
      </c>
      <c r="Q44" s="0" t="n">
        <v>47.7</v>
      </c>
      <c r="R44" s="0" t="n">
        <v>45.4</v>
      </c>
      <c r="S44" s="0" t="s">
        <v>4</v>
      </c>
    </row>
    <row r="45" customFormat="false" ht="14.4" hidden="true" customHeight="false" outlineLevel="0" collapsed="false">
      <c r="A45" s="0" t="s">
        <v>31</v>
      </c>
      <c r="B45" s="0" t="s">
        <v>3</v>
      </c>
      <c r="C45" s="0" t="s">
        <v>179</v>
      </c>
      <c r="D45" s="0" t="s">
        <v>73</v>
      </c>
      <c r="E45" s="0" t="s">
        <v>180</v>
      </c>
      <c r="F45" s="0" t="s">
        <v>181</v>
      </c>
      <c r="G45" s="0" t="s">
        <v>182</v>
      </c>
      <c r="H45" s="0" t="n">
        <v>24.9</v>
      </c>
      <c r="I45" s="0" t="n">
        <v>13.4</v>
      </c>
      <c r="J45" s="0" t="n">
        <v>19.4</v>
      </c>
      <c r="K45" s="0" t="n">
        <v>18.4</v>
      </c>
      <c r="L45" s="0" t="n">
        <v>0</v>
      </c>
      <c r="M45" s="0" t="n">
        <v>17.7</v>
      </c>
      <c r="N45" s="0" t="n">
        <v>17.7</v>
      </c>
      <c r="O45" s="0" t="n">
        <v>14.5</v>
      </c>
      <c r="P45" s="0" t="n">
        <v>18.1</v>
      </c>
      <c r="Q45" s="0" t="n">
        <v>13</v>
      </c>
      <c r="R45" s="0" t="n">
        <v>15.4</v>
      </c>
      <c r="S45" s="0" t="s">
        <v>4</v>
      </c>
    </row>
    <row r="46" customFormat="false" ht="14.4" hidden="true" customHeight="false" outlineLevel="0" collapsed="false">
      <c r="A46" s="0" t="s">
        <v>31</v>
      </c>
      <c r="B46" s="0" t="s">
        <v>3</v>
      </c>
      <c r="C46" s="0" t="s">
        <v>183</v>
      </c>
      <c r="D46" s="0" t="s">
        <v>73</v>
      </c>
      <c r="E46" s="0" t="s">
        <v>184</v>
      </c>
      <c r="F46" s="0" t="s">
        <v>181</v>
      </c>
      <c r="G46" s="0" t="s">
        <v>182</v>
      </c>
      <c r="H46" s="0" t="n">
        <v>13.6</v>
      </c>
      <c r="I46" s="0" t="n">
        <v>9.4</v>
      </c>
      <c r="J46" s="0" t="n">
        <v>12.7</v>
      </c>
      <c r="K46" s="0" t="n">
        <v>16.7</v>
      </c>
      <c r="L46" s="0" t="n">
        <v>16</v>
      </c>
      <c r="M46" s="0" t="n">
        <v>19.3</v>
      </c>
      <c r="N46" s="0" t="n">
        <v>11</v>
      </c>
      <c r="O46" s="0" t="n">
        <v>12.2</v>
      </c>
      <c r="P46" s="0" t="n">
        <v>22</v>
      </c>
      <c r="Q46" s="0" t="n">
        <v>14.7</v>
      </c>
      <c r="R46" s="0" t="n">
        <v>14.1</v>
      </c>
      <c r="S46" s="0" t="s">
        <v>4</v>
      </c>
    </row>
    <row r="47" customFormat="false" ht="14.4" hidden="true" customHeight="false" outlineLevel="0" collapsed="false">
      <c r="A47" s="0" t="s">
        <v>31</v>
      </c>
      <c r="B47" s="0" t="s">
        <v>3</v>
      </c>
      <c r="C47" s="0" t="s">
        <v>185</v>
      </c>
      <c r="D47" s="0" t="s">
        <v>33</v>
      </c>
      <c r="E47" s="0" t="s">
        <v>186</v>
      </c>
      <c r="F47" s="0" t="s">
        <v>187</v>
      </c>
      <c r="G47" s="0" t="s">
        <v>188</v>
      </c>
      <c r="H47" s="0" t="n">
        <v>6.3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6.3</v>
      </c>
      <c r="O47" s="0" t="n">
        <v>0</v>
      </c>
      <c r="P47" s="0" t="n">
        <v>0</v>
      </c>
      <c r="Q47" s="0" t="n">
        <v>7.4</v>
      </c>
      <c r="R47" s="0" t="n">
        <v>0</v>
      </c>
      <c r="S47" s="0" t="s">
        <v>4</v>
      </c>
    </row>
    <row r="48" customFormat="false" ht="14.4" hidden="true" customHeight="false" outlineLevel="0" collapsed="false">
      <c r="A48" s="0" t="s">
        <v>31</v>
      </c>
      <c r="B48" s="0" t="s">
        <v>3</v>
      </c>
      <c r="C48" s="0" t="s">
        <v>189</v>
      </c>
      <c r="D48" s="0" t="s">
        <v>66</v>
      </c>
      <c r="E48" s="0" t="s">
        <v>190</v>
      </c>
      <c r="F48" s="0" t="s">
        <v>191</v>
      </c>
      <c r="G48" s="0" t="s">
        <v>192</v>
      </c>
      <c r="H48" s="0" t="n">
        <v>5.3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s">
        <v>4</v>
      </c>
    </row>
    <row r="49" customFormat="false" ht="14.4" hidden="true" customHeight="false" outlineLevel="0" collapsed="false">
      <c r="A49" s="0" t="s">
        <v>31</v>
      </c>
      <c r="B49" s="0" t="s">
        <v>3</v>
      </c>
      <c r="C49" s="0" t="s">
        <v>193</v>
      </c>
      <c r="D49" s="0" t="s">
        <v>33</v>
      </c>
      <c r="E49" s="0" t="s">
        <v>194</v>
      </c>
      <c r="F49" s="0" t="s">
        <v>195</v>
      </c>
      <c r="G49" s="0" t="s">
        <v>196</v>
      </c>
      <c r="H49" s="0" t="n">
        <v>9.5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s">
        <v>4</v>
      </c>
    </row>
    <row r="50" customFormat="false" ht="14.4" hidden="true" customHeight="false" outlineLevel="0" collapsed="false">
      <c r="A50" s="0" t="s">
        <v>31</v>
      </c>
      <c r="B50" s="0" t="s">
        <v>3</v>
      </c>
      <c r="C50" s="0" t="s">
        <v>197</v>
      </c>
      <c r="D50" s="0" t="s">
        <v>73</v>
      </c>
      <c r="E50" s="0" t="s">
        <v>198</v>
      </c>
      <c r="F50" s="0" t="s">
        <v>199</v>
      </c>
      <c r="G50" s="0" t="s">
        <v>200</v>
      </c>
      <c r="H50" s="0" t="n">
        <v>8.6</v>
      </c>
      <c r="I50" s="0" t="n">
        <v>0</v>
      </c>
      <c r="J50" s="0" t="n">
        <v>0</v>
      </c>
      <c r="K50" s="0" t="n">
        <v>12.1</v>
      </c>
      <c r="L50" s="0" t="n">
        <v>0</v>
      </c>
      <c r="M50" s="0" t="n">
        <v>7.7</v>
      </c>
      <c r="N50" s="0" t="n">
        <v>6.9</v>
      </c>
      <c r="O50" s="0" t="n">
        <v>0</v>
      </c>
      <c r="P50" s="0" t="n">
        <v>7.9</v>
      </c>
      <c r="Q50" s="0" t="n">
        <v>0</v>
      </c>
      <c r="R50" s="0" t="n">
        <v>10.1</v>
      </c>
      <c r="S50" s="0" t="s">
        <v>4</v>
      </c>
    </row>
    <row r="51" customFormat="false" ht="14.4" hidden="true" customHeight="false" outlineLevel="0" collapsed="false">
      <c r="A51" s="0" t="s">
        <v>31</v>
      </c>
      <c r="B51" s="0" t="s">
        <v>3</v>
      </c>
      <c r="C51" s="0" t="s">
        <v>201</v>
      </c>
      <c r="D51" s="0" t="s">
        <v>47</v>
      </c>
      <c r="E51" s="0" t="s">
        <v>202</v>
      </c>
      <c r="F51" s="0" t="s">
        <v>203</v>
      </c>
      <c r="G51" s="0" t="s">
        <v>204</v>
      </c>
      <c r="H51" s="0" t="n">
        <v>7.1</v>
      </c>
      <c r="I51" s="0" t="n">
        <v>0</v>
      </c>
      <c r="J51" s="0" t="n">
        <v>8.4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s">
        <v>4</v>
      </c>
    </row>
    <row r="52" customFormat="false" ht="14.4" hidden="false" customHeight="false" outlineLevel="0" collapsed="false">
      <c r="A52" s="0" t="s">
        <v>31</v>
      </c>
      <c r="B52" s="0" t="s">
        <v>3</v>
      </c>
      <c r="C52" s="0" t="s">
        <v>205</v>
      </c>
      <c r="D52" s="0" t="s">
        <v>33</v>
      </c>
      <c r="E52" s="0" t="s">
        <v>206</v>
      </c>
      <c r="F52" s="0" t="s">
        <v>207</v>
      </c>
      <c r="G52" s="0" t="s">
        <v>208</v>
      </c>
      <c r="H52" s="0" t="n">
        <v>0</v>
      </c>
      <c r="I52" s="0" t="n">
        <v>100</v>
      </c>
      <c r="J52" s="0" t="n">
        <v>100</v>
      </c>
      <c r="K52" s="0" t="n">
        <v>0</v>
      </c>
      <c r="L52" s="0" t="n">
        <v>0</v>
      </c>
      <c r="M52" s="0" t="n">
        <v>100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s">
        <v>4</v>
      </c>
    </row>
    <row r="53" customFormat="false" ht="14.4" hidden="false" customHeight="false" outlineLevel="0" collapsed="false">
      <c r="A53" s="0" t="s">
        <v>31</v>
      </c>
      <c r="B53" s="0" t="n">
        <v>1</v>
      </c>
      <c r="C53" s="0" t="s">
        <v>209</v>
      </c>
      <c r="D53" s="0" t="s">
        <v>52</v>
      </c>
      <c r="E53" s="0" t="s">
        <v>210</v>
      </c>
      <c r="F53" s="0" t="s">
        <v>211</v>
      </c>
      <c r="G53" s="0" t="s">
        <v>212</v>
      </c>
      <c r="H53" s="0" t="n">
        <v>0</v>
      </c>
      <c r="I53" s="0" t="n">
        <v>100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100</v>
      </c>
      <c r="R53" s="0" t="n">
        <v>0</v>
      </c>
      <c r="S53" s="0" t="s">
        <v>4</v>
      </c>
    </row>
    <row r="54" customFormat="false" ht="14.4" hidden="false" customHeight="false" outlineLevel="0" collapsed="false">
      <c r="A54" s="0" t="s">
        <v>31</v>
      </c>
      <c r="B54" s="0" t="n">
        <v>1</v>
      </c>
      <c r="C54" s="0" t="s">
        <v>213</v>
      </c>
      <c r="D54" s="0" t="s">
        <v>214</v>
      </c>
      <c r="E54" s="0" t="s">
        <v>215</v>
      </c>
      <c r="F54" s="0" t="s">
        <v>211</v>
      </c>
      <c r="G54" s="0" t="s">
        <v>212</v>
      </c>
      <c r="H54" s="0" t="n">
        <v>0</v>
      </c>
      <c r="I54" s="0" t="n">
        <v>100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100</v>
      </c>
      <c r="R54" s="0" t="n">
        <v>0</v>
      </c>
      <c r="S54" s="0" t="s">
        <v>4</v>
      </c>
    </row>
    <row r="55" customFormat="false" ht="14.4" hidden="false" customHeight="false" outlineLevel="0" collapsed="false">
      <c r="A55" s="0" t="s">
        <v>31</v>
      </c>
      <c r="B55" s="0" t="n">
        <v>1</v>
      </c>
      <c r="C55" s="0" t="s">
        <v>216</v>
      </c>
      <c r="D55" s="0" t="s">
        <v>217</v>
      </c>
      <c r="E55" s="0" t="s">
        <v>218</v>
      </c>
      <c r="F55" s="0" t="s">
        <v>211</v>
      </c>
      <c r="G55" s="0" t="s">
        <v>212</v>
      </c>
      <c r="H55" s="0" t="n">
        <v>0</v>
      </c>
      <c r="I55" s="0" t="n">
        <v>100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100</v>
      </c>
      <c r="R55" s="0" t="n">
        <v>0</v>
      </c>
      <c r="S55" s="0" t="s">
        <v>4</v>
      </c>
    </row>
    <row r="56" customFormat="false" ht="14.4" hidden="false" customHeight="false" outlineLevel="0" collapsed="false">
      <c r="A56" s="0" t="s">
        <v>31</v>
      </c>
      <c r="B56" s="0" t="n">
        <v>1</v>
      </c>
      <c r="C56" s="0" t="s">
        <v>219</v>
      </c>
      <c r="D56" s="0" t="s">
        <v>220</v>
      </c>
      <c r="E56" s="0" t="s">
        <v>221</v>
      </c>
      <c r="F56" s="0" t="s">
        <v>211</v>
      </c>
      <c r="G56" s="0" t="s">
        <v>212</v>
      </c>
      <c r="H56" s="0" t="n">
        <v>0</v>
      </c>
      <c r="I56" s="0" t="n">
        <v>100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100</v>
      </c>
      <c r="R56" s="0" t="n">
        <v>0</v>
      </c>
      <c r="S56" s="0" t="s">
        <v>4</v>
      </c>
    </row>
    <row r="57" customFormat="false" ht="14.4" hidden="false" customHeight="false" outlineLevel="0" collapsed="false">
      <c r="A57" s="0" t="s">
        <v>31</v>
      </c>
      <c r="B57" s="0" t="n">
        <v>1</v>
      </c>
      <c r="C57" s="0" t="s">
        <v>222</v>
      </c>
      <c r="D57" s="0" t="s">
        <v>147</v>
      </c>
      <c r="E57" s="0" t="s">
        <v>223</v>
      </c>
      <c r="F57" s="0" t="s">
        <v>211</v>
      </c>
      <c r="G57" s="0" t="s">
        <v>212</v>
      </c>
      <c r="H57" s="0" t="n">
        <v>0</v>
      </c>
      <c r="I57" s="0" t="n">
        <v>100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100</v>
      </c>
      <c r="R57" s="0" t="n">
        <v>0</v>
      </c>
      <c r="S57" s="0" t="s">
        <v>4</v>
      </c>
    </row>
    <row r="58" customFormat="false" ht="14.4" hidden="false" customHeight="false" outlineLevel="0" collapsed="false">
      <c r="A58" s="0" t="s">
        <v>31</v>
      </c>
      <c r="B58" s="0" t="n">
        <v>1</v>
      </c>
      <c r="C58" s="0" t="s">
        <v>224</v>
      </c>
      <c r="D58" s="0" t="s">
        <v>61</v>
      </c>
      <c r="E58" s="0" t="s">
        <v>225</v>
      </c>
      <c r="F58" s="0" t="s">
        <v>211</v>
      </c>
      <c r="G58" s="0" t="s">
        <v>212</v>
      </c>
      <c r="H58" s="0" t="n">
        <v>0</v>
      </c>
      <c r="I58" s="0" t="n">
        <v>100</v>
      </c>
      <c r="J58" s="0" t="n">
        <v>100</v>
      </c>
      <c r="K58" s="0" t="n">
        <v>0</v>
      </c>
      <c r="L58" s="0" t="n">
        <v>0</v>
      </c>
      <c r="M58" s="0" t="n">
        <v>0</v>
      </c>
      <c r="N58" s="0" t="n">
        <v>100</v>
      </c>
      <c r="O58" s="0" t="n">
        <v>0</v>
      </c>
      <c r="P58" s="0" t="n">
        <v>0</v>
      </c>
      <c r="Q58" s="0" t="n">
        <v>100</v>
      </c>
      <c r="R58" s="0" t="n">
        <v>0</v>
      </c>
      <c r="S58" s="0" t="s">
        <v>4</v>
      </c>
    </row>
    <row r="59" customFormat="false" ht="14.4" hidden="true" customHeight="false" outlineLevel="0" collapsed="false">
      <c r="A59" s="0" t="s">
        <v>31</v>
      </c>
      <c r="B59" s="0" t="n">
        <v>1</v>
      </c>
      <c r="C59" s="0" t="s">
        <v>226</v>
      </c>
      <c r="D59" s="0" t="s">
        <v>78</v>
      </c>
      <c r="E59" s="0" t="s">
        <v>227</v>
      </c>
      <c r="F59" s="0" t="s">
        <v>228</v>
      </c>
      <c r="G59" s="0" t="s">
        <v>229</v>
      </c>
      <c r="H59" s="0" t="n">
        <v>0</v>
      </c>
      <c r="I59" s="0" t="n">
        <v>22.2</v>
      </c>
      <c r="J59" s="0" t="n">
        <v>10.6</v>
      </c>
      <c r="K59" s="0" t="n">
        <v>0</v>
      </c>
      <c r="L59" s="0" t="n">
        <v>11.2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s">
        <v>4</v>
      </c>
    </row>
    <row r="60" customFormat="false" ht="14.4" hidden="false" customHeight="false" outlineLevel="0" collapsed="false">
      <c r="A60" s="0" t="s">
        <v>31</v>
      </c>
      <c r="B60" s="0" t="n">
        <v>1</v>
      </c>
      <c r="C60" s="0" t="s">
        <v>230</v>
      </c>
      <c r="D60" s="0" t="s">
        <v>33</v>
      </c>
      <c r="E60" s="0" t="s">
        <v>231</v>
      </c>
      <c r="F60" s="0" t="s">
        <v>232</v>
      </c>
      <c r="G60" s="0" t="s">
        <v>233</v>
      </c>
      <c r="H60" s="0" t="n">
        <v>0</v>
      </c>
      <c r="I60" s="0" t="n">
        <v>7.2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s">
        <v>4</v>
      </c>
    </row>
    <row r="61" customFormat="false" ht="14.4" hidden="false" customHeight="false" outlineLevel="0" collapsed="false">
      <c r="A61" s="0" t="s">
        <v>31</v>
      </c>
      <c r="B61" s="0" t="n">
        <v>1</v>
      </c>
      <c r="C61" s="0" t="s">
        <v>234</v>
      </c>
      <c r="D61" s="0" t="s">
        <v>101</v>
      </c>
      <c r="E61" s="0" t="s">
        <v>235</v>
      </c>
      <c r="F61" s="0" t="s">
        <v>44</v>
      </c>
      <c r="G61" s="0" t="s">
        <v>45</v>
      </c>
      <c r="H61" s="0" t="n">
        <v>0</v>
      </c>
      <c r="I61" s="0" t="n">
        <v>7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s">
        <v>4</v>
      </c>
    </row>
    <row r="62" customFormat="false" ht="14.4" hidden="false" customHeight="false" outlineLevel="0" collapsed="false">
      <c r="A62" s="0" t="s">
        <v>31</v>
      </c>
      <c r="B62" s="0" t="n">
        <v>1</v>
      </c>
      <c r="C62" s="0" t="s">
        <v>236</v>
      </c>
      <c r="D62" s="0" t="s">
        <v>237</v>
      </c>
      <c r="E62" s="0" t="s">
        <v>238</v>
      </c>
      <c r="F62" s="0" t="s">
        <v>239</v>
      </c>
      <c r="G62" s="0" t="s">
        <v>240</v>
      </c>
      <c r="H62" s="0" t="n">
        <v>0</v>
      </c>
      <c r="I62" s="0" t="n">
        <v>7.3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s">
        <v>4</v>
      </c>
    </row>
    <row r="63" customFormat="false" ht="14.4" hidden="false" customHeight="false" outlineLevel="0" collapsed="false">
      <c r="A63" s="0" t="s">
        <v>31</v>
      </c>
      <c r="B63" s="0" t="n">
        <v>1</v>
      </c>
      <c r="C63" s="0" t="s">
        <v>241</v>
      </c>
      <c r="D63" s="0" t="s">
        <v>214</v>
      </c>
      <c r="E63" s="0" t="s">
        <v>242</v>
      </c>
      <c r="F63" s="0" t="s">
        <v>243</v>
      </c>
      <c r="G63" s="0" t="s">
        <v>244</v>
      </c>
      <c r="H63" s="0" t="n">
        <v>0</v>
      </c>
      <c r="I63" s="0" t="n">
        <v>9.8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s">
        <v>4</v>
      </c>
    </row>
    <row r="64" customFormat="false" ht="14.4" hidden="false" customHeight="false" outlineLevel="0" collapsed="false">
      <c r="A64" s="0" t="s">
        <v>31</v>
      </c>
      <c r="B64" s="0" t="n">
        <v>1</v>
      </c>
      <c r="C64" s="0" t="s">
        <v>245</v>
      </c>
      <c r="D64" s="0" t="s">
        <v>237</v>
      </c>
      <c r="E64" s="0" t="s">
        <v>246</v>
      </c>
      <c r="F64" s="0" t="s">
        <v>243</v>
      </c>
      <c r="G64" s="0" t="s">
        <v>244</v>
      </c>
      <c r="H64" s="0" t="n">
        <v>0</v>
      </c>
      <c r="I64" s="0" t="n">
        <v>5.3</v>
      </c>
      <c r="J64" s="0" t="n">
        <v>5.5</v>
      </c>
      <c r="K64" s="0" t="n">
        <v>5.4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s">
        <v>4</v>
      </c>
    </row>
    <row r="65" customFormat="false" ht="14.4" hidden="false" customHeight="false" outlineLevel="0" collapsed="false">
      <c r="A65" s="0" t="s">
        <v>31</v>
      </c>
      <c r="B65" s="0" t="n">
        <v>1</v>
      </c>
      <c r="C65" s="0" t="s">
        <v>247</v>
      </c>
      <c r="D65" s="0" t="s">
        <v>147</v>
      </c>
      <c r="E65" s="0" t="s">
        <v>248</v>
      </c>
      <c r="F65" s="0" t="s">
        <v>249</v>
      </c>
      <c r="G65" s="0" t="s">
        <v>250</v>
      </c>
      <c r="H65" s="0" t="n">
        <v>0</v>
      </c>
      <c r="I65" s="0" t="n">
        <v>27.3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s">
        <v>4</v>
      </c>
    </row>
    <row r="66" customFormat="false" ht="14.4" hidden="false" customHeight="false" outlineLevel="0" collapsed="false">
      <c r="A66" s="0" t="s">
        <v>31</v>
      </c>
      <c r="B66" s="0" t="n">
        <v>1</v>
      </c>
      <c r="C66" s="0" t="s">
        <v>251</v>
      </c>
      <c r="D66" s="0" t="s">
        <v>38</v>
      </c>
      <c r="E66" s="0" t="s">
        <v>252</v>
      </c>
      <c r="F66" s="0" t="s">
        <v>253</v>
      </c>
      <c r="G66" s="0" t="s">
        <v>254</v>
      </c>
      <c r="H66" s="0" t="n">
        <v>0</v>
      </c>
      <c r="I66" s="0" t="n">
        <v>9.4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5.9</v>
      </c>
      <c r="Q66" s="0" t="n">
        <v>0</v>
      </c>
      <c r="R66" s="0" t="n">
        <v>0</v>
      </c>
      <c r="S66" s="0" t="s">
        <v>4</v>
      </c>
    </row>
    <row r="67" customFormat="false" ht="14.4" hidden="true" customHeight="false" outlineLevel="0" collapsed="false">
      <c r="A67" s="0" t="s">
        <v>31</v>
      </c>
      <c r="B67" s="0" t="n">
        <v>1</v>
      </c>
      <c r="C67" s="0" t="s">
        <v>255</v>
      </c>
      <c r="D67" s="0" t="s">
        <v>47</v>
      </c>
      <c r="E67" s="0" t="s">
        <v>256</v>
      </c>
      <c r="F67" s="0" t="s">
        <v>49</v>
      </c>
      <c r="G67" s="0" t="s">
        <v>50</v>
      </c>
      <c r="H67" s="0" t="n">
        <v>0</v>
      </c>
      <c r="I67" s="0" t="n">
        <v>12.3</v>
      </c>
      <c r="J67" s="0" t="n">
        <v>0</v>
      </c>
      <c r="K67" s="0" t="n">
        <v>0</v>
      </c>
      <c r="L67" s="0" t="n">
        <v>10.9</v>
      </c>
      <c r="M67" s="0" t="n">
        <v>0</v>
      </c>
      <c r="N67" s="0" t="n">
        <v>12.4</v>
      </c>
      <c r="O67" s="0" t="n">
        <v>0</v>
      </c>
      <c r="P67" s="0" t="n">
        <v>0</v>
      </c>
      <c r="Q67" s="0" t="n">
        <v>0</v>
      </c>
      <c r="R67" s="0" t="n">
        <v>7.9</v>
      </c>
      <c r="S67" s="0" t="s">
        <v>4</v>
      </c>
    </row>
    <row r="68" customFormat="false" ht="14.4" hidden="true" customHeight="false" outlineLevel="0" collapsed="false">
      <c r="A68" s="0" t="s">
        <v>31</v>
      </c>
      <c r="B68" s="0" t="n">
        <v>1</v>
      </c>
      <c r="C68" s="0" t="s">
        <v>257</v>
      </c>
      <c r="D68" s="0" t="s">
        <v>78</v>
      </c>
      <c r="E68" s="0" t="s">
        <v>258</v>
      </c>
      <c r="F68" s="0" t="s">
        <v>259</v>
      </c>
      <c r="G68" s="0" t="s">
        <v>260</v>
      </c>
      <c r="H68" s="0" t="n">
        <v>0</v>
      </c>
      <c r="I68" s="0" t="n">
        <v>14.3</v>
      </c>
      <c r="J68" s="0" t="n">
        <v>11.6</v>
      </c>
      <c r="K68" s="0" t="n">
        <v>14.6</v>
      </c>
      <c r="L68" s="0" t="n">
        <v>11.5</v>
      </c>
      <c r="M68" s="0" t="n">
        <v>13.9</v>
      </c>
      <c r="N68" s="0" t="n">
        <v>16.4</v>
      </c>
      <c r="O68" s="0" t="n">
        <v>13.5</v>
      </c>
      <c r="P68" s="0" t="n">
        <v>12.1</v>
      </c>
      <c r="Q68" s="0" t="n">
        <v>11.2</v>
      </c>
      <c r="R68" s="0" t="n">
        <v>8.2</v>
      </c>
      <c r="S68" s="0" t="s">
        <v>4</v>
      </c>
    </row>
    <row r="69" customFormat="false" ht="14.4" hidden="false" customHeight="false" outlineLevel="0" collapsed="false">
      <c r="A69" s="0" t="s">
        <v>31</v>
      </c>
      <c r="B69" s="0" t="n">
        <v>1</v>
      </c>
      <c r="C69" s="0" t="s">
        <v>261</v>
      </c>
      <c r="D69" s="0" t="s">
        <v>38</v>
      </c>
      <c r="E69" s="0" t="s">
        <v>262</v>
      </c>
      <c r="F69" s="0" t="s">
        <v>259</v>
      </c>
      <c r="G69" s="0" t="s">
        <v>260</v>
      </c>
      <c r="H69" s="0" t="n">
        <v>0</v>
      </c>
      <c r="I69" s="0" t="n">
        <v>10.4</v>
      </c>
      <c r="J69" s="0" t="n">
        <v>0</v>
      </c>
      <c r="K69" s="0" t="n">
        <v>7</v>
      </c>
      <c r="L69" s="0" t="n">
        <v>0</v>
      </c>
      <c r="M69" s="0" t="n">
        <v>9.8</v>
      </c>
      <c r="N69" s="0" t="n">
        <v>10.4</v>
      </c>
      <c r="O69" s="0" t="n">
        <v>0</v>
      </c>
      <c r="P69" s="0" t="n">
        <v>9.4</v>
      </c>
      <c r="Q69" s="0" t="n">
        <v>0</v>
      </c>
      <c r="R69" s="0" t="n">
        <v>7</v>
      </c>
      <c r="S69" s="0" t="s">
        <v>4</v>
      </c>
    </row>
    <row r="70" customFormat="false" ht="14.4" hidden="false" customHeight="false" outlineLevel="0" collapsed="false">
      <c r="A70" s="0" t="s">
        <v>31</v>
      </c>
      <c r="B70" s="0" t="n">
        <v>1</v>
      </c>
      <c r="C70" s="0" t="s">
        <v>263</v>
      </c>
      <c r="D70" s="0" t="s">
        <v>61</v>
      </c>
      <c r="E70" s="0" t="s">
        <v>264</v>
      </c>
      <c r="F70" s="0" t="s">
        <v>265</v>
      </c>
      <c r="G70" s="0" t="s">
        <v>266</v>
      </c>
      <c r="H70" s="0" t="n">
        <v>0</v>
      </c>
      <c r="I70" s="0" t="n">
        <v>5.1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s">
        <v>4</v>
      </c>
    </row>
    <row r="71" customFormat="false" ht="14.4" hidden="false" customHeight="false" outlineLevel="0" collapsed="false">
      <c r="A71" s="0" t="s">
        <v>31</v>
      </c>
      <c r="B71" s="0" t="n">
        <v>1</v>
      </c>
      <c r="C71" s="0" t="s">
        <v>267</v>
      </c>
      <c r="D71" s="0" t="s">
        <v>78</v>
      </c>
      <c r="E71" s="0" t="s">
        <v>268</v>
      </c>
      <c r="F71" s="0" t="s">
        <v>269</v>
      </c>
      <c r="G71" s="0" t="s">
        <v>270</v>
      </c>
      <c r="H71" s="0" t="n">
        <v>0</v>
      </c>
      <c r="I71" s="0" t="n">
        <v>6.7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s">
        <v>4</v>
      </c>
    </row>
    <row r="72" customFormat="false" ht="14.4" hidden="false" customHeight="false" outlineLevel="0" collapsed="false">
      <c r="A72" s="0" t="s">
        <v>31</v>
      </c>
      <c r="B72" s="0" t="n">
        <v>1</v>
      </c>
      <c r="C72" s="0" t="s">
        <v>271</v>
      </c>
      <c r="D72" s="0" t="s">
        <v>101</v>
      </c>
      <c r="E72" s="0" t="s">
        <v>272</v>
      </c>
      <c r="F72" s="0" t="s">
        <v>273</v>
      </c>
      <c r="G72" s="0" t="s">
        <v>274</v>
      </c>
      <c r="H72" s="0" t="n">
        <v>0</v>
      </c>
      <c r="I72" s="0" t="n">
        <v>5.3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s">
        <v>4</v>
      </c>
    </row>
    <row r="73" customFormat="false" ht="14.4" hidden="false" customHeight="false" outlineLevel="0" collapsed="false">
      <c r="A73" s="0" t="s">
        <v>31</v>
      </c>
      <c r="B73" s="0" t="n">
        <v>1</v>
      </c>
      <c r="C73" s="0" t="s">
        <v>275</v>
      </c>
      <c r="D73" s="0" t="s">
        <v>142</v>
      </c>
      <c r="E73" s="0" t="s">
        <v>276</v>
      </c>
      <c r="F73" s="0" t="s">
        <v>277</v>
      </c>
      <c r="G73" s="0" t="s">
        <v>278</v>
      </c>
      <c r="H73" s="0" t="n">
        <v>0</v>
      </c>
      <c r="I73" s="0" t="n">
        <v>5.3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s">
        <v>4</v>
      </c>
    </row>
    <row r="74" customFormat="false" ht="14.4" hidden="false" customHeight="false" outlineLevel="0" collapsed="false">
      <c r="A74" s="0" t="s">
        <v>31</v>
      </c>
      <c r="B74" s="0" t="n">
        <v>1</v>
      </c>
      <c r="C74" s="0" t="s">
        <v>279</v>
      </c>
      <c r="D74" s="0" t="s">
        <v>66</v>
      </c>
      <c r="E74" s="0" t="s">
        <v>280</v>
      </c>
      <c r="F74" s="0" t="s">
        <v>281</v>
      </c>
      <c r="G74" s="0" t="s">
        <v>282</v>
      </c>
      <c r="H74" s="0" t="n">
        <v>0</v>
      </c>
      <c r="I74" s="0" t="n">
        <v>5.7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s">
        <v>4</v>
      </c>
    </row>
    <row r="75" customFormat="false" ht="14.4" hidden="false" customHeight="false" outlineLevel="0" collapsed="false">
      <c r="A75" s="0" t="s">
        <v>31</v>
      </c>
      <c r="B75" s="0" t="n">
        <v>1</v>
      </c>
      <c r="C75" s="0" t="s">
        <v>283</v>
      </c>
      <c r="D75" s="0" t="s">
        <v>38</v>
      </c>
      <c r="E75" s="0" t="s">
        <v>284</v>
      </c>
      <c r="F75" s="0" t="s">
        <v>119</v>
      </c>
      <c r="G75" s="0" t="s">
        <v>120</v>
      </c>
      <c r="H75" s="0" t="n">
        <v>0</v>
      </c>
      <c r="I75" s="0" t="n">
        <v>13.5</v>
      </c>
      <c r="J75" s="0" t="n">
        <v>15.8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11.4</v>
      </c>
      <c r="P75" s="0" t="n">
        <v>14.3</v>
      </c>
      <c r="Q75" s="0" t="n">
        <v>15.6</v>
      </c>
      <c r="R75" s="0" t="n">
        <v>0</v>
      </c>
      <c r="S75" s="0" t="s">
        <v>4</v>
      </c>
    </row>
    <row r="76" customFormat="false" ht="14.4" hidden="false" customHeight="false" outlineLevel="0" collapsed="false">
      <c r="A76" s="0" t="s">
        <v>31</v>
      </c>
      <c r="B76" s="0" t="n">
        <v>1</v>
      </c>
      <c r="C76" s="0" t="s">
        <v>285</v>
      </c>
      <c r="D76" s="0" t="s">
        <v>52</v>
      </c>
      <c r="E76" s="0" t="s">
        <v>286</v>
      </c>
      <c r="F76" s="0" t="s">
        <v>287</v>
      </c>
      <c r="G76" s="0" t="s">
        <v>288</v>
      </c>
      <c r="H76" s="0" t="n">
        <v>0</v>
      </c>
      <c r="I76" s="0" t="n">
        <v>9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s">
        <v>4</v>
      </c>
    </row>
    <row r="77" customFormat="false" ht="14.4" hidden="false" customHeight="false" outlineLevel="0" collapsed="false">
      <c r="A77" s="0" t="s">
        <v>31</v>
      </c>
      <c r="B77" s="0" t="n">
        <v>1</v>
      </c>
      <c r="C77" s="0" t="s">
        <v>289</v>
      </c>
      <c r="D77" s="0" t="s">
        <v>33</v>
      </c>
      <c r="E77" s="0" t="s">
        <v>290</v>
      </c>
      <c r="F77" s="0" t="s">
        <v>291</v>
      </c>
      <c r="G77" s="0" t="s">
        <v>292</v>
      </c>
      <c r="H77" s="0" t="n">
        <v>0</v>
      </c>
      <c r="I77" s="0" t="n">
        <v>10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8.2</v>
      </c>
      <c r="P77" s="0" t="n">
        <v>0</v>
      </c>
      <c r="Q77" s="0" t="n">
        <v>9.7</v>
      </c>
      <c r="R77" s="0" t="n">
        <v>0</v>
      </c>
      <c r="S77" s="0" t="s">
        <v>4</v>
      </c>
    </row>
    <row r="78" customFormat="false" ht="14.4" hidden="false" customHeight="false" outlineLevel="0" collapsed="false">
      <c r="A78" s="0" t="s">
        <v>31</v>
      </c>
      <c r="B78" s="0" t="n">
        <v>1</v>
      </c>
      <c r="C78" s="0" t="s">
        <v>293</v>
      </c>
      <c r="D78" s="0" t="s">
        <v>52</v>
      </c>
      <c r="E78" s="0" t="s">
        <v>294</v>
      </c>
      <c r="F78" s="0" t="s">
        <v>295</v>
      </c>
      <c r="G78" s="0" t="s">
        <v>296</v>
      </c>
      <c r="H78" s="0" t="n">
        <v>0</v>
      </c>
      <c r="I78" s="0" t="n">
        <v>8.9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s">
        <v>4</v>
      </c>
    </row>
    <row r="79" customFormat="false" ht="14.4" hidden="false" customHeight="false" outlineLevel="0" collapsed="false">
      <c r="A79" s="0" t="s">
        <v>31</v>
      </c>
      <c r="B79" s="0" t="n">
        <v>1</v>
      </c>
      <c r="C79" s="0" t="s">
        <v>297</v>
      </c>
      <c r="D79" s="0" t="s">
        <v>47</v>
      </c>
      <c r="E79" s="0" t="s">
        <v>298</v>
      </c>
      <c r="F79" s="0" t="s">
        <v>299</v>
      </c>
      <c r="G79" s="0" t="s">
        <v>300</v>
      </c>
      <c r="H79" s="0" t="n">
        <v>0</v>
      </c>
      <c r="I79" s="0" t="n">
        <v>5.9</v>
      </c>
      <c r="J79" s="0" t="n">
        <v>0</v>
      </c>
      <c r="K79" s="0" t="n">
        <v>0</v>
      </c>
      <c r="L79" s="0" t="n">
        <v>0</v>
      </c>
      <c r="M79" s="0" t="n">
        <v>5.2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s">
        <v>4</v>
      </c>
    </row>
    <row r="80" customFormat="false" ht="14.4" hidden="false" customHeight="false" outlineLevel="0" collapsed="false">
      <c r="A80" s="0" t="s">
        <v>31</v>
      </c>
      <c r="B80" s="0" t="n">
        <v>1</v>
      </c>
      <c r="C80" s="0" t="s">
        <v>301</v>
      </c>
      <c r="D80" s="0" t="s">
        <v>101</v>
      </c>
      <c r="E80" s="0" t="s">
        <v>302</v>
      </c>
      <c r="F80" s="0" t="s">
        <v>303</v>
      </c>
      <c r="G80" s="0" t="s">
        <v>304</v>
      </c>
      <c r="H80" s="0" t="n">
        <v>0</v>
      </c>
      <c r="I80" s="0" t="n">
        <v>5.2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s">
        <v>4</v>
      </c>
    </row>
    <row r="81" customFormat="false" ht="14.4" hidden="false" customHeight="false" outlineLevel="0" collapsed="false">
      <c r="A81" s="0" t="s">
        <v>31</v>
      </c>
      <c r="B81" s="0" t="n">
        <v>1</v>
      </c>
      <c r="C81" s="0" t="s">
        <v>305</v>
      </c>
      <c r="D81" s="0" t="s">
        <v>52</v>
      </c>
      <c r="E81" s="0" t="s">
        <v>306</v>
      </c>
      <c r="F81" s="0" t="s">
        <v>307</v>
      </c>
      <c r="G81" s="0" t="s">
        <v>308</v>
      </c>
      <c r="H81" s="0" t="n">
        <v>0</v>
      </c>
      <c r="I81" s="0" t="n">
        <v>5.2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s">
        <v>4</v>
      </c>
    </row>
    <row r="82" customFormat="false" ht="14.4" hidden="true" customHeight="false" outlineLevel="0" collapsed="false">
      <c r="A82" s="0" t="s">
        <v>31</v>
      </c>
      <c r="B82" s="0" t="n">
        <v>1</v>
      </c>
      <c r="C82" s="0" t="s">
        <v>309</v>
      </c>
      <c r="D82" s="0" t="s">
        <v>38</v>
      </c>
      <c r="E82" s="0" t="s">
        <v>310</v>
      </c>
      <c r="F82" s="0" t="s">
        <v>311</v>
      </c>
      <c r="G82" s="0" t="s">
        <v>312</v>
      </c>
      <c r="H82" s="0" t="n">
        <v>0</v>
      </c>
      <c r="I82" s="0" t="n">
        <v>13</v>
      </c>
      <c r="J82" s="0" t="n">
        <v>0</v>
      </c>
      <c r="K82" s="0" t="n">
        <v>0</v>
      </c>
      <c r="L82" s="0" t="n">
        <v>6.1</v>
      </c>
      <c r="M82" s="0" t="n">
        <v>9.7</v>
      </c>
      <c r="N82" s="0" t="n">
        <v>6.1</v>
      </c>
      <c r="O82" s="0" t="n">
        <v>0</v>
      </c>
      <c r="P82" s="0" t="n">
        <v>0</v>
      </c>
      <c r="Q82" s="0" t="n">
        <v>0</v>
      </c>
      <c r="R82" s="0" t="n">
        <v>0</v>
      </c>
      <c r="S82" s="0" t="s">
        <v>4</v>
      </c>
    </row>
    <row r="83" customFormat="false" ht="14.4" hidden="false" customHeight="false" outlineLevel="0" collapsed="false">
      <c r="A83" s="0" t="s">
        <v>31</v>
      </c>
      <c r="B83" s="0" t="n">
        <v>1</v>
      </c>
      <c r="C83" s="0" t="s">
        <v>313</v>
      </c>
      <c r="D83" s="0" t="s">
        <v>66</v>
      </c>
      <c r="E83" s="0" t="s">
        <v>314</v>
      </c>
      <c r="F83" s="0" t="s">
        <v>315</v>
      </c>
      <c r="G83" s="0" t="s">
        <v>316</v>
      </c>
      <c r="H83" s="0" t="n">
        <v>0</v>
      </c>
      <c r="I83" s="0" t="n">
        <v>6.9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s">
        <v>4</v>
      </c>
    </row>
    <row r="84" customFormat="false" ht="14.4" hidden="false" customHeight="false" outlineLevel="0" collapsed="false">
      <c r="A84" s="0" t="s">
        <v>31</v>
      </c>
      <c r="B84" s="0" t="n">
        <v>1</v>
      </c>
      <c r="C84" s="0" t="s">
        <v>317</v>
      </c>
      <c r="D84" s="0" t="s">
        <v>61</v>
      </c>
      <c r="E84" s="0" t="s">
        <v>318</v>
      </c>
      <c r="F84" s="0" t="s">
        <v>319</v>
      </c>
      <c r="G84" s="0" t="s">
        <v>320</v>
      </c>
      <c r="H84" s="0" t="n">
        <v>0</v>
      </c>
      <c r="I84" s="0" t="n">
        <v>5.2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s">
        <v>4</v>
      </c>
    </row>
    <row r="85" customFormat="false" ht="14.4" hidden="false" customHeight="false" outlineLevel="0" collapsed="false">
      <c r="A85" s="0" t="s">
        <v>31</v>
      </c>
      <c r="B85" s="0" t="n">
        <v>1</v>
      </c>
      <c r="C85" s="0" t="s">
        <v>321</v>
      </c>
      <c r="D85" s="0" t="s">
        <v>47</v>
      </c>
      <c r="E85" s="0" t="s">
        <v>322</v>
      </c>
      <c r="F85" s="0" t="s">
        <v>323</v>
      </c>
      <c r="G85" s="0" t="s">
        <v>324</v>
      </c>
      <c r="H85" s="0" t="n">
        <v>0</v>
      </c>
      <c r="I85" s="0" t="n">
        <v>9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s">
        <v>4</v>
      </c>
    </row>
    <row r="86" customFormat="false" ht="14.4" hidden="false" customHeight="false" outlineLevel="0" collapsed="false">
      <c r="A86" s="0" t="s">
        <v>31</v>
      </c>
      <c r="B86" s="0" t="n">
        <v>1</v>
      </c>
      <c r="C86" s="0" t="s">
        <v>325</v>
      </c>
      <c r="D86" s="0" t="s">
        <v>52</v>
      </c>
      <c r="E86" s="0" t="s">
        <v>326</v>
      </c>
      <c r="F86" s="0" t="s">
        <v>323</v>
      </c>
      <c r="G86" s="0" t="s">
        <v>324</v>
      </c>
      <c r="H86" s="0" t="n">
        <v>0</v>
      </c>
      <c r="I86" s="0" t="n">
        <v>5.6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s">
        <v>4</v>
      </c>
    </row>
    <row r="87" customFormat="false" ht="14.4" hidden="false" customHeight="false" outlineLevel="0" collapsed="false">
      <c r="A87" s="0" t="s">
        <v>31</v>
      </c>
      <c r="B87" s="0" t="n">
        <v>1</v>
      </c>
      <c r="C87" s="0" t="s">
        <v>327</v>
      </c>
      <c r="D87" s="0" t="s">
        <v>142</v>
      </c>
      <c r="E87" s="0" t="s">
        <v>328</v>
      </c>
      <c r="F87" s="0" t="s">
        <v>329</v>
      </c>
      <c r="G87" s="0" t="s">
        <v>95</v>
      </c>
      <c r="H87" s="0" t="n">
        <v>0</v>
      </c>
      <c r="I87" s="0" t="n">
        <v>8.1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s">
        <v>4</v>
      </c>
    </row>
    <row r="88" customFormat="false" ht="14.4" hidden="false" customHeight="false" outlineLevel="0" collapsed="false">
      <c r="A88" s="0" t="s">
        <v>31</v>
      </c>
      <c r="B88" s="0" t="n">
        <v>1</v>
      </c>
      <c r="C88" s="0" t="s">
        <v>330</v>
      </c>
      <c r="D88" s="0" t="s">
        <v>101</v>
      </c>
      <c r="E88" s="0" t="s">
        <v>331</v>
      </c>
      <c r="F88" s="0" t="s">
        <v>332</v>
      </c>
      <c r="G88" s="0" t="s">
        <v>333</v>
      </c>
      <c r="H88" s="0" t="n">
        <v>0</v>
      </c>
      <c r="I88" s="0" t="n">
        <v>0</v>
      </c>
      <c r="J88" s="0" t="n">
        <v>7.5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s">
        <v>4</v>
      </c>
    </row>
    <row r="89" customFormat="false" ht="14.4" hidden="false" customHeight="false" outlineLevel="0" collapsed="false">
      <c r="A89" s="0" t="s">
        <v>31</v>
      </c>
      <c r="B89" s="0" t="n">
        <v>1</v>
      </c>
      <c r="C89" s="0" t="s">
        <v>334</v>
      </c>
      <c r="D89" s="0" t="s">
        <v>52</v>
      </c>
      <c r="E89" s="0" t="s">
        <v>335</v>
      </c>
      <c r="F89" s="0" t="s">
        <v>44</v>
      </c>
      <c r="G89" s="0" t="s">
        <v>45</v>
      </c>
      <c r="H89" s="0" t="n">
        <v>0</v>
      </c>
      <c r="I89" s="0" t="n">
        <v>0</v>
      </c>
      <c r="J89" s="0" t="n">
        <v>5.1</v>
      </c>
      <c r="K89" s="0" t="n">
        <v>5.9</v>
      </c>
      <c r="L89" s="0" t="n">
        <v>0</v>
      </c>
      <c r="M89" s="0" t="n">
        <v>7.8</v>
      </c>
      <c r="N89" s="0" t="n">
        <v>0</v>
      </c>
      <c r="O89" s="0" t="n">
        <v>7.2</v>
      </c>
      <c r="P89" s="0" t="n">
        <v>5.8</v>
      </c>
      <c r="Q89" s="0" t="n">
        <v>5.6</v>
      </c>
      <c r="R89" s="0" t="n">
        <v>0</v>
      </c>
      <c r="S89" s="0" t="s">
        <v>4</v>
      </c>
    </row>
    <row r="90" customFormat="false" ht="14.4" hidden="false" customHeight="false" outlineLevel="0" collapsed="false">
      <c r="A90" s="0" t="s">
        <v>31</v>
      </c>
      <c r="B90" s="0" t="n">
        <v>1</v>
      </c>
      <c r="C90" s="0" t="s">
        <v>336</v>
      </c>
      <c r="D90" s="0" t="s">
        <v>237</v>
      </c>
      <c r="E90" s="0" t="s">
        <v>337</v>
      </c>
      <c r="F90" s="0" t="s">
        <v>44</v>
      </c>
      <c r="G90" s="0" t="s">
        <v>45</v>
      </c>
      <c r="H90" s="0" t="n">
        <v>0</v>
      </c>
      <c r="I90" s="0" t="n">
        <v>0</v>
      </c>
      <c r="J90" s="0" t="n">
        <v>7.3</v>
      </c>
      <c r="K90" s="0" t="n">
        <v>5</v>
      </c>
      <c r="L90" s="0" t="n">
        <v>0</v>
      </c>
      <c r="M90" s="0" t="n">
        <v>7.3</v>
      </c>
      <c r="N90" s="0" t="n">
        <v>0</v>
      </c>
      <c r="O90" s="0" t="n">
        <v>8.7</v>
      </c>
      <c r="P90" s="0" t="n">
        <v>0</v>
      </c>
      <c r="Q90" s="0" t="n">
        <v>5.7</v>
      </c>
      <c r="R90" s="0" t="n">
        <v>0</v>
      </c>
      <c r="S90" s="0" t="s">
        <v>4</v>
      </c>
    </row>
    <row r="91" customFormat="false" ht="14.4" hidden="false" customHeight="false" outlineLevel="0" collapsed="false">
      <c r="A91" s="0" t="s">
        <v>31</v>
      </c>
      <c r="B91" s="0" t="n">
        <v>1</v>
      </c>
      <c r="C91" s="0" t="s">
        <v>338</v>
      </c>
      <c r="D91" s="0" t="s">
        <v>52</v>
      </c>
      <c r="E91" s="0" t="s">
        <v>339</v>
      </c>
      <c r="F91" s="0" t="s">
        <v>340</v>
      </c>
      <c r="G91" s="0" t="s">
        <v>341</v>
      </c>
      <c r="H91" s="0" t="n">
        <v>0</v>
      </c>
      <c r="I91" s="0" t="n">
        <v>0</v>
      </c>
      <c r="J91" s="0" t="n">
        <v>10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s">
        <v>4</v>
      </c>
    </row>
    <row r="92" customFormat="false" ht="14.4" hidden="false" customHeight="false" outlineLevel="0" collapsed="false">
      <c r="A92" s="0" t="s">
        <v>107</v>
      </c>
      <c r="B92" s="0" t="n">
        <v>1</v>
      </c>
      <c r="C92" s="0" t="s">
        <v>342</v>
      </c>
      <c r="D92" s="0" t="s">
        <v>343</v>
      </c>
      <c r="E92" s="0" t="s">
        <v>344</v>
      </c>
      <c r="F92" s="0" t="s">
        <v>345</v>
      </c>
      <c r="G92" s="0" t="s">
        <v>346</v>
      </c>
      <c r="H92" s="0" t="n">
        <v>0</v>
      </c>
      <c r="I92" s="0" t="n">
        <v>0</v>
      </c>
      <c r="J92" s="0" t="n">
        <v>10.7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s">
        <v>4</v>
      </c>
    </row>
    <row r="93" customFormat="false" ht="14.4" hidden="false" customHeight="false" outlineLevel="0" collapsed="false">
      <c r="A93" s="0" t="s">
        <v>31</v>
      </c>
      <c r="B93" s="0" t="n">
        <v>1</v>
      </c>
      <c r="C93" s="0" t="s">
        <v>347</v>
      </c>
      <c r="D93" s="0" t="s">
        <v>47</v>
      </c>
      <c r="E93" s="0" t="s">
        <v>348</v>
      </c>
      <c r="F93" s="0" t="s">
        <v>84</v>
      </c>
      <c r="G93" s="0" t="s">
        <v>85</v>
      </c>
      <c r="H93" s="0" t="n">
        <v>0</v>
      </c>
      <c r="I93" s="0" t="n">
        <v>0</v>
      </c>
      <c r="J93" s="0" t="n">
        <v>9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9.6</v>
      </c>
      <c r="R93" s="0" t="n">
        <v>0</v>
      </c>
      <c r="S93" s="0" t="s">
        <v>4</v>
      </c>
    </row>
    <row r="94" customFormat="false" ht="14.4" hidden="false" customHeight="false" outlineLevel="0" collapsed="false">
      <c r="A94" s="0" t="s">
        <v>31</v>
      </c>
      <c r="B94" s="0" t="n">
        <v>1</v>
      </c>
      <c r="C94" s="0" t="s">
        <v>349</v>
      </c>
      <c r="D94" s="0" t="s">
        <v>38</v>
      </c>
      <c r="E94" s="0" t="s">
        <v>350</v>
      </c>
      <c r="F94" s="0" t="s">
        <v>88</v>
      </c>
      <c r="G94" s="0" t="s">
        <v>89</v>
      </c>
      <c r="H94" s="0" t="n">
        <v>0</v>
      </c>
      <c r="I94" s="0" t="n">
        <v>0</v>
      </c>
      <c r="J94" s="0" t="n">
        <v>7.5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s">
        <v>4</v>
      </c>
    </row>
    <row r="95" customFormat="false" ht="14.4" hidden="false" customHeight="false" outlineLevel="0" collapsed="false">
      <c r="A95" s="0" t="s">
        <v>31</v>
      </c>
      <c r="B95" s="0" t="n">
        <v>1</v>
      </c>
      <c r="C95" s="0" t="s">
        <v>351</v>
      </c>
      <c r="D95" s="0" t="s">
        <v>52</v>
      </c>
      <c r="E95" s="0" t="s">
        <v>352</v>
      </c>
      <c r="F95" s="0" t="s">
        <v>353</v>
      </c>
      <c r="G95" s="0" t="s">
        <v>354</v>
      </c>
      <c r="H95" s="0" t="n">
        <v>0</v>
      </c>
      <c r="I95" s="0" t="n">
        <v>0</v>
      </c>
      <c r="J95" s="0" t="n">
        <v>7.8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5</v>
      </c>
      <c r="P95" s="0" t="n">
        <v>0</v>
      </c>
      <c r="Q95" s="0" t="n">
        <v>0</v>
      </c>
      <c r="R95" s="0" t="n">
        <v>0</v>
      </c>
      <c r="S95" s="0" t="s">
        <v>4</v>
      </c>
    </row>
    <row r="96" customFormat="false" ht="14.4" hidden="false" customHeight="false" outlineLevel="0" collapsed="false">
      <c r="A96" s="0" t="s">
        <v>31</v>
      </c>
      <c r="B96" s="0" t="n">
        <v>1</v>
      </c>
      <c r="C96" s="0" t="s">
        <v>355</v>
      </c>
      <c r="D96" s="0" t="s">
        <v>78</v>
      </c>
      <c r="E96" s="0" t="s">
        <v>356</v>
      </c>
      <c r="F96" s="0" t="s">
        <v>357</v>
      </c>
      <c r="G96" s="0" t="s">
        <v>358</v>
      </c>
      <c r="H96" s="0" t="n">
        <v>0</v>
      </c>
      <c r="I96" s="0" t="n">
        <v>0</v>
      </c>
      <c r="J96" s="0" t="n">
        <v>8.9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s">
        <v>4</v>
      </c>
    </row>
    <row r="97" customFormat="false" ht="14.4" hidden="false" customHeight="false" outlineLevel="0" collapsed="false">
      <c r="A97" s="0" t="s">
        <v>31</v>
      </c>
      <c r="B97" s="0" t="n">
        <v>1</v>
      </c>
      <c r="C97" s="0" t="s">
        <v>359</v>
      </c>
      <c r="D97" s="0" t="s">
        <v>61</v>
      </c>
      <c r="E97" s="0" t="s">
        <v>360</v>
      </c>
      <c r="F97" s="0" t="s">
        <v>361</v>
      </c>
      <c r="G97" s="0" t="s">
        <v>362</v>
      </c>
      <c r="H97" s="0" t="n">
        <v>0</v>
      </c>
      <c r="I97" s="0" t="n">
        <v>0</v>
      </c>
      <c r="J97" s="0" t="n">
        <v>15.1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s">
        <v>4</v>
      </c>
    </row>
    <row r="98" customFormat="false" ht="14.4" hidden="false" customHeight="false" outlineLevel="0" collapsed="false">
      <c r="A98" s="0" t="s">
        <v>107</v>
      </c>
      <c r="B98" s="0" t="n">
        <v>1</v>
      </c>
      <c r="C98" s="0" t="s">
        <v>363</v>
      </c>
      <c r="D98" s="0" t="s">
        <v>364</v>
      </c>
      <c r="E98" s="0" t="s">
        <v>365</v>
      </c>
      <c r="F98" s="0" t="s">
        <v>366</v>
      </c>
      <c r="G98" s="0" t="s">
        <v>367</v>
      </c>
      <c r="H98" s="0" t="n">
        <v>0</v>
      </c>
      <c r="I98" s="0" t="n">
        <v>0</v>
      </c>
      <c r="J98" s="0" t="n">
        <v>6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s">
        <v>4</v>
      </c>
    </row>
    <row r="99" customFormat="false" ht="14.4" hidden="false" customHeight="false" outlineLevel="0" collapsed="false">
      <c r="A99" s="0" t="s">
        <v>31</v>
      </c>
      <c r="B99" s="0" t="n">
        <v>1</v>
      </c>
      <c r="C99" s="0" t="s">
        <v>368</v>
      </c>
      <c r="D99" s="0" t="s">
        <v>33</v>
      </c>
      <c r="E99" s="0" t="s">
        <v>369</v>
      </c>
      <c r="F99" s="0" t="s">
        <v>370</v>
      </c>
      <c r="G99" s="0" t="s">
        <v>371</v>
      </c>
      <c r="H99" s="0" t="n">
        <v>0</v>
      </c>
      <c r="I99" s="0" t="n">
        <v>0</v>
      </c>
      <c r="J99" s="0" t="n">
        <v>14.3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s">
        <v>4</v>
      </c>
    </row>
    <row r="100" customFormat="false" ht="14.4" hidden="false" customHeight="false" outlineLevel="0" collapsed="false">
      <c r="A100" s="0" t="s">
        <v>31</v>
      </c>
      <c r="B100" s="0" t="n">
        <v>1</v>
      </c>
      <c r="C100" s="0" t="s">
        <v>372</v>
      </c>
      <c r="D100" s="0" t="s">
        <v>78</v>
      </c>
      <c r="E100" s="0" t="s">
        <v>373</v>
      </c>
      <c r="F100" s="0" t="s">
        <v>374</v>
      </c>
      <c r="G100" s="0" t="s">
        <v>375</v>
      </c>
      <c r="H100" s="0" t="n">
        <v>0</v>
      </c>
      <c r="I100" s="0" t="n">
        <v>0</v>
      </c>
      <c r="J100" s="0" t="n">
        <v>21.5</v>
      </c>
      <c r="K100" s="0" t="n">
        <v>0</v>
      </c>
      <c r="L100" s="0" t="n">
        <v>0</v>
      </c>
      <c r="M100" s="0" t="n">
        <v>14.9</v>
      </c>
      <c r="N100" s="0" t="n">
        <v>18.6</v>
      </c>
      <c r="O100" s="0" t="n">
        <v>22.7</v>
      </c>
      <c r="P100" s="0" t="n">
        <v>0</v>
      </c>
      <c r="Q100" s="0" t="n">
        <v>0</v>
      </c>
      <c r="R100" s="0" t="n">
        <v>0</v>
      </c>
      <c r="S100" s="0" t="s">
        <v>4</v>
      </c>
    </row>
    <row r="101" customFormat="false" ht="14.4" hidden="false" customHeight="false" outlineLevel="0" collapsed="false">
      <c r="A101" s="0" t="s">
        <v>31</v>
      </c>
      <c r="B101" s="0" t="n">
        <v>1</v>
      </c>
      <c r="C101" s="0" t="s">
        <v>376</v>
      </c>
      <c r="D101" s="0" t="s">
        <v>237</v>
      </c>
      <c r="E101" s="0" t="s">
        <v>377</v>
      </c>
      <c r="F101" s="0" t="s">
        <v>378</v>
      </c>
      <c r="G101" s="0" t="s">
        <v>379</v>
      </c>
      <c r="H101" s="0" t="n">
        <v>0</v>
      </c>
      <c r="I101" s="0" t="n">
        <v>0</v>
      </c>
      <c r="J101" s="0" t="n">
        <v>10.3</v>
      </c>
      <c r="K101" s="0" t="n">
        <v>7.2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5.1</v>
      </c>
      <c r="R101" s="0" t="n">
        <v>0</v>
      </c>
      <c r="S101" s="0" t="s">
        <v>4</v>
      </c>
    </row>
    <row r="102" customFormat="false" ht="14.4" hidden="false" customHeight="false" outlineLevel="0" collapsed="false">
      <c r="A102" s="0" t="s">
        <v>31</v>
      </c>
      <c r="B102" s="0" t="n">
        <v>1</v>
      </c>
      <c r="C102" s="0" t="s">
        <v>380</v>
      </c>
      <c r="D102" s="0" t="s">
        <v>33</v>
      </c>
      <c r="E102" s="0" t="s">
        <v>381</v>
      </c>
      <c r="F102" s="0" t="s">
        <v>382</v>
      </c>
      <c r="G102" s="0" t="s">
        <v>383</v>
      </c>
      <c r="H102" s="0" t="n">
        <v>0</v>
      </c>
      <c r="I102" s="0" t="n">
        <v>0</v>
      </c>
      <c r="J102" s="0" t="n">
        <v>5.3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s">
        <v>4</v>
      </c>
    </row>
    <row r="103" customFormat="false" ht="14.4" hidden="false" customHeight="false" outlineLevel="0" collapsed="false">
      <c r="A103" s="0" t="s">
        <v>31</v>
      </c>
      <c r="B103" s="0" t="n">
        <v>1</v>
      </c>
      <c r="C103" s="0" t="s">
        <v>384</v>
      </c>
      <c r="D103" s="0" t="s">
        <v>101</v>
      </c>
      <c r="E103" s="0" t="s">
        <v>385</v>
      </c>
      <c r="F103" s="0" t="s">
        <v>386</v>
      </c>
      <c r="G103" s="0" t="s">
        <v>387</v>
      </c>
      <c r="H103" s="0" t="n">
        <v>0</v>
      </c>
      <c r="I103" s="0" t="n">
        <v>0</v>
      </c>
      <c r="J103" s="0" t="n">
        <v>34.1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s">
        <v>4</v>
      </c>
    </row>
    <row r="104" customFormat="false" ht="14.4" hidden="false" customHeight="false" outlineLevel="0" collapsed="false">
      <c r="A104" s="0" t="s">
        <v>31</v>
      </c>
      <c r="B104" s="0" t="n">
        <v>1</v>
      </c>
      <c r="C104" s="0" t="s">
        <v>388</v>
      </c>
      <c r="D104" s="0" t="s">
        <v>147</v>
      </c>
      <c r="E104" s="0" t="s">
        <v>389</v>
      </c>
      <c r="F104" s="0" t="s">
        <v>390</v>
      </c>
      <c r="G104" s="0" t="s">
        <v>391</v>
      </c>
      <c r="H104" s="0" t="n">
        <v>0</v>
      </c>
      <c r="I104" s="0" t="n">
        <v>0</v>
      </c>
      <c r="J104" s="0" t="n">
        <v>5.9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s">
        <v>4</v>
      </c>
    </row>
    <row r="105" customFormat="false" ht="14.4" hidden="false" customHeight="false" outlineLevel="0" collapsed="false">
      <c r="A105" s="0" t="s">
        <v>31</v>
      </c>
      <c r="B105" s="0" t="n">
        <v>1</v>
      </c>
      <c r="C105" s="0" t="s">
        <v>392</v>
      </c>
      <c r="D105" s="0" t="s">
        <v>78</v>
      </c>
      <c r="E105" s="0" t="s">
        <v>393</v>
      </c>
      <c r="F105" s="0" t="s">
        <v>394</v>
      </c>
      <c r="G105" s="0" t="s">
        <v>395</v>
      </c>
      <c r="H105" s="0" t="n">
        <v>0</v>
      </c>
      <c r="I105" s="0" t="n">
        <v>0</v>
      </c>
      <c r="J105" s="0" t="n">
        <v>5.4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s">
        <v>4</v>
      </c>
    </row>
    <row r="106" customFormat="false" ht="14.4" hidden="false" customHeight="false" outlineLevel="0" collapsed="false">
      <c r="A106" s="0" t="s">
        <v>31</v>
      </c>
      <c r="B106" s="0" t="n">
        <v>1</v>
      </c>
      <c r="C106" s="0" t="s">
        <v>396</v>
      </c>
      <c r="D106" s="0" t="s">
        <v>73</v>
      </c>
      <c r="E106" s="0" t="s">
        <v>397</v>
      </c>
      <c r="F106" s="0" t="s">
        <v>398</v>
      </c>
      <c r="G106" s="0" t="s">
        <v>399</v>
      </c>
      <c r="H106" s="0" t="n">
        <v>0</v>
      </c>
      <c r="I106" s="0" t="n">
        <v>0</v>
      </c>
      <c r="J106" s="0" t="n">
        <v>8</v>
      </c>
      <c r="K106" s="0" t="n">
        <v>9.9</v>
      </c>
      <c r="L106" s="0" t="n">
        <v>0</v>
      </c>
      <c r="M106" s="0" t="n">
        <v>10.5</v>
      </c>
      <c r="N106" s="0" t="n">
        <v>0</v>
      </c>
      <c r="O106" s="0" t="n">
        <v>10.1</v>
      </c>
      <c r="P106" s="0" t="n">
        <v>0</v>
      </c>
      <c r="Q106" s="0" t="n">
        <v>10.5</v>
      </c>
      <c r="R106" s="0" t="n">
        <v>0</v>
      </c>
      <c r="S106" s="0" t="s">
        <v>4</v>
      </c>
    </row>
    <row r="107" customFormat="false" ht="14.4" hidden="false" customHeight="false" outlineLevel="0" collapsed="false">
      <c r="A107" s="0" t="s">
        <v>31</v>
      </c>
      <c r="B107" s="0" t="n">
        <v>1</v>
      </c>
      <c r="C107" s="0" t="s">
        <v>400</v>
      </c>
      <c r="D107" s="0" t="s">
        <v>33</v>
      </c>
      <c r="E107" s="0" t="s">
        <v>401</v>
      </c>
      <c r="F107" s="0" t="s">
        <v>402</v>
      </c>
      <c r="G107" s="0" t="s">
        <v>403</v>
      </c>
      <c r="H107" s="0" t="n">
        <v>0</v>
      </c>
      <c r="I107" s="0" t="n">
        <v>0</v>
      </c>
      <c r="J107" s="0" t="n">
        <v>10.2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6.6</v>
      </c>
      <c r="P107" s="0" t="n">
        <v>0</v>
      </c>
      <c r="Q107" s="0" t="n">
        <v>0</v>
      </c>
      <c r="R107" s="0" t="n">
        <v>0</v>
      </c>
      <c r="S107" s="0" t="s">
        <v>4</v>
      </c>
    </row>
    <row r="108" customFormat="false" ht="14.4" hidden="true" customHeight="false" outlineLevel="0" collapsed="false">
      <c r="A108" s="0" t="s">
        <v>31</v>
      </c>
      <c r="B108" s="0" t="n">
        <v>1</v>
      </c>
      <c r="C108" s="0" t="s">
        <v>404</v>
      </c>
      <c r="D108" s="0" t="s">
        <v>78</v>
      </c>
      <c r="E108" s="0" t="s">
        <v>405</v>
      </c>
      <c r="F108" s="0" t="s">
        <v>406</v>
      </c>
      <c r="G108" s="0" t="s">
        <v>407</v>
      </c>
      <c r="H108" s="0" t="n">
        <v>0</v>
      </c>
      <c r="I108" s="0" t="n">
        <v>0</v>
      </c>
      <c r="J108" s="0" t="n">
        <v>9.2</v>
      </c>
      <c r="K108" s="0" t="n">
        <v>0</v>
      </c>
      <c r="L108" s="0" t="n">
        <v>7.1</v>
      </c>
      <c r="M108" s="0" t="n">
        <v>7.3</v>
      </c>
      <c r="N108" s="0" t="n">
        <v>10.3</v>
      </c>
      <c r="O108" s="0" t="n">
        <v>0</v>
      </c>
      <c r="P108" s="0" t="n">
        <v>0</v>
      </c>
      <c r="Q108" s="0" t="n">
        <v>0</v>
      </c>
      <c r="R108" s="0" t="n">
        <v>8.7</v>
      </c>
      <c r="S108" s="0" t="s">
        <v>4</v>
      </c>
    </row>
    <row r="109" customFormat="false" ht="14.4" hidden="false" customHeight="false" outlineLevel="0" collapsed="false">
      <c r="A109" s="0" t="s">
        <v>31</v>
      </c>
      <c r="B109" s="0" t="n">
        <v>1</v>
      </c>
      <c r="C109" s="0" t="s">
        <v>408</v>
      </c>
      <c r="D109" s="0" t="s">
        <v>78</v>
      </c>
      <c r="E109" s="0" t="s">
        <v>409</v>
      </c>
      <c r="F109" s="0" t="s">
        <v>410</v>
      </c>
      <c r="G109" s="0" t="s">
        <v>411</v>
      </c>
      <c r="H109" s="0" t="n">
        <v>0</v>
      </c>
      <c r="I109" s="0" t="n">
        <v>0</v>
      </c>
      <c r="J109" s="0" t="n">
        <v>7.6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s">
        <v>4</v>
      </c>
    </row>
    <row r="110" customFormat="false" ht="14.4" hidden="true" customHeight="false" outlineLevel="0" collapsed="false">
      <c r="A110" s="0" t="s">
        <v>31</v>
      </c>
      <c r="B110" s="0" t="n">
        <v>1</v>
      </c>
      <c r="C110" s="0" t="s">
        <v>412</v>
      </c>
      <c r="D110" s="0" t="s">
        <v>47</v>
      </c>
      <c r="E110" s="0" t="s">
        <v>413</v>
      </c>
      <c r="F110" s="0" t="s">
        <v>181</v>
      </c>
      <c r="G110" s="0" t="s">
        <v>182</v>
      </c>
      <c r="H110" s="0" t="n">
        <v>0</v>
      </c>
      <c r="I110" s="0" t="n">
        <v>0</v>
      </c>
      <c r="J110" s="0" t="n">
        <v>5.5</v>
      </c>
      <c r="K110" s="0" t="n">
        <v>0</v>
      </c>
      <c r="L110" s="0" t="n">
        <v>9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s">
        <v>4</v>
      </c>
    </row>
    <row r="111" customFormat="false" ht="14.4" hidden="false" customHeight="false" outlineLevel="0" collapsed="false">
      <c r="A111" s="0" t="s">
        <v>31</v>
      </c>
      <c r="B111" s="0" t="n">
        <v>1</v>
      </c>
      <c r="C111" s="0" t="s">
        <v>414</v>
      </c>
      <c r="D111" s="0" t="s">
        <v>47</v>
      </c>
      <c r="E111" s="0" t="s">
        <v>415</v>
      </c>
      <c r="F111" s="0" t="s">
        <v>416</v>
      </c>
      <c r="G111" s="0" t="s">
        <v>417</v>
      </c>
      <c r="H111" s="0" t="n">
        <v>0</v>
      </c>
      <c r="I111" s="0" t="n">
        <v>0</v>
      </c>
      <c r="J111" s="0" t="n">
        <v>6.2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s">
        <v>4</v>
      </c>
    </row>
    <row r="112" customFormat="false" ht="14.4" hidden="false" customHeight="false" outlineLevel="0" collapsed="false">
      <c r="A112" s="0" t="s">
        <v>31</v>
      </c>
      <c r="B112" s="0" t="n">
        <v>1</v>
      </c>
      <c r="C112" s="0" t="s">
        <v>418</v>
      </c>
      <c r="D112" s="0" t="s">
        <v>33</v>
      </c>
      <c r="E112" s="0" t="s">
        <v>419</v>
      </c>
      <c r="F112" s="0" t="s">
        <v>420</v>
      </c>
      <c r="G112" s="0" t="s">
        <v>421</v>
      </c>
      <c r="H112" s="0" t="n">
        <v>0</v>
      </c>
      <c r="I112" s="0" t="n">
        <v>0</v>
      </c>
      <c r="J112" s="0" t="n">
        <v>6.5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7.7</v>
      </c>
      <c r="P112" s="0" t="n">
        <v>0</v>
      </c>
      <c r="Q112" s="0" t="n">
        <v>0</v>
      </c>
      <c r="R112" s="0" t="n">
        <v>0</v>
      </c>
      <c r="S112" s="0" t="s">
        <v>4</v>
      </c>
    </row>
    <row r="113" customFormat="false" ht="14.4" hidden="false" customHeight="false" outlineLevel="0" collapsed="false">
      <c r="A113" s="0" t="s">
        <v>31</v>
      </c>
      <c r="B113" s="0" t="n">
        <v>1</v>
      </c>
      <c r="C113" s="0" t="s">
        <v>422</v>
      </c>
      <c r="D113" s="0" t="s">
        <v>47</v>
      </c>
      <c r="E113" s="0" t="s">
        <v>423</v>
      </c>
      <c r="F113" s="0" t="s">
        <v>424</v>
      </c>
      <c r="G113" s="0" t="s">
        <v>425</v>
      </c>
      <c r="H113" s="0" t="n">
        <v>0</v>
      </c>
      <c r="I113" s="0" t="n">
        <v>0</v>
      </c>
      <c r="J113" s="0" t="n">
        <v>7.2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s">
        <v>4</v>
      </c>
    </row>
    <row r="114" customFormat="false" ht="14.4" hidden="false" customHeight="false" outlineLevel="0" collapsed="false">
      <c r="A114" s="0" t="s">
        <v>31</v>
      </c>
      <c r="B114" s="0" t="n">
        <v>1</v>
      </c>
      <c r="C114" s="0" t="s">
        <v>426</v>
      </c>
      <c r="D114" s="0" t="s">
        <v>47</v>
      </c>
      <c r="E114" s="0" t="s">
        <v>427</v>
      </c>
      <c r="F114" s="0" t="s">
        <v>323</v>
      </c>
      <c r="G114" s="0" t="s">
        <v>324</v>
      </c>
      <c r="H114" s="0" t="n">
        <v>0</v>
      </c>
      <c r="I114" s="0" t="n">
        <v>0</v>
      </c>
      <c r="J114" s="0" t="n">
        <v>5.7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5.7</v>
      </c>
      <c r="P114" s="0" t="n">
        <v>0</v>
      </c>
      <c r="Q114" s="0" t="n">
        <v>0</v>
      </c>
      <c r="R114" s="0" t="n">
        <v>6</v>
      </c>
      <c r="S114" s="0" t="s">
        <v>4</v>
      </c>
    </row>
    <row r="115" customFormat="false" ht="14.4" hidden="false" customHeight="false" outlineLevel="0" collapsed="false">
      <c r="A115" s="0" t="s">
        <v>31</v>
      </c>
      <c r="B115" s="0" t="n">
        <v>1</v>
      </c>
      <c r="C115" s="0" t="s">
        <v>428</v>
      </c>
      <c r="D115" s="0" t="s">
        <v>73</v>
      </c>
      <c r="E115" s="0" t="s">
        <v>429</v>
      </c>
      <c r="F115" s="0" t="s">
        <v>323</v>
      </c>
      <c r="G115" s="0" t="s">
        <v>324</v>
      </c>
      <c r="H115" s="0" t="n">
        <v>0</v>
      </c>
      <c r="I115" s="0" t="n">
        <v>0</v>
      </c>
      <c r="J115" s="0" t="n">
        <v>6.1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s">
        <v>4</v>
      </c>
    </row>
    <row r="116" customFormat="false" ht="14.4" hidden="false" customHeight="false" outlineLevel="0" collapsed="false">
      <c r="A116" s="0" t="s">
        <v>31</v>
      </c>
      <c r="B116" s="0" t="n">
        <v>1</v>
      </c>
      <c r="C116" s="0" t="s">
        <v>430</v>
      </c>
      <c r="D116" s="0" t="s">
        <v>142</v>
      </c>
      <c r="E116" s="0" t="s">
        <v>431</v>
      </c>
      <c r="F116" s="0" t="s">
        <v>432</v>
      </c>
      <c r="G116" s="0" t="s">
        <v>433</v>
      </c>
      <c r="H116" s="0" t="n">
        <v>0</v>
      </c>
      <c r="I116" s="0" t="n">
        <v>0</v>
      </c>
      <c r="J116" s="0" t="n">
        <v>5.4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s">
        <v>4</v>
      </c>
    </row>
    <row r="117" customFormat="false" ht="14.4" hidden="false" customHeight="false" outlineLevel="0" collapsed="false">
      <c r="A117" s="0" t="s">
        <v>31</v>
      </c>
      <c r="B117" s="0" t="n">
        <v>1</v>
      </c>
      <c r="C117" s="0" t="s">
        <v>434</v>
      </c>
      <c r="D117" s="0" t="s">
        <v>33</v>
      </c>
      <c r="E117" s="0" t="s">
        <v>435</v>
      </c>
      <c r="F117" s="0" t="s">
        <v>436</v>
      </c>
      <c r="G117" s="0" t="s">
        <v>437</v>
      </c>
      <c r="H117" s="0" t="n">
        <v>0</v>
      </c>
      <c r="I117" s="0" t="n">
        <v>0</v>
      </c>
      <c r="J117" s="0" t="n">
        <v>11.4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s">
        <v>4</v>
      </c>
    </row>
    <row r="118" customFormat="false" ht="14.4" hidden="false" customHeight="false" outlineLevel="0" collapsed="false">
      <c r="A118" s="0" t="s">
        <v>31</v>
      </c>
      <c r="B118" s="0" t="n">
        <v>1</v>
      </c>
      <c r="C118" s="0" t="s">
        <v>438</v>
      </c>
      <c r="D118" s="0" t="s">
        <v>38</v>
      </c>
      <c r="E118" s="0" t="s">
        <v>439</v>
      </c>
      <c r="F118" s="0" t="s">
        <v>440</v>
      </c>
      <c r="G118" s="0" t="s">
        <v>441</v>
      </c>
      <c r="H118" s="0" t="n">
        <v>0</v>
      </c>
      <c r="I118" s="0" t="n">
        <v>0</v>
      </c>
      <c r="J118" s="0" t="n">
        <v>7.3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13.5</v>
      </c>
      <c r="S118" s="0" t="s">
        <v>4</v>
      </c>
    </row>
    <row r="119" customFormat="false" ht="14.4" hidden="false" customHeight="false" outlineLevel="0" collapsed="false">
      <c r="A119" s="0" t="s">
        <v>31</v>
      </c>
      <c r="B119" s="0" t="n">
        <v>1</v>
      </c>
      <c r="C119" s="0" t="s">
        <v>442</v>
      </c>
      <c r="D119" s="0" t="s">
        <v>47</v>
      </c>
      <c r="E119" s="0" t="s">
        <v>443</v>
      </c>
      <c r="F119" s="0" t="s">
        <v>444</v>
      </c>
      <c r="G119" s="0" t="s">
        <v>445</v>
      </c>
      <c r="H119" s="0" t="n">
        <v>0</v>
      </c>
      <c r="I119" s="0" t="n">
        <v>0</v>
      </c>
      <c r="J119" s="0" t="n">
        <v>0</v>
      </c>
      <c r="K119" s="0" t="n">
        <v>10.3</v>
      </c>
      <c r="L119" s="0" t="n">
        <v>0</v>
      </c>
      <c r="M119" s="0" t="n">
        <v>0</v>
      </c>
      <c r="N119" s="0" t="n">
        <v>0</v>
      </c>
      <c r="O119" s="0" t="n">
        <v>13.8</v>
      </c>
      <c r="P119" s="0" t="n">
        <v>0</v>
      </c>
      <c r="Q119" s="0" t="n">
        <v>0</v>
      </c>
      <c r="R119" s="0" t="n">
        <v>13.6</v>
      </c>
      <c r="S119" s="0" t="s">
        <v>4</v>
      </c>
    </row>
    <row r="120" customFormat="false" ht="14.4" hidden="false" customHeight="false" outlineLevel="0" collapsed="false">
      <c r="A120" s="0" t="s">
        <v>31</v>
      </c>
      <c r="B120" s="0" t="n">
        <v>1</v>
      </c>
      <c r="C120" s="0" t="s">
        <v>446</v>
      </c>
      <c r="D120" s="0" t="s">
        <v>73</v>
      </c>
      <c r="E120" s="0" t="s">
        <v>447</v>
      </c>
      <c r="F120" s="0" t="s">
        <v>448</v>
      </c>
      <c r="G120" s="0" t="s">
        <v>449</v>
      </c>
      <c r="H120" s="0" t="n">
        <v>0</v>
      </c>
      <c r="I120" s="0" t="n">
        <v>0</v>
      </c>
      <c r="J120" s="0" t="n">
        <v>0</v>
      </c>
      <c r="K120" s="0" t="n">
        <v>6.6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s">
        <v>4</v>
      </c>
    </row>
    <row r="121" customFormat="false" ht="14.4" hidden="false" customHeight="false" outlineLevel="0" collapsed="false">
      <c r="A121" s="0" t="s">
        <v>31</v>
      </c>
      <c r="B121" s="0" t="n">
        <v>1</v>
      </c>
      <c r="C121" s="0" t="s">
        <v>450</v>
      </c>
      <c r="D121" s="0" t="s">
        <v>61</v>
      </c>
      <c r="E121" s="0" t="s">
        <v>451</v>
      </c>
      <c r="F121" s="0" t="s">
        <v>452</v>
      </c>
      <c r="G121" s="0" t="s">
        <v>453</v>
      </c>
      <c r="H121" s="0" t="n">
        <v>0</v>
      </c>
      <c r="I121" s="0" t="n">
        <v>0</v>
      </c>
      <c r="J121" s="0" t="n">
        <v>0</v>
      </c>
      <c r="K121" s="0" t="n">
        <v>5.3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s">
        <v>4</v>
      </c>
    </row>
    <row r="122" customFormat="false" ht="14.4" hidden="false" customHeight="false" outlineLevel="0" collapsed="false">
      <c r="A122" s="0" t="s">
        <v>31</v>
      </c>
      <c r="B122" s="0" t="n">
        <v>1</v>
      </c>
      <c r="C122" s="0" t="s">
        <v>454</v>
      </c>
      <c r="D122" s="0" t="s">
        <v>101</v>
      </c>
      <c r="E122" s="0" t="s">
        <v>455</v>
      </c>
      <c r="F122" s="0" t="s">
        <v>456</v>
      </c>
      <c r="G122" s="0" t="s">
        <v>457</v>
      </c>
      <c r="H122" s="0" t="n">
        <v>0</v>
      </c>
      <c r="I122" s="0" t="n">
        <v>0</v>
      </c>
      <c r="J122" s="0" t="n">
        <v>0</v>
      </c>
      <c r="K122" s="0" t="n">
        <v>15.1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s">
        <v>4</v>
      </c>
    </row>
    <row r="123" customFormat="false" ht="14.4" hidden="false" customHeight="false" outlineLevel="0" collapsed="false">
      <c r="A123" s="0" t="s">
        <v>31</v>
      </c>
      <c r="B123" s="0" t="n">
        <v>1</v>
      </c>
      <c r="C123" s="0" t="s">
        <v>458</v>
      </c>
      <c r="D123" s="0" t="s">
        <v>73</v>
      </c>
      <c r="E123" s="0" t="s">
        <v>459</v>
      </c>
      <c r="F123" s="0" t="s">
        <v>460</v>
      </c>
      <c r="G123" s="0" t="s">
        <v>461</v>
      </c>
      <c r="H123" s="0" t="n">
        <v>0</v>
      </c>
      <c r="I123" s="0" t="n">
        <v>0</v>
      </c>
      <c r="J123" s="0" t="n">
        <v>0</v>
      </c>
      <c r="K123" s="0" t="n">
        <v>17.5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9.5</v>
      </c>
      <c r="Q123" s="0" t="n">
        <v>0</v>
      </c>
      <c r="R123" s="0" t="n">
        <v>0</v>
      </c>
      <c r="S123" s="0" t="s">
        <v>4</v>
      </c>
    </row>
    <row r="124" customFormat="false" ht="14.4" hidden="false" customHeight="false" outlineLevel="0" collapsed="false">
      <c r="A124" s="0" t="s">
        <v>31</v>
      </c>
      <c r="B124" s="0" t="n">
        <v>1</v>
      </c>
      <c r="C124" s="0" t="s">
        <v>462</v>
      </c>
      <c r="D124" s="0" t="s">
        <v>47</v>
      </c>
      <c r="E124" s="0" t="s">
        <v>463</v>
      </c>
      <c r="F124" s="0" t="s">
        <v>460</v>
      </c>
      <c r="G124" s="0" t="s">
        <v>461</v>
      </c>
      <c r="H124" s="0" t="n">
        <v>0</v>
      </c>
      <c r="I124" s="0" t="n">
        <v>0</v>
      </c>
      <c r="J124" s="0" t="n">
        <v>0</v>
      </c>
      <c r="K124" s="0" t="n">
        <v>7</v>
      </c>
      <c r="L124" s="0" t="n">
        <v>0</v>
      </c>
      <c r="M124" s="0" t="n">
        <v>7.9</v>
      </c>
      <c r="N124" s="0" t="n">
        <v>0</v>
      </c>
      <c r="O124" s="0" t="n">
        <v>0</v>
      </c>
      <c r="P124" s="0" t="n">
        <v>6.9</v>
      </c>
      <c r="Q124" s="0" t="n">
        <v>0</v>
      </c>
      <c r="R124" s="0" t="n">
        <v>0</v>
      </c>
      <c r="S124" s="0" t="s">
        <v>4</v>
      </c>
    </row>
    <row r="125" customFormat="false" ht="14.4" hidden="false" customHeight="false" outlineLevel="0" collapsed="false">
      <c r="A125" s="0" t="s">
        <v>31</v>
      </c>
      <c r="B125" s="0" t="n">
        <v>1</v>
      </c>
      <c r="C125" s="0" t="s">
        <v>464</v>
      </c>
      <c r="D125" s="0" t="s">
        <v>52</v>
      </c>
      <c r="E125" s="0" t="s">
        <v>465</v>
      </c>
      <c r="F125" s="0" t="s">
        <v>466</v>
      </c>
      <c r="G125" s="0" t="s">
        <v>467</v>
      </c>
      <c r="H125" s="0" t="n">
        <v>0</v>
      </c>
      <c r="I125" s="0" t="n">
        <v>0</v>
      </c>
      <c r="J125" s="0" t="n">
        <v>0</v>
      </c>
      <c r="K125" s="0" t="n">
        <v>5.1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s">
        <v>4</v>
      </c>
    </row>
    <row r="126" customFormat="false" ht="14.4" hidden="false" customHeight="false" outlineLevel="0" collapsed="false">
      <c r="A126" s="0" t="s">
        <v>31</v>
      </c>
      <c r="B126" s="0" t="n">
        <v>1</v>
      </c>
      <c r="C126" s="0" t="s">
        <v>468</v>
      </c>
      <c r="D126" s="0" t="s">
        <v>73</v>
      </c>
      <c r="E126" s="0" t="s">
        <v>469</v>
      </c>
      <c r="F126" s="0" t="s">
        <v>470</v>
      </c>
      <c r="G126" s="0" t="s">
        <v>471</v>
      </c>
      <c r="H126" s="0" t="n">
        <v>0</v>
      </c>
      <c r="I126" s="0" t="n">
        <v>0</v>
      </c>
      <c r="J126" s="0" t="n">
        <v>0</v>
      </c>
      <c r="K126" s="0" t="n">
        <v>9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s">
        <v>4</v>
      </c>
    </row>
    <row r="127" customFormat="false" ht="14.4" hidden="false" customHeight="false" outlineLevel="0" collapsed="false">
      <c r="A127" s="0" t="s">
        <v>31</v>
      </c>
      <c r="B127" s="0" t="n">
        <v>1</v>
      </c>
      <c r="C127" s="0" t="s">
        <v>472</v>
      </c>
      <c r="D127" s="0" t="s">
        <v>52</v>
      </c>
      <c r="E127" s="0" t="s">
        <v>473</v>
      </c>
      <c r="F127" s="0" t="s">
        <v>94</v>
      </c>
      <c r="G127" s="0" t="s">
        <v>95</v>
      </c>
      <c r="H127" s="0" t="n">
        <v>0</v>
      </c>
      <c r="I127" s="0" t="n">
        <v>0</v>
      </c>
      <c r="J127" s="0" t="n">
        <v>0</v>
      </c>
      <c r="K127" s="0" t="n">
        <v>8.8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s">
        <v>4</v>
      </c>
    </row>
    <row r="128" customFormat="false" ht="14.4" hidden="false" customHeight="false" outlineLevel="0" collapsed="false">
      <c r="A128" s="0" t="s">
        <v>31</v>
      </c>
      <c r="B128" s="0" t="n">
        <v>1</v>
      </c>
      <c r="C128" s="0" t="s">
        <v>474</v>
      </c>
      <c r="D128" s="0" t="s">
        <v>237</v>
      </c>
      <c r="E128" s="0" t="s">
        <v>475</v>
      </c>
      <c r="F128" s="0" t="s">
        <v>103</v>
      </c>
      <c r="G128" s="0" t="s">
        <v>104</v>
      </c>
      <c r="H128" s="0" t="n">
        <v>0</v>
      </c>
      <c r="I128" s="0" t="n">
        <v>0</v>
      </c>
      <c r="J128" s="0" t="n">
        <v>0</v>
      </c>
      <c r="K128" s="0" t="n">
        <v>6.3</v>
      </c>
      <c r="L128" s="0" t="n">
        <v>0</v>
      </c>
      <c r="M128" s="0" t="n">
        <v>0</v>
      </c>
      <c r="N128" s="0" t="n">
        <v>6.9</v>
      </c>
      <c r="O128" s="0" t="n">
        <v>0</v>
      </c>
      <c r="P128" s="0" t="n">
        <v>6.9</v>
      </c>
      <c r="Q128" s="0" t="n">
        <v>0</v>
      </c>
      <c r="R128" s="0" t="n">
        <v>6.1</v>
      </c>
      <c r="S128" s="0" t="s">
        <v>4</v>
      </c>
    </row>
    <row r="129" customFormat="false" ht="14.4" hidden="false" customHeight="false" outlineLevel="0" collapsed="false">
      <c r="A129" s="0" t="s">
        <v>31</v>
      </c>
      <c r="B129" s="0" t="n">
        <v>1</v>
      </c>
      <c r="C129" s="0" t="s">
        <v>476</v>
      </c>
      <c r="D129" s="0" t="s">
        <v>61</v>
      </c>
      <c r="E129" s="0" t="s">
        <v>477</v>
      </c>
      <c r="F129" s="0" t="s">
        <v>478</v>
      </c>
      <c r="G129" s="0" t="s">
        <v>479</v>
      </c>
      <c r="H129" s="0" t="n">
        <v>0</v>
      </c>
      <c r="I129" s="0" t="n">
        <v>0</v>
      </c>
      <c r="J129" s="0" t="n">
        <v>0</v>
      </c>
      <c r="K129" s="0" t="n">
        <v>9.2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s">
        <v>4</v>
      </c>
    </row>
    <row r="130" customFormat="false" ht="14.4" hidden="false" customHeight="false" outlineLevel="0" collapsed="false">
      <c r="A130" s="0" t="s">
        <v>31</v>
      </c>
      <c r="B130" s="0" t="n">
        <v>1</v>
      </c>
      <c r="C130" s="0" t="s">
        <v>480</v>
      </c>
      <c r="D130" s="0" t="s">
        <v>66</v>
      </c>
      <c r="E130" s="0" t="s">
        <v>481</v>
      </c>
      <c r="F130" s="0" t="s">
        <v>482</v>
      </c>
      <c r="G130" s="0" t="s">
        <v>483</v>
      </c>
      <c r="H130" s="0" t="n">
        <v>0</v>
      </c>
      <c r="I130" s="0" t="n">
        <v>0</v>
      </c>
      <c r="J130" s="0" t="n">
        <v>0</v>
      </c>
      <c r="K130" s="0" t="n">
        <v>6.4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s">
        <v>4</v>
      </c>
    </row>
    <row r="131" customFormat="false" ht="14.4" hidden="false" customHeight="false" outlineLevel="0" collapsed="false">
      <c r="A131" s="0" t="s">
        <v>31</v>
      </c>
      <c r="B131" s="0" t="n">
        <v>1</v>
      </c>
      <c r="C131" s="0" t="s">
        <v>484</v>
      </c>
      <c r="D131" s="0" t="s">
        <v>485</v>
      </c>
      <c r="E131" s="0" t="s">
        <v>486</v>
      </c>
      <c r="F131" s="0" t="s">
        <v>487</v>
      </c>
      <c r="G131" s="0" t="s">
        <v>488</v>
      </c>
      <c r="H131" s="0" t="n">
        <v>0</v>
      </c>
      <c r="I131" s="0" t="n">
        <v>0</v>
      </c>
      <c r="J131" s="0" t="n">
        <v>0</v>
      </c>
      <c r="K131" s="0" t="n">
        <v>5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s">
        <v>4</v>
      </c>
    </row>
    <row r="132" customFormat="false" ht="14.4" hidden="false" customHeight="false" outlineLevel="0" collapsed="false">
      <c r="A132" s="0" t="s">
        <v>31</v>
      </c>
      <c r="B132" s="0" t="n">
        <v>1</v>
      </c>
      <c r="C132" s="0" t="s">
        <v>489</v>
      </c>
      <c r="D132" s="0" t="s">
        <v>485</v>
      </c>
      <c r="E132" s="0" t="s">
        <v>490</v>
      </c>
      <c r="F132" s="0" t="s">
        <v>487</v>
      </c>
      <c r="G132" s="0" t="s">
        <v>488</v>
      </c>
      <c r="H132" s="0" t="n">
        <v>0</v>
      </c>
      <c r="I132" s="0" t="n">
        <v>0</v>
      </c>
      <c r="J132" s="0" t="n">
        <v>0</v>
      </c>
      <c r="K132" s="0" t="n">
        <v>5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s">
        <v>4</v>
      </c>
    </row>
    <row r="133" customFormat="false" ht="14.4" hidden="false" customHeight="false" outlineLevel="0" collapsed="false">
      <c r="A133" s="0" t="s">
        <v>31</v>
      </c>
      <c r="B133" s="0" t="n">
        <v>1</v>
      </c>
      <c r="C133" s="0" t="s">
        <v>491</v>
      </c>
      <c r="D133" s="0" t="s">
        <v>485</v>
      </c>
      <c r="E133" s="0" t="s">
        <v>492</v>
      </c>
      <c r="F133" s="0" t="s">
        <v>487</v>
      </c>
      <c r="G133" s="0" t="s">
        <v>488</v>
      </c>
      <c r="H133" s="0" t="n">
        <v>0</v>
      </c>
      <c r="I133" s="0" t="n">
        <v>0</v>
      </c>
      <c r="J133" s="0" t="n">
        <v>0</v>
      </c>
      <c r="K133" s="0" t="n">
        <v>5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s">
        <v>4</v>
      </c>
    </row>
    <row r="134" customFormat="false" ht="14.4" hidden="false" customHeight="false" outlineLevel="0" collapsed="false">
      <c r="A134" s="0" t="s">
        <v>31</v>
      </c>
      <c r="B134" s="0" t="n">
        <v>1</v>
      </c>
      <c r="C134" s="0" t="s">
        <v>493</v>
      </c>
      <c r="D134" s="0" t="s">
        <v>66</v>
      </c>
      <c r="E134" s="0" t="s">
        <v>494</v>
      </c>
      <c r="F134" s="0" t="s">
        <v>495</v>
      </c>
      <c r="G134" s="0" t="s">
        <v>496</v>
      </c>
      <c r="H134" s="0" t="n">
        <v>0</v>
      </c>
      <c r="I134" s="0" t="n">
        <v>0</v>
      </c>
      <c r="J134" s="0" t="n">
        <v>0</v>
      </c>
      <c r="K134" s="0" t="n">
        <v>7.3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s">
        <v>4</v>
      </c>
    </row>
    <row r="135" customFormat="false" ht="14.4" hidden="true" customHeight="false" outlineLevel="0" collapsed="false">
      <c r="A135" s="0" t="s">
        <v>31</v>
      </c>
      <c r="B135" s="0" t="n">
        <v>1</v>
      </c>
      <c r="C135" s="0" t="s">
        <v>497</v>
      </c>
      <c r="D135" s="0" t="s">
        <v>73</v>
      </c>
      <c r="E135" s="0" t="s">
        <v>498</v>
      </c>
      <c r="F135" s="0" t="s">
        <v>119</v>
      </c>
      <c r="G135" s="0" t="s">
        <v>120</v>
      </c>
      <c r="H135" s="0" t="n">
        <v>0</v>
      </c>
      <c r="I135" s="0" t="n">
        <v>0</v>
      </c>
      <c r="J135" s="0" t="n">
        <v>0</v>
      </c>
      <c r="K135" s="0" t="n">
        <v>7.8</v>
      </c>
      <c r="L135" s="0" t="n">
        <v>10.3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s">
        <v>4</v>
      </c>
    </row>
    <row r="136" customFormat="false" ht="14.4" hidden="false" customHeight="false" outlineLevel="0" collapsed="false">
      <c r="A136" s="0" t="s">
        <v>31</v>
      </c>
      <c r="B136" s="0" t="n">
        <v>1</v>
      </c>
      <c r="C136" s="0" t="s">
        <v>499</v>
      </c>
      <c r="D136" s="0" t="s">
        <v>33</v>
      </c>
      <c r="E136" s="0" t="s">
        <v>500</v>
      </c>
      <c r="F136" s="0" t="s">
        <v>501</v>
      </c>
      <c r="G136" s="0" t="s">
        <v>502</v>
      </c>
      <c r="H136" s="0" t="n">
        <v>0</v>
      </c>
      <c r="I136" s="0" t="n">
        <v>0</v>
      </c>
      <c r="J136" s="0" t="n">
        <v>0</v>
      </c>
      <c r="K136" s="0" t="n">
        <v>7.3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s">
        <v>4</v>
      </c>
    </row>
    <row r="137" customFormat="false" ht="14.4" hidden="false" customHeight="false" outlineLevel="0" collapsed="false">
      <c r="A137" s="0" t="s">
        <v>31</v>
      </c>
      <c r="B137" s="0" t="n">
        <v>1</v>
      </c>
      <c r="C137" s="0" t="s">
        <v>503</v>
      </c>
      <c r="D137" s="0" t="s">
        <v>73</v>
      </c>
      <c r="E137" s="0" t="s">
        <v>504</v>
      </c>
      <c r="F137" s="0" t="s">
        <v>505</v>
      </c>
      <c r="G137" s="0" t="s">
        <v>506</v>
      </c>
      <c r="H137" s="0" t="n">
        <v>0</v>
      </c>
      <c r="I137" s="0" t="n">
        <v>0</v>
      </c>
      <c r="J137" s="0" t="n">
        <v>0</v>
      </c>
      <c r="K137" s="0" t="n">
        <v>8.9</v>
      </c>
      <c r="L137" s="0" t="n">
        <v>0</v>
      </c>
      <c r="M137" s="0" t="n">
        <v>11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s">
        <v>4</v>
      </c>
    </row>
    <row r="138" customFormat="false" ht="14.4" hidden="true" customHeight="false" outlineLevel="0" collapsed="false">
      <c r="A138" s="0" t="s">
        <v>31</v>
      </c>
      <c r="B138" s="0" t="n">
        <v>1</v>
      </c>
      <c r="C138" s="0" t="s">
        <v>507</v>
      </c>
      <c r="D138" s="0" t="s">
        <v>47</v>
      </c>
      <c r="E138" s="0" t="s">
        <v>508</v>
      </c>
      <c r="F138" s="0" t="s">
        <v>505</v>
      </c>
      <c r="G138" s="0" t="s">
        <v>506</v>
      </c>
      <c r="H138" s="0" t="n">
        <v>0</v>
      </c>
      <c r="I138" s="0" t="n">
        <v>0</v>
      </c>
      <c r="J138" s="0" t="n">
        <v>0</v>
      </c>
      <c r="K138" s="0" t="n">
        <v>11.3</v>
      </c>
      <c r="L138" s="0" t="n">
        <v>7.7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s">
        <v>4</v>
      </c>
    </row>
    <row r="139" customFormat="false" ht="14.4" hidden="false" customHeight="false" outlineLevel="0" collapsed="false">
      <c r="A139" s="0" t="s">
        <v>31</v>
      </c>
      <c r="B139" s="0" t="n">
        <v>1</v>
      </c>
      <c r="C139" s="0" t="s">
        <v>509</v>
      </c>
      <c r="D139" s="0" t="s">
        <v>47</v>
      </c>
      <c r="E139" s="0" t="s">
        <v>510</v>
      </c>
      <c r="F139" s="0" t="s">
        <v>398</v>
      </c>
      <c r="G139" s="0" t="s">
        <v>399</v>
      </c>
      <c r="H139" s="0" t="n">
        <v>0</v>
      </c>
      <c r="I139" s="0" t="n">
        <v>0</v>
      </c>
      <c r="J139" s="0" t="n">
        <v>0</v>
      </c>
      <c r="K139" s="0" t="n">
        <v>11.5</v>
      </c>
      <c r="L139" s="0" t="n">
        <v>0</v>
      </c>
      <c r="M139" s="0" t="n">
        <v>15.9</v>
      </c>
      <c r="N139" s="0" t="n">
        <v>10.5</v>
      </c>
      <c r="O139" s="0" t="n">
        <v>10.7</v>
      </c>
      <c r="P139" s="0" t="n">
        <v>0</v>
      </c>
      <c r="Q139" s="0" t="n">
        <v>10.2</v>
      </c>
      <c r="R139" s="0" t="n">
        <v>0</v>
      </c>
      <c r="S139" s="0" t="s">
        <v>4</v>
      </c>
    </row>
    <row r="140" customFormat="false" ht="14.4" hidden="false" customHeight="false" outlineLevel="0" collapsed="false">
      <c r="A140" s="0" t="s">
        <v>31</v>
      </c>
      <c r="B140" s="0" t="n">
        <v>1</v>
      </c>
      <c r="C140" s="0" t="s">
        <v>511</v>
      </c>
      <c r="D140" s="0" t="s">
        <v>47</v>
      </c>
      <c r="E140" s="0" t="s">
        <v>512</v>
      </c>
      <c r="F140" s="0" t="s">
        <v>398</v>
      </c>
      <c r="G140" s="0" t="s">
        <v>399</v>
      </c>
      <c r="H140" s="0" t="n">
        <v>0</v>
      </c>
      <c r="I140" s="0" t="n">
        <v>0</v>
      </c>
      <c r="J140" s="0" t="n">
        <v>0</v>
      </c>
      <c r="K140" s="0" t="n">
        <v>9.5</v>
      </c>
      <c r="L140" s="0" t="n">
        <v>0</v>
      </c>
      <c r="M140" s="0" t="n">
        <v>8.3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s">
        <v>4</v>
      </c>
    </row>
    <row r="141" customFormat="false" ht="14.4" hidden="false" customHeight="false" outlineLevel="0" collapsed="false">
      <c r="A141" s="0" t="s">
        <v>31</v>
      </c>
      <c r="B141" s="0" t="n">
        <v>1</v>
      </c>
      <c r="C141" s="0" t="s">
        <v>513</v>
      </c>
      <c r="D141" s="0" t="s">
        <v>47</v>
      </c>
      <c r="E141" s="0" t="s">
        <v>514</v>
      </c>
      <c r="F141" s="0" t="s">
        <v>515</v>
      </c>
      <c r="G141" s="0" t="s">
        <v>516</v>
      </c>
      <c r="H141" s="0" t="n">
        <v>0</v>
      </c>
      <c r="I141" s="0" t="n">
        <v>0</v>
      </c>
      <c r="J141" s="0" t="n">
        <v>0</v>
      </c>
      <c r="K141" s="0" t="n">
        <v>7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s">
        <v>4</v>
      </c>
    </row>
    <row r="142" customFormat="false" ht="14.4" hidden="false" customHeight="false" outlineLevel="0" collapsed="false">
      <c r="A142" s="0" t="s">
        <v>31</v>
      </c>
      <c r="B142" s="0" t="n">
        <v>1</v>
      </c>
      <c r="C142" s="0" t="s">
        <v>517</v>
      </c>
      <c r="D142" s="0" t="s">
        <v>33</v>
      </c>
      <c r="E142" s="0" t="s">
        <v>518</v>
      </c>
      <c r="F142" s="0" t="s">
        <v>519</v>
      </c>
      <c r="G142" s="0" t="s">
        <v>520</v>
      </c>
      <c r="H142" s="0" t="n">
        <v>0</v>
      </c>
      <c r="I142" s="0" t="n">
        <v>0</v>
      </c>
      <c r="J142" s="0" t="n">
        <v>0</v>
      </c>
      <c r="K142" s="0" t="n">
        <v>5.7</v>
      </c>
      <c r="L142" s="0" t="n">
        <v>0</v>
      </c>
      <c r="M142" s="0" t="n">
        <v>0</v>
      </c>
      <c r="N142" s="0" t="n">
        <v>6</v>
      </c>
      <c r="O142" s="0" t="n">
        <v>7.9</v>
      </c>
      <c r="P142" s="0" t="n">
        <v>0</v>
      </c>
      <c r="Q142" s="0" t="n">
        <v>0</v>
      </c>
      <c r="R142" s="0" t="n">
        <v>0</v>
      </c>
      <c r="S142" s="0" t="s">
        <v>4</v>
      </c>
    </row>
    <row r="143" customFormat="false" ht="14.4" hidden="false" customHeight="false" outlineLevel="0" collapsed="false">
      <c r="A143" s="0" t="s">
        <v>31</v>
      </c>
      <c r="B143" s="0" t="n">
        <v>1</v>
      </c>
      <c r="C143" s="0" t="s">
        <v>521</v>
      </c>
      <c r="D143" s="0" t="s">
        <v>52</v>
      </c>
      <c r="E143" s="0" t="s">
        <v>522</v>
      </c>
      <c r="F143" s="0" t="s">
        <v>323</v>
      </c>
      <c r="G143" s="0" t="s">
        <v>324</v>
      </c>
      <c r="H143" s="0" t="n">
        <v>0</v>
      </c>
      <c r="I143" s="0" t="n">
        <v>0</v>
      </c>
      <c r="J143" s="0" t="n">
        <v>0</v>
      </c>
      <c r="K143" s="0" t="n">
        <v>6.1</v>
      </c>
      <c r="L143" s="0" t="n">
        <v>0</v>
      </c>
      <c r="M143" s="0" t="n">
        <v>0</v>
      </c>
      <c r="N143" s="0" t="n">
        <v>5</v>
      </c>
      <c r="O143" s="0" t="n">
        <v>0</v>
      </c>
      <c r="P143" s="0" t="n">
        <v>0</v>
      </c>
      <c r="Q143" s="0" t="n">
        <v>0</v>
      </c>
      <c r="R143" s="0" t="n">
        <v>0</v>
      </c>
      <c r="S143" s="0" t="s">
        <v>4</v>
      </c>
    </row>
    <row r="144" customFormat="false" ht="14.4" hidden="false" customHeight="false" outlineLevel="0" collapsed="false">
      <c r="A144" s="0" t="s">
        <v>31</v>
      </c>
      <c r="B144" s="0" t="n">
        <v>1</v>
      </c>
      <c r="C144" s="0" t="s">
        <v>523</v>
      </c>
      <c r="D144" s="0" t="s">
        <v>237</v>
      </c>
      <c r="E144" s="0" t="s">
        <v>524</v>
      </c>
      <c r="F144" s="0" t="s">
        <v>323</v>
      </c>
      <c r="G144" s="0" t="s">
        <v>324</v>
      </c>
      <c r="H144" s="0" t="n">
        <v>0</v>
      </c>
      <c r="I144" s="0" t="n">
        <v>0</v>
      </c>
      <c r="J144" s="0" t="n">
        <v>0</v>
      </c>
      <c r="K144" s="0" t="n">
        <v>5.6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s">
        <v>4</v>
      </c>
    </row>
    <row r="145" customFormat="false" ht="14.4" hidden="false" customHeight="false" outlineLevel="0" collapsed="false">
      <c r="A145" s="0" t="s">
        <v>31</v>
      </c>
      <c r="B145" s="0" t="n">
        <v>1</v>
      </c>
      <c r="C145" s="0" t="s">
        <v>525</v>
      </c>
      <c r="D145" s="0" t="s">
        <v>237</v>
      </c>
      <c r="E145" s="0" t="s">
        <v>526</v>
      </c>
      <c r="F145" s="0" t="s">
        <v>527</v>
      </c>
      <c r="G145" s="0" t="s">
        <v>528</v>
      </c>
      <c r="H145" s="0" t="n">
        <v>0</v>
      </c>
      <c r="I145" s="0" t="n">
        <v>0</v>
      </c>
      <c r="J145" s="0" t="n">
        <v>0</v>
      </c>
      <c r="K145" s="0" t="n">
        <v>5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s">
        <v>4</v>
      </c>
    </row>
    <row r="146" customFormat="false" ht="14.4" hidden="false" customHeight="false" outlineLevel="0" collapsed="false">
      <c r="A146" s="0" t="s">
        <v>31</v>
      </c>
      <c r="B146" s="0" t="n">
        <v>1</v>
      </c>
      <c r="C146" s="0" t="s">
        <v>529</v>
      </c>
      <c r="D146" s="0" t="s">
        <v>33</v>
      </c>
      <c r="E146" s="0" t="s">
        <v>530</v>
      </c>
      <c r="F146" s="0" t="s">
        <v>531</v>
      </c>
      <c r="G146" s="0" t="s">
        <v>532</v>
      </c>
      <c r="H146" s="0" t="n">
        <v>0</v>
      </c>
      <c r="I146" s="0" t="n">
        <v>0</v>
      </c>
      <c r="J146" s="0" t="n">
        <v>0</v>
      </c>
      <c r="K146" s="0" t="n">
        <v>5.7</v>
      </c>
      <c r="L146" s="0" t="n">
        <v>0</v>
      </c>
      <c r="M146" s="0" t="n">
        <v>0</v>
      </c>
      <c r="N146" s="0" t="n">
        <v>5.8</v>
      </c>
      <c r="O146" s="0" t="n">
        <v>0</v>
      </c>
      <c r="P146" s="0" t="n">
        <v>0</v>
      </c>
      <c r="Q146" s="0" t="n">
        <v>0</v>
      </c>
      <c r="R146" s="0" t="n">
        <v>0</v>
      </c>
      <c r="S146" s="0" t="s">
        <v>4</v>
      </c>
    </row>
    <row r="147" customFormat="false" ht="14.4" hidden="false" customHeight="false" outlineLevel="0" collapsed="false">
      <c r="A147" s="0" t="s">
        <v>31</v>
      </c>
      <c r="B147" s="0" t="n">
        <v>1</v>
      </c>
      <c r="C147" s="0" t="s">
        <v>533</v>
      </c>
      <c r="D147" s="0" t="s">
        <v>73</v>
      </c>
      <c r="E147" s="0" t="s">
        <v>534</v>
      </c>
      <c r="F147" s="0" t="s">
        <v>535</v>
      </c>
      <c r="G147" s="0" t="s">
        <v>536</v>
      </c>
      <c r="H147" s="0" t="n">
        <v>0</v>
      </c>
      <c r="I147" s="0" t="n">
        <v>0</v>
      </c>
      <c r="J147" s="0" t="n">
        <v>0</v>
      </c>
      <c r="K147" s="0" t="n">
        <v>6.5</v>
      </c>
      <c r="L147" s="0" t="n">
        <v>0</v>
      </c>
      <c r="M147" s="0" t="n">
        <v>10.4</v>
      </c>
      <c r="N147" s="0" t="n">
        <v>0</v>
      </c>
      <c r="O147" s="0" t="n">
        <v>8.6</v>
      </c>
      <c r="P147" s="0" t="n">
        <v>0</v>
      </c>
      <c r="Q147" s="0" t="n">
        <v>0</v>
      </c>
      <c r="R147" s="0" t="n">
        <v>0</v>
      </c>
      <c r="S147" s="0" t="s">
        <v>4</v>
      </c>
    </row>
    <row r="148" customFormat="false" ht="14.4" hidden="false" customHeight="false" outlineLevel="0" collapsed="false">
      <c r="A148" s="0" t="s">
        <v>31</v>
      </c>
      <c r="B148" s="0" t="n">
        <v>1</v>
      </c>
      <c r="C148" s="0" t="s">
        <v>537</v>
      </c>
      <c r="D148" s="0" t="s">
        <v>33</v>
      </c>
      <c r="E148" s="0" t="s">
        <v>538</v>
      </c>
      <c r="F148" s="0" t="s">
        <v>436</v>
      </c>
      <c r="G148" s="0" t="s">
        <v>437</v>
      </c>
      <c r="H148" s="0" t="n">
        <v>0</v>
      </c>
      <c r="I148" s="0" t="n">
        <v>0</v>
      </c>
      <c r="J148" s="0" t="n">
        <v>0</v>
      </c>
      <c r="K148" s="0" t="n">
        <v>8.7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s">
        <v>4</v>
      </c>
    </row>
    <row r="149" customFormat="false" ht="14.4" hidden="true" customHeight="false" outlineLevel="0" collapsed="false">
      <c r="A149" s="0" t="s">
        <v>31</v>
      </c>
      <c r="B149" s="0" t="n">
        <v>1</v>
      </c>
      <c r="C149" s="0" t="s">
        <v>539</v>
      </c>
      <c r="D149" s="0" t="s">
        <v>237</v>
      </c>
      <c r="E149" s="0" t="s">
        <v>540</v>
      </c>
      <c r="F149" s="0" t="s">
        <v>40</v>
      </c>
      <c r="G149" s="0" t="s">
        <v>41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5.8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s">
        <v>4</v>
      </c>
    </row>
    <row r="150" customFormat="false" ht="14.4" hidden="true" customHeight="false" outlineLevel="0" collapsed="false">
      <c r="A150" s="0" t="s">
        <v>31</v>
      </c>
      <c r="B150" s="0" t="n">
        <v>1</v>
      </c>
      <c r="C150" s="0" t="s">
        <v>541</v>
      </c>
      <c r="D150" s="0" t="s">
        <v>33</v>
      </c>
      <c r="E150" s="0" t="s">
        <v>542</v>
      </c>
      <c r="F150" s="0" t="s">
        <v>543</v>
      </c>
      <c r="G150" s="0" t="s">
        <v>544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5.1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s">
        <v>4</v>
      </c>
    </row>
    <row r="151" customFormat="false" ht="14.4" hidden="true" customHeight="false" outlineLevel="0" collapsed="false">
      <c r="A151" s="0" t="s">
        <v>31</v>
      </c>
      <c r="B151" s="0" t="n">
        <v>1</v>
      </c>
      <c r="C151" s="0" t="s">
        <v>545</v>
      </c>
      <c r="D151" s="0" t="s">
        <v>52</v>
      </c>
      <c r="E151" s="0" t="s">
        <v>546</v>
      </c>
      <c r="F151" s="0" t="s">
        <v>547</v>
      </c>
      <c r="G151" s="0" t="s">
        <v>548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13.4</v>
      </c>
      <c r="M151" s="0" t="n">
        <v>0</v>
      </c>
      <c r="N151" s="0" t="n">
        <v>0</v>
      </c>
      <c r="O151" s="0" t="n">
        <v>0</v>
      </c>
      <c r="P151" s="0" t="n">
        <v>7.1</v>
      </c>
      <c r="Q151" s="0" t="n">
        <v>0</v>
      </c>
      <c r="R151" s="0" t="n">
        <v>0</v>
      </c>
      <c r="S151" s="0" t="s">
        <v>4</v>
      </c>
    </row>
    <row r="152" customFormat="false" ht="14.4" hidden="true" customHeight="false" outlineLevel="0" collapsed="false">
      <c r="A152" s="0" t="s">
        <v>31</v>
      </c>
      <c r="B152" s="0" t="n">
        <v>1</v>
      </c>
      <c r="C152" s="0" t="s">
        <v>549</v>
      </c>
      <c r="D152" s="0" t="s">
        <v>47</v>
      </c>
      <c r="E152" s="0" t="s">
        <v>550</v>
      </c>
      <c r="F152" s="0" t="s">
        <v>551</v>
      </c>
      <c r="G152" s="0" t="s">
        <v>552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9.5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s">
        <v>4</v>
      </c>
    </row>
    <row r="153" customFormat="false" ht="14.4" hidden="true" customHeight="false" outlineLevel="0" collapsed="false">
      <c r="A153" s="0" t="s">
        <v>31</v>
      </c>
      <c r="B153" s="0" t="n">
        <v>1</v>
      </c>
      <c r="C153" s="0" t="s">
        <v>553</v>
      </c>
      <c r="D153" s="0" t="s">
        <v>73</v>
      </c>
      <c r="E153" s="0" t="s">
        <v>554</v>
      </c>
      <c r="F153" s="0" t="s">
        <v>555</v>
      </c>
      <c r="G153" s="0" t="s">
        <v>556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13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s">
        <v>4</v>
      </c>
    </row>
    <row r="154" customFormat="false" ht="14.4" hidden="true" customHeight="false" outlineLevel="0" collapsed="false">
      <c r="A154" s="0" t="s">
        <v>31</v>
      </c>
      <c r="B154" s="0" t="n">
        <v>1</v>
      </c>
      <c r="C154" s="0" t="s">
        <v>557</v>
      </c>
      <c r="D154" s="0" t="s">
        <v>73</v>
      </c>
      <c r="E154" s="0" t="s">
        <v>558</v>
      </c>
      <c r="F154" s="0" t="s">
        <v>94</v>
      </c>
      <c r="G154" s="0" t="s">
        <v>95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15.8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s">
        <v>4</v>
      </c>
    </row>
    <row r="155" customFormat="false" ht="14.4" hidden="true" customHeight="false" outlineLevel="0" collapsed="false">
      <c r="A155" s="0" t="s">
        <v>31</v>
      </c>
      <c r="B155" s="0" t="n">
        <v>1</v>
      </c>
      <c r="C155" s="0" t="s">
        <v>559</v>
      </c>
      <c r="D155" s="0" t="s">
        <v>52</v>
      </c>
      <c r="E155" s="0" t="s">
        <v>560</v>
      </c>
      <c r="F155" s="0" t="s">
        <v>94</v>
      </c>
      <c r="G155" s="0" t="s">
        <v>95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8.4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s">
        <v>4</v>
      </c>
    </row>
    <row r="156" customFormat="false" ht="14.4" hidden="true" customHeight="false" outlineLevel="0" collapsed="false">
      <c r="A156" s="0" t="s">
        <v>31</v>
      </c>
      <c r="B156" s="0" t="n">
        <v>1</v>
      </c>
      <c r="C156" s="0" t="s">
        <v>561</v>
      </c>
      <c r="D156" s="0" t="s">
        <v>61</v>
      </c>
      <c r="E156" s="0" t="s">
        <v>562</v>
      </c>
      <c r="F156" s="0" t="s">
        <v>563</v>
      </c>
      <c r="G156" s="0" t="s">
        <v>564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5.3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s">
        <v>4</v>
      </c>
    </row>
    <row r="157" customFormat="false" ht="14.4" hidden="true" customHeight="false" outlineLevel="0" collapsed="false">
      <c r="A157" s="0" t="s">
        <v>31</v>
      </c>
      <c r="B157" s="0" t="n">
        <v>1</v>
      </c>
      <c r="C157" s="0" t="s">
        <v>565</v>
      </c>
      <c r="D157" s="0" t="s">
        <v>73</v>
      </c>
      <c r="E157" s="0" t="s">
        <v>566</v>
      </c>
      <c r="F157" s="0" t="s">
        <v>567</v>
      </c>
      <c r="G157" s="0" t="s">
        <v>568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12.1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s">
        <v>4</v>
      </c>
    </row>
    <row r="158" customFormat="false" ht="14.4" hidden="true" customHeight="false" outlineLevel="0" collapsed="false">
      <c r="A158" s="0" t="s">
        <v>31</v>
      </c>
      <c r="B158" s="0" t="n">
        <v>1</v>
      </c>
      <c r="C158" s="0" t="s">
        <v>569</v>
      </c>
      <c r="D158" s="0" t="s">
        <v>66</v>
      </c>
      <c r="E158" s="0" t="s">
        <v>570</v>
      </c>
      <c r="F158" s="0" t="s">
        <v>571</v>
      </c>
      <c r="G158" s="0" t="s">
        <v>572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5.2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s">
        <v>4</v>
      </c>
    </row>
    <row r="159" customFormat="false" ht="14.4" hidden="true" customHeight="false" outlineLevel="0" collapsed="false">
      <c r="A159" s="0" t="s">
        <v>31</v>
      </c>
      <c r="B159" s="0" t="n">
        <v>1</v>
      </c>
      <c r="C159" s="0" t="s">
        <v>573</v>
      </c>
      <c r="D159" s="0" t="s">
        <v>61</v>
      </c>
      <c r="E159" s="0" t="s">
        <v>574</v>
      </c>
      <c r="F159" s="0" t="s">
        <v>575</v>
      </c>
      <c r="G159" s="0" t="s">
        <v>576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5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s">
        <v>4</v>
      </c>
    </row>
    <row r="160" customFormat="false" ht="14.4" hidden="true" customHeight="false" outlineLevel="0" collapsed="false">
      <c r="A160" s="0" t="s">
        <v>31</v>
      </c>
      <c r="B160" s="0" t="n">
        <v>1</v>
      </c>
      <c r="C160" s="0" t="s">
        <v>577</v>
      </c>
      <c r="D160" s="0" t="s">
        <v>61</v>
      </c>
      <c r="E160" s="0" t="s">
        <v>578</v>
      </c>
      <c r="F160" s="0" t="s">
        <v>579</v>
      </c>
      <c r="G160" s="0" t="s">
        <v>580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5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s">
        <v>4</v>
      </c>
    </row>
    <row r="161" customFormat="false" ht="14.4" hidden="true" customHeight="false" outlineLevel="0" collapsed="false">
      <c r="A161" s="0" t="s">
        <v>31</v>
      </c>
      <c r="B161" s="0" t="n">
        <v>1</v>
      </c>
      <c r="C161" s="0" t="s">
        <v>581</v>
      </c>
      <c r="D161" s="0" t="s">
        <v>38</v>
      </c>
      <c r="E161" s="0" t="s">
        <v>582</v>
      </c>
      <c r="F161" s="0" t="s">
        <v>406</v>
      </c>
      <c r="G161" s="0" t="s">
        <v>407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7.9</v>
      </c>
      <c r="M161" s="0" t="n">
        <v>0</v>
      </c>
      <c r="N161" s="0" t="n">
        <v>0</v>
      </c>
      <c r="O161" s="0" t="n">
        <v>0</v>
      </c>
      <c r="P161" s="0" t="n">
        <v>7.7</v>
      </c>
      <c r="Q161" s="0" t="n">
        <v>0</v>
      </c>
      <c r="R161" s="0" t="n">
        <v>7.7</v>
      </c>
      <c r="S161" s="0" t="s">
        <v>4</v>
      </c>
    </row>
    <row r="162" customFormat="false" ht="14.4" hidden="true" customHeight="false" outlineLevel="0" collapsed="false">
      <c r="A162" s="0" t="s">
        <v>31</v>
      </c>
      <c r="B162" s="0" t="n">
        <v>1</v>
      </c>
      <c r="C162" s="0" t="s">
        <v>153</v>
      </c>
      <c r="D162" s="0" t="s">
        <v>66</v>
      </c>
      <c r="E162" s="0" t="s">
        <v>583</v>
      </c>
      <c r="F162" s="0" t="s">
        <v>139</v>
      </c>
      <c r="G162" s="0" t="s">
        <v>140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36.6</v>
      </c>
      <c r="M162" s="0" t="n">
        <v>32.3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s">
        <v>4</v>
      </c>
    </row>
    <row r="163" customFormat="false" ht="14.4" hidden="true" customHeight="false" outlineLevel="0" collapsed="false">
      <c r="A163" s="0" t="s">
        <v>31</v>
      </c>
      <c r="B163" s="0" t="n">
        <v>1</v>
      </c>
      <c r="C163" s="0" t="s">
        <v>584</v>
      </c>
      <c r="D163" s="0" t="s">
        <v>52</v>
      </c>
      <c r="E163" s="0" t="s">
        <v>585</v>
      </c>
      <c r="F163" s="0" t="s">
        <v>586</v>
      </c>
      <c r="G163" s="0" t="s">
        <v>587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9.1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s">
        <v>4</v>
      </c>
    </row>
    <row r="164" customFormat="false" ht="14.4" hidden="true" customHeight="false" outlineLevel="0" collapsed="false">
      <c r="A164" s="0" t="s">
        <v>31</v>
      </c>
      <c r="B164" s="0" t="n">
        <v>1</v>
      </c>
      <c r="C164" s="0" t="s">
        <v>588</v>
      </c>
      <c r="D164" s="0" t="s">
        <v>61</v>
      </c>
      <c r="E164" s="0" t="s">
        <v>589</v>
      </c>
      <c r="F164" s="0" t="s">
        <v>590</v>
      </c>
      <c r="G164" s="0" t="s">
        <v>479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5.1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s">
        <v>4</v>
      </c>
    </row>
    <row r="165" customFormat="false" ht="14.4" hidden="true" customHeight="false" outlineLevel="0" collapsed="false">
      <c r="A165" s="0" t="s">
        <v>31</v>
      </c>
      <c r="B165" s="0" t="n">
        <v>1</v>
      </c>
      <c r="C165" s="0" t="s">
        <v>179</v>
      </c>
      <c r="D165" s="0" t="s">
        <v>73</v>
      </c>
      <c r="E165" s="0" t="s">
        <v>591</v>
      </c>
      <c r="F165" s="0" t="s">
        <v>181</v>
      </c>
      <c r="G165" s="0" t="s">
        <v>182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25.6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s">
        <v>4</v>
      </c>
    </row>
    <row r="166" customFormat="false" ht="14.4" hidden="true" customHeight="false" outlineLevel="0" collapsed="false">
      <c r="A166" s="0" t="s">
        <v>31</v>
      </c>
      <c r="B166" s="0" t="n">
        <v>1</v>
      </c>
      <c r="C166" s="0" t="s">
        <v>592</v>
      </c>
      <c r="D166" s="0" t="s">
        <v>38</v>
      </c>
      <c r="E166" s="0" t="s">
        <v>593</v>
      </c>
      <c r="F166" s="0" t="s">
        <v>181</v>
      </c>
      <c r="G166" s="0" t="s">
        <v>182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6.6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s">
        <v>4</v>
      </c>
    </row>
    <row r="167" customFormat="false" ht="14.4" hidden="true" customHeight="false" outlineLevel="0" collapsed="false">
      <c r="A167" s="0" t="s">
        <v>31</v>
      </c>
      <c r="B167" s="0" t="n">
        <v>1</v>
      </c>
      <c r="C167" s="0" t="s">
        <v>594</v>
      </c>
      <c r="D167" s="0" t="s">
        <v>78</v>
      </c>
      <c r="E167" s="0" t="s">
        <v>595</v>
      </c>
      <c r="F167" s="0" t="s">
        <v>181</v>
      </c>
      <c r="G167" s="0" t="s">
        <v>182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16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s">
        <v>4</v>
      </c>
    </row>
    <row r="168" customFormat="false" ht="14.4" hidden="true" customHeight="false" outlineLevel="0" collapsed="false">
      <c r="A168" s="0" t="s">
        <v>31</v>
      </c>
      <c r="B168" s="0" t="n">
        <v>1</v>
      </c>
      <c r="C168" s="0" t="s">
        <v>596</v>
      </c>
      <c r="D168" s="0" t="s">
        <v>47</v>
      </c>
      <c r="E168" s="0" t="s">
        <v>597</v>
      </c>
      <c r="F168" s="0" t="s">
        <v>181</v>
      </c>
      <c r="G168" s="0" t="s">
        <v>182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17.9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s">
        <v>4</v>
      </c>
    </row>
    <row r="169" customFormat="false" ht="14.4" hidden="true" customHeight="false" outlineLevel="0" collapsed="false">
      <c r="A169" s="0" t="s">
        <v>31</v>
      </c>
      <c r="B169" s="0" t="n">
        <v>1</v>
      </c>
      <c r="C169" s="0" t="s">
        <v>598</v>
      </c>
      <c r="D169" s="0" t="s">
        <v>47</v>
      </c>
      <c r="E169" s="0" t="s">
        <v>599</v>
      </c>
      <c r="F169" s="0" t="s">
        <v>181</v>
      </c>
      <c r="G169" s="0" t="s">
        <v>182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14.8</v>
      </c>
      <c r="M169" s="0" t="n">
        <v>6.8</v>
      </c>
      <c r="N169" s="0" t="n">
        <v>9.3</v>
      </c>
      <c r="O169" s="0" t="n">
        <v>0</v>
      </c>
      <c r="P169" s="0" t="n">
        <v>0</v>
      </c>
      <c r="Q169" s="0" t="n">
        <v>0</v>
      </c>
      <c r="R169" s="0" t="n">
        <v>8.3</v>
      </c>
      <c r="S169" s="0" t="s">
        <v>4</v>
      </c>
    </row>
    <row r="170" customFormat="false" ht="14.4" hidden="true" customHeight="false" outlineLevel="0" collapsed="false">
      <c r="A170" s="0" t="s">
        <v>31</v>
      </c>
      <c r="B170" s="0" t="n">
        <v>1</v>
      </c>
      <c r="C170" s="0" t="s">
        <v>600</v>
      </c>
      <c r="D170" s="0" t="s">
        <v>66</v>
      </c>
      <c r="E170" s="0" t="s">
        <v>601</v>
      </c>
      <c r="F170" s="0" t="s">
        <v>602</v>
      </c>
      <c r="G170" s="0" t="s">
        <v>603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7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s">
        <v>4</v>
      </c>
    </row>
    <row r="171" customFormat="false" ht="14.4" hidden="true" customHeight="false" outlineLevel="0" collapsed="false">
      <c r="A171" s="0" t="s">
        <v>31</v>
      </c>
      <c r="B171" s="0" t="n">
        <v>1</v>
      </c>
      <c r="C171" s="0" t="s">
        <v>604</v>
      </c>
      <c r="D171" s="0" t="s">
        <v>52</v>
      </c>
      <c r="E171" s="0" t="s">
        <v>605</v>
      </c>
      <c r="F171" s="0" t="s">
        <v>606</v>
      </c>
      <c r="G171" s="0" t="s">
        <v>607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12.3</v>
      </c>
      <c r="M171" s="0" t="n">
        <v>11.4</v>
      </c>
      <c r="N171" s="0" t="n">
        <v>8.9</v>
      </c>
      <c r="O171" s="0" t="n">
        <v>0</v>
      </c>
      <c r="P171" s="0" t="n">
        <v>0</v>
      </c>
      <c r="Q171" s="0" t="n">
        <v>12.3</v>
      </c>
      <c r="R171" s="0" t="n">
        <v>0</v>
      </c>
      <c r="S171" s="0" t="s">
        <v>4</v>
      </c>
    </row>
    <row r="172" customFormat="false" ht="14.4" hidden="true" customHeight="false" outlineLevel="0" collapsed="false">
      <c r="A172" s="0" t="s">
        <v>31</v>
      </c>
      <c r="B172" s="0" t="n">
        <v>1</v>
      </c>
      <c r="C172" s="0" t="s">
        <v>608</v>
      </c>
      <c r="D172" s="0" t="s">
        <v>52</v>
      </c>
      <c r="E172" s="0" t="s">
        <v>609</v>
      </c>
      <c r="F172" s="0" t="s">
        <v>610</v>
      </c>
      <c r="G172" s="0" t="s">
        <v>611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5.1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8.2</v>
      </c>
      <c r="R172" s="0" t="n">
        <v>0</v>
      </c>
      <c r="S172" s="0" t="s">
        <v>4</v>
      </c>
    </row>
    <row r="173" customFormat="false" ht="14.4" hidden="true" customHeight="false" outlineLevel="0" collapsed="false">
      <c r="A173" s="0" t="s">
        <v>31</v>
      </c>
      <c r="B173" s="0" t="n">
        <v>1</v>
      </c>
      <c r="C173" s="0" t="s">
        <v>612</v>
      </c>
      <c r="D173" s="0" t="s">
        <v>33</v>
      </c>
      <c r="E173" s="0" t="s">
        <v>613</v>
      </c>
      <c r="F173" s="0" t="s">
        <v>614</v>
      </c>
      <c r="G173" s="0" t="s">
        <v>615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9.1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s">
        <v>4</v>
      </c>
    </row>
    <row r="174" customFormat="false" ht="14.4" hidden="true" customHeight="false" outlineLevel="0" collapsed="false">
      <c r="A174" s="0" t="s">
        <v>31</v>
      </c>
      <c r="B174" s="0" t="n">
        <v>1</v>
      </c>
      <c r="C174" s="0" t="s">
        <v>616</v>
      </c>
      <c r="D174" s="0" t="s">
        <v>73</v>
      </c>
      <c r="E174" s="0" t="s">
        <v>617</v>
      </c>
      <c r="F174" s="0" t="s">
        <v>535</v>
      </c>
      <c r="G174" s="0" t="s">
        <v>536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11.6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s">
        <v>4</v>
      </c>
    </row>
    <row r="175" customFormat="false" ht="14.4" hidden="true" customHeight="false" outlineLevel="0" collapsed="false">
      <c r="A175" s="0" t="s">
        <v>31</v>
      </c>
      <c r="B175" s="0" t="n">
        <v>1</v>
      </c>
      <c r="C175" s="0" t="s">
        <v>618</v>
      </c>
      <c r="D175" s="0" t="s">
        <v>73</v>
      </c>
      <c r="E175" s="0" t="s">
        <v>619</v>
      </c>
      <c r="F175" s="0" t="s">
        <v>535</v>
      </c>
      <c r="G175" s="0" t="s">
        <v>536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7.1</v>
      </c>
      <c r="M175" s="0" t="n">
        <v>0</v>
      </c>
      <c r="N175" s="0" t="n">
        <v>7.3</v>
      </c>
      <c r="O175" s="0" t="n">
        <v>0</v>
      </c>
      <c r="P175" s="0" t="n">
        <v>0</v>
      </c>
      <c r="Q175" s="0" t="n">
        <v>0</v>
      </c>
      <c r="R175" s="0" t="n">
        <v>0</v>
      </c>
      <c r="S175" s="0" t="s">
        <v>4</v>
      </c>
    </row>
    <row r="176" customFormat="false" ht="14.4" hidden="true" customHeight="false" outlineLevel="0" collapsed="false">
      <c r="A176" s="0" t="s">
        <v>31</v>
      </c>
      <c r="B176" s="0" t="n">
        <v>1</v>
      </c>
      <c r="C176" s="0" t="s">
        <v>620</v>
      </c>
      <c r="D176" s="0" t="s">
        <v>52</v>
      </c>
      <c r="E176" s="0" t="s">
        <v>621</v>
      </c>
      <c r="F176" s="0" t="s">
        <v>622</v>
      </c>
      <c r="G176" s="0" t="s">
        <v>623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7.4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s">
        <v>4</v>
      </c>
    </row>
    <row r="177" customFormat="false" ht="14.4" hidden="false" customHeight="false" outlineLevel="0" collapsed="false">
      <c r="A177" s="0" t="s">
        <v>31</v>
      </c>
      <c r="B177" s="0" t="n">
        <v>1</v>
      </c>
      <c r="C177" s="0" t="s">
        <v>624</v>
      </c>
      <c r="D177" s="0" t="s">
        <v>52</v>
      </c>
      <c r="E177" s="0" t="s">
        <v>625</v>
      </c>
      <c r="F177" s="0" t="s">
        <v>44</v>
      </c>
      <c r="G177" s="0" t="s">
        <v>45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5.2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s">
        <v>4</v>
      </c>
    </row>
    <row r="178" customFormat="false" ht="14.4" hidden="false" customHeight="false" outlineLevel="0" collapsed="false">
      <c r="A178" s="0" t="s">
        <v>31</v>
      </c>
      <c r="B178" s="0" t="n">
        <v>1</v>
      </c>
      <c r="C178" s="0" t="s">
        <v>626</v>
      </c>
      <c r="D178" s="0" t="s">
        <v>47</v>
      </c>
      <c r="E178" s="0" t="s">
        <v>627</v>
      </c>
      <c r="F178" s="0" t="s">
        <v>444</v>
      </c>
      <c r="G178" s="0" t="s">
        <v>445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8.5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s">
        <v>4</v>
      </c>
    </row>
    <row r="179" customFormat="false" ht="14.4" hidden="false" customHeight="false" outlineLevel="0" collapsed="false">
      <c r="A179" s="0" t="s">
        <v>31</v>
      </c>
      <c r="B179" s="0" t="n">
        <v>1</v>
      </c>
      <c r="C179" s="0" t="s">
        <v>628</v>
      </c>
      <c r="D179" s="0" t="s">
        <v>66</v>
      </c>
      <c r="E179" s="0" t="s">
        <v>629</v>
      </c>
      <c r="F179" s="0" t="s">
        <v>345</v>
      </c>
      <c r="G179" s="0" t="s">
        <v>346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11.3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s">
        <v>4</v>
      </c>
    </row>
    <row r="180" customFormat="false" ht="14.4" hidden="false" customHeight="false" outlineLevel="0" collapsed="false">
      <c r="A180" s="0" t="s">
        <v>31</v>
      </c>
      <c r="B180" s="0" t="n">
        <v>1</v>
      </c>
      <c r="C180" s="0" t="s">
        <v>630</v>
      </c>
      <c r="D180" s="0" t="s">
        <v>52</v>
      </c>
      <c r="E180" s="0" t="s">
        <v>631</v>
      </c>
      <c r="F180" s="0" t="s">
        <v>456</v>
      </c>
      <c r="G180" s="0" t="s">
        <v>457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19.3</v>
      </c>
      <c r="N180" s="0" t="n">
        <v>22</v>
      </c>
      <c r="O180" s="0" t="n">
        <v>0</v>
      </c>
      <c r="P180" s="0" t="n">
        <v>18.1</v>
      </c>
      <c r="Q180" s="0" t="n">
        <v>13.3</v>
      </c>
      <c r="R180" s="0" t="n">
        <v>23.9</v>
      </c>
      <c r="S180" s="0" t="s">
        <v>4</v>
      </c>
    </row>
    <row r="181" customFormat="false" ht="14.4" hidden="false" customHeight="false" outlineLevel="0" collapsed="false">
      <c r="A181" s="0" t="s">
        <v>31</v>
      </c>
      <c r="B181" s="0" t="n">
        <v>1</v>
      </c>
      <c r="C181" s="0" t="s">
        <v>632</v>
      </c>
      <c r="D181" s="0" t="s">
        <v>61</v>
      </c>
      <c r="E181" s="0" t="s">
        <v>633</v>
      </c>
      <c r="F181" s="0" t="s">
        <v>634</v>
      </c>
      <c r="G181" s="0" t="s">
        <v>635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6.7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s">
        <v>4</v>
      </c>
    </row>
    <row r="182" customFormat="false" ht="14.4" hidden="false" customHeight="false" outlineLevel="0" collapsed="false">
      <c r="A182" s="0" t="s">
        <v>31</v>
      </c>
      <c r="B182" s="0" t="n">
        <v>1</v>
      </c>
      <c r="C182" s="0" t="s">
        <v>636</v>
      </c>
      <c r="D182" s="0" t="s">
        <v>33</v>
      </c>
      <c r="E182" s="0" t="s">
        <v>637</v>
      </c>
      <c r="F182" s="0" t="s">
        <v>638</v>
      </c>
      <c r="G182" s="0" t="s">
        <v>639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6.4</v>
      </c>
      <c r="N182" s="0" t="n">
        <v>0</v>
      </c>
      <c r="O182" s="0" t="n">
        <v>0</v>
      </c>
      <c r="P182" s="0" t="n">
        <v>5.4</v>
      </c>
      <c r="Q182" s="0" t="n">
        <v>0</v>
      </c>
      <c r="R182" s="0" t="n">
        <v>0</v>
      </c>
      <c r="S182" s="0" t="s">
        <v>4</v>
      </c>
    </row>
    <row r="183" customFormat="false" ht="14.4" hidden="false" customHeight="false" outlineLevel="0" collapsed="false">
      <c r="A183" s="0" t="s">
        <v>31</v>
      </c>
      <c r="B183" s="0" t="n">
        <v>1</v>
      </c>
      <c r="C183" s="0" t="s">
        <v>640</v>
      </c>
      <c r="D183" s="0" t="s">
        <v>33</v>
      </c>
      <c r="E183" s="0" t="s">
        <v>641</v>
      </c>
      <c r="F183" s="0" t="s">
        <v>642</v>
      </c>
      <c r="G183" s="0" t="s">
        <v>643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9.7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9.9</v>
      </c>
      <c r="S183" s="0" t="s">
        <v>4</v>
      </c>
    </row>
    <row r="184" customFormat="false" ht="14.4" hidden="false" customHeight="false" outlineLevel="0" collapsed="false">
      <c r="A184" s="0" t="s">
        <v>31</v>
      </c>
      <c r="B184" s="0" t="n">
        <v>1</v>
      </c>
      <c r="C184" s="0" t="s">
        <v>644</v>
      </c>
      <c r="D184" s="0" t="s">
        <v>33</v>
      </c>
      <c r="E184" s="0" t="s">
        <v>645</v>
      </c>
      <c r="F184" s="0" t="s">
        <v>646</v>
      </c>
      <c r="G184" s="0" t="s">
        <v>647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35.1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s">
        <v>4</v>
      </c>
    </row>
    <row r="185" customFormat="false" ht="14.4" hidden="false" customHeight="false" outlineLevel="0" collapsed="false">
      <c r="A185" s="0" t="s">
        <v>31</v>
      </c>
      <c r="B185" s="0" t="n">
        <v>1</v>
      </c>
      <c r="C185" s="0" t="s">
        <v>648</v>
      </c>
      <c r="D185" s="0" t="s">
        <v>38</v>
      </c>
      <c r="E185" s="0" t="s">
        <v>649</v>
      </c>
      <c r="F185" s="0" t="s">
        <v>650</v>
      </c>
      <c r="G185" s="0" t="s">
        <v>651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6.7</v>
      </c>
      <c r="N185" s="0" t="n">
        <v>0</v>
      </c>
      <c r="O185" s="0" t="n">
        <v>9.6</v>
      </c>
      <c r="P185" s="0" t="n">
        <v>0</v>
      </c>
      <c r="Q185" s="0" t="n">
        <v>0</v>
      </c>
      <c r="R185" s="0" t="n">
        <v>0</v>
      </c>
      <c r="S185" s="0" t="s">
        <v>4</v>
      </c>
    </row>
    <row r="186" customFormat="false" ht="14.4" hidden="false" customHeight="false" outlineLevel="0" collapsed="false">
      <c r="A186" s="0" t="s">
        <v>31</v>
      </c>
      <c r="B186" s="0" t="n">
        <v>1</v>
      </c>
      <c r="C186" s="0" t="s">
        <v>652</v>
      </c>
      <c r="D186" s="0" t="s">
        <v>78</v>
      </c>
      <c r="E186" s="0" t="s">
        <v>653</v>
      </c>
      <c r="F186" s="0" t="s">
        <v>650</v>
      </c>
      <c r="G186" s="0" t="s">
        <v>651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10.5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s">
        <v>4</v>
      </c>
    </row>
    <row r="187" customFormat="false" ht="14.4" hidden="false" customHeight="false" outlineLevel="0" collapsed="false">
      <c r="A187" s="0" t="s">
        <v>31</v>
      </c>
      <c r="B187" s="0" t="n">
        <v>1</v>
      </c>
      <c r="C187" s="0" t="s">
        <v>654</v>
      </c>
      <c r="D187" s="0" t="s">
        <v>33</v>
      </c>
      <c r="E187" s="0" t="s">
        <v>655</v>
      </c>
      <c r="F187" s="0" t="s">
        <v>357</v>
      </c>
      <c r="G187" s="0" t="s">
        <v>358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6.6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s">
        <v>4</v>
      </c>
    </row>
    <row r="188" customFormat="false" ht="14.4" hidden="false" customHeight="false" outlineLevel="0" collapsed="false">
      <c r="A188" s="0" t="s">
        <v>31</v>
      </c>
      <c r="B188" s="0" t="n">
        <v>1</v>
      </c>
      <c r="C188" s="0" t="s">
        <v>656</v>
      </c>
      <c r="D188" s="0" t="s">
        <v>78</v>
      </c>
      <c r="E188" s="0" t="s">
        <v>657</v>
      </c>
      <c r="F188" s="0" t="s">
        <v>357</v>
      </c>
      <c r="G188" s="0" t="s">
        <v>358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7.9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s">
        <v>4</v>
      </c>
    </row>
    <row r="189" customFormat="false" ht="14.4" hidden="false" customHeight="false" outlineLevel="0" collapsed="false">
      <c r="A189" s="0" t="s">
        <v>31</v>
      </c>
      <c r="B189" s="0" t="n">
        <v>1</v>
      </c>
      <c r="C189" s="0" t="s">
        <v>658</v>
      </c>
      <c r="D189" s="0" t="s">
        <v>33</v>
      </c>
      <c r="E189" s="0" t="s">
        <v>659</v>
      </c>
      <c r="F189" s="0" t="s">
        <v>660</v>
      </c>
      <c r="G189" s="0" t="s">
        <v>661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6.1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s">
        <v>4</v>
      </c>
    </row>
    <row r="190" customFormat="false" ht="14.4" hidden="false" customHeight="false" outlineLevel="0" collapsed="false">
      <c r="A190" s="0" t="s">
        <v>31</v>
      </c>
      <c r="B190" s="0" t="n">
        <v>1</v>
      </c>
      <c r="C190" s="0" t="s">
        <v>662</v>
      </c>
      <c r="D190" s="0" t="s">
        <v>78</v>
      </c>
      <c r="E190" s="0" t="s">
        <v>663</v>
      </c>
      <c r="F190" s="0" t="s">
        <v>370</v>
      </c>
      <c r="G190" s="0" t="s">
        <v>371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10.6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s">
        <v>4</v>
      </c>
    </row>
    <row r="191" customFormat="false" ht="14.4" hidden="false" customHeight="false" outlineLevel="0" collapsed="false">
      <c r="A191" s="0" t="s">
        <v>31</v>
      </c>
      <c r="B191" s="0" t="n">
        <v>1</v>
      </c>
      <c r="C191" s="0" t="s">
        <v>664</v>
      </c>
      <c r="D191" s="0" t="s">
        <v>47</v>
      </c>
      <c r="E191" s="0" t="s">
        <v>665</v>
      </c>
      <c r="F191" s="0" t="s">
        <v>370</v>
      </c>
      <c r="G191" s="0" t="s">
        <v>371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6.4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s">
        <v>4</v>
      </c>
    </row>
    <row r="192" customFormat="false" ht="14.4" hidden="false" customHeight="false" outlineLevel="0" collapsed="false">
      <c r="A192" s="0" t="s">
        <v>31</v>
      </c>
      <c r="B192" s="0" t="n">
        <v>1</v>
      </c>
      <c r="C192" s="0" t="s">
        <v>666</v>
      </c>
      <c r="D192" s="0" t="s">
        <v>33</v>
      </c>
      <c r="E192" s="0" t="s">
        <v>667</v>
      </c>
      <c r="F192" s="0" t="s">
        <v>668</v>
      </c>
      <c r="G192" s="0" t="s">
        <v>669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16.2</v>
      </c>
      <c r="N192" s="0" t="n">
        <v>0</v>
      </c>
      <c r="O192" s="0" t="n">
        <v>12.7</v>
      </c>
      <c r="P192" s="0" t="n">
        <v>12</v>
      </c>
      <c r="Q192" s="0" t="n">
        <v>0</v>
      </c>
      <c r="R192" s="0" t="n">
        <v>0</v>
      </c>
      <c r="S192" s="0" t="s">
        <v>4</v>
      </c>
    </row>
    <row r="193" customFormat="false" ht="14.4" hidden="false" customHeight="false" outlineLevel="0" collapsed="false">
      <c r="A193" s="0" t="s">
        <v>31</v>
      </c>
      <c r="B193" s="0" t="n">
        <v>1</v>
      </c>
      <c r="C193" s="0" t="s">
        <v>670</v>
      </c>
      <c r="D193" s="0" t="s">
        <v>33</v>
      </c>
      <c r="E193" s="0" t="s">
        <v>671</v>
      </c>
      <c r="F193" s="0" t="s">
        <v>672</v>
      </c>
      <c r="G193" s="0" t="s">
        <v>673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15.6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s">
        <v>4</v>
      </c>
    </row>
    <row r="194" customFormat="false" ht="14.4" hidden="false" customHeight="false" outlineLevel="0" collapsed="false">
      <c r="A194" s="0" t="s">
        <v>31</v>
      </c>
      <c r="B194" s="0" t="n">
        <v>1</v>
      </c>
      <c r="C194" s="0" t="s">
        <v>674</v>
      </c>
      <c r="D194" s="0" t="s">
        <v>101</v>
      </c>
      <c r="E194" s="0" t="s">
        <v>675</v>
      </c>
      <c r="F194" s="0" t="s">
        <v>378</v>
      </c>
      <c r="G194" s="0" t="s">
        <v>379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9.2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s">
        <v>4</v>
      </c>
    </row>
    <row r="195" customFormat="false" ht="14.4" hidden="false" customHeight="false" outlineLevel="0" collapsed="false">
      <c r="A195" s="0" t="s">
        <v>31</v>
      </c>
      <c r="B195" s="0" t="n">
        <v>1</v>
      </c>
      <c r="C195" s="0" t="s">
        <v>676</v>
      </c>
      <c r="D195" s="0" t="s">
        <v>101</v>
      </c>
      <c r="E195" s="0" t="s">
        <v>677</v>
      </c>
      <c r="F195" s="0" t="s">
        <v>678</v>
      </c>
      <c r="G195" s="0" t="s">
        <v>679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5.4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s">
        <v>4</v>
      </c>
    </row>
    <row r="196" customFormat="false" ht="14.4" hidden="false" customHeight="false" outlineLevel="0" collapsed="false">
      <c r="A196" s="0" t="s">
        <v>31</v>
      </c>
      <c r="B196" s="0" t="n">
        <v>1</v>
      </c>
      <c r="C196" s="0" t="s">
        <v>680</v>
      </c>
      <c r="D196" s="0" t="s">
        <v>47</v>
      </c>
      <c r="E196" s="0" t="s">
        <v>681</v>
      </c>
      <c r="F196" s="0" t="s">
        <v>682</v>
      </c>
      <c r="G196" s="0" t="s">
        <v>683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9.3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s">
        <v>4</v>
      </c>
    </row>
    <row r="197" customFormat="false" ht="14.4" hidden="false" customHeight="false" outlineLevel="0" collapsed="false">
      <c r="A197" s="0" t="s">
        <v>31</v>
      </c>
      <c r="B197" s="0" t="n">
        <v>1</v>
      </c>
      <c r="C197" s="0" t="s">
        <v>684</v>
      </c>
      <c r="D197" s="0" t="s">
        <v>47</v>
      </c>
      <c r="E197" s="0" t="s">
        <v>685</v>
      </c>
      <c r="F197" s="0" t="s">
        <v>181</v>
      </c>
      <c r="G197" s="0" t="s">
        <v>182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8.8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11.3</v>
      </c>
      <c r="S197" s="0" t="s">
        <v>4</v>
      </c>
    </row>
    <row r="198" customFormat="false" ht="14.4" hidden="false" customHeight="false" outlineLevel="0" collapsed="false">
      <c r="A198" s="0" t="s">
        <v>31</v>
      </c>
      <c r="B198" s="0" t="n">
        <v>1</v>
      </c>
      <c r="C198" s="0" t="s">
        <v>686</v>
      </c>
      <c r="D198" s="0" t="s">
        <v>47</v>
      </c>
      <c r="E198" s="0" t="s">
        <v>687</v>
      </c>
      <c r="F198" s="0" t="s">
        <v>181</v>
      </c>
      <c r="G198" s="0" t="s">
        <v>182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7.9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s">
        <v>4</v>
      </c>
    </row>
    <row r="199" customFormat="false" ht="14.4" hidden="false" customHeight="false" outlineLevel="0" collapsed="false">
      <c r="A199" s="0" t="s">
        <v>31</v>
      </c>
      <c r="B199" s="0" t="n">
        <v>1</v>
      </c>
      <c r="C199" s="0" t="s">
        <v>688</v>
      </c>
      <c r="D199" s="0" t="s">
        <v>78</v>
      </c>
      <c r="E199" s="0" t="s">
        <v>689</v>
      </c>
      <c r="F199" s="0" t="s">
        <v>311</v>
      </c>
      <c r="G199" s="0" t="s">
        <v>312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10.2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s">
        <v>4</v>
      </c>
    </row>
    <row r="200" customFormat="false" ht="14.4" hidden="false" customHeight="false" outlineLevel="0" collapsed="false">
      <c r="A200" s="0" t="s">
        <v>31</v>
      </c>
      <c r="B200" s="0" t="n">
        <v>1</v>
      </c>
      <c r="C200" s="0" t="s">
        <v>690</v>
      </c>
      <c r="D200" s="0" t="s">
        <v>52</v>
      </c>
      <c r="E200" s="0" t="s">
        <v>691</v>
      </c>
      <c r="F200" s="0" t="s">
        <v>195</v>
      </c>
      <c r="G200" s="0" t="s">
        <v>196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5.7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s">
        <v>4</v>
      </c>
    </row>
    <row r="201" customFormat="false" ht="14.4" hidden="false" customHeight="false" outlineLevel="0" collapsed="false">
      <c r="A201" s="0" t="s">
        <v>31</v>
      </c>
      <c r="B201" s="0" t="n">
        <v>1</v>
      </c>
      <c r="C201" s="0" t="s">
        <v>692</v>
      </c>
      <c r="D201" s="0" t="s">
        <v>47</v>
      </c>
      <c r="E201" s="0" t="s">
        <v>693</v>
      </c>
      <c r="F201" s="0" t="s">
        <v>694</v>
      </c>
      <c r="G201" s="0" t="s">
        <v>695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5.3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s">
        <v>4</v>
      </c>
    </row>
    <row r="202" customFormat="false" ht="14.4" hidden="false" customHeight="false" outlineLevel="0" collapsed="false">
      <c r="A202" s="0" t="s">
        <v>31</v>
      </c>
      <c r="B202" s="0" t="n">
        <v>1</v>
      </c>
      <c r="C202" s="0" t="s">
        <v>696</v>
      </c>
      <c r="D202" s="0" t="s">
        <v>52</v>
      </c>
      <c r="E202" s="0" t="s">
        <v>697</v>
      </c>
      <c r="F202" s="0" t="s">
        <v>698</v>
      </c>
      <c r="G202" s="0" t="s">
        <v>699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6.9</v>
      </c>
      <c r="N202" s="0" t="n">
        <v>7.3</v>
      </c>
      <c r="O202" s="0" t="n">
        <v>0</v>
      </c>
      <c r="P202" s="0" t="n">
        <v>0</v>
      </c>
      <c r="Q202" s="0" t="n">
        <v>0</v>
      </c>
      <c r="R202" s="0" t="n">
        <v>0</v>
      </c>
      <c r="S202" s="0" t="s">
        <v>4</v>
      </c>
    </row>
    <row r="203" customFormat="false" ht="14.4" hidden="false" customHeight="false" outlineLevel="0" collapsed="false">
      <c r="A203" s="0" t="s">
        <v>31</v>
      </c>
      <c r="B203" s="0" t="n">
        <v>1</v>
      </c>
      <c r="C203" s="0" t="s">
        <v>700</v>
      </c>
      <c r="D203" s="0" t="s">
        <v>52</v>
      </c>
      <c r="E203" s="0" t="s">
        <v>701</v>
      </c>
      <c r="F203" s="0" t="s">
        <v>702</v>
      </c>
      <c r="G203" s="0" t="s">
        <v>703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s">
        <v>4</v>
      </c>
    </row>
    <row r="204" customFormat="false" ht="14.4" hidden="false" customHeight="false" outlineLevel="0" collapsed="false">
      <c r="A204" s="0" t="s">
        <v>31</v>
      </c>
      <c r="B204" s="0" t="n">
        <v>1</v>
      </c>
      <c r="C204" s="0" t="s">
        <v>704</v>
      </c>
      <c r="D204" s="0" t="s">
        <v>38</v>
      </c>
      <c r="E204" s="0" t="s">
        <v>705</v>
      </c>
      <c r="F204" s="0" t="s">
        <v>228</v>
      </c>
      <c r="G204" s="0" t="s">
        <v>229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5.2</v>
      </c>
      <c r="O204" s="0" t="n">
        <v>0</v>
      </c>
      <c r="P204" s="0" t="n">
        <v>0</v>
      </c>
      <c r="Q204" s="0" t="n">
        <v>6.5</v>
      </c>
      <c r="R204" s="0" t="n">
        <v>9.5</v>
      </c>
      <c r="S204" s="0" t="s">
        <v>4</v>
      </c>
    </row>
    <row r="205" customFormat="false" ht="14.4" hidden="false" customHeight="false" outlineLevel="0" collapsed="false">
      <c r="A205" s="0" t="s">
        <v>31</v>
      </c>
      <c r="B205" s="0" t="n">
        <v>1</v>
      </c>
      <c r="C205" s="0" t="s">
        <v>706</v>
      </c>
      <c r="D205" s="0" t="s">
        <v>33</v>
      </c>
      <c r="E205" s="0" t="s">
        <v>707</v>
      </c>
      <c r="F205" s="0" t="s">
        <v>239</v>
      </c>
      <c r="G205" s="0" t="s">
        <v>240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5.3</v>
      </c>
      <c r="O205" s="0" t="n">
        <v>0</v>
      </c>
      <c r="P205" s="0" t="n">
        <v>0</v>
      </c>
      <c r="Q205" s="0" t="n">
        <v>0</v>
      </c>
      <c r="R205" s="0" t="n">
        <v>0</v>
      </c>
      <c r="S205" s="0" t="s">
        <v>4</v>
      </c>
    </row>
    <row r="206" customFormat="false" ht="14.4" hidden="false" customHeight="false" outlineLevel="0" collapsed="false">
      <c r="A206" s="0" t="s">
        <v>31</v>
      </c>
      <c r="B206" s="0" t="n">
        <v>1</v>
      </c>
      <c r="C206" s="0" t="s">
        <v>708</v>
      </c>
      <c r="D206" s="0" t="s">
        <v>47</v>
      </c>
      <c r="E206" s="0" t="s">
        <v>709</v>
      </c>
      <c r="F206" s="0" t="s">
        <v>710</v>
      </c>
      <c r="G206" s="0" t="s">
        <v>711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8.9</v>
      </c>
      <c r="O206" s="0" t="n">
        <v>8.3</v>
      </c>
      <c r="P206" s="0" t="n">
        <v>0</v>
      </c>
      <c r="Q206" s="0" t="n">
        <v>0</v>
      </c>
      <c r="R206" s="0" t="n">
        <v>0</v>
      </c>
      <c r="S206" s="0" t="s">
        <v>4</v>
      </c>
    </row>
    <row r="207" customFormat="false" ht="14.4" hidden="false" customHeight="false" outlineLevel="0" collapsed="false">
      <c r="A207" s="0" t="s">
        <v>31</v>
      </c>
      <c r="B207" s="0" t="n">
        <v>1</v>
      </c>
      <c r="C207" s="0" t="s">
        <v>712</v>
      </c>
      <c r="D207" s="0" t="s">
        <v>38</v>
      </c>
      <c r="E207" s="0" t="s">
        <v>713</v>
      </c>
      <c r="F207" s="0" t="s">
        <v>714</v>
      </c>
      <c r="G207" s="0" t="s">
        <v>715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5.2</v>
      </c>
      <c r="O207" s="0" t="n">
        <v>0</v>
      </c>
      <c r="P207" s="0" t="n">
        <v>0</v>
      </c>
      <c r="Q207" s="0" t="n">
        <v>0</v>
      </c>
      <c r="R207" s="0" t="n">
        <v>0</v>
      </c>
      <c r="S207" s="0" t="s">
        <v>4</v>
      </c>
    </row>
    <row r="208" customFormat="false" ht="14.4" hidden="false" customHeight="false" outlineLevel="0" collapsed="false">
      <c r="A208" s="0" t="s">
        <v>31</v>
      </c>
      <c r="B208" s="0" t="n">
        <v>1</v>
      </c>
      <c r="C208" s="0" t="s">
        <v>716</v>
      </c>
      <c r="D208" s="0" t="s">
        <v>47</v>
      </c>
      <c r="E208" s="0" t="s">
        <v>717</v>
      </c>
      <c r="F208" s="0" t="s">
        <v>456</v>
      </c>
      <c r="G208" s="0" t="s">
        <v>457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27</v>
      </c>
      <c r="O208" s="0" t="n">
        <v>0</v>
      </c>
      <c r="P208" s="0" t="n">
        <v>18.3</v>
      </c>
      <c r="Q208" s="0" t="n">
        <v>13.1</v>
      </c>
      <c r="R208" s="0" t="n">
        <v>0</v>
      </c>
      <c r="S208" s="0" t="s">
        <v>4</v>
      </c>
    </row>
    <row r="209" customFormat="false" ht="14.4" hidden="false" customHeight="false" outlineLevel="0" collapsed="false">
      <c r="A209" s="0" t="s">
        <v>31</v>
      </c>
      <c r="B209" s="0" t="n">
        <v>1</v>
      </c>
      <c r="C209" s="0" t="s">
        <v>718</v>
      </c>
      <c r="D209" s="0" t="s">
        <v>78</v>
      </c>
      <c r="E209" s="0" t="s">
        <v>719</v>
      </c>
      <c r="F209" s="0" t="s">
        <v>720</v>
      </c>
      <c r="G209" s="0" t="s">
        <v>721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9</v>
      </c>
      <c r="O209" s="0" t="n">
        <v>6.5</v>
      </c>
      <c r="P209" s="0" t="n">
        <v>0</v>
      </c>
      <c r="Q209" s="0" t="n">
        <v>0</v>
      </c>
      <c r="R209" s="0" t="n">
        <v>0</v>
      </c>
      <c r="S209" s="0" t="s">
        <v>4</v>
      </c>
    </row>
    <row r="210" customFormat="false" ht="14.4" hidden="false" customHeight="false" outlineLevel="0" collapsed="false">
      <c r="A210" s="0" t="s">
        <v>31</v>
      </c>
      <c r="B210" s="0" t="n">
        <v>1</v>
      </c>
      <c r="C210" s="0" t="s">
        <v>722</v>
      </c>
      <c r="D210" s="0" t="s">
        <v>237</v>
      </c>
      <c r="E210" s="0" t="s">
        <v>723</v>
      </c>
      <c r="F210" s="0" t="s">
        <v>103</v>
      </c>
      <c r="G210" s="0" t="s">
        <v>104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6.2</v>
      </c>
      <c r="O210" s="0" t="n">
        <v>0</v>
      </c>
      <c r="P210" s="0" t="n">
        <v>5.6</v>
      </c>
      <c r="Q210" s="0" t="n">
        <v>0</v>
      </c>
      <c r="R210" s="0" t="n">
        <v>0</v>
      </c>
      <c r="S210" s="0" t="s">
        <v>4</v>
      </c>
    </row>
    <row r="211" customFormat="false" ht="14.4" hidden="false" customHeight="false" outlineLevel="0" collapsed="false">
      <c r="A211" s="0" t="s">
        <v>31</v>
      </c>
      <c r="B211" s="0" t="n">
        <v>1</v>
      </c>
      <c r="C211" s="0" t="s">
        <v>724</v>
      </c>
      <c r="D211" s="0" t="s">
        <v>61</v>
      </c>
      <c r="E211" s="0" t="s">
        <v>725</v>
      </c>
      <c r="F211" s="0" t="s">
        <v>726</v>
      </c>
      <c r="G211" s="0" t="s">
        <v>727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5.6</v>
      </c>
      <c r="O211" s="0" t="n">
        <v>0</v>
      </c>
      <c r="P211" s="0" t="n">
        <v>0</v>
      </c>
      <c r="Q211" s="0" t="n">
        <v>0</v>
      </c>
      <c r="R211" s="0" t="n">
        <v>0</v>
      </c>
      <c r="S211" s="0" t="s">
        <v>4</v>
      </c>
    </row>
    <row r="212" customFormat="false" ht="14.4" hidden="false" customHeight="false" outlineLevel="0" collapsed="false">
      <c r="A212" s="0" t="s">
        <v>31</v>
      </c>
      <c r="B212" s="0" t="n">
        <v>1</v>
      </c>
      <c r="C212" s="0" t="s">
        <v>728</v>
      </c>
      <c r="D212" s="0" t="s">
        <v>237</v>
      </c>
      <c r="E212" s="0" t="s">
        <v>729</v>
      </c>
      <c r="F212" s="0" t="s">
        <v>370</v>
      </c>
      <c r="G212" s="0" t="s">
        <v>371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14.1</v>
      </c>
      <c r="O212" s="0" t="n">
        <v>0</v>
      </c>
      <c r="P212" s="0" t="n">
        <v>0</v>
      </c>
      <c r="Q212" s="0" t="n">
        <v>0</v>
      </c>
      <c r="R212" s="0" t="n">
        <v>0</v>
      </c>
      <c r="S212" s="0" t="s">
        <v>4</v>
      </c>
    </row>
    <row r="213" customFormat="false" ht="14.4" hidden="false" customHeight="false" outlineLevel="0" collapsed="false">
      <c r="A213" s="0" t="s">
        <v>31</v>
      </c>
      <c r="B213" s="0" t="n">
        <v>1</v>
      </c>
      <c r="C213" s="0" t="s">
        <v>730</v>
      </c>
      <c r="D213" s="0" t="s">
        <v>33</v>
      </c>
      <c r="E213" s="0" t="s">
        <v>731</v>
      </c>
      <c r="F213" s="0" t="s">
        <v>370</v>
      </c>
      <c r="G213" s="0" t="s">
        <v>371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9.5</v>
      </c>
      <c r="O213" s="0" t="n">
        <v>0</v>
      </c>
      <c r="P213" s="0" t="n">
        <v>0</v>
      </c>
      <c r="Q213" s="0" t="n">
        <v>0</v>
      </c>
      <c r="R213" s="0" t="n">
        <v>0</v>
      </c>
      <c r="S213" s="0" t="s">
        <v>4</v>
      </c>
    </row>
    <row r="214" customFormat="false" ht="14.4" hidden="false" customHeight="false" outlineLevel="0" collapsed="false">
      <c r="A214" s="0" t="s">
        <v>31</v>
      </c>
      <c r="B214" s="0" t="n">
        <v>1</v>
      </c>
      <c r="C214" s="0" t="s">
        <v>732</v>
      </c>
      <c r="D214" s="0" t="s">
        <v>73</v>
      </c>
      <c r="E214" s="0" t="s">
        <v>733</v>
      </c>
      <c r="F214" s="0" t="s">
        <v>398</v>
      </c>
      <c r="G214" s="0" t="s">
        <v>399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7.7</v>
      </c>
      <c r="O214" s="0" t="n">
        <v>0</v>
      </c>
      <c r="P214" s="0" t="n">
        <v>0</v>
      </c>
      <c r="Q214" s="0" t="n">
        <v>0</v>
      </c>
      <c r="R214" s="0" t="n">
        <v>11.4</v>
      </c>
      <c r="S214" s="0" t="s">
        <v>4</v>
      </c>
    </row>
    <row r="215" customFormat="false" ht="14.4" hidden="false" customHeight="false" outlineLevel="0" collapsed="false">
      <c r="A215" s="0" t="s">
        <v>31</v>
      </c>
      <c r="B215" s="0" t="n">
        <v>1</v>
      </c>
      <c r="C215" s="0" t="s">
        <v>734</v>
      </c>
      <c r="D215" s="0" t="s">
        <v>73</v>
      </c>
      <c r="E215" s="0" t="s">
        <v>735</v>
      </c>
      <c r="F215" s="0" t="s">
        <v>398</v>
      </c>
      <c r="G215" s="0" t="s">
        <v>399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8.6</v>
      </c>
      <c r="O215" s="0" t="n">
        <v>0</v>
      </c>
      <c r="P215" s="0" t="n">
        <v>0</v>
      </c>
      <c r="Q215" s="0" t="n">
        <v>0</v>
      </c>
      <c r="R215" s="0" t="n">
        <v>0</v>
      </c>
      <c r="S215" s="0" t="s">
        <v>4</v>
      </c>
    </row>
    <row r="216" customFormat="false" ht="14.4" hidden="false" customHeight="false" outlineLevel="0" collapsed="false">
      <c r="A216" s="0" t="s">
        <v>31</v>
      </c>
      <c r="B216" s="0" t="n">
        <v>1</v>
      </c>
      <c r="C216" s="0" t="s">
        <v>736</v>
      </c>
      <c r="D216" s="0" t="s">
        <v>101</v>
      </c>
      <c r="E216" s="0" t="s">
        <v>737</v>
      </c>
      <c r="F216" s="0" t="s">
        <v>738</v>
      </c>
      <c r="G216" s="0" t="s">
        <v>739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7.8</v>
      </c>
      <c r="O216" s="0" t="n">
        <v>0</v>
      </c>
      <c r="P216" s="0" t="n">
        <v>0</v>
      </c>
      <c r="Q216" s="0" t="n">
        <v>0</v>
      </c>
      <c r="R216" s="0" t="n">
        <v>0</v>
      </c>
      <c r="S216" s="0" t="s">
        <v>4</v>
      </c>
    </row>
    <row r="217" customFormat="false" ht="14.4" hidden="false" customHeight="false" outlineLevel="0" collapsed="false">
      <c r="A217" s="0" t="s">
        <v>31</v>
      </c>
      <c r="B217" s="0" t="n">
        <v>1</v>
      </c>
      <c r="C217" s="0" t="s">
        <v>740</v>
      </c>
      <c r="D217" s="0" t="s">
        <v>47</v>
      </c>
      <c r="E217" s="0" t="s">
        <v>741</v>
      </c>
      <c r="F217" s="0" t="s">
        <v>742</v>
      </c>
      <c r="G217" s="0" t="s">
        <v>743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7.6</v>
      </c>
      <c r="O217" s="0" t="n">
        <v>0</v>
      </c>
      <c r="P217" s="0" t="n">
        <v>0</v>
      </c>
      <c r="Q217" s="0" t="n">
        <v>0</v>
      </c>
      <c r="R217" s="0" t="n">
        <v>0</v>
      </c>
      <c r="S217" s="0" t="s">
        <v>4</v>
      </c>
    </row>
    <row r="218" customFormat="false" ht="14.4" hidden="false" customHeight="false" outlineLevel="0" collapsed="false">
      <c r="A218" s="0" t="s">
        <v>31</v>
      </c>
      <c r="B218" s="0" t="n">
        <v>1</v>
      </c>
      <c r="C218" s="0" t="s">
        <v>744</v>
      </c>
      <c r="D218" s="0" t="s">
        <v>73</v>
      </c>
      <c r="E218" s="0" t="s">
        <v>745</v>
      </c>
      <c r="F218" s="0" t="s">
        <v>742</v>
      </c>
      <c r="G218" s="0" t="s">
        <v>743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13</v>
      </c>
      <c r="O218" s="0" t="n">
        <v>0</v>
      </c>
      <c r="P218" s="0" t="n">
        <v>0</v>
      </c>
      <c r="Q218" s="0" t="n">
        <v>0</v>
      </c>
      <c r="R218" s="0" t="n">
        <v>0</v>
      </c>
      <c r="S218" s="0" t="s">
        <v>4</v>
      </c>
    </row>
    <row r="219" customFormat="false" ht="14.4" hidden="false" customHeight="false" outlineLevel="0" collapsed="false">
      <c r="A219" s="0" t="s">
        <v>31</v>
      </c>
      <c r="B219" s="0" t="n">
        <v>1</v>
      </c>
      <c r="C219" s="0" t="s">
        <v>746</v>
      </c>
      <c r="D219" s="0" t="s">
        <v>52</v>
      </c>
      <c r="E219" s="0" t="s">
        <v>747</v>
      </c>
      <c r="F219" s="0" t="s">
        <v>748</v>
      </c>
      <c r="G219" s="0" t="s">
        <v>749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5.1</v>
      </c>
      <c r="O219" s="0" t="n">
        <v>0</v>
      </c>
      <c r="P219" s="0" t="n">
        <v>0</v>
      </c>
      <c r="Q219" s="0" t="n">
        <v>0</v>
      </c>
      <c r="R219" s="0" t="n">
        <v>0</v>
      </c>
      <c r="S219" s="0" t="s">
        <v>4</v>
      </c>
    </row>
    <row r="220" customFormat="false" ht="14.4" hidden="false" customHeight="false" outlineLevel="0" collapsed="false">
      <c r="A220" s="0" t="s">
        <v>31</v>
      </c>
      <c r="B220" s="0" t="n">
        <v>1</v>
      </c>
      <c r="C220" s="0" t="s">
        <v>750</v>
      </c>
      <c r="D220" s="0" t="s">
        <v>101</v>
      </c>
      <c r="E220" s="0" t="s">
        <v>751</v>
      </c>
      <c r="F220" s="0" t="s">
        <v>752</v>
      </c>
      <c r="G220" s="0" t="s">
        <v>753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5.4</v>
      </c>
      <c r="O220" s="0" t="n">
        <v>0</v>
      </c>
      <c r="P220" s="0" t="n">
        <v>0</v>
      </c>
      <c r="Q220" s="0" t="n">
        <v>0</v>
      </c>
      <c r="R220" s="0" t="n">
        <v>0</v>
      </c>
      <c r="S220" s="0" t="s">
        <v>4</v>
      </c>
    </row>
    <row r="221" customFormat="false" ht="14.4" hidden="false" customHeight="false" outlineLevel="0" collapsed="false">
      <c r="A221" s="0" t="s">
        <v>31</v>
      </c>
      <c r="B221" s="0" t="n">
        <v>1</v>
      </c>
      <c r="C221" s="0" t="s">
        <v>754</v>
      </c>
      <c r="D221" s="0" t="s">
        <v>78</v>
      </c>
      <c r="E221" s="0" t="s">
        <v>755</v>
      </c>
      <c r="F221" s="0" t="s">
        <v>756</v>
      </c>
      <c r="G221" s="0" t="s">
        <v>757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6</v>
      </c>
      <c r="O221" s="0" t="n">
        <v>0</v>
      </c>
      <c r="P221" s="0" t="n">
        <v>0</v>
      </c>
      <c r="Q221" s="0" t="n">
        <v>0</v>
      </c>
      <c r="R221" s="0" t="n">
        <v>0</v>
      </c>
      <c r="S221" s="0" t="s">
        <v>4</v>
      </c>
    </row>
    <row r="222" customFormat="false" ht="14.4" hidden="false" customHeight="false" outlineLevel="0" collapsed="false">
      <c r="A222" s="0" t="s">
        <v>31</v>
      </c>
      <c r="B222" s="0" t="n">
        <v>1</v>
      </c>
      <c r="C222" s="0" t="s">
        <v>758</v>
      </c>
      <c r="D222" s="0" t="s">
        <v>52</v>
      </c>
      <c r="E222" s="0" t="s">
        <v>759</v>
      </c>
      <c r="F222" s="0" t="s">
        <v>760</v>
      </c>
      <c r="G222" s="0" t="s">
        <v>761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5.8</v>
      </c>
      <c r="O222" s="0" t="n">
        <v>0</v>
      </c>
      <c r="P222" s="0" t="n">
        <v>0</v>
      </c>
      <c r="Q222" s="0" t="n">
        <v>0</v>
      </c>
      <c r="R222" s="0" t="n">
        <v>0</v>
      </c>
      <c r="S222" s="0" t="s">
        <v>4</v>
      </c>
    </row>
    <row r="223" customFormat="false" ht="14.4" hidden="false" customHeight="false" outlineLevel="0" collapsed="false">
      <c r="A223" s="0" t="s">
        <v>107</v>
      </c>
      <c r="B223" s="0" t="n">
        <v>1</v>
      </c>
      <c r="C223" s="0" t="s">
        <v>762</v>
      </c>
      <c r="D223" s="0" t="s">
        <v>109</v>
      </c>
      <c r="E223" s="0" t="s">
        <v>763</v>
      </c>
      <c r="F223" s="0" t="s">
        <v>764</v>
      </c>
      <c r="G223" s="0" t="s">
        <v>765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11.8</v>
      </c>
      <c r="P223" s="0" t="n">
        <v>0</v>
      </c>
      <c r="Q223" s="0" t="n">
        <v>0</v>
      </c>
      <c r="R223" s="0" t="n">
        <v>0</v>
      </c>
      <c r="S223" s="0" t="s">
        <v>4</v>
      </c>
    </row>
    <row r="224" customFormat="false" ht="14.4" hidden="false" customHeight="false" outlineLevel="0" collapsed="false">
      <c r="A224" s="0" t="s">
        <v>31</v>
      </c>
      <c r="B224" s="0" t="n">
        <v>1</v>
      </c>
      <c r="C224" s="0" t="s">
        <v>766</v>
      </c>
      <c r="D224" s="0" t="s">
        <v>52</v>
      </c>
      <c r="E224" s="0" t="s">
        <v>767</v>
      </c>
      <c r="F224" s="0" t="s">
        <v>768</v>
      </c>
      <c r="G224" s="0" t="s">
        <v>769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7.1</v>
      </c>
      <c r="P224" s="0" t="n">
        <v>0</v>
      </c>
      <c r="Q224" s="0" t="n">
        <v>0</v>
      </c>
      <c r="R224" s="0" t="n">
        <v>0</v>
      </c>
      <c r="S224" s="0" t="s">
        <v>4</v>
      </c>
    </row>
    <row r="225" customFormat="false" ht="14.4" hidden="false" customHeight="false" outlineLevel="0" collapsed="false">
      <c r="A225" s="0" t="s">
        <v>31</v>
      </c>
      <c r="B225" s="0" t="n">
        <v>1</v>
      </c>
      <c r="C225" s="0" t="s">
        <v>770</v>
      </c>
      <c r="D225" s="0" t="s">
        <v>73</v>
      </c>
      <c r="E225" s="0" t="s">
        <v>771</v>
      </c>
      <c r="F225" s="0" t="s">
        <v>650</v>
      </c>
      <c r="G225" s="0" t="s">
        <v>651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10</v>
      </c>
      <c r="P225" s="0" t="n">
        <v>0</v>
      </c>
      <c r="Q225" s="0" t="n">
        <v>0</v>
      </c>
      <c r="R225" s="0" t="n">
        <v>11.1</v>
      </c>
      <c r="S225" s="0" t="s">
        <v>4</v>
      </c>
    </row>
    <row r="226" customFormat="false" ht="14.4" hidden="false" customHeight="false" outlineLevel="0" collapsed="false">
      <c r="A226" s="0" t="s">
        <v>31</v>
      </c>
      <c r="B226" s="0" t="n">
        <v>1</v>
      </c>
      <c r="C226" s="0" t="s">
        <v>772</v>
      </c>
      <c r="D226" s="0" t="s">
        <v>73</v>
      </c>
      <c r="E226" s="0" t="s">
        <v>773</v>
      </c>
      <c r="F226" s="0" t="s">
        <v>774</v>
      </c>
      <c r="G226" s="0" t="s">
        <v>775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7.1</v>
      </c>
      <c r="P226" s="0" t="n">
        <v>7.7</v>
      </c>
      <c r="Q226" s="0" t="n">
        <v>0</v>
      </c>
      <c r="R226" s="0" t="n">
        <v>0</v>
      </c>
      <c r="S226" s="0" t="s">
        <v>4</v>
      </c>
    </row>
    <row r="227" customFormat="false" ht="14.4" hidden="false" customHeight="false" outlineLevel="0" collapsed="false">
      <c r="A227" s="0" t="s">
        <v>31</v>
      </c>
      <c r="B227" s="0" t="n">
        <v>1</v>
      </c>
      <c r="C227" s="0" t="s">
        <v>776</v>
      </c>
      <c r="D227" s="0" t="s">
        <v>73</v>
      </c>
      <c r="E227" s="0" t="s">
        <v>777</v>
      </c>
      <c r="F227" s="0" t="s">
        <v>778</v>
      </c>
      <c r="G227" s="0" t="s">
        <v>779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6.7</v>
      </c>
      <c r="P227" s="0" t="n">
        <v>0</v>
      </c>
      <c r="Q227" s="0" t="n">
        <v>0</v>
      </c>
      <c r="R227" s="0" t="n">
        <v>0</v>
      </c>
      <c r="S227" s="0" t="s">
        <v>4</v>
      </c>
    </row>
    <row r="228" customFormat="false" ht="14.4" hidden="false" customHeight="false" outlineLevel="0" collapsed="false">
      <c r="A228" s="0" t="s">
        <v>31</v>
      </c>
      <c r="B228" s="0" t="n">
        <v>1</v>
      </c>
      <c r="C228" s="0" t="s">
        <v>780</v>
      </c>
      <c r="D228" s="0" t="s">
        <v>66</v>
      </c>
      <c r="E228" s="0" t="s">
        <v>781</v>
      </c>
      <c r="F228" s="0" t="s">
        <v>782</v>
      </c>
      <c r="G228" s="0" t="s">
        <v>783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5.6</v>
      </c>
      <c r="P228" s="0" t="n">
        <v>0</v>
      </c>
      <c r="Q228" s="0" t="n">
        <v>0</v>
      </c>
      <c r="R228" s="0" t="n">
        <v>0</v>
      </c>
      <c r="S228" s="0" t="s">
        <v>4</v>
      </c>
    </row>
    <row r="229" customFormat="false" ht="14.4" hidden="false" customHeight="false" outlineLevel="0" collapsed="false">
      <c r="A229" s="0" t="s">
        <v>31</v>
      </c>
      <c r="B229" s="0" t="n">
        <v>1</v>
      </c>
      <c r="C229" s="0" t="s">
        <v>784</v>
      </c>
      <c r="D229" s="0" t="s">
        <v>33</v>
      </c>
      <c r="E229" s="0" t="s">
        <v>785</v>
      </c>
      <c r="F229" s="0" t="s">
        <v>786</v>
      </c>
      <c r="G229" s="0" t="s">
        <v>787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16.3</v>
      </c>
      <c r="P229" s="0" t="n">
        <v>0</v>
      </c>
      <c r="Q229" s="0" t="n">
        <v>0</v>
      </c>
      <c r="R229" s="0" t="n">
        <v>0</v>
      </c>
      <c r="S229" s="0" t="s">
        <v>4</v>
      </c>
    </row>
    <row r="230" customFormat="false" ht="14.4" hidden="false" customHeight="false" outlineLevel="0" collapsed="false">
      <c r="A230" s="0" t="s">
        <v>31</v>
      </c>
      <c r="B230" s="0" t="n">
        <v>1</v>
      </c>
      <c r="C230" s="0" t="s">
        <v>788</v>
      </c>
      <c r="D230" s="0" t="s">
        <v>47</v>
      </c>
      <c r="E230" s="0" t="s">
        <v>789</v>
      </c>
      <c r="F230" s="0" t="s">
        <v>790</v>
      </c>
      <c r="G230" s="0" t="s">
        <v>791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5.6</v>
      </c>
      <c r="P230" s="0" t="n">
        <v>0</v>
      </c>
      <c r="Q230" s="0" t="n">
        <v>0</v>
      </c>
      <c r="R230" s="0" t="n">
        <v>0</v>
      </c>
      <c r="S230" s="0" t="s">
        <v>4</v>
      </c>
    </row>
    <row r="231" customFormat="false" ht="14.4" hidden="false" customHeight="false" outlineLevel="0" collapsed="false">
      <c r="A231" s="0" t="s">
        <v>31</v>
      </c>
      <c r="B231" s="0" t="n">
        <v>1</v>
      </c>
      <c r="C231" s="0" t="s">
        <v>792</v>
      </c>
      <c r="D231" s="0" t="s">
        <v>52</v>
      </c>
      <c r="E231" s="0" t="s">
        <v>793</v>
      </c>
      <c r="F231" s="0" t="s">
        <v>794</v>
      </c>
      <c r="G231" s="0" t="s">
        <v>795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6</v>
      </c>
      <c r="P231" s="0" t="n">
        <v>0</v>
      </c>
      <c r="Q231" s="0" t="n">
        <v>0</v>
      </c>
      <c r="R231" s="0" t="n">
        <v>0</v>
      </c>
      <c r="S231" s="0" t="s">
        <v>4</v>
      </c>
    </row>
    <row r="232" customFormat="false" ht="14.4" hidden="false" customHeight="false" outlineLevel="0" collapsed="false">
      <c r="A232" s="0" t="s">
        <v>31</v>
      </c>
      <c r="B232" s="0" t="n">
        <v>1</v>
      </c>
      <c r="C232" s="0" t="s">
        <v>796</v>
      </c>
      <c r="D232" s="0" t="s">
        <v>38</v>
      </c>
      <c r="E232" s="0" t="s">
        <v>797</v>
      </c>
      <c r="F232" s="0" t="s">
        <v>798</v>
      </c>
      <c r="G232" s="0" t="s">
        <v>799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5.5</v>
      </c>
      <c r="P232" s="0" t="n">
        <v>0</v>
      </c>
      <c r="Q232" s="0" t="n">
        <v>0</v>
      </c>
      <c r="R232" s="0" t="n">
        <v>0</v>
      </c>
      <c r="S232" s="0" t="s">
        <v>4</v>
      </c>
    </row>
    <row r="233" customFormat="false" ht="14.4" hidden="false" customHeight="false" outlineLevel="0" collapsed="false">
      <c r="A233" s="0" t="s">
        <v>31</v>
      </c>
      <c r="B233" s="0" t="n">
        <v>1</v>
      </c>
      <c r="C233" s="0" t="s">
        <v>800</v>
      </c>
      <c r="D233" s="0" t="s">
        <v>73</v>
      </c>
      <c r="E233" s="0" t="s">
        <v>801</v>
      </c>
      <c r="F233" s="0" t="s">
        <v>802</v>
      </c>
      <c r="G233" s="0" t="s">
        <v>803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5.9</v>
      </c>
      <c r="P233" s="0" t="n">
        <v>0</v>
      </c>
      <c r="Q233" s="0" t="n">
        <v>0</v>
      </c>
      <c r="R233" s="0" t="n">
        <v>0</v>
      </c>
      <c r="S233" s="0" t="s">
        <v>4</v>
      </c>
    </row>
    <row r="234" customFormat="false" ht="14.4" hidden="false" customHeight="false" outlineLevel="0" collapsed="false">
      <c r="A234" s="0" t="s">
        <v>31</v>
      </c>
      <c r="B234" s="0" t="n">
        <v>1</v>
      </c>
      <c r="C234" s="0" t="s">
        <v>804</v>
      </c>
      <c r="D234" s="0" t="s">
        <v>73</v>
      </c>
      <c r="E234" s="0" t="s">
        <v>805</v>
      </c>
      <c r="F234" s="0" t="s">
        <v>199</v>
      </c>
      <c r="G234" s="0" t="s">
        <v>200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6.3</v>
      </c>
      <c r="P234" s="0" t="n">
        <v>0</v>
      </c>
      <c r="Q234" s="0" t="n">
        <v>0</v>
      </c>
      <c r="R234" s="0" t="n">
        <v>0</v>
      </c>
      <c r="S234" s="0" t="s">
        <v>4</v>
      </c>
    </row>
    <row r="235" customFormat="false" ht="14.4" hidden="false" customHeight="false" outlineLevel="0" collapsed="false">
      <c r="A235" s="0" t="s">
        <v>31</v>
      </c>
      <c r="B235" s="0" t="n">
        <v>1</v>
      </c>
      <c r="C235" s="0" t="s">
        <v>806</v>
      </c>
      <c r="D235" s="0" t="s">
        <v>47</v>
      </c>
      <c r="E235" s="0" t="s">
        <v>807</v>
      </c>
      <c r="F235" s="0" t="s">
        <v>808</v>
      </c>
      <c r="G235" s="0" t="s">
        <v>809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18</v>
      </c>
      <c r="P235" s="0" t="n">
        <v>0</v>
      </c>
      <c r="Q235" s="0" t="n">
        <v>0</v>
      </c>
      <c r="R235" s="0" t="n">
        <v>0</v>
      </c>
      <c r="S235" s="0" t="s">
        <v>4</v>
      </c>
    </row>
    <row r="236" customFormat="false" ht="14.4" hidden="false" customHeight="false" outlineLevel="0" collapsed="false">
      <c r="A236" s="0" t="s">
        <v>31</v>
      </c>
      <c r="B236" s="0" t="n">
        <v>1</v>
      </c>
      <c r="C236" s="0" t="s">
        <v>810</v>
      </c>
      <c r="D236" s="0" t="s">
        <v>47</v>
      </c>
      <c r="E236" s="0" t="s">
        <v>811</v>
      </c>
      <c r="F236" s="0" t="s">
        <v>812</v>
      </c>
      <c r="G236" s="0" t="s">
        <v>813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6.3</v>
      </c>
      <c r="P236" s="0" t="n">
        <v>0</v>
      </c>
      <c r="Q236" s="0" t="n">
        <v>0</v>
      </c>
      <c r="R236" s="0" t="n">
        <v>0</v>
      </c>
      <c r="S236" s="0" t="s">
        <v>4</v>
      </c>
    </row>
    <row r="237" customFormat="false" ht="14.4" hidden="false" customHeight="false" outlineLevel="0" collapsed="false">
      <c r="A237" s="0" t="s">
        <v>31</v>
      </c>
      <c r="B237" s="0" t="n">
        <v>1</v>
      </c>
      <c r="C237" s="0" t="s">
        <v>814</v>
      </c>
      <c r="D237" s="0" t="s">
        <v>73</v>
      </c>
      <c r="E237" s="0" t="s">
        <v>815</v>
      </c>
      <c r="F237" s="0" t="s">
        <v>816</v>
      </c>
      <c r="G237" s="0" t="s">
        <v>817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7.1</v>
      </c>
      <c r="Q237" s="0" t="n">
        <v>0</v>
      </c>
      <c r="R237" s="0" t="n">
        <v>0</v>
      </c>
      <c r="S237" s="0" t="s">
        <v>4</v>
      </c>
    </row>
    <row r="238" customFormat="false" ht="14.4" hidden="false" customHeight="false" outlineLevel="0" collapsed="false">
      <c r="A238" s="0" t="s">
        <v>31</v>
      </c>
      <c r="B238" s="0" t="n">
        <v>1</v>
      </c>
      <c r="C238" s="0" t="s">
        <v>818</v>
      </c>
      <c r="D238" s="0" t="s">
        <v>33</v>
      </c>
      <c r="E238" s="0" t="s">
        <v>819</v>
      </c>
      <c r="F238" s="0" t="s">
        <v>820</v>
      </c>
      <c r="G238" s="0" t="s">
        <v>821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15.6</v>
      </c>
      <c r="Q238" s="0" t="n">
        <v>0</v>
      </c>
      <c r="R238" s="0" t="n">
        <v>0</v>
      </c>
      <c r="S238" s="0" t="s">
        <v>4</v>
      </c>
    </row>
    <row r="239" customFormat="false" ht="14.4" hidden="false" customHeight="false" outlineLevel="0" collapsed="false">
      <c r="A239" s="0" t="s">
        <v>31</v>
      </c>
      <c r="B239" s="0" t="n">
        <v>1</v>
      </c>
      <c r="C239" s="0" t="s">
        <v>822</v>
      </c>
      <c r="D239" s="0" t="s">
        <v>33</v>
      </c>
      <c r="E239" s="0" t="s">
        <v>823</v>
      </c>
      <c r="F239" s="0" t="s">
        <v>824</v>
      </c>
      <c r="G239" s="0" t="s">
        <v>825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6.5</v>
      </c>
      <c r="Q239" s="0" t="n">
        <v>0</v>
      </c>
      <c r="R239" s="0" t="n">
        <v>6.7</v>
      </c>
      <c r="S239" s="0" t="s">
        <v>4</v>
      </c>
    </row>
    <row r="240" customFormat="false" ht="14.4" hidden="false" customHeight="false" outlineLevel="0" collapsed="false">
      <c r="A240" s="0" t="s">
        <v>31</v>
      </c>
      <c r="B240" s="0" t="n">
        <v>1</v>
      </c>
      <c r="C240" s="0" t="s">
        <v>826</v>
      </c>
      <c r="D240" s="0" t="s">
        <v>73</v>
      </c>
      <c r="E240" s="0" t="s">
        <v>827</v>
      </c>
      <c r="F240" s="0" t="s">
        <v>828</v>
      </c>
      <c r="G240" s="0" t="s">
        <v>829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9.2</v>
      </c>
      <c r="Q240" s="0" t="n">
        <v>0</v>
      </c>
      <c r="R240" s="0" t="n">
        <v>0</v>
      </c>
      <c r="S240" s="0" t="s">
        <v>4</v>
      </c>
    </row>
    <row r="241" customFormat="false" ht="14.4" hidden="false" customHeight="false" outlineLevel="0" collapsed="false">
      <c r="A241" s="0" t="s">
        <v>107</v>
      </c>
      <c r="B241" s="0" t="n">
        <v>1</v>
      </c>
      <c r="C241" s="0" t="s">
        <v>830</v>
      </c>
      <c r="D241" s="0" t="s">
        <v>831</v>
      </c>
      <c r="F241" s="0" t="s">
        <v>832</v>
      </c>
      <c r="G241" s="0" t="s">
        <v>832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6.8</v>
      </c>
      <c r="Q241" s="0" t="n">
        <v>0</v>
      </c>
      <c r="R241" s="0" t="n">
        <v>0</v>
      </c>
      <c r="S241" s="0" t="s">
        <v>4</v>
      </c>
    </row>
    <row r="242" customFormat="false" ht="14.4" hidden="false" customHeight="false" outlineLevel="0" collapsed="false">
      <c r="A242" s="0" t="s">
        <v>31</v>
      </c>
      <c r="B242" s="0" t="n">
        <v>1</v>
      </c>
      <c r="C242" s="0" t="s">
        <v>833</v>
      </c>
      <c r="D242" s="0" t="s">
        <v>101</v>
      </c>
      <c r="E242" s="0" t="s">
        <v>834</v>
      </c>
      <c r="F242" s="0" t="s">
        <v>353</v>
      </c>
      <c r="G242" s="0" t="s">
        <v>354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8.2</v>
      </c>
      <c r="Q242" s="0" t="n">
        <v>0</v>
      </c>
      <c r="R242" s="0" t="n">
        <v>0</v>
      </c>
      <c r="S242" s="0" t="s">
        <v>4</v>
      </c>
    </row>
    <row r="243" customFormat="false" ht="14.4" hidden="false" customHeight="false" outlineLevel="0" collapsed="false">
      <c r="A243" s="0" t="s">
        <v>31</v>
      </c>
      <c r="B243" s="0" t="n">
        <v>1</v>
      </c>
      <c r="C243" s="0" t="s">
        <v>835</v>
      </c>
      <c r="D243" s="0" t="s">
        <v>52</v>
      </c>
      <c r="E243" s="0" t="s">
        <v>836</v>
      </c>
      <c r="F243" s="0" t="s">
        <v>837</v>
      </c>
      <c r="G243" s="0" t="s">
        <v>838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7.7</v>
      </c>
      <c r="Q243" s="0" t="n">
        <v>0</v>
      </c>
      <c r="R243" s="0" t="n">
        <v>0</v>
      </c>
      <c r="S243" s="0" t="s">
        <v>4</v>
      </c>
    </row>
    <row r="244" customFormat="false" ht="14.4" hidden="false" customHeight="false" outlineLevel="0" collapsed="false">
      <c r="A244" s="0" t="s">
        <v>31</v>
      </c>
      <c r="B244" s="0" t="n">
        <v>1</v>
      </c>
      <c r="C244" s="0" t="s">
        <v>839</v>
      </c>
      <c r="D244" s="0" t="s">
        <v>101</v>
      </c>
      <c r="E244" s="0" t="s">
        <v>840</v>
      </c>
      <c r="F244" s="0" t="s">
        <v>841</v>
      </c>
      <c r="G244" s="0" t="s">
        <v>842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5.2</v>
      </c>
      <c r="Q244" s="0" t="n">
        <v>0</v>
      </c>
      <c r="R244" s="0" t="n">
        <v>0</v>
      </c>
      <c r="S244" s="0" t="s">
        <v>4</v>
      </c>
    </row>
    <row r="245" customFormat="false" ht="14.4" hidden="false" customHeight="false" outlineLevel="0" collapsed="false">
      <c r="A245" s="0" t="s">
        <v>31</v>
      </c>
      <c r="B245" s="0" t="n">
        <v>1</v>
      </c>
      <c r="C245" s="0" t="s">
        <v>843</v>
      </c>
      <c r="D245" s="0" t="s">
        <v>147</v>
      </c>
      <c r="E245" s="0" t="s">
        <v>844</v>
      </c>
      <c r="F245" s="0" t="s">
        <v>845</v>
      </c>
      <c r="G245" s="0" t="s">
        <v>846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6.4</v>
      </c>
      <c r="Q245" s="0" t="n">
        <v>0</v>
      </c>
      <c r="R245" s="0" t="n">
        <v>0</v>
      </c>
      <c r="S245" s="0" t="s">
        <v>4</v>
      </c>
    </row>
    <row r="246" customFormat="false" ht="14.4" hidden="false" customHeight="false" outlineLevel="0" collapsed="false">
      <c r="A246" s="0" t="s">
        <v>31</v>
      </c>
      <c r="B246" s="0" t="n">
        <v>1</v>
      </c>
      <c r="C246" s="0" t="s">
        <v>847</v>
      </c>
      <c r="D246" s="0" t="s">
        <v>61</v>
      </c>
      <c r="E246" s="0" t="s">
        <v>848</v>
      </c>
      <c r="F246" s="0" t="s">
        <v>849</v>
      </c>
      <c r="G246" s="0" t="s">
        <v>850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5.5</v>
      </c>
      <c r="Q246" s="0" t="n">
        <v>0</v>
      </c>
      <c r="R246" s="0" t="n">
        <v>0</v>
      </c>
      <c r="S246" s="0" t="s">
        <v>4</v>
      </c>
    </row>
    <row r="247" customFormat="false" ht="14.4" hidden="false" customHeight="false" outlineLevel="0" collapsed="false">
      <c r="A247" s="0" t="s">
        <v>31</v>
      </c>
      <c r="B247" s="0" t="n">
        <v>1</v>
      </c>
      <c r="C247" s="0" t="s">
        <v>851</v>
      </c>
      <c r="D247" s="0" t="s">
        <v>73</v>
      </c>
      <c r="E247" s="0" t="s">
        <v>852</v>
      </c>
      <c r="F247" s="0" t="s">
        <v>402</v>
      </c>
      <c r="G247" s="0" t="s">
        <v>403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11.4</v>
      </c>
      <c r="Q247" s="0" t="n">
        <v>0</v>
      </c>
      <c r="R247" s="0" t="n">
        <v>0</v>
      </c>
      <c r="S247" s="0" t="s">
        <v>4</v>
      </c>
    </row>
    <row r="248" customFormat="false" ht="14.4" hidden="false" customHeight="false" outlineLevel="0" collapsed="false">
      <c r="A248" s="0" t="s">
        <v>31</v>
      </c>
      <c r="B248" s="0" t="n">
        <v>1</v>
      </c>
      <c r="C248" s="0" t="s">
        <v>853</v>
      </c>
      <c r="D248" s="0" t="s">
        <v>101</v>
      </c>
      <c r="E248" s="0" t="s">
        <v>854</v>
      </c>
      <c r="F248" s="0" t="s">
        <v>855</v>
      </c>
      <c r="G248" s="0" t="s">
        <v>36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6</v>
      </c>
      <c r="Q248" s="0" t="n">
        <v>0</v>
      </c>
      <c r="R248" s="0" t="n">
        <v>0</v>
      </c>
      <c r="S248" s="0" t="s">
        <v>4</v>
      </c>
    </row>
    <row r="249" customFormat="false" ht="14.4" hidden="false" customHeight="false" outlineLevel="0" collapsed="false">
      <c r="A249" s="0" t="s">
        <v>31</v>
      </c>
      <c r="B249" s="0" t="n">
        <v>1</v>
      </c>
      <c r="C249" s="0" t="s">
        <v>856</v>
      </c>
      <c r="D249" s="0" t="s">
        <v>47</v>
      </c>
      <c r="E249" s="0" t="s">
        <v>857</v>
      </c>
      <c r="F249" s="0" t="s">
        <v>858</v>
      </c>
      <c r="G249" s="0" t="s">
        <v>859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6.4</v>
      </c>
      <c r="Q249" s="0" t="n">
        <v>0</v>
      </c>
      <c r="R249" s="0" t="n">
        <v>0</v>
      </c>
      <c r="S249" s="0" t="s">
        <v>4</v>
      </c>
    </row>
    <row r="250" customFormat="false" ht="14.4" hidden="false" customHeight="false" outlineLevel="0" collapsed="false">
      <c r="A250" s="0" t="s">
        <v>31</v>
      </c>
      <c r="B250" s="0" t="n">
        <v>1</v>
      </c>
      <c r="C250" s="0" t="s">
        <v>860</v>
      </c>
      <c r="D250" s="0" t="s">
        <v>237</v>
      </c>
      <c r="E250" s="0" t="s">
        <v>861</v>
      </c>
      <c r="F250" s="0" t="s">
        <v>862</v>
      </c>
      <c r="G250" s="0" t="s">
        <v>863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5.7</v>
      </c>
      <c r="Q250" s="0" t="n">
        <v>0</v>
      </c>
      <c r="R250" s="0" t="n">
        <v>0</v>
      </c>
      <c r="S250" s="0" t="s">
        <v>4</v>
      </c>
    </row>
    <row r="251" customFormat="false" ht="14.4" hidden="false" customHeight="false" outlineLevel="0" collapsed="false">
      <c r="A251" s="0" t="s">
        <v>31</v>
      </c>
      <c r="B251" s="0" t="n">
        <v>1</v>
      </c>
      <c r="C251" s="0" t="s">
        <v>864</v>
      </c>
      <c r="D251" s="0" t="s">
        <v>52</v>
      </c>
      <c r="E251" s="0" t="s">
        <v>865</v>
      </c>
      <c r="F251" s="0" t="s">
        <v>866</v>
      </c>
      <c r="G251" s="0" t="s">
        <v>867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10.2</v>
      </c>
      <c r="Q251" s="0" t="n">
        <v>0</v>
      </c>
      <c r="R251" s="0" t="n">
        <v>0</v>
      </c>
      <c r="S251" s="0" t="s">
        <v>4</v>
      </c>
    </row>
    <row r="252" customFormat="false" ht="14.4" hidden="false" customHeight="false" outlineLevel="0" collapsed="false">
      <c r="A252" s="0" t="s">
        <v>31</v>
      </c>
      <c r="B252" s="0" t="n">
        <v>1</v>
      </c>
      <c r="C252" s="0" t="s">
        <v>868</v>
      </c>
      <c r="D252" s="0" t="s">
        <v>61</v>
      </c>
      <c r="E252" s="0" t="s">
        <v>869</v>
      </c>
      <c r="F252" s="0" t="s">
        <v>870</v>
      </c>
      <c r="G252" s="0" t="s">
        <v>871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5.1</v>
      </c>
      <c r="Q252" s="0" t="n">
        <v>0</v>
      </c>
      <c r="R252" s="0" t="n">
        <v>0</v>
      </c>
      <c r="S252" s="0" t="s">
        <v>4</v>
      </c>
    </row>
    <row r="253" customFormat="false" ht="14.4" hidden="false" customHeight="false" outlineLevel="0" collapsed="false">
      <c r="A253" s="0" t="s">
        <v>31</v>
      </c>
      <c r="B253" s="0" t="n">
        <v>1</v>
      </c>
      <c r="C253" s="0" t="s">
        <v>872</v>
      </c>
      <c r="D253" s="0" t="s">
        <v>78</v>
      </c>
      <c r="E253" s="0" t="s">
        <v>873</v>
      </c>
      <c r="F253" s="0" t="s">
        <v>228</v>
      </c>
      <c r="G253" s="0" t="s">
        <v>229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11.1</v>
      </c>
      <c r="R253" s="0" t="n">
        <v>0</v>
      </c>
      <c r="S253" s="0" t="s">
        <v>4</v>
      </c>
    </row>
    <row r="254" customFormat="false" ht="14.4" hidden="false" customHeight="false" outlineLevel="0" collapsed="false">
      <c r="A254" s="0" t="s">
        <v>31</v>
      </c>
      <c r="B254" s="0" t="n">
        <v>1</v>
      </c>
      <c r="C254" s="0" t="s">
        <v>226</v>
      </c>
      <c r="D254" s="0" t="s">
        <v>78</v>
      </c>
      <c r="E254" s="0" t="s">
        <v>874</v>
      </c>
      <c r="F254" s="0" t="s">
        <v>228</v>
      </c>
      <c r="G254" s="0" t="s">
        <v>229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6.6</v>
      </c>
      <c r="R254" s="0" t="n">
        <v>0</v>
      </c>
      <c r="S254" s="0" t="s">
        <v>4</v>
      </c>
    </row>
    <row r="255" customFormat="false" ht="14.4" hidden="false" customHeight="false" outlineLevel="0" collapsed="false">
      <c r="A255" s="0" t="s">
        <v>31</v>
      </c>
      <c r="B255" s="0" t="n">
        <v>1</v>
      </c>
      <c r="C255" s="0" t="s">
        <v>875</v>
      </c>
      <c r="D255" s="0" t="s">
        <v>237</v>
      </c>
      <c r="E255" s="0" t="s">
        <v>876</v>
      </c>
      <c r="F255" s="0" t="s">
        <v>877</v>
      </c>
      <c r="G255" s="0" t="s">
        <v>878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11.3</v>
      </c>
      <c r="R255" s="0" t="n">
        <v>0</v>
      </c>
      <c r="S255" s="0" t="s">
        <v>4</v>
      </c>
    </row>
    <row r="256" customFormat="false" ht="14.4" hidden="false" customHeight="false" outlineLevel="0" collapsed="false">
      <c r="A256" s="0" t="s">
        <v>31</v>
      </c>
      <c r="B256" s="0" t="n">
        <v>1</v>
      </c>
      <c r="C256" s="0" t="s">
        <v>879</v>
      </c>
      <c r="D256" s="0" t="s">
        <v>78</v>
      </c>
      <c r="E256" s="0" t="s">
        <v>880</v>
      </c>
      <c r="F256" s="0" t="s">
        <v>881</v>
      </c>
      <c r="G256" s="0" t="s">
        <v>882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7.4</v>
      </c>
      <c r="R256" s="0" t="n">
        <v>0</v>
      </c>
      <c r="S256" s="0" t="s">
        <v>4</v>
      </c>
    </row>
    <row r="257" customFormat="false" ht="14.4" hidden="false" customHeight="false" outlineLevel="0" collapsed="false">
      <c r="A257" s="0" t="s">
        <v>31</v>
      </c>
      <c r="B257" s="0" t="n">
        <v>1</v>
      </c>
      <c r="C257" s="0" t="s">
        <v>883</v>
      </c>
      <c r="D257" s="0" t="s">
        <v>33</v>
      </c>
      <c r="E257" s="0" t="s">
        <v>884</v>
      </c>
      <c r="F257" s="0" t="s">
        <v>885</v>
      </c>
      <c r="G257" s="0" t="s">
        <v>886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5.1</v>
      </c>
      <c r="R257" s="0" t="n">
        <v>0</v>
      </c>
      <c r="S257" s="0" t="s">
        <v>4</v>
      </c>
    </row>
    <row r="258" customFormat="false" ht="14.4" hidden="false" customHeight="false" outlineLevel="0" collapsed="false">
      <c r="A258" s="0" t="s">
        <v>31</v>
      </c>
      <c r="B258" s="0" t="n">
        <v>1</v>
      </c>
      <c r="C258" s="0" t="s">
        <v>887</v>
      </c>
      <c r="D258" s="0" t="s">
        <v>38</v>
      </c>
      <c r="E258" s="0" t="s">
        <v>888</v>
      </c>
      <c r="F258" s="0" t="s">
        <v>889</v>
      </c>
      <c r="G258" s="0" t="s">
        <v>890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6.1</v>
      </c>
      <c r="R258" s="0" t="n">
        <v>0</v>
      </c>
      <c r="S258" s="0" t="s">
        <v>4</v>
      </c>
    </row>
    <row r="259" customFormat="false" ht="14.4" hidden="false" customHeight="false" outlineLevel="0" collapsed="false">
      <c r="A259" s="0" t="s">
        <v>107</v>
      </c>
      <c r="B259" s="0" t="n">
        <v>1</v>
      </c>
      <c r="C259" s="0" t="s">
        <v>891</v>
      </c>
      <c r="D259" s="0" t="s">
        <v>109</v>
      </c>
      <c r="E259" s="0" t="s">
        <v>892</v>
      </c>
      <c r="F259" s="0" t="s">
        <v>893</v>
      </c>
      <c r="G259" s="0" t="s">
        <v>894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6.4</v>
      </c>
      <c r="R259" s="0" t="n">
        <v>0</v>
      </c>
      <c r="S259" s="0" t="s">
        <v>4</v>
      </c>
    </row>
    <row r="260" customFormat="false" ht="14.4" hidden="false" customHeight="false" outlineLevel="0" collapsed="false">
      <c r="A260" s="0" t="s">
        <v>31</v>
      </c>
      <c r="B260" s="0" t="n">
        <v>1</v>
      </c>
      <c r="C260" s="0" t="s">
        <v>895</v>
      </c>
      <c r="D260" s="0" t="s">
        <v>73</v>
      </c>
      <c r="E260" s="0" t="s">
        <v>896</v>
      </c>
      <c r="F260" s="0" t="s">
        <v>551</v>
      </c>
      <c r="G260" s="0" t="s">
        <v>552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5.6</v>
      </c>
      <c r="R260" s="0" t="n">
        <v>0</v>
      </c>
      <c r="S260" s="0" t="s">
        <v>4</v>
      </c>
    </row>
    <row r="261" customFormat="false" ht="14.4" hidden="false" customHeight="false" outlineLevel="0" collapsed="false">
      <c r="A261" s="0" t="s">
        <v>31</v>
      </c>
      <c r="B261" s="0" t="n">
        <v>1</v>
      </c>
      <c r="C261" s="0" t="s">
        <v>897</v>
      </c>
      <c r="D261" s="0" t="s">
        <v>33</v>
      </c>
      <c r="E261" s="0" t="s">
        <v>898</v>
      </c>
      <c r="F261" s="0" t="s">
        <v>899</v>
      </c>
      <c r="G261" s="0" t="s">
        <v>900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8.4</v>
      </c>
      <c r="R261" s="0" t="n">
        <v>0</v>
      </c>
      <c r="S261" s="0" t="s">
        <v>4</v>
      </c>
    </row>
    <row r="262" customFormat="false" ht="14.4" hidden="false" customHeight="false" outlineLevel="0" collapsed="false">
      <c r="A262" s="0" t="s">
        <v>31</v>
      </c>
      <c r="B262" s="0" t="n">
        <v>1</v>
      </c>
      <c r="C262" s="0" t="s">
        <v>901</v>
      </c>
      <c r="D262" s="0" t="s">
        <v>73</v>
      </c>
      <c r="E262" s="0" t="s">
        <v>902</v>
      </c>
      <c r="F262" s="0" t="s">
        <v>903</v>
      </c>
      <c r="G262" s="0" t="s">
        <v>904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9.8</v>
      </c>
      <c r="R262" s="0" t="n">
        <v>0</v>
      </c>
      <c r="S262" s="0" t="s">
        <v>4</v>
      </c>
    </row>
    <row r="263" customFormat="false" ht="14.4" hidden="false" customHeight="false" outlineLevel="0" collapsed="false">
      <c r="A263" s="0" t="s">
        <v>31</v>
      </c>
      <c r="B263" s="0" t="n">
        <v>1</v>
      </c>
      <c r="C263" s="0" t="s">
        <v>905</v>
      </c>
      <c r="D263" s="0" t="s">
        <v>101</v>
      </c>
      <c r="E263" s="0" t="s">
        <v>906</v>
      </c>
      <c r="F263" s="0" t="s">
        <v>907</v>
      </c>
      <c r="G263" s="0" t="s">
        <v>908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6.9</v>
      </c>
      <c r="R263" s="0" t="n">
        <v>0</v>
      </c>
      <c r="S263" s="0" t="s">
        <v>4</v>
      </c>
    </row>
    <row r="264" customFormat="false" ht="14.4" hidden="false" customHeight="false" outlineLevel="0" collapsed="false">
      <c r="A264" s="0" t="s">
        <v>31</v>
      </c>
      <c r="B264" s="0" t="n">
        <v>1</v>
      </c>
      <c r="C264" s="0" t="s">
        <v>909</v>
      </c>
      <c r="D264" s="0" t="s">
        <v>52</v>
      </c>
      <c r="E264" s="0" t="s">
        <v>910</v>
      </c>
      <c r="F264" s="0" t="s">
        <v>567</v>
      </c>
      <c r="G264" s="0" t="s">
        <v>568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7</v>
      </c>
      <c r="R264" s="0" t="n">
        <v>0</v>
      </c>
      <c r="S264" s="0" t="s">
        <v>4</v>
      </c>
    </row>
    <row r="265" customFormat="false" ht="14.4" hidden="false" customHeight="false" outlineLevel="0" collapsed="false">
      <c r="A265" s="0" t="s">
        <v>31</v>
      </c>
      <c r="B265" s="0" t="n">
        <v>1</v>
      </c>
      <c r="C265" s="0" t="s">
        <v>911</v>
      </c>
      <c r="D265" s="0" t="s">
        <v>47</v>
      </c>
      <c r="E265" s="0" t="s">
        <v>912</v>
      </c>
      <c r="F265" s="0" t="s">
        <v>913</v>
      </c>
      <c r="G265" s="0" t="s">
        <v>914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10</v>
      </c>
      <c r="R265" s="0" t="n">
        <v>0</v>
      </c>
      <c r="S265" s="0" t="s">
        <v>4</v>
      </c>
    </row>
    <row r="266" customFormat="false" ht="14.4" hidden="false" customHeight="false" outlineLevel="0" collapsed="false">
      <c r="A266" s="0" t="s">
        <v>31</v>
      </c>
      <c r="B266" s="0" t="n">
        <v>1</v>
      </c>
      <c r="C266" s="0" t="s">
        <v>915</v>
      </c>
      <c r="D266" s="0" t="s">
        <v>47</v>
      </c>
      <c r="E266" s="0" t="s">
        <v>916</v>
      </c>
      <c r="F266" s="0" t="s">
        <v>917</v>
      </c>
      <c r="G266" s="0" t="s">
        <v>918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8.8</v>
      </c>
      <c r="R266" s="0" t="n">
        <v>0</v>
      </c>
      <c r="S266" s="0" t="s">
        <v>4</v>
      </c>
    </row>
    <row r="267" customFormat="false" ht="14.4" hidden="false" customHeight="false" outlineLevel="0" collapsed="false">
      <c r="A267" s="0" t="s">
        <v>31</v>
      </c>
      <c r="B267" s="0" t="n">
        <v>1</v>
      </c>
      <c r="C267" s="0" t="s">
        <v>919</v>
      </c>
      <c r="D267" s="0" t="s">
        <v>73</v>
      </c>
      <c r="E267" s="0" t="s">
        <v>920</v>
      </c>
      <c r="F267" s="0" t="s">
        <v>921</v>
      </c>
      <c r="G267" s="0" t="s">
        <v>922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6</v>
      </c>
      <c r="R267" s="0" t="n">
        <v>0</v>
      </c>
      <c r="S267" s="0" t="s">
        <v>4</v>
      </c>
    </row>
    <row r="268" customFormat="false" ht="14.4" hidden="false" customHeight="false" outlineLevel="0" collapsed="false">
      <c r="A268" s="0" t="s">
        <v>31</v>
      </c>
      <c r="B268" s="0" t="n">
        <v>1</v>
      </c>
      <c r="C268" s="0" t="s">
        <v>923</v>
      </c>
      <c r="D268" s="0" t="s">
        <v>73</v>
      </c>
      <c r="E268" s="0" t="s">
        <v>924</v>
      </c>
      <c r="F268" s="0" t="s">
        <v>398</v>
      </c>
      <c r="G268" s="0" t="s">
        <v>399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8.2</v>
      </c>
      <c r="R268" s="0" t="n">
        <v>0</v>
      </c>
      <c r="S268" s="0" t="s">
        <v>4</v>
      </c>
    </row>
    <row r="269" customFormat="false" ht="14.4" hidden="false" customHeight="false" outlineLevel="0" collapsed="false">
      <c r="A269" s="0" t="s">
        <v>31</v>
      </c>
      <c r="B269" s="0" t="n">
        <v>1</v>
      </c>
      <c r="C269" s="0" t="s">
        <v>925</v>
      </c>
      <c r="D269" s="0" t="s">
        <v>73</v>
      </c>
      <c r="E269" s="0" t="s">
        <v>926</v>
      </c>
      <c r="F269" s="0" t="s">
        <v>139</v>
      </c>
      <c r="G269" s="0" t="s">
        <v>140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5.1</v>
      </c>
      <c r="R269" s="0" t="n">
        <v>5.2</v>
      </c>
      <c r="S269" s="0" t="s">
        <v>4</v>
      </c>
    </row>
    <row r="270" customFormat="false" ht="14.4" hidden="false" customHeight="false" outlineLevel="0" collapsed="false">
      <c r="A270" s="0" t="s">
        <v>31</v>
      </c>
      <c r="B270" s="0" t="n">
        <v>1</v>
      </c>
      <c r="C270" s="0" t="s">
        <v>927</v>
      </c>
      <c r="D270" s="0" t="s">
        <v>33</v>
      </c>
      <c r="E270" s="0" t="s">
        <v>928</v>
      </c>
      <c r="F270" s="0" t="s">
        <v>929</v>
      </c>
      <c r="G270" s="0" t="s">
        <v>457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10.4</v>
      </c>
      <c r="R270" s="0" t="n">
        <v>0</v>
      </c>
      <c r="S270" s="0" t="s">
        <v>4</v>
      </c>
    </row>
    <row r="271" customFormat="false" ht="14.4" hidden="false" customHeight="false" outlineLevel="0" collapsed="false">
      <c r="A271" s="0" t="s">
        <v>31</v>
      </c>
      <c r="B271" s="0" t="n">
        <v>1</v>
      </c>
      <c r="C271" s="0" t="s">
        <v>930</v>
      </c>
      <c r="D271" s="0" t="s">
        <v>73</v>
      </c>
      <c r="E271" s="0" t="s">
        <v>931</v>
      </c>
      <c r="F271" s="0" t="s">
        <v>932</v>
      </c>
      <c r="G271" s="0" t="s">
        <v>933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5.5</v>
      </c>
      <c r="R271" s="0" t="n">
        <v>0</v>
      </c>
      <c r="S271" s="0" t="s">
        <v>4</v>
      </c>
    </row>
    <row r="272" customFormat="false" ht="14.4" hidden="false" customHeight="false" outlineLevel="0" collapsed="false">
      <c r="A272" s="0" t="s">
        <v>31</v>
      </c>
      <c r="B272" s="0" t="n">
        <v>1</v>
      </c>
      <c r="C272" s="0" t="s">
        <v>934</v>
      </c>
      <c r="D272" s="0" t="s">
        <v>147</v>
      </c>
      <c r="E272" s="0" t="s">
        <v>935</v>
      </c>
      <c r="F272" s="0" t="s">
        <v>936</v>
      </c>
      <c r="G272" s="0" t="s">
        <v>937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5.2</v>
      </c>
      <c r="R272" s="0" t="n">
        <v>0</v>
      </c>
      <c r="S272" s="0" t="s">
        <v>4</v>
      </c>
    </row>
    <row r="273" customFormat="false" ht="14.4" hidden="false" customHeight="false" outlineLevel="0" collapsed="false">
      <c r="A273" s="0" t="s">
        <v>31</v>
      </c>
      <c r="B273" s="0" t="n">
        <v>1</v>
      </c>
      <c r="C273" s="0" t="s">
        <v>938</v>
      </c>
      <c r="D273" s="0" t="s">
        <v>73</v>
      </c>
      <c r="E273" s="0" t="s">
        <v>939</v>
      </c>
      <c r="F273" s="0" t="s">
        <v>940</v>
      </c>
      <c r="G273" s="0" t="s">
        <v>941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5.2</v>
      </c>
      <c r="R273" s="0" t="n">
        <v>0</v>
      </c>
      <c r="S273" s="0" t="s">
        <v>4</v>
      </c>
    </row>
    <row r="274" customFormat="false" ht="14.4" hidden="false" customHeight="false" outlineLevel="0" collapsed="false">
      <c r="A274" s="0" t="s">
        <v>31</v>
      </c>
      <c r="B274" s="0" t="n">
        <v>1</v>
      </c>
      <c r="C274" s="0" t="s">
        <v>942</v>
      </c>
      <c r="D274" s="0" t="s">
        <v>73</v>
      </c>
      <c r="E274" s="0" t="s">
        <v>943</v>
      </c>
      <c r="F274" s="0" t="s">
        <v>535</v>
      </c>
      <c r="G274" s="0" t="s">
        <v>536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6.6</v>
      </c>
      <c r="R274" s="0" t="n">
        <v>0</v>
      </c>
      <c r="S274" s="0" t="s">
        <v>4</v>
      </c>
    </row>
    <row r="275" customFormat="false" ht="14.4" hidden="false" customHeight="false" outlineLevel="0" collapsed="false">
      <c r="A275" s="0" t="s">
        <v>31</v>
      </c>
      <c r="B275" s="0" t="n">
        <v>1</v>
      </c>
      <c r="C275" s="0" t="s">
        <v>944</v>
      </c>
      <c r="D275" s="0" t="s">
        <v>73</v>
      </c>
      <c r="E275" s="0" t="s">
        <v>945</v>
      </c>
      <c r="F275" s="0" t="s">
        <v>946</v>
      </c>
      <c r="G275" s="0" t="s">
        <v>947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6.6</v>
      </c>
      <c r="S275" s="0" t="s">
        <v>4</v>
      </c>
    </row>
    <row r="276" customFormat="false" ht="14.4" hidden="false" customHeight="false" outlineLevel="0" collapsed="false">
      <c r="A276" s="0" t="s">
        <v>31</v>
      </c>
      <c r="B276" s="0" t="n">
        <v>1</v>
      </c>
      <c r="C276" s="0" t="s">
        <v>948</v>
      </c>
      <c r="D276" s="0" t="s">
        <v>73</v>
      </c>
      <c r="E276" s="0" t="s">
        <v>949</v>
      </c>
      <c r="F276" s="0" t="s">
        <v>228</v>
      </c>
      <c r="G276" s="0" t="s">
        <v>229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7.6</v>
      </c>
      <c r="S276" s="0" t="s">
        <v>4</v>
      </c>
    </row>
    <row r="277" customFormat="false" ht="14.4" hidden="false" customHeight="false" outlineLevel="0" collapsed="false">
      <c r="A277" s="0" t="s">
        <v>31</v>
      </c>
      <c r="B277" s="0" t="n">
        <v>1</v>
      </c>
      <c r="C277" s="0" t="s">
        <v>950</v>
      </c>
      <c r="D277" s="0" t="s">
        <v>52</v>
      </c>
      <c r="E277" s="0" t="s">
        <v>951</v>
      </c>
      <c r="F277" s="0" t="s">
        <v>710</v>
      </c>
      <c r="G277" s="0" t="s">
        <v>711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7.6</v>
      </c>
      <c r="S277" s="0" t="s">
        <v>4</v>
      </c>
    </row>
    <row r="278" customFormat="false" ht="14.4" hidden="false" customHeight="false" outlineLevel="0" collapsed="false">
      <c r="A278" s="0" t="s">
        <v>31</v>
      </c>
      <c r="B278" s="0" t="n">
        <v>1</v>
      </c>
      <c r="C278" s="0" t="s">
        <v>952</v>
      </c>
      <c r="D278" s="0" t="s">
        <v>52</v>
      </c>
      <c r="E278" s="0" t="s">
        <v>953</v>
      </c>
      <c r="F278" s="0" t="s">
        <v>642</v>
      </c>
      <c r="G278" s="0" t="s">
        <v>643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11.9</v>
      </c>
      <c r="S278" s="0" t="s">
        <v>4</v>
      </c>
    </row>
    <row r="279" customFormat="false" ht="14.4" hidden="false" customHeight="false" outlineLevel="0" collapsed="false">
      <c r="A279" s="0" t="s">
        <v>31</v>
      </c>
      <c r="B279" s="0" t="n">
        <v>1</v>
      </c>
      <c r="C279" s="0" t="s">
        <v>954</v>
      </c>
      <c r="D279" s="0" t="s">
        <v>47</v>
      </c>
      <c r="E279" s="0" t="s">
        <v>955</v>
      </c>
      <c r="F279" s="0" t="s">
        <v>88</v>
      </c>
      <c r="G279" s="0" t="s">
        <v>89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7.8</v>
      </c>
      <c r="S279" s="0" t="s">
        <v>4</v>
      </c>
    </row>
    <row r="280" customFormat="false" ht="14.4" hidden="false" customHeight="false" outlineLevel="0" collapsed="false">
      <c r="A280" s="0" t="s">
        <v>31</v>
      </c>
      <c r="B280" s="0" t="n">
        <v>1</v>
      </c>
      <c r="C280" s="0" t="s">
        <v>956</v>
      </c>
      <c r="D280" s="0" t="s">
        <v>38</v>
      </c>
      <c r="E280" s="0" t="s">
        <v>957</v>
      </c>
      <c r="F280" s="0" t="s">
        <v>958</v>
      </c>
      <c r="G280" s="0" t="s">
        <v>959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6.5</v>
      </c>
      <c r="S280" s="0" t="s">
        <v>4</v>
      </c>
    </row>
    <row r="281" customFormat="false" ht="14.4" hidden="false" customHeight="false" outlineLevel="0" collapsed="false">
      <c r="A281" s="0" t="s">
        <v>107</v>
      </c>
      <c r="B281" s="0" t="n">
        <v>1</v>
      </c>
      <c r="C281" s="0" t="s">
        <v>960</v>
      </c>
      <c r="D281" s="0" t="s">
        <v>961</v>
      </c>
      <c r="E281" s="0" t="s">
        <v>962</v>
      </c>
      <c r="F281" s="0" t="s">
        <v>958</v>
      </c>
      <c r="G281" s="0" t="s">
        <v>959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16.1</v>
      </c>
      <c r="S281" s="0" t="s">
        <v>4</v>
      </c>
    </row>
    <row r="282" customFormat="false" ht="14.4" hidden="false" customHeight="false" outlineLevel="0" collapsed="false">
      <c r="A282" s="0" t="s">
        <v>31</v>
      </c>
      <c r="B282" s="0" t="n">
        <v>1</v>
      </c>
      <c r="C282" s="0" t="s">
        <v>963</v>
      </c>
      <c r="D282" s="0" t="s">
        <v>47</v>
      </c>
      <c r="E282" s="0" t="s">
        <v>964</v>
      </c>
      <c r="F282" s="0" t="s">
        <v>370</v>
      </c>
      <c r="G282" s="0" t="s">
        <v>371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16.1</v>
      </c>
      <c r="S282" s="0" t="s">
        <v>4</v>
      </c>
    </row>
    <row r="283" customFormat="false" ht="14.4" hidden="false" customHeight="false" outlineLevel="0" collapsed="false">
      <c r="A283" s="0" t="s">
        <v>31</v>
      </c>
      <c r="B283" s="0" t="n">
        <v>1</v>
      </c>
      <c r="C283" s="0" t="s">
        <v>965</v>
      </c>
      <c r="D283" s="0" t="s">
        <v>78</v>
      </c>
      <c r="E283" s="0" t="s">
        <v>966</v>
      </c>
      <c r="F283" s="0" t="s">
        <v>967</v>
      </c>
      <c r="G283" s="0" t="s">
        <v>968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10</v>
      </c>
      <c r="S283" s="0" t="s">
        <v>4</v>
      </c>
    </row>
    <row r="284" customFormat="false" ht="14.4" hidden="false" customHeight="false" outlineLevel="0" collapsed="false">
      <c r="A284" s="0" t="s">
        <v>31</v>
      </c>
      <c r="B284" s="0" t="n">
        <v>1</v>
      </c>
      <c r="C284" s="0" t="s">
        <v>969</v>
      </c>
      <c r="D284" s="0" t="s">
        <v>73</v>
      </c>
      <c r="E284" s="0" t="s">
        <v>970</v>
      </c>
      <c r="F284" s="0" t="s">
        <v>535</v>
      </c>
      <c r="G284" s="0" t="s">
        <v>536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7.4</v>
      </c>
      <c r="S284" s="0" t="s">
        <v>4</v>
      </c>
    </row>
    <row r="285" customFormat="false" ht="14.4" hidden="false" customHeight="false" outlineLevel="0" collapsed="false">
      <c r="A285" s="0" t="s">
        <v>31</v>
      </c>
      <c r="B285" s="0" t="n">
        <v>1</v>
      </c>
      <c r="C285" s="0" t="s">
        <v>971</v>
      </c>
      <c r="D285" s="0" t="s">
        <v>38</v>
      </c>
      <c r="E285" s="0" t="s">
        <v>972</v>
      </c>
      <c r="F285" s="0" t="s">
        <v>973</v>
      </c>
      <c r="G285" s="0" t="s">
        <v>974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6.2</v>
      </c>
      <c r="S285" s="0" t="s">
        <v>4</v>
      </c>
    </row>
    <row r="286" customFormat="false" ht="14.4" hidden="false" customHeight="false" outlineLevel="0" collapsed="false">
      <c r="A286" s="0" t="s">
        <v>31</v>
      </c>
      <c r="B286" s="0" t="n">
        <v>1</v>
      </c>
      <c r="C286" s="0" t="s">
        <v>975</v>
      </c>
      <c r="D286" s="0" t="s">
        <v>78</v>
      </c>
      <c r="E286" s="0" t="s">
        <v>976</v>
      </c>
      <c r="F286" s="0" t="s">
        <v>440</v>
      </c>
      <c r="G286" s="0" t="s">
        <v>441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8.2</v>
      </c>
      <c r="S286" s="0" t="s">
        <v>4</v>
      </c>
    </row>
    <row r="287" customFormat="false" ht="14.4" hidden="true" customHeight="false" outlineLevel="0" collapsed="false">
      <c r="A287" s="0" t="s">
        <v>31</v>
      </c>
      <c r="B287" s="0" t="n">
        <v>2</v>
      </c>
      <c r="C287" s="0" t="s">
        <v>977</v>
      </c>
      <c r="D287" s="0" t="s">
        <v>66</v>
      </c>
      <c r="E287" s="0" t="s">
        <v>978</v>
      </c>
      <c r="F287" s="0" t="s">
        <v>979</v>
      </c>
      <c r="G287" s="0" t="s">
        <v>980</v>
      </c>
      <c r="H287" s="0" t="n">
        <v>31.6</v>
      </c>
      <c r="I287" s="0" t="n">
        <v>22.7</v>
      </c>
      <c r="J287" s="0" t="n">
        <v>27.7</v>
      </c>
      <c r="K287" s="0" t="n">
        <v>33.3</v>
      </c>
      <c r="L287" s="0" t="n">
        <v>28.6</v>
      </c>
      <c r="M287" s="0" t="n">
        <v>44.4</v>
      </c>
      <c r="N287" s="0" t="n">
        <v>27</v>
      </c>
      <c r="O287" s="0" t="n">
        <v>32.2</v>
      </c>
      <c r="P287" s="0" t="n">
        <v>32.9</v>
      </c>
      <c r="Q287" s="0" t="n">
        <v>34.5</v>
      </c>
      <c r="R287" s="0" t="n">
        <v>27.4</v>
      </c>
      <c r="S287" s="0" t="s">
        <v>6</v>
      </c>
    </row>
    <row r="288" customFormat="false" ht="14.4" hidden="true" customHeight="false" outlineLevel="0" collapsed="false">
      <c r="A288" s="0" t="s">
        <v>31</v>
      </c>
      <c r="B288" s="0" t="n">
        <v>2</v>
      </c>
      <c r="C288" s="0" t="s">
        <v>981</v>
      </c>
      <c r="D288" s="0" t="s">
        <v>33</v>
      </c>
      <c r="E288" s="0" t="s">
        <v>982</v>
      </c>
      <c r="F288" s="0" t="s">
        <v>979</v>
      </c>
      <c r="G288" s="0" t="s">
        <v>980</v>
      </c>
      <c r="H288" s="0" t="n">
        <v>17</v>
      </c>
      <c r="I288" s="0" t="n">
        <v>0</v>
      </c>
      <c r="J288" s="0" t="n">
        <v>12.8</v>
      </c>
      <c r="K288" s="0" t="n">
        <v>12</v>
      </c>
      <c r="L288" s="0" t="n">
        <v>14.3</v>
      </c>
      <c r="M288" s="0" t="n">
        <v>23.3</v>
      </c>
      <c r="N288" s="0" t="n">
        <v>14.4</v>
      </c>
      <c r="O288" s="0" t="n">
        <v>10.5</v>
      </c>
      <c r="P288" s="0" t="n">
        <v>12.5</v>
      </c>
      <c r="Q288" s="0" t="n">
        <v>17.4</v>
      </c>
      <c r="R288" s="0" t="n">
        <v>12.2</v>
      </c>
      <c r="S288" s="0" t="s">
        <v>6</v>
      </c>
    </row>
    <row r="289" customFormat="false" ht="14.4" hidden="true" customHeight="false" outlineLevel="0" collapsed="false">
      <c r="A289" s="0" t="s">
        <v>31</v>
      </c>
      <c r="B289" s="0" t="n">
        <v>2</v>
      </c>
      <c r="C289" s="0" t="s">
        <v>983</v>
      </c>
      <c r="D289" s="0" t="s">
        <v>101</v>
      </c>
      <c r="E289" s="0" t="s">
        <v>984</v>
      </c>
      <c r="F289" s="0" t="s">
        <v>979</v>
      </c>
      <c r="G289" s="0" t="s">
        <v>980</v>
      </c>
      <c r="H289" s="0" t="n">
        <v>37.2</v>
      </c>
      <c r="I289" s="0" t="n">
        <v>30.4</v>
      </c>
      <c r="J289" s="0" t="n">
        <v>30.6</v>
      </c>
      <c r="K289" s="0" t="n">
        <v>38</v>
      </c>
      <c r="L289" s="0" t="n">
        <v>35</v>
      </c>
      <c r="M289" s="0" t="n">
        <v>54.7</v>
      </c>
      <c r="N289" s="0" t="n">
        <v>33.3</v>
      </c>
      <c r="O289" s="0" t="n">
        <v>37.1</v>
      </c>
      <c r="P289" s="0" t="n">
        <v>38.9</v>
      </c>
      <c r="Q289" s="0" t="n">
        <v>35.8</v>
      </c>
      <c r="R289" s="0" t="n">
        <v>31.7</v>
      </c>
      <c r="S289" s="0" t="s">
        <v>6</v>
      </c>
    </row>
    <row r="290" customFormat="false" ht="14.4" hidden="true" customHeight="false" outlineLevel="0" collapsed="false">
      <c r="A290" s="0" t="s">
        <v>31</v>
      </c>
      <c r="B290" s="0" t="n">
        <v>2</v>
      </c>
      <c r="C290" s="0" t="s">
        <v>985</v>
      </c>
      <c r="D290" s="0" t="s">
        <v>147</v>
      </c>
      <c r="E290" s="0" t="s">
        <v>986</v>
      </c>
      <c r="F290" s="0" t="s">
        <v>979</v>
      </c>
      <c r="G290" s="0" t="s">
        <v>980</v>
      </c>
      <c r="H290" s="0" t="n">
        <v>35.6</v>
      </c>
      <c r="I290" s="0" t="n">
        <v>30.1</v>
      </c>
      <c r="J290" s="0" t="n">
        <v>32.1</v>
      </c>
      <c r="K290" s="0" t="n">
        <v>36.8</v>
      </c>
      <c r="L290" s="0" t="n">
        <v>32.3</v>
      </c>
      <c r="M290" s="0" t="n">
        <v>51.4</v>
      </c>
      <c r="N290" s="0" t="n">
        <v>31.7</v>
      </c>
      <c r="O290" s="0" t="n">
        <v>35.9</v>
      </c>
      <c r="P290" s="0" t="n">
        <v>36.9</v>
      </c>
      <c r="Q290" s="0" t="n">
        <v>33.6</v>
      </c>
      <c r="R290" s="0" t="n">
        <v>30.7</v>
      </c>
      <c r="S290" s="0" t="s">
        <v>6</v>
      </c>
    </row>
    <row r="291" customFormat="false" ht="14.4" hidden="true" customHeight="false" outlineLevel="0" collapsed="false">
      <c r="A291" s="0" t="s">
        <v>31</v>
      </c>
      <c r="B291" s="0" t="n">
        <v>2</v>
      </c>
      <c r="C291" s="0" t="s">
        <v>987</v>
      </c>
      <c r="D291" s="0" t="s">
        <v>33</v>
      </c>
      <c r="E291" s="0" t="s">
        <v>988</v>
      </c>
      <c r="F291" s="0" t="s">
        <v>989</v>
      </c>
      <c r="G291" s="0" t="s">
        <v>95</v>
      </c>
      <c r="H291" s="0" t="n">
        <v>35.7</v>
      </c>
      <c r="I291" s="0" t="n">
        <v>29.4</v>
      </c>
      <c r="J291" s="0" t="n">
        <v>32.9</v>
      </c>
      <c r="K291" s="0" t="n">
        <v>41.2</v>
      </c>
      <c r="L291" s="0" t="n">
        <v>34.8</v>
      </c>
      <c r="M291" s="0" t="n">
        <v>49</v>
      </c>
      <c r="N291" s="0" t="n">
        <v>33.1</v>
      </c>
      <c r="O291" s="0" t="n">
        <v>37</v>
      </c>
      <c r="P291" s="0" t="n">
        <v>36.6</v>
      </c>
      <c r="Q291" s="0" t="n">
        <v>35.6</v>
      </c>
      <c r="R291" s="0" t="n">
        <v>32.9</v>
      </c>
      <c r="S291" s="0" t="s">
        <v>6</v>
      </c>
    </row>
    <row r="292" customFormat="false" ht="14.4" hidden="true" customHeight="false" outlineLevel="0" collapsed="false">
      <c r="A292" s="0" t="s">
        <v>31</v>
      </c>
      <c r="B292" s="0" t="n">
        <v>2</v>
      </c>
      <c r="C292" s="0" t="s">
        <v>990</v>
      </c>
      <c r="D292" s="0" t="s">
        <v>61</v>
      </c>
      <c r="E292" s="0" t="s">
        <v>991</v>
      </c>
      <c r="F292" s="0" t="s">
        <v>989</v>
      </c>
      <c r="G292" s="0" t="s">
        <v>95</v>
      </c>
      <c r="H292" s="0" t="n">
        <v>36.5</v>
      </c>
      <c r="I292" s="0" t="n">
        <v>27.8</v>
      </c>
      <c r="J292" s="0" t="n">
        <v>34.4</v>
      </c>
      <c r="K292" s="0" t="n">
        <v>39.5</v>
      </c>
      <c r="L292" s="0" t="n">
        <v>34.1</v>
      </c>
      <c r="M292" s="0" t="n">
        <v>51.4</v>
      </c>
      <c r="N292" s="0" t="n">
        <v>34</v>
      </c>
      <c r="O292" s="0" t="n">
        <v>36.3</v>
      </c>
      <c r="P292" s="0" t="n">
        <v>38.2</v>
      </c>
      <c r="Q292" s="0" t="n">
        <v>37.4</v>
      </c>
      <c r="R292" s="0" t="n">
        <v>32.4</v>
      </c>
      <c r="S292" s="0" t="s">
        <v>6</v>
      </c>
    </row>
    <row r="293" customFormat="false" ht="14.4" hidden="true" customHeight="false" outlineLevel="0" collapsed="false">
      <c r="A293" s="0" t="s">
        <v>31</v>
      </c>
      <c r="B293" s="0" t="n">
        <v>2</v>
      </c>
      <c r="C293" s="0" t="s">
        <v>992</v>
      </c>
      <c r="D293" s="0" t="s">
        <v>38</v>
      </c>
      <c r="E293" s="0" t="s">
        <v>993</v>
      </c>
      <c r="F293" s="0" t="s">
        <v>989</v>
      </c>
      <c r="G293" s="0" t="s">
        <v>95</v>
      </c>
      <c r="H293" s="0" t="n">
        <v>49.9</v>
      </c>
      <c r="I293" s="0" t="n">
        <v>43.1</v>
      </c>
      <c r="J293" s="0" t="n">
        <v>43.9</v>
      </c>
      <c r="K293" s="0" t="n">
        <v>45.5</v>
      </c>
      <c r="L293" s="0" t="n">
        <v>41.7</v>
      </c>
      <c r="M293" s="0" t="n">
        <v>61</v>
      </c>
      <c r="N293" s="0" t="n">
        <v>44.2</v>
      </c>
      <c r="O293" s="0" t="n">
        <v>51</v>
      </c>
      <c r="P293" s="0" t="n">
        <v>48.8</v>
      </c>
      <c r="Q293" s="0" t="n">
        <v>48.8</v>
      </c>
      <c r="R293" s="0" t="n">
        <v>46.8</v>
      </c>
      <c r="S293" s="0" t="s">
        <v>6</v>
      </c>
    </row>
    <row r="294" customFormat="false" ht="14.4" hidden="true" customHeight="false" outlineLevel="0" collapsed="false">
      <c r="A294" s="0" t="s">
        <v>31</v>
      </c>
      <c r="B294" s="0" t="n">
        <v>2</v>
      </c>
      <c r="C294" s="0" t="s">
        <v>994</v>
      </c>
      <c r="D294" s="0" t="s">
        <v>33</v>
      </c>
      <c r="E294" s="0" t="s">
        <v>995</v>
      </c>
      <c r="F294" s="0" t="s">
        <v>989</v>
      </c>
      <c r="G294" s="0" t="s">
        <v>95</v>
      </c>
      <c r="H294" s="0" t="n">
        <v>27</v>
      </c>
      <c r="I294" s="0" t="n">
        <v>26</v>
      </c>
      <c r="J294" s="0" t="n">
        <v>28</v>
      </c>
      <c r="K294" s="0" t="n">
        <v>23.7</v>
      </c>
      <c r="L294" s="0" t="n">
        <v>30</v>
      </c>
      <c r="M294" s="0" t="n">
        <v>29</v>
      </c>
      <c r="N294" s="0" t="n">
        <v>21</v>
      </c>
      <c r="O294" s="0" t="n">
        <v>31</v>
      </c>
      <c r="P294" s="0" t="n">
        <v>27.5</v>
      </c>
      <c r="Q294" s="0" t="n">
        <v>24</v>
      </c>
      <c r="R294" s="0" t="n">
        <v>29.1</v>
      </c>
      <c r="S294" s="0" t="s">
        <v>6</v>
      </c>
    </row>
    <row r="295" customFormat="false" ht="14.4" hidden="true" customHeight="false" outlineLevel="0" collapsed="false">
      <c r="A295" s="0" t="s">
        <v>31</v>
      </c>
      <c r="B295" s="0" t="n">
        <v>2</v>
      </c>
      <c r="C295" s="0" t="s">
        <v>996</v>
      </c>
      <c r="D295" s="0" t="s">
        <v>61</v>
      </c>
      <c r="E295" s="0" t="s">
        <v>997</v>
      </c>
      <c r="F295" s="0" t="s">
        <v>989</v>
      </c>
      <c r="G295" s="0" t="s">
        <v>95</v>
      </c>
      <c r="H295" s="0" t="n">
        <v>32.3</v>
      </c>
      <c r="I295" s="0" t="n">
        <v>36.3</v>
      </c>
      <c r="J295" s="0" t="n">
        <v>33.6</v>
      </c>
      <c r="K295" s="0" t="n">
        <v>31.3</v>
      </c>
      <c r="L295" s="0" t="n">
        <v>37.5</v>
      </c>
      <c r="M295" s="0" t="n">
        <v>30.6</v>
      </c>
      <c r="N295" s="0" t="n">
        <v>32.6</v>
      </c>
      <c r="O295" s="0" t="n">
        <v>34.2</v>
      </c>
      <c r="P295" s="0" t="n">
        <v>34.5</v>
      </c>
      <c r="Q295" s="0" t="n">
        <v>40</v>
      </c>
      <c r="R295" s="0" t="n">
        <v>36.3</v>
      </c>
      <c r="S295" s="0" t="s">
        <v>6</v>
      </c>
    </row>
    <row r="296" customFormat="false" ht="14.4" hidden="true" customHeight="false" outlineLevel="0" collapsed="false">
      <c r="A296" s="0" t="s">
        <v>31</v>
      </c>
      <c r="B296" s="0" t="n">
        <v>2</v>
      </c>
      <c r="C296" s="0" t="s">
        <v>998</v>
      </c>
      <c r="D296" s="0" t="s">
        <v>101</v>
      </c>
      <c r="E296" s="0" t="s">
        <v>999</v>
      </c>
      <c r="F296" s="0" t="s">
        <v>989</v>
      </c>
      <c r="G296" s="0" t="s">
        <v>95</v>
      </c>
      <c r="H296" s="0" t="n">
        <v>36.7</v>
      </c>
      <c r="I296" s="0" t="n">
        <v>43</v>
      </c>
      <c r="J296" s="0" t="n">
        <v>40.4</v>
      </c>
      <c r="K296" s="0" t="n">
        <v>36.1</v>
      </c>
      <c r="L296" s="0" t="n">
        <v>41.5</v>
      </c>
      <c r="M296" s="0" t="n">
        <v>34.6</v>
      </c>
      <c r="N296" s="0" t="n">
        <v>35.6</v>
      </c>
      <c r="O296" s="0" t="n">
        <v>36.3</v>
      </c>
      <c r="P296" s="0" t="n">
        <v>34.9</v>
      </c>
      <c r="Q296" s="0" t="n">
        <v>40.2</v>
      </c>
      <c r="R296" s="0" t="n">
        <v>38</v>
      </c>
      <c r="S296" s="0" t="s">
        <v>6</v>
      </c>
    </row>
    <row r="297" customFormat="false" ht="14.4" hidden="true" customHeight="false" outlineLevel="0" collapsed="false">
      <c r="A297" s="0" t="s">
        <v>31</v>
      </c>
      <c r="B297" s="0" t="n">
        <v>2</v>
      </c>
      <c r="C297" s="0" t="s">
        <v>1000</v>
      </c>
      <c r="D297" s="0" t="s">
        <v>61</v>
      </c>
      <c r="E297" s="0" t="s">
        <v>1001</v>
      </c>
      <c r="F297" s="0" t="s">
        <v>989</v>
      </c>
      <c r="G297" s="0" t="s">
        <v>95</v>
      </c>
      <c r="H297" s="0" t="n">
        <v>6.7</v>
      </c>
      <c r="I297" s="0" t="n">
        <v>9.1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s">
        <v>6</v>
      </c>
    </row>
    <row r="298" customFormat="false" ht="14.4" hidden="true" customHeight="false" outlineLevel="0" collapsed="false">
      <c r="A298" s="0" t="s">
        <v>31</v>
      </c>
      <c r="B298" s="0" t="n">
        <v>2</v>
      </c>
      <c r="C298" s="0" t="s">
        <v>1002</v>
      </c>
      <c r="D298" s="0" t="s">
        <v>217</v>
      </c>
      <c r="E298" s="0" t="s">
        <v>1003</v>
      </c>
      <c r="F298" s="0" t="s">
        <v>989</v>
      </c>
      <c r="G298" s="0" t="s">
        <v>95</v>
      </c>
      <c r="H298" s="0" t="n">
        <v>5.5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5.7</v>
      </c>
      <c r="R298" s="0" t="n">
        <v>6.4</v>
      </c>
      <c r="S298" s="0" t="s">
        <v>6</v>
      </c>
    </row>
    <row r="299" customFormat="false" ht="14.4" hidden="true" customHeight="false" outlineLevel="0" collapsed="false">
      <c r="A299" s="0" t="s">
        <v>31</v>
      </c>
      <c r="B299" s="0" t="n">
        <v>2</v>
      </c>
      <c r="C299" s="0" t="s">
        <v>1004</v>
      </c>
      <c r="D299" s="0" t="s">
        <v>33</v>
      </c>
      <c r="E299" s="0" t="s">
        <v>1005</v>
      </c>
      <c r="F299" s="0" t="s">
        <v>989</v>
      </c>
      <c r="G299" s="0" t="s">
        <v>95</v>
      </c>
      <c r="H299" s="0" t="n">
        <v>9.4</v>
      </c>
      <c r="I299" s="0" t="n">
        <v>24.7</v>
      </c>
      <c r="J299" s="0" t="n">
        <v>0</v>
      </c>
      <c r="K299" s="0" t="n">
        <v>9.5</v>
      </c>
      <c r="L299" s="0" t="n">
        <v>11.2</v>
      </c>
      <c r="M299" s="0" t="n">
        <v>9.2</v>
      </c>
      <c r="N299" s="0" t="n">
        <v>8.5</v>
      </c>
      <c r="O299" s="0" t="n">
        <v>10</v>
      </c>
      <c r="P299" s="0" t="n">
        <v>10.2</v>
      </c>
      <c r="Q299" s="0" t="n">
        <v>9.7</v>
      </c>
      <c r="R299" s="0" t="n">
        <v>10.2</v>
      </c>
      <c r="S299" s="0" t="s">
        <v>6</v>
      </c>
    </row>
    <row r="300" customFormat="false" ht="14.4" hidden="true" customHeight="false" outlineLevel="0" collapsed="false">
      <c r="A300" s="0" t="s">
        <v>31</v>
      </c>
      <c r="B300" s="0" t="n">
        <v>2</v>
      </c>
      <c r="C300" s="0" t="s">
        <v>1006</v>
      </c>
      <c r="D300" s="0" t="s">
        <v>142</v>
      </c>
      <c r="E300" s="0" t="s">
        <v>1007</v>
      </c>
      <c r="F300" s="0" t="s">
        <v>989</v>
      </c>
      <c r="G300" s="0" t="s">
        <v>95</v>
      </c>
      <c r="H300" s="0" t="n">
        <v>11.2</v>
      </c>
      <c r="I300" s="0" t="n">
        <v>14.9</v>
      </c>
      <c r="J300" s="0" t="n">
        <v>0</v>
      </c>
      <c r="K300" s="0" t="n">
        <v>9.2</v>
      </c>
      <c r="L300" s="0" t="n">
        <v>0</v>
      </c>
      <c r="M300" s="0" t="n">
        <v>9.6</v>
      </c>
      <c r="N300" s="0" t="n">
        <v>7.3</v>
      </c>
      <c r="O300" s="0" t="n">
        <v>0</v>
      </c>
      <c r="P300" s="0" t="n">
        <v>11.4</v>
      </c>
      <c r="Q300" s="0" t="n">
        <v>9.3</v>
      </c>
      <c r="R300" s="0" t="n">
        <v>11</v>
      </c>
      <c r="S300" s="0" t="s">
        <v>6</v>
      </c>
    </row>
    <row r="301" customFormat="false" ht="14.4" hidden="false" customHeight="false" outlineLevel="0" collapsed="false">
      <c r="A301" s="0" t="s">
        <v>31</v>
      </c>
      <c r="B301" s="0" t="n">
        <v>2</v>
      </c>
      <c r="C301" s="0" t="s">
        <v>1008</v>
      </c>
      <c r="D301" s="0" t="s">
        <v>237</v>
      </c>
      <c r="E301" s="0" t="s">
        <v>1009</v>
      </c>
      <c r="F301" s="0" t="s">
        <v>989</v>
      </c>
      <c r="G301" s="0" t="s">
        <v>95</v>
      </c>
      <c r="H301" s="0" t="n">
        <v>0</v>
      </c>
      <c r="I301" s="0" t="n">
        <v>0</v>
      </c>
      <c r="J301" s="0" t="n">
        <v>5.3</v>
      </c>
      <c r="K301" s="0" t="n">
        <v>6.8</v>
      </c>
      <c r="L301" s="0" t="n">
        <v>0</v>
      </c>
      <c r="M301" s="0" t="n">
        <v>0</v>
      </c>
      <c r="N301" s="0" t="n">
        <v>5</v>
      </c>
      <c r="O301" s="0" t="n">
        <v>7.9</v>
      </c>
      <c r="P301" s="0" t="n">
        <v>0</v>
      </c>
      <c r="Q301" s="0" t="n">
        <v>5.1</v>
      </c>
      <c r="R301" s="0" t="n">
        <v>0</v>
      </c>
      <c r="S301" s="0" t="s">
        <v>6</v>
      </c>
    </row>
    <row r="302" customFormat="false" ht="14.4" hidden="false" customHeight="false" outlineLevel="0" collapsed="false">
      <c r="A302" s="0" t="s">
        <v>31</v>
      </c>
      <c r="B302" s="0" t="n">
        <v>2</v>
      </c>
      <c r="C302" s="0" t="s">
        <v>1010</v>
      </c>
      <c r="D302" s="0" t="s">
        <v>61</v>
      </c>
      <c r="E302" s="0" t="s">
        <v>1011</v>
      </c>
      <c r="F302" s="0" t="s">
        <v>989</v>
      </c>
      <c r="G302" s="0" t="s">
        <v>95</v>
      </c>
      <c r="H302" s="0" t="n">
        <v>0</v>
      </c>
      <c r="I302" s="0" t="n">
        <v>0</v>
      </c>
      <c r="J302" s="0" t="n">
        <v>8.2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s">
        <v>6</v>
      </c>
    </row>
    <row r="303" customFormat="false" ht="14.4" hidden="false" customHeight="false" outlineLevel="0" collapsed="false">
      <c r="A303" s="0" t="s">
        <v>31</v>
      </c>
      <c r="B303" s="0" t="n">
        <v>2</v>
      </c>
      <c r="C303" s="0" t="s">
        <v>1012</v>
      </c>
      <c r="D303" s="0" t="s">
        <v>237</v>
      </c>
      <c r="E303" s="0" t="s">
        <v>1013</v>
      </c>
      <c r="F303" s="0" t="s">
        <v>1014</v>
      </c>
      <c r="G303" s="0" t="s">
        <v>1015</v>
      </c>
      <c r="H303" s="0" t="n">
        <v>0</v>
      </c>
      <c r="I303" s="0" t="n">
        <v>0</v>
      </c>
      <c r="J303" s="0" t="n">
        <v>25.3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s">
        <v>6</v>
      </c>
    </row>
    <row r="304" customFormat="false" ht="14.4" hidden="false" customHeight="false" outlineLevel="0" collapsed="false">
      <c r="A304" s="0" t="s">
        <v>31</v>
      </c>
      <c r="B304" s="0" t="n">
        <v>2</v>
      </c>
      <c r="C304" s="0" t="s">
        <v>1016</v>
      </c>
      <c r="D304" s="0" t="s">
        <v>237</v>
      </c>
      <c r="E304" s="0" t="s">
        <v>1017</v>
      </c>
      <c r="F304" s="0" t="s">
        <v>979</v>
      </c>
      <c r="G304" s="0" t="s">
        <v>980</v>
      </c>
      <c r="H304" s="0" t="n">
        <v>0</v>
      </c>
      <c r="I304" s="0" t="n">
        <v>0</v>
      </c>
      <c r="J304" s="0" t="n">
        <v>0</v>
      </c>
      <c r="K304" s="0" t="n">
        <v>5.1</v>
      </c>
      <c r="L304" s="0" t="n">
        <v>0</v>
      </c>
      <c r="M304" s="0" t="n">
        <v>5.7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s">
        <v>6</v>
      </c>
    </row>
    <row r="305" customFormat="false" ht="14.4" hidden="false" customHeight="false" outlineLevel="0" collapsed="false">
      <c r="A305" s="0" t="s">
        <v>107</v>
      </c>
      <c r="B305" s="0" t="n">
        <v>2</v>
      </c>
      <c r="C305" s="0" t="s">
        <v>1018</v>
      </c>
      <c r="D305" s="0" t="s">
        <v>1019</v>
      </c>
      <c r="E305" s="0" t="s">
        <v>1020</v>
      </c>
      <c r="F305" s="0" t="s">
        <v>1021</v>
      </c>
      <c r="G305" s="0" t="s">
        <v>1022</v>
      </c>
      <c r="H305" s="0" t="n">
        <v>0</v>
      </c>
      <c r="I305" s="0" t="n">
        <v>0</v>
      </c>
      <c r="J305" s="0" t="n">
        <v>0</v>
      </c>
      <c r="K305" s="0" t="n">
        <v>58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s">
        <v>6</v>
      </c>
    </row>
    <row r="306" customFormat="false" ht="14.4" hidden="true" customHeight="false" outlineLevel="0" collapsed="false">
      <c r="A306" s="0" t="s">
        <v>31</v>
      </c>
      <c r="B306" s="0" t="n">
        <v>2</v>
      </c>
      <c r="C306" s="0" t="s">
        <v>1023</v>
      </c>
      <c r="D306" s="0" t="s">
        <v>66</v>
      </c>
      <c r="E306" s="0" t="s">
        <v>1024</v>
      </c>
      <c r="F306" s="0" t="s">
        <v>1025</v>
      </c>
      <c r="G306" s="0" t="s">
        <v>1026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5.3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s">
        <v>6</v>
      </c>
    </row>
    <row r="307" customFormat="false" ht="14.4" hidden="false" customHeight="false" outlineLevel="0" collapsed="false">
      <c r="A307" s="0" t="s">
        <v>31</v>
      </c>
      <c r="B307" s="0" t="n">
        <v>2</v>
      </c>
      <c r="C307" s="0" t="s">
        <v>1027</v>
      </c>
      <c r="D307" s="0" t="s">
        <v>33</v>
      </c>
      <c r="E307" s="0" t="s">
        <v>1028</v>
      </c>
      <c r="F307" s="0" t="s">
        <v>1029</v>
      </c>
      <c r="G307" s="0" t="s">
        <v>1030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11.1</v>
      </c>
      <c r="N307" s="0" t="n">
        <v>0</v>
      </c>
      <c r="O307" s="0" t="n">
        <v>11.5</v>
      </c>
      <c r="P307" s="0" t="n">
        <v>15.2</v>
      </c>
      <c r="Q307" s="0" t="n">
        <v>0</v>
      </c>
      <c r="R307" s="0" t="n">
        <v>0</v>
      </c>
      <c r="S307" s="0" t="s">
        <v>6</v>
      </c>
    </row>
    <row r="308" customFormat="false" ht="14.4" hidden="false" customHeight="false" outlineLevel="0" collapsed="false">
      <c r="A308" s="0" t="s">
        <v>31</v>
      </c>
      <c r="B308" s="0" t="n">
        <v>2</v>
      </c>
      <c r="C308" s="0" t="s">
        <v>1031</v>
      </c>
      <c r="D308" s="0" t="s">
        <v>142</v>
      </c>
      <c r="E308" s="0" t="s">
        <v>1032</v>
      </c>
      <c r="F308" s="0" t="s">
        <v>1021</v>
      </c>
      <c r="G308" s="0" t="s">
        <v>1022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5.1</v>
      </c>
      <c r="O308" s="0" t="n">
        <v>0</v>
      </c>
      <c r="P308" s="0" t="n">
        <v>0</v>
      </c>
      <c r="Q308" s="0" t="n">
        <v>0</v>
      </c>
      <c r="R308" s="0" t="n">
        <v>0</v>
      </c>
      <c r="S308" s="0" t="s">
        <v>6</v>
      </c>
    </row>
    <row r="309" customFormat="false" ht="14.4" hidden="false" customHeight="false" outlineLevel="0" collapsed="false">
      <c r="A309" s="0" t="s">
        <v>31</v>
      </c>
      <c r="B309" s="0" t="n">
        <v>2</v>
      </c>
      <c r="C309" s="0" t="s">
        <v>1033</v>
      </c>
      <c r="D309" s="0" t="s">
        <v>61</v>
      </c>
      <c r="E309" s="0" t="s">
        <v>1034</v>
      </c>
      <c r="F309" s="0" t="s">
        <v>1035</v>
      </c>
      <c r="G309" s="0" t="s">
        <v>95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6.9</v>
      </c>
      <c r="O309" s="0" t="n">
        <v>0</v>
      </c>
      <c r="P309" s="0" t="n">
        <v>0</v>
      </c>
      <c r="Q309" s="0" t="n">
        <v>0</v>
      </c>
      <c r="R309" s="0" t="n">
        <v>0</v>
      </c>
      <c r="S309" s="0" t="s">
        <v>6</v>
      </c>
    </row>
    <row r="310" customFormat="false" ht="14.4" hidden="false" customHeight="false" outlineLevel="0" collapsed="false">
      <c r="A310" s="0" t="s">
        <v>31</v>
      </c>
      <c r="B310" s="0" t="n">
        <v>2</v>
      </c>
      <c r="C310" s="0" t="s">
        <v>1036</v>
      </c>
      <c r="D310" s="0" t="s">
        <v>147</v>
      </c>
      <c r="E310" s="0" t="s">
        <v>1037</v>
      </c>
      <c r="F310" s="0" t="s">
        <v>1038</v>
      </c>
      <c r="G310" s="0" t="s">
        <v>1039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5.5</v>
      </c>
      <c r="O310" s="0" t="n">
        <v>0</v>
      </c>
      <c r="P310" s="0" t="n">
        <v>0</v>
      </c>
      <c r="Q310" s="0" t="n">
        <v>0</v>
      </c>
      <c r="R310" s="0" t="n">
        <v>0</v>
      </c>
      <c r="S310" s="0" t="s">
        <v>6</v>
      </c>
    </row>
    <row r="311" customFormat="false" ht="14.4" hidden="false" customHeight="false" outlineLevel="0" collapsed="false">
      <c r="A311" s="0" t="s">
        <v>31</v>
      </c>
      <c r="B311" s="0" t="n">
        <v>2</v>
      </c>
      <c r="C311" s="0" t="s">
        <v>1040</v>
      </c>
      <c r="D311" s="0" t="s">
        <v>147</v>
      </c>
      <c r="E311" s="0" t="s">
        <v>1041</v>
      </c>
      <c r="F311" s="0" t="s">
        <v>1042</v>
      </c>
      <c r="G311" s="0" t="s">
        <v>1043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5.4</v>
      </c>
      <c r="P311" s="0" t="n">
        <v>0</v>
      </c>
      <c r="Q311" s="0" t="n">
        <v>0</v>
      </c>
      <c r="R311" s="0" t="n">
        <v>0</v>
      </c>
      <c r="S311" s="0" t="s">
        <v>6</v>
      </c>
    </row>
    <row r="312" customFormat="false" ht="14.4" hidden="false" customHeight="false" outlineLevel="0" collapsed="false">
      <c r="A312" s="0" t="s">
        <v>31</v>
      </c>
      <c r="B312" s="0" t="n">
        <v>2</v>
      </c>
      <c r="C312" s="0" t="s">
        <v>1044</v>
      </c>
      <c r="D312" s="0" t="s">
        <v>33</v>
      </c>
      <c r="E312" s="0" t="s">
        <v>1045</v>
      </c>
      <c r="F312" s="0" t="s">
        <v>979</v>
      </c>
      <c r="G312" s="0" t="s">
        <v>980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7</v>
      </c>
      <c r="R312" s="0" t="n">
        <v>0</v>
      </c>
      <c r="S312" s="0" t="s">
        <v>6</v>
      </c>
    </row>
    <row r="313" customFormat="false" ht="14.4" hidden="false" customHeight="false" outlineLevel="0" collapsed="false">
      <c r="A313" s="0" t="s">
        <v>31</v>
      </c>
      <c r="B313" s="0" t="n">
        <v>2</v>
      </c>
      <c r="C313" s="0" t="s">
        <v>1046</v>
      </c>
      <c r="D313" s="0" t="s">
        <v>78</v>
      </c>
      <c r="E313" s="0" t="s">
        <v>1047</v>
      </c>
      <c r="F313" s="0" t="s">
        <v>979</v>
      </c>
      <c r="G313" s="0" t="s">
        <v>980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7.8</v>
      </c>
      <c r="R313" s="0" t="n">
        <v>0</v>
      </c>
      <c r="S313" s="0" t="s">
        <v>6</v>
      </c>
    </row>
    <row r="314" customFormat="false" ht="14.4" hidden="false" customHeight="false" outlineLevel="0" collapsed="false">
      <c r="A314" s="0" t="s">
        <v>31</v>
      </c>
      <c r="B314" s="0" t="n">
        <v>2</v>
      </c>
      <c r="C314" s="0" t="s">
        <v>1000</v>
      </c>
      <c r="D314" s="0" t="s">
        <v>485</v>
      </c>
      <c r="E314" s="0" t="s">
        <v>1048</v>
      </c>
      <c r="F314" s="0" t="s">
        <v>989</v>
      </c>
      <c r="G314" s="0" t="s">
        <v>95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5.7</v>
      </c>
      <c r="R314" s="0" t="n">
        <v>6.6</v>
      </c>
      <c r="S314" s="0" t="s">
        <v>6</v>
      </c>
    </row>
    <row r="315" customFormat="false" ht="14.4" hidden="false" customHeight="false" outlineLevel="0" collapsed="false">
      <c r="A315" s="0" t="s">
        <v>31</v>
      </c>
      <c r="B315" s="0" t="n">
        <v>2</v>
      </c>
      <c r="C315" s="0" t="s">
        <v>1049</v>
      </c>
      <c r="D315" s="0" t="s">
        <v>38</v>
      </c>
      <c r="E315" s="0" t="s">
        <v>1050</v>
      </c>
      <c r="F315" s="0" t="s">
        <v>989</v>
      </c>
      <c r="G315" s="0" t="s">
        <v>95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5.8</v>
      </c>
      <c r="R315" s="0" t="n">
        <v>0</v>
      </c>
      <c r="S315" s="0" t="s">
        <v>6</v>
      </c>
    </row>
    <row r="316" customFormat="false" ht="14.4" hidden="false" customHeight="false" outlineLevel="0" collapsed="false">
      <c r="A316" s="0" t="s">
        <v>31</v>
      </c>
      <c r="B316" s="0" t="n">
        <v>2</v>
      </c>
      <c r="C316" s="0" t="s">
        <v>1051</v>
      </c>
      <c r="D316" s="0" t="s">
        <v>237</v>
      </c>
      <c r="E316" s="0" t="s">
        <v>1052</v>
      </c>
      <c r="F316" s="0" t="s">
        <v>989</v>
      </c>
      <c r="G316" s="0" t="s">
        <v>95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6.6</v>
      </c>
      <c r="R316" s="0" t="n">
        <v>5.4</v>
      </c>
      <c r="S316" s="0" t="s">
        <v>6</v>
      </c>
    </row>
    <row r="317" customFormat="false" ht="14.4" hidden="true" customHeight="false" outlineLevel="0" collapsed="false">
      <c r="A317" s="0" t="s">
        <v>31</v>
      </c>
      <c r="B317" s="0" t="n">
        <v>3</v>
      </c>
      <c r="C317" s="0" t="s">
        <v>1053</v>
      </c>
      <c r="D317" s="0" t="s">
        <v>38</v>
      </c>
      <c r="E317" s="0" t="s">
        <v>1054</v>
      </c>
      <c r="F317" s="0" t="s">
        <v>1055</v>
      </c>
      <c r="G317" s="0" t="s">
        <v>1056</v>
      </c>
      <c r="H317" s="0" t="n">
        <v>5.1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s">
        <v>9</v>
      </c>
    </row>
    <row r="318" customFormat="false" ht="14.4" hidden="true" customHeight="false" outlineLevel="0" collapsed="false">
      <c r="A318" s="0" t="s">
        <v>31</v>
      </c>
      <c r="B318" s="0" t="n">
        <v>3</v>
      </c>
      <c r="C318" s="0" t="s">
        <v>1057</v>
      </c>
      <c r="D318" s="0" t="s">
        <v>73</v>
      </c>
      <c r="E318" s="0" t="s">
        <v>1058</v>
      </c>
      <c r="F318" s="0" t="s">
        <v>1059</v>
      </c>
      <c r="G318" s="0" t="s">
        <v>1060</v>
      </c>
      <c r="H318" s="0" t="n">
        <v>14.3</v>
      </c>
      <c r="I318" s="0" t="n">
        <v>0</v>
      </c>
      <c r="J318" s="0" t="n">
        <v>0</v>
      </c>
      <c r="K318" s="0" t="n">
        <v>0</v>
      </c>
      <c r="L318" s="0" t="n">
        <v>16.3</v>
      </c>
      <c r="M318" s="0" t="n">
        <v>0</v>
      </c>
      <c r="N318" s="0" t="n">
        <v>0</v>
      </c>
      <c r="O318" s="0" t="n">
        <v>0</v>
      </c>
      <c r="P318" s="0" t="n">
        <v>6.2</v>
      </c>
      <c r="Q318" s="0" t="n">
        <v>5.8</v>
      </c>
      <c r="R318" s="0" t="n">
        <v>0</v>
      </c>
      <c r="S318" s="0" t="s">
        <v>9</v>
      </c>
    </row>
    <row r="319" customFormat="false" ht="14.4" hidden="true" customHeight="false" outlineLevel="0" collapsed="false">
      <c r="A319" s="0" t="s">
        <v>31</v>
      </c>
      <c r="B319" s="0" t="n">
        <v>3</v>
      </c>
      <c r="C319" s="0" t="s">
        <v>1061</v>
      </c>
      <c r="D319" s="0" t="s">
        <v>38</v>
      </c>
      <c r="E319" s="0" t="s">
        <v>1062</v>
      </c>
      <c r="F319" s="0" t="s">
        <v>1059</v>
      </c>
      <c r="G319" s="0" t="s">
        <v>1060</v>
      </c>
      <c r="H319" s="0" t="n">
        <v>7.9</v>
      </c>
      <c r="I319" s="0" t="n">
        <v>12.6</v>
      </c>
      <c r="J319" s="0" t="n">
        <v>0</v>
      </c>
      <c r="K319" s="0" t="n">
        <v>8</v>
      </c>
      <c r="L319" s="0" t="n">
        <v>13.1</v>
      </c>
      <c r="M319" s="0" t="n">
        <v>0</v>
      </c>
      <c r="N319" s="0" t="n">
        <v>0</v>
      </c>
      <c r="O319" s="0" t="n">
        <v>0</v>
      </c>
      <c r="P319" s="0" t="n">
        <v>8</v>
      </c>
      <c r="Q319" s="0" t="n">
        <v>7.2</v>
      </c>
      <c r="R319" s="0" t="n">
        <v>9.4</v>
      </c>
      <c r="S319" s="0" t="s">
        <v>9</v>
      </c>
    </row>
    <row r="320" customFormat="false" ht="14.4" hidden="true" customHeight="false" outlineLevel="0" collapsed="false">
      <c r="A320" s="0" t="s">
        <v>31</v>
      </c>
      <c r="B320" s="0" t="n">
        <v>3</v>
      </c>
      <c r="C320" s="0" t="s">
        <v>1063</v>
      </c>
      <c r="D320" s="0" t="s">
        <v>47</v>
      </c>
      <c r="E320" s="0" t="s">
        <v>1064</v>
      </c>
      <c r="F320" s="0" t="s">
        <v>1059</v>
      </c>
      <c r="G320" s="0" t="s">
        <v>1060</v>
      </c>
      <c r="H320" s="0" t="n">
        <v>11.8</v>
      </c>
      <c r="I320" s="0" t="n">
        <v>0</v>
      </c>
      <c r="J320" s="0" t="n">
        <v>0</v>
      </c>
      <c r="K320" s="0" t="n">
        <v>0</v>
      </c>
      <c r="L320" s="0" t="n">
        <v>14.1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7.9</v>
      </c>
      <c r="R320" s="0" t="n">
        <v>10.5</v>
      </c>
      <c r="S320" s="0" t="s">
        <v>9</v>
      </c>
    </row>
    <row r="321" customFormat="false" ht="14.4" hidden="true" customHeight="false" outlineLevel="0" collapsed="false">
      <c r="A321" s="0" t="s">
        <v>31</v>
      </c>
      <c r="B321" s="0" t="n">
        <v>3</v>
      </c>
      <c r="C321" s="0" t="s">
        <v>1065</v>
      </c>
      <c r="D321" s="0" t="s">
        <v>66</v>
      </c>
      <c r="E321" s="0" t="s">
        <v>1066</v>
      </c>
      <c r="F321" s="0" t="s">
        <v>1067</v>
      </c>
      <c r="G321" s="0" t="s">
        <v>1068</v>
      </c>
      <c r="H321" s="0" t="n">
        <v>67.6</v>
      </c>
      <c r="I321" s="0" t="n">
        <v>100</v>
      </c>
      <c r="J321" s="0" t="n">
        <v>0</v>
      </c>
      <c r="K321" s="0" t="n">
        <v>100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100</v>
      </c>
      <c r="Q321" s="0" t="n">
        <v>0</v>
      </c>
      <c r="R321" s="0" t="n">
        <v>100</v>
      </c>
      <c r="S321" s="0" t="s">
        <v>9</v>
      </c>
    </row>
    <row r="322" customFormat="false" ht="14.4" hidden="false" customHeight="false" outlineLevel="0" collapsed="false">
      <c r="A322" s="0" t="s">
        <v>31</v>
      </c>
      <c r="B322" s="0" t="n">
        <v>3</v>
      </c>
      <c r="C322" s="0" t="s">
        <v>1069</v>
      </c>
      <c r="D322" s="0" t="s">
        <v>66</v>
      </c>
      <c r="E322" s="0" t="s">
        <v>1070</v>
      </c>
      <c r="F322" s="0" t="s">
        <v>1071</v>
      </c>
      <c r="G322" s="0" t="s">
        <v>1072</v>
      </c>
      <c r="H322" s="0" t="n">
        <v>0</v>
      </c>
      <c r="I322" s="0" t="n">
        <v>6.3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s">
        <v>9</v>
      </c>
    </row>
    <row r="323" customFormat="false" ht="14.4" hidden="false" customHeight="false" outlineLevel="0" collapsed="false">
      <c r="A323" s="0" t="s">
        <v>31</v>
      </c>
      <c r="B323" s="0" t="n">
        <v>3</v>
      </c>
      <c r="C323" s="0" t="s">
        <v>1073</v>
      </c>
      <c r="D323" s="0" t="s">
        <v>78</v>
      </c>
      <c r="E323" s="0" t="s">
        <v>1074</v>
      </c>
      <c r="F323" s="0" t="s">
        <v>1075</v>
      </c>
      <c r="G323" s="0" t="s">
        <v>95</v>
      </c>
      <c r="H323" s="0" t="n">
        <v>0</v>
      </c>
      <c r="I323" s="0" t="n">
        <v>0</v>
      </c>
      <c r="J323" s="0" t="n">
        <v>18.2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s">
        <v>9</v>
      </c>
    </row>
    <row r="324" customFormat="false" ht="14.4" hidden="false" customHeight="false" outlineLevel="0" collapsed="false">
      <c r="A324" s="0" t="s">
        <v>31</v>
      </c>
      <c r="B324" s="0" t="n">
        <v>3</v>
      </c>
      <c r="C324" s="0" t="s">
        <v>1076</v>
      </c>
      <c r="D324" s="0" t="s">
        <v>237</v>
      </c>
      <c r="E324" s="0" t="s">
        <v>1077</v>
      </c>
      <c r="F324" s="0" t="s">
        <v>1078</v>
      </c>
      <c r="G324" s="0" t="s">
        <v>1079</v>
      </c>
      <c r="H324" s="0" t="n">
        <v>0</v>
      </c>
      <c r="I324" s="0" t="n">
        <v>0</v>
      </c>
      <c r="J324" s="0" t="n">
        <v>22.8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s">
        <v>9</v>
      </c>
    </row>
    <row r="325" customFormat="false" ht="14.4" hidden="false" customHeight="false" outlineLevel="0" collapsed="false">
      <c r="A325" s="0" t="s">
        <v>31</v>
      </c>
      <c r="B325" s="0" t="n">
        <v>3</v>
      </c>
      <c r="C325" s="0" t="s">
        <v>1080</v>
      </c>
      <c r="D325" s="0" t="s">
        <v>47</v>
      </c>
      <c r="E325" s="0" t="s">
        <v>1081</v>
      </c>
      <c r="F325" s="0" t="s">
        <v>1078</v>
      </c>
      <c r="G325" s="0" t="s">
        <v>1079</v>
      </c>
      <c r="H325" s="0" t="n">
        <v>0</v>
      </c>
      <c r="I325" s="0" t="n">
        <v>0</v>
      </c>
      <c r="J325" s="0" t="n">
        <v>10.6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s">
        <v>9</v>
      </c>
    </row>
    <row r="326" customFormat="false" ht="14.4" hidden="false" customHeight="false" outlineLevel="0" collapsed="false">
      <c r="A326" s="0" t="s">
        <v>31</v>
      </c>
      <c r="B326" s="0" t="n">
        <v>3</v>
      </c>
      <c r="C326" s="0" t="s">
        <v>1082</v>
      </c>
      <c r="D326" s="0" t="s">
        <v>485</v>
      </c>
      <c r="E326" s="0" t="s">
        <v>1083</v>
      </c>
      <c r="F326" s="0" t="s">
        <v>1084</v>
      </c>
      <c r="G326" s="0" t="s">
        <v>1085</v>
      </c>
      <c r="H326" s="0" t="n">
        <v>0</v>
      </c>
      <c r="I326" s="0" t="n">
        <v>0</v>
      </c>
      <c r="J326" s="0" t="n">
        <v>0</v>
      </c>
      <c r="K326" s="0" t="n">
        <v>7.6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s">
        <v>9</v>
      </c>
    </row>
    <row r="327" customFormat="false" ht="14.4" hidden="false" customHeight="false" outlineLevel="0" collapsed="false">
      <c r="A327" s="0" t="s">
        <v>31</v>
      </c>
      <c r="B327" s="0" t="n">
        <v>3</v>
      </c>
      <c r="C327" s="0" t="s">
        <v>1086</v>
      </c>
      <c r="D327" s="0" t="s">
        <v>147</v>
      </c>
      <c r="E327" s="0" t="s">
        <v>1087</v>
      </c>
      <c r="F327" s="0" t="s">
        <v>1088</v>
      </c>
      <c r="G327" s="0" t="s">
        <v>1089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5.7</v>
      </c>
      <c r="O327" s="0" t="n">
        <v>0</v>
      </c>
      <c r="P327" s="0" t="n">
        <v>0</v>
      </c>
      <c r="Q327" s="0" t="n">
        <v>0</v>
      </c>
      <c r="R327" s="0" t="n">
        <v>0</v>
      </c>
      <c r="S327" s="0" t="s">
        <v>9</v>
      </c>
    </row>
    <row r="328" customFormat="false" ht="14.4" hidden="false" customHeight="false" outlineLevel="0" collapsed="false">
      <c r="A328" s="0" t="s">
        <v>31</v>
      </c>
      <c r="B328" s="0" t="n">
        <v>3</v>
      </c>
      <c r="C328" s="0" t="s">
        <v>1090</v>
      </c>
      <c r="D328" s="0" t="s">
        <v>52</v>
      </c>
      <c r="E328" s="0" t="s">
        <v>1091</v>
      </c>
      <c r="F328" s="0" t="s">
        <v>1092</v>
      </c>
      <c r="G328" s="0" t="s">
        <v>1093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6.4</v>
      </c>
      <c r="O328" s="0" t="n">
        <v>0</v>
      </c>
      <c r="P328" s="0" t="n">
        <v>0</v>
      </c>
      <c r="Q328" s="0" t="n">
        <v>0</v>
      </c>
      <c r="R328" s="0" t="n">
        <v>0</v>
      </c>
      <c r="S328" s="0" t="s">
        <v>9</v>
      </c>
    </row>
    <row r="329" customFormat="false" ht="14.4" hidden="false" customHeight="false" outlineLevel="0" collapsed="false">
      <c r="A329" s="0" t="s">
        <v>31</v>
      </c>
      <c r="B329" s="0" t="n">
        <v>3</v>
      </c>
      <c r="C329" s="0" t="s">
        <v>1094</v>
      </c>
      <c r="D329" s="0" t="s">
        <v>33</v>
      </c>
      <c r="E329" s="0" t="s">
        <v>1095</v>
      </c>
      <c r="F329" s="0" t="s">
        <v>1096</v>
      </c>
      <c r="G329" s="0" t="s">
        <v>1097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15.8</v>
      </c>
      <c r="Q329" s="0" t="n">
        <v>0</v>
      </c>
      <c r="R329" s="0" t="n">
        <v>0</v>
      </c>
      <c r="S329" s="0" t="s">
        <v>9</v>
      </c>
    </row>
    <row r="330" customFormat="false" ht="14.4" hidden="true" customHeight="false" outlineLevel="0" collapsed="false">
      <c r="A330" s="0" t="s">
        <v>31</v>
      </c>
      <c r="B330" s="0" t="n">
        <v>4</v>
      </c>
      <c r="C330" s="0" t="s">
        <v>1098</v>
      </c>
      <c r="D330" s="0" t="s">
        <v>47</v>
      </c>
      <c r="E330" s="0" t="s">
        <v>1099</v>
      </c>
      <c r="F330" s="0" t="s">
        <v>1100</v>
      </c>
      <c r="G330" s="0" t="s">
        <v>1101</v>
      </c>
      <c r="H330" s="0" t="n">
        <v>5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s">
        <v>12</v>
      </c>
    </row>
    <row r="331" customFormat="false" ht="14.4" hidden="false" customHeight="false" outlineLevel="0" collapsed="false">
      <c r="A331" s="0" t="s">
        <v>31</v>
      </c>
      <c r="B331" s="0" t="n">
        <v>4</v>
      </c>
      <c r="C331" s="0" t="s">
        <v>1102</v>
      </c>
      <c r="D331" s="0" t="s">
        <v>237</v>
      </c>
      <c r="E331" s="0" t="s">
        <v>1103</v>
      </c>
      <c r="F331" s="0" t="s">
        <v>1104</v>
      </c>
      <c r="G331" s="0" t="s">
        <v>1105</v>
      </c>
      <c r="H331" s="0" t="n">
        <v>0</v>
      </c>
      <c r="I331" s="0" t="n">
        <v>0</v>
      </c>
      <c r="J331" s="0" t="n">
        <v>0</v>
      </c>
      <c r="K331" s="0" t="n">
        <v>8.2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5.5</v>
      </c>
      <c r="Q331" s="0" t="n">
        <v>0</v>
      </c>
      <c r="R331" s="0" t="n">
        <v>0</v>
      </c>
      <c r="S331" s="0" t="s">
        <v>12</v>
      </c>
    </row>
    <row r="332" customFormat="false" ht="14.4" hidden="true" customHeight="false" outlineLevel="0" collapsed="false">
      <c r="A332" s="0" t="s">
        <v>1106</v>
      </c>
      <c r="B332" s="0" t="s">
        <v>11</v>
      </c>
      <c r="C332" s="0" t="s">
        <v>3</v>
      </c>
      <c r="D332" s="0" t="s">
        <v>1107</v>
      </c>
      <c r="F332" s="0" t="s">
        <v>1108</v>
      </c>
      <c r="G332" s="0" t="s">
        <v>1109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100</v>
      </c>
      <c r="M332" s="0" t="n">
        <v>100</v>
      </c>
      <c r="N332" s="0" t="n">
        <v>100</v>
      </c>
      <c r="O332" s="0" t="n">
        <v>100</v>
      </c>
      <c r="P332" s="0" t="n">
        <v>0</v>
      </c>
      <c r="Q332" s="0" t="n">
        <v>0</v>
      </c>
      <c r="R332" s="0" t="n">
        <v>0</v>
      </c>
      <c r="S332" s="0" t="s">
        <v>12</v>
      </c>
    </row>
  </sheetData>
  <autoFilter ref="A1:S332">
    <filterColumn colId="7">
      <customFilters and="true">
        <customFilter operator="equal" val="0"/>
      </customFilters>
    </filterColumn>
    <filterColumn colId="11">
      <customFilters and="true">
        <customFilter operator="equal" val="0"/>
      </customFilters>
    </filterColumn>
  </autoFilter>
  <conditionalFormatting sqref="H2:R33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3:B33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28"/>
  <sheetViews>
    <sheetView showFormulas="false" showGridLines="true" showRowColHeaders="true" showZeros="true" rightToLeft="false" tabSelected="false" showOutlineSymbols="true" defaultGridColor="true" view="normal" topLeftCell="D300" colorId="64" zoomScale="100" zoomScaleNormal="100" zoomScalePageLayoutView="100" workbookViewId="0">
      <selection pane="topLeft" activeCell="L178" activeCellId="0" sqref="L178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15</v>
      </c>
      <c r="C1" s="1" t="s">
        <v>1110</v>
      </c>
      <c r="D1" s="1" t="s">
        <v>1111</v>
      </c>
      <c r="E1" s="1" t="s">
        <v>1112</v>
      </c>
      <c r="F1" s="1" t="s">
        <v>1113</v>
      </c>
      <c r="G1" s="1" t="s">
        <v>1114</v>
      </c>
      <c r="H1" s="1" t="s">
        <v>1115</v>
      </c>
      <c r="I1" s="1" t="s">
        <v>1116</v>
      </c>
      <c r="J1" s="1" t="s">
        <v>1117</v>
      </c>
      <c r="K1" s="1" t="s">
        <v>1118</v>
      </c>
      <c r="L1" s="1" t="s">
        <v>1119</v>
      </c>
      <c r="M1" s="1" t="s">
        <v>1120</v>
      </c>
      <c r="N1" s="1" t="s">
        <v>1121</v>
      </c>
      <c r="O1" s="1" t="s">
        <v>1122</v>
      </c>
      <c r="P1" s="1" t="s">
        <v>1123</v>
      </c>
      <c r="Q1" s="1" t="s">
        <v>1124</v>
      </c>
      <c r="R1" s="1" t="s">
        <v>1125</v>
      </c>
      <c r="S1" s="1" t="s">
        <v>1126</v>
      </c>
      <c r="T1" s="1" t="s">
        <v>1127</v>
      </c>
      <c r="U1" s="1" t="s">
        <v>1128</v>
      </c>
      <c r="V1" s="1" t="s">
        <v>1129</v>
      </c>
      <c r="W1" s="1" t="s">
        <v>1130</v>
      </c>
      <c r="X1" s="1" t="s">
        <v>1131</v>
      </c>
      <c r="Y1" s="1" t="s">
        <v>1132</v>
      </c>
      <c r="Z1" s="1" t="s">
        <v>1133</v>
      </c>
    </row>
    <row r="2" customFormat="false" ht="14.4" hidden="false" customHeight="false" outlineLevel="0" collapsed="false">
      <c r="A2" s="0" t="s">
        <v>3</v>
      </c>
      <c r="B2" s="0" t="s">
        <v>1134</v>
      </c>
      <c r="C2" s="0" t="s">
        <v>1135</v>
      </c>
      <c r="D2" s="0" t="s">
        <v>1136</v>
      </c>
      <c r="E2" s="0" t="n">
        <v>21</v>
      </c>
      <c r="F2" s="0" t="n">
        <v>185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25</v>
      </c>
      <c r="X2" s="0" t="n">
        <v>217</v>
      </c>
      <c r="Y2" s="0" t="n">
        <v>0</v>
      </c>
      <c r="Z2" s="0" t="n">
        <v>0</v>
      </c>
    </row>
    <row r="3" customFormat="false" ht="14.4" hidden="false" customHeight="false" outlineLevel="0" collapsed="false">
      <c r="A3" s="0" t="s">
        <v>3</v>
      </c>
      <c r="B3" s="0" t="s">
        <v>1137</v>
      </c>
      <c r="C3" s="0" t="s">
        <v>1138</v>
      </c>
      <c r="D3" s="0" t="s">
        <v>1135</v>
      </c>
      <c r="E3" s="0" t="n">
        <v>23</v>
      </c>
      <c r="F3" s="0" t="n">
        <v>240</v>
      </c>
      <c r="G3" s="0" t="n">
        <v>22</v>
      </c>
      <c r="H3" s="0" t="n">
        <v>184</v>
      </c>
      <c r="I3" s="0" t="n">
        <v>40</v>
      </c>
      <c r="J3" s="0" t="n">
        <v>331</v>
      </c>
      <c r="K3" s="0" t="n">
        <v>27</v>
      </c>
      <c r="L3" s="0" t="n">
        <v>308</v>
      </c>
      <c r="M3" s="0" t="n">
        <v>0</v>
      </c>
      <c r="N3" s="0" t="n">
        <v>0</v>
      </c>
      <c r="O3" s="0" t="n">
        <v>40</v>
      </c>
      <c r="P3" s="0" t="n">
        <v>408</v>
      </c>
      <c r="Q3" s="0" t="n">
        <v>0</v>
      </c>
      <c r="R3" s="0" t="n">
        <v>0</v>
      </c>
      <c r="S3" s="0" t="n">
        <v>35</v>
      </c>
      <c r="T3" s="0" t="n">
        <v>339</v>
      </c>
      <c r="U3" s="0" t="n">
        <v>39</v>
      </c>
      <c r="V3" s="0" t="n">
        <v>305</v>
      </c>
      <c r="W3" s="0" t="n">
        <v>36</v>
      </c>
      <c r="X3" s="0" t="n">
        <v>358</v>
      </c>
      <c r="Y3" s="0" t="n">
        <v>0</v>
      </c>
      <c r="Z3" s="0" t="n">
        <v>0</v>
      </c>
    </row>
    <row r="4" customFormat="false" ht="14.4" hidden="false" customHeight="false" outlineLevel="0" collapsed="false">
      <c r="A4" s="0" t="s">
        <v>3</v>
      </c>
      <c r="B4" s="0" t="s">
        <v>1139</v>
      </c>
      <c r="C4" s="0" t="s">
        <v>1136</v>
      </c>
      <c r="D4" s="0" t="s">
        <v>1140</v>
      </c>
      <c r="E4" s="0" t="n">
        <v>20</v>
      </c>
      <c r="F4" s="0" t="n">
        <v>195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24</v>
      </c>
      <c r="T4" s="0" t="n">
        <v>265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</row>
    <row r="5" customFormat="false" ht="14.4" hidden="false" customHeight="false" outlineLevel="0" collapsed="false">
      <c r="A5" s="0" t="s">
        <v>3</v>
      </c>
      <c r="B5" s="0" t="s">
        <v>1141</v>
      </c>
      <c r="C5" s="0" t="s">
        <v>1135</v>
      </c>
      <c r="D5" s="0" t="s">
        <v>1138</v>
      </c>
      <c r="E5" s="0" t="n">
        <v>21</v>
      </c>
      <c r="F5" s="0" t="n">
        <v>219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</row>
    <row r="6" customFormat="false" ht="14.4" hidden="false" customHeight="false" outlineLevel="0" collapsed="false">
      <c r="A6" s="0" t="s">
        <v>3</v>
      </c>
      <c r="B6" s="0" t="s">
        <v>1142</v>
      </c>
      <c r="C6" s="0" t="s">
        <v>1135</v>
      </c>
      <c r="D6" s="0" t="s">
        <v>1138</v>
      </c>
      <c r="E6" s="0" t="n">
        <v>14</v>
      </c>
      <c r="F6" s="0" t="n">
        <v>177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</row>
    <row r="7" customFormat="false" ht="14.4" hidden="false" customHeight="false" outlineLevel="0" collapsed="false">
      <c r="A7" s="0" t="s">
        <v>3</v>
      </c>
      <c r="B7" s="0" t="s">
        <v>1143</v>
      </c>
      <c r="C7" s="0" t="s">
        <v>1136</v>
      </c>
      <c r="D7" s="0" t="s">
        <v>1138</v>
      </c>
      <c r="E7" s="0" t="n">
        <v>10</v>
      </c>
      <c r="F7" s="0" t="n">
        <v>184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</row>
    <row r="8" customFormat="false" ht="14.4" hidden="false" customHeight="false" outlineLevel="0" collapsed="false">
      <c r="A8" s="0" t="s">
        <v>3</v>
      </c>
      <c r="B8" s="0" t="s">
        <v>1144</v>
      </c>
      <c r="C8" s="0" t="s">
        <v>1140</v>
      </c>
      <c r="D8" s="0" t="s">
        <v>1135</v>
      </c>
      <c r="E8" s="0" t="n">
        <v>45</v>
      </c>
      <c r="F8" s="0" t="n">
        <v>205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27</v>
      </c>
      <c r="L8" s="0" t="n">
        <v>205</v>
      </c>
      <c r="M8" s="0" t="n">
        <v>72</v>
      </c>
      <c r="N8" s="0" t="n">
        <v>250</v>
      </c>
      <c r="O8" s="0" t="n">
        <v>43</v>
      </c>
      <c r="P8" s="0" t="n">
        <v>232</v>
      </c>
      <c r="Q8" s="0" t="n">
        <v>0</v>
      </c>
      <c r="R8" s="0" t="n">
        <v>0</v>
      </c>
      <c r="S8" s="0" t="n">
        <v>47</v>
      </c>
      <c r="T8" s="0" t="n">
        <v>233</v>
      </c>
      <c r="U8" s="0" t="n">
        <v>49</v>
      </c>
      <c r="V8" s="0" t="n">
        <v>166</v>
      </c>
      <c r="W8" s="0" t="n">
        <v>0</v>
      </c>
      <c r="X8" s="0" t="n">
        <v>0</v>
      </c>
      <c r="Y8" s="0" t="n">
        <v>69</v>
      </c>
      <c r="Z8" s="0" t="n">
        <v>277</v>
      </c>
    </row>
    <row r="9" customFormat="false" ht="14.4" hidden="false" customHeight="false" outlineLevel="0" collapsed="false">
      <c r="A9" s="0" t="s">
        <v>3</v>
      </c>
      <c r="B9" s="0" t="s">
        <v>1145</v>
      </c>
      <c r="C9" s="0" t="s">
        <v>1140</v>
      </c>
      <c r="D9" s="0" t="s">
        <v>1135</v>
      </c>
      <c r="E9" s="0" t="n">
        <v>78</v>
      </c>
      <c r="F9" s="0" t="n">
        <v>340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38</v>
      </c>
      <c r="L9" s="0" t="n">
        <v>362</v>
      </c>
      <c r="M9" s="0" t="n">
        <v>129</v>
      </c>
      <c r="N9" s="0" t="n">
        <v>417</v>
      </c>
      <c r="O9" s="0" t="n">
        <v>57</v>
      </c>
      <c r="P9" s="0" t="n">
        <v>374</v>
      </c>
      <c r="Q9" s="0" t="n">
        <v>0</v>
      </c>
      <c r="R9" s="0" t="n">
        <v>0</v>
      </c>
      <c r="S9" s="0" t="n">
        <v>67</v>
      </c>
      <c r="T9" s="0" t="n">
        <v>416</v>
      </c>
      <c r="U9" s="0" t="n">
        <v>88</v>
      </c>
      <c r="V9" s="0" t="n">
        <v>314</v>
      </c>
      <c r="W9" s="0" t="n">
        <v>0</v>
      </c>
      <c r="X9" s="0" t="n">
        <v>0</v>
      </c>
      <c r="Y9" s="0" t="n">
        <v>112</v>
      </c>
      <c r="Z9" s="0" t="n">
        <v>441</v>
      </c>
    </row>
    <row r="10" customFormat="false" ht="14.4" hidden="false" customHeight="false" outlineLevel="0" collapsed="false">
      <c r="A10" s="0" t="s">
        <v>3</v>
      </c>
      <c r="B10" s="0" t="s">
        <v>1146</v>
      </c>
      <c r="C10" s="0" t="s">
        <v>1140</v>
      </c>
      <c r="D10" s="0" t="s">
        <v>1136</v>
      </c>
      <c r="E10" s="0" t="n">
        <v>17</v>
      </c>
      <c r="F10" s="0" t="n">
        <v>122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13</v>
      </c>
      <c r="L10" s="0" t="n">
        <v>150</v>
      </c>
      <c r="M10" s="0" t="n">
        <v>28</v>
      </c>
      <c r="N10" s="0" t="n">
        <v>184</v>
      </c>
      <c r="O10" s="0" t="n">
        <v>0</v>
      </c>
      <c r="P10" s="0" t="n">
        <v>0</v>
      </c>
      <c r="Q10" s="0" t="n">
        <v>24</v>
      </c>
      <c r="R10" s="0" t="n">
        <v>201</v>
      </c>
      <c r="S10" s="0" t="n">
        <v>20</v>
      </c>
      <c r="T10" s="0" t="n">
        <v>223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</row>
    <row r="11" customFormat="false" ht="14.4" hidden="false" customHeight="false" outlineLevel="0" collapsed="false">
      <c r="A11" s="0" t="s">
        <v>3</v>
      </c>
      <c r="B11" s="0" t="s">
        <v>1147</v>
      </c>
      <c r="C11" s="0" t="s">
        <v>1138</v>
      </c>
      <c r="D11" s="0" t="s">
        <v>1140</v>
      </c>
      <c r="E11" s="0" t="n">
        <v>13</v>
      </c>
      <c r="F11" s="0" t="n">
        <v>126</v>
      </c>
      <c r="G11" s="0" t="n">
        <v>18</v>
      </c>
      <c r="H11" s="0" t="n">
        <v>118</v>
      </c>
      <c r="I11" s="0" t="n">
        <v>16</v>
      </c>
      <c r="J11" s="0" t="n">
        <v>186</v>
      </c>
      <c r="K11" s="0" t="n">
        <v>15</v>
      </c>
      <c r="L11" s="0" t="n">
        <v>152</v>
      </c>
      <c r="M11" s="0" t="n">
        <v>25</v>
      </c>
      <c r="N11" s="0" t="n">
        <v>190</v>
      </c>
      <c r="O11" s="0" t="n">
        <v>21</v>
      </c>
      <c r="P11" s="0" t="n">
        <v>262</v>
      </c>
      <c r="Q11" s="0" t="n">
        <v>20</v>
      </c>
      <c r="R11" s="0" t="n">
        <v>204</v>
      </c>
      <c r="S11" s="0" t="n">
        <v>24</v>
      </c>
      <c r="T11" s="0" t="n">
        <v>225</v>
      </c>
      <c r="U11" s="0" t="n">
        <v>0</v>
      </c>
      <c r="V11" s="0" t="n">
        <v>0</v>
      </c>
      <c r="W11" s="0" t="n">
        <v>16</v>
      </c>
      <c r="X11" s="0" t="n">
        <v>162</v>
      </c>
      <c r="Y11" s="0" t="n">
        <v>15</v>
      </c>
      <c r="Z11" s="0" t="n">
        <v>173</v>
      </c>
    </row>
    <row r="12" customFormat="false" ht="14.4" hidden="false" customHeight="false" outlineLevel="0" collapsed="false">
      <c r="A12" s="0" t="s">
        <v>3</v>
      </c>
      <c r="B12" s="0" t="s">
        <v>1148</v>
      </c>
      <c r="C12" s="0" t="s">
        <v>1135</v>
      </c>
      <c r="D12" s="0" t="s">
        <v>1136</v>
      </c>
      <c r="E12" s="0" t="n">
        <v>19</v>
      </c>
      <c r="F12" s="0" t="n">
        <v>127</v>
      </c>
      <c r="G12" s="0" t="n">
        <v>20</v>
      </c>
      <c r="H12" s="0" t="n">
        <v>120</v>
      </c>
      <c r="I12" s="0" t="n">
        <v>25</v>
      </c>
      <c r="J12" s="0" t="n">
        <v>182</v>
      </c>
      <c r="K12" s="0" t="n">
        <v>15</v>
      </c>
      <c r="L12" s="0" t="n">
        <v>165</v>
      </c>
      <c r="M12" s="0" t="n">
        <v>38</v>
      </c>
      <c r="N12" s="0" t="n">
        <v>194</v>
      </c>
      <c r="O12" s="0" t="n">
        <v>31</v>
      </c>
      <c r="P12" s="0" t="n">
        <v>269</v>
      </c>
      <c r="Q12" s="0" t="n">
        <v>26</v>
      </c>
      <c r="R12" s="0" t="n">
        <v>215</v>
      </c>
      <c r="S12" s="0" t="n">
        <v>28</v>
      </c>
      <c r="T12" s="0" t="n">
        <v>246</v>
      </c>
      <c r="U12" s="0" t="n">
        <v>22</v>
      </c>
      <c r="V12" s="0" t="n">
        <v>180</v>
      </c>
      <c r="W12" s="0" t="n">
        <v>15</v>
      </c>
      <c r="X12" s="0" t="n">
        <v>172</v>
      </c>
      <c r="Y12" s="0" t="n">
        <v>28</v>
      </c>
      <c r="Z12" s="0" t="n">
        <v>177</v>
      </c>
    </row>
    <row r="13" customFormat="false" ht="14.4" hidden="false" customHeight="false" outlineLevel="0" collapsed="false">
      <c r="A13" s="0" t="s">
        <v>3</v>
      </c>
      <c r="B13" s="0" t="s">
        <v>1149</v>
      </c>
      <c r="C13" s="0" t="s">
        <v>1136</v>
      </c>
      <c r="D13" s="0" t="s">
        <v>1140</v>
      </c>
      <c r="E13" s="0" t="n">
        <v>12</v>
      </c>
      <c r="F13" s="0" t="n">
        <v>111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13</v>
      </c>
      <c r="N13" s="0" t="n">
        <v>142</v>
      </c>
      <c r="O13" s="0" t="n">
        <v>21</v>
      </c>
      <c r="P13" s="0" t="n">
        <v>184</v>
      </c>
      <c r="Q13" s="0" t="n">
        <v>14</v>
      </c>
      <c r="R13" s="0" t="n">
        <v>195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31</v>
      </c>
      <c r="X13" s="0" t="n">
        <v>168</v>
      </c>
      <c r="Y13" s="0" t="n">
        <v>0</v>
      </c>
      <c r="Z13" s="0" t="n">
        <v>0</v>
      </c>
    </row>
    <row r="14" customFormat="false" ht="14.4" hidden="false" customHeight="false" outlineLevel="0" collapsed="false">
      <c r="A14" s="0" t="s">
        <v>3</v>
      </c>
      <c r="B14" s="0" t="s">
        <v>1150</v>
      </c>
      <c r="C14" s="0" t="s">
        <v>1138</v>
      </c>
      <c r="D14" s="0" t="s">
        <v>1135</v>
      </c>
      <c r="E14" s="0" t="n">
        <v>26</v>
      </c>
      <c r="F14" s="0" t="n">
        <v>172</v>
      </c>
      <c r="G14" s="0" t="n">
        <v>16</v>
      </c>
      <c r="H14" s="0" t="n">
        <v>136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25</v>
      </c>
      <c r="N14" s="0" t="n">
        <v>194</v>
      </c>
      <c r="O14" s="0" t="n">
        <v>32</v>
      </c>
      <c r="P14" s="0" t="n">
        <v>193</v>
      </c>
      <c r="Q14" s="0" t="n">
        <v>23</v>
      </c>
      <c r="R14" s="0" t="n">
        <v>205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22</v>
      </c>
      <c r="Z14" s="0" t="n">
        <v>148</v>
      </c>
    </row>
    <row r="15" customFormat="false" ht="14.4" hidden="false" customHeight="false" outlineLevel="0" collapsed="false">
      <c r="A15" s="0" t="s">
        <v>3</v>
      </c>
      <c r="B15" s="0" t="s">
        <v>1151</v>
      </c>
      <c r="C15" s="0" t="s">
        <v>1138</v>
      </c>
      <c r="D15" s="0" t="s">
        <v>1140</v>
      </c>
      <c r="E15" s="0" t="n">
        <v>17</v>
      </c>
      <c r="F15" s="0" t="n">
        <v>165</v>
      </c>
      <c r="G15" s="0" t="n">
        <v>19</v>
      </c>
      <c r="H15" s="0" t="n">
        <v>146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26</v>
      </c>
      <c r="N15" s="0" t="n">
        <v>199</v>
      </c>
      <c r="O15" s="0" t="n">
        <v>19</v>
      </c>
      <c r="P15" s="0" t="n">
        <v>187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</row>
    <row r="16" customFormat="false" ht="14.4" hidden="false" customHeight="false" outlineLevel="0" collapsed="false">
      <c r="A16" s="0" t="s">
        <v>3</v>
      </c>
      <c r="B16" s="0" t="s">
        <v>1152</v>
      </c>
      <c r="C16" s="0" t="s">
        <v>1138</v>
      </c>
      <c r="D16" s="0" t="s">
        <v>1135</v>
      </c>
      <c r="E16" s="0" t="n">
        <v>14</v>
      </c>
      <c r="F16" s="0" t="n">
        <v>162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</row>
    <row r="17" customFormat="false" ht="14.4" hidden="false" customHeight="false" outlineLevel="0" collapsed="false">
      <c r="A17" s="0" t="s">
        <v>3</v>
      </c>
      <c r="B17" s="0" t="s">
        <v>1153</v>
      </c>
      <c r="C17" s="0" t="s">
        <v>1135</v>
      </c>
      <c r="D17" s="0" t="s">
        <v>1138</v>
      </c>
      <c r="E17" s="0" t="n">
        <v>16</v>
      </c>
      <c r="F17" s="0" t="n">
        <v>149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17</v>
      </c>
      <c r="L17" s="0" t="n">
        <v>148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</row>
    <row r="18" customFormat="false" ht="14.4" hidden="false" customHeight="false" outlineLevel="0" collapsed="false">
      <c r="A18" s="0" t="s">
        <v>3</v>
      </c>
      <c r="B18" s="0" t="s">
        <v>1154</v>
      </c>
      <c r="C18" s="0" t="s">
        <v>1140</v>
      </c>
      <c r="D18" s="0" t="s">
        <v>1138</v>
      </c>
      <c r="E18" s="0" t="n">
        <v>17</v>
      </c>
      <c r="F18" s="0" t="n">
        <v>149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22</v>
      </c>
      <c r="N18" s="0" t="n">
        <v>151</v>
      </c>
      <c r="O18" s="0" t="n">
        <v>0</v>
      </c>
      <c r="P18" s="0" t="n">
        <v>0</v>
      </c>
      <c r="Q18" s="0" t="n">
        <v>17</v>
      </c>
      <c r="R18" s="0" t="n">
        <v>180</v>
      </c>
      <c r="S18" s="0" t="n">
        <v>0</v>
      </c>
      <c r="T18" s="0" t="n">
        <v>0</v>
      </c>
      <c r="U18" s="0" t="n">
        <v>16</v>
      </c>
      <c r="V18" s="0" t="n">
        <v>155</v>
      </c>
      <c r="W18" s="0" t="n">
        <v>16</v>
      </c>
      <c r="X18" s="0" t="n">
        <v>184</v>
      </c>
      <c r="Y18" s="0" t="n">
        <v>16</v>
      </c>
      <c r="Z18" s="0" t="n">
        <v>160</v>
      </c>
    </row>
    <row r="19" customFormat="false" ht="14.4" hidden="false" customHeight="false" outlineLevel="0" collapsed="false">
      <c r="A19" s="0" t="s">
        <v>3</v>
      </c>
      <c r="B19" s="0" t="s">
        <v>1155</v>
      </c>
      <c r="C19" s="0" t="s">
        <v>1136</v>
      </c>
      <c r="D19" s="0" t="s">
        <v>1140</v>
      </c>
      <c r="E19" s="0" t="n">
        <v>19</v>
      </c>
      <c r="F19" s="0" t="n">
        <v>161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18</v>
      </c>
      <c r="L19" s="0" t="n">
        <v>167</v>
      </c>
      <c r="M19" s="0" t="n">
        <v>22</v>
      </c>
      <c r="N19" s="0" t="n">
        <v>142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24</v>
      </c>
      <c r="X19" s="0" t="n">
        <v>216</v>
      </c>
      <c r="Y19" s="0" t="n">
        <v>0</v>
      </c>
      <c r="Z19" s="0" t="n">
        <v>0</v>
      </c>
    </row>
    <row r="20" customFormat="false" ht="14.4" hidden="false" customHeight="false" outlineLevel="0" collapsed="false">
      <c r="A20" s="0" t="s">
        <v>3</v>
      </c>
      <c r="B20" s="0" t="s">
        <v>1156</v>
      </c>
      <c r="C20" s="0" t="s">
        <v>1157</v>
      </c>
      <c r="D20" s="0" t="s">
        <v>1138</v>
      </c>
      <c r="E20" s="0" t="n">
        <v>12</v>
      </c>
      <c r="F20" s="0" t="s">
        <v>1158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</row>
    <row r="21" customFormat="false" ht="14.4" hidden="false" customHeight="false" outlineLevel="0" collapsed="false">
      <c r="A21" s="0" t="s">
        <v>3</v>
      </c>
      <c r="B21" s="0" t="s">
        <v>1159</v>
      </c>
      <c r="C21" s="0" t="s">
        <v>1136</v>
      </c>
      <c r="D21" s="0" t="s">
        <v>1138</v>
      </c>
      <c r="E21" s="0" t="n">
        <v>8</v>
      </c>
      <c r="F21" s="0" t="n">
        <v>159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</row>
    <row r="22" customFormat="false" ht="14.4" hidden="false" customHeight="false" outlineLevel="0" collapsed="false">
      <c r="A22" s="0" t="s">
        <v>3</v>
      </c>
      <c r="B22" s="0" t="s">
        <v>1160</v>
      </c>
      <c r="C22" s="0" t="s">
        <v>1138</v>
      </c>
      <c r="D22" s="0" t="s">
        <v>1140</v>
      </c>
      <c r="E22" s="0" t="n">
        <v>17</v>
      </c>
      <c r="F22" s="0" t="n">
        <v>121</v>
      </c>
      <c r="G22" s="0" t="n">
        <v>0</v>
      </c>
      <c r="H22" s="0" t="n">
        <v>0</v>
      </c>
      <c r="I22" s="0" t="n">
        <v>22</v>
      </c>
      <c r="J22" s="0" t="n">
        <v>148</v>
      </c>
      <c r="K22" s="0" t="n">
        <v>20</v>
      </c>
      <c r="L22" s="0" t="n">
        <v>188</v>
      </c>
      <c r="M22" s="0" t="n">
        <v>30</v>
      </c>
      <c r="N22" s="0" t="n">
        <v>160</v>
      </c>
      <c r="O22" s="0" t="n">
        <v>26</v>
      </c>
      <c r="P22" s="0" t="n">
        <v>178</v>
      </c>
      <c r="Q22" s="0" t="n">
        <v>23</v>
      </c>
      <c r="R22" s="0" t="n">
        <v>194</v>
      </c>
      <c r="S22" s="0" t="n">
        <v>16</v>
      </c>
      <c r="T22" s="0" t="n">
        <v>190</v>
      </c>
      <c r="U22" s="0" t="n">
        <v>20</v>
      </c>
      <c r="V22" s="0" t="n">
        <v>153</v>
      </c>
      <c r="W22" s="0" t="n">
        <v>12</v>
      </c>
      <c r="X22" s="0" t="n">
        <v>119</v>
      </c>
      <c r="Y22" s="0" t="n">
        <v>18</v>
      </c>
      <c r="Z22" s="0" t="n">
        <v>159</v>
      </c>
    </row>
    <row r="23" customFormat="false" ht="14.4" hidden="false" customHeight="false" outlineLevel="0" collapsed="false">
      <c r="A23" s="0" t="s">
        <v>3</v>
      </c>
      <c r="B23" s="0" t="s">
        <v>1161</v>
      </c>
      <c r="C23" s="0" t="s">
        <v>1140</v>
      </c>
      <c r="D23" s="0" t="s">
        <v>1135</v>
      </c>
      <c r="E23" s="0" t="n">
        <v>10</v>
      </c>
      <c r="F23" s="0" t="n">
        <v>178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</row>
    <row r="24" customFormat="false" ht="14.4" hidden="false" customHeight="false" outlineLevel="0" collapsed="false">
      <c r="A24" s="0" t="s">
        <v>3</v>
      </c>
      <c r="B24" s="0" t="s">
        <v>1162</v>
      </c>
      <c r="C24" s="0" t="s">
        <v>1136</v>
      </c>
      <c r="D24" s="0" t="s">
        <v>1138</v>
      </c>
      <c r="E24" s="0" t="n">
        <v>12</v>
      </c>
      <c r="F24" s="0" t="n">
        <v>202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</row>
    <row r="25" customFormat="false" ht="14.4" hidden="false" customHeight="false" outlineLevel="0" collapsed="false">
      <c r="A25" s="0" t="s">
        <v>3</v>
      </c>
      <c r="B25" s="0" t="s">
        <v>1163</v>
      </c>
      <c r="C25" s="0" t="s">
        <v>1140</v>
      </c>
      <c r="D25" s="0" t="s">
        <v>1135</v>
      </c>
      <c r="E25" s="0" t="n">
        <v>14</v>
      </c>
      <c r="F25" s="0" t="n">
        <v>187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</row>
    <row r="26" customFormat="false" ht="14.4" hidden="false" customHeight="false" outlineLevel="0" collapsed="false">
      <c r="A26" s="0" t="s">
        <v>3</v>
      </c>
      <c r="B26" s="0" t="s">
        <v>1164</v>
      </c>
      <c r="C26" s="0" t="s">
        <v>1136</v>
      </c>
      <c r="D26" s="0" t="s">
        <v>1138</v>
      </c>
      <c r="E26" s="0" t="n">
        <v>10</v>
      </c>
      <c r="F26" s="0" t="n">
        <v>197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</row>
    <row r="27" customFormat="false" ht="14.4" hidden="false" customHeight="false" outlineLevel="0" collapsed="false">
      <c r="A27" s="0" t="s">
        <v>3</v>
      </c>
      <c r="B27" s="0" t="s">
        <v>1165</v>
      </c>
      <c r="C27" s="0" t="s">
        <v>1140</v>
      </c>
      <c r="D27" s="0" t="s">
        <v>1135</v>
      </c>
      <c r="E27" s="0" t="n">
        <v>66</v>
      </c>
      <c r="F27" s="0" t="n">
        <v>243</v>
      </c>
      <c r="G27" s="0" t="n">
        <v>56</v>
      </c>
      <c r="H27" s="0" t="n">
        <v>207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62</v>
      </c>
      <c r="N27" s="0" t="n">
        <v>272</v>
      </c>
      <c r="O27" s="0" t="n">
        <v>95</v>
      </c>
      <c r="P27" s="0" t="n">
        <v>327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58</v>
      </c>
      <c r="V27" s="0" t="n">
        <v>264</v>
      </c>
      <c r="W27" s="0" t="n">
        <v>0</v>
      </c>
      <c r="X27" s="0" t="n">
        <v>0</v>
      </c>
      <c r="Y27" s="0" t="n">
        <v>0</v>
      </c>
      <c r="Z27" s="0" t="n">
        <v>0</v>
      </c>
    </row>
    <row r="28" customFormat="false" ht="14.4" hidden="false" customHeight="false" outlineLevel="0" collapsed="false">
      <c r="A28" s="0" t="s">
        <v>3</v>
      </c>
      <c r="B28" s="0" t="s">
        <v>1166</v>
      </c>
      <c r="C28" s="0" t="s">
        <v>1138</v>
      </c>
      <c r="D28" s="0" t="s">
        <v>1136</v>
      </c>
      <c r="E28" s="0" t="n">
        <v>52</v>
      </c>
      <c r="F28" s="0" t="n">
        <v>266</v>
      </c>
      <c r="G28" s="0" t="n">
        <v>57</v>
      </c>
      <c r="H28" s="0" t="n">
        <v>207</v>
      </c>
      <c r="I28" s="0" t="n">
        <v>18</v>
      </c>
      <c r="J28" s="0" t="n">
        <v>214</v>
      </c>
      <c r="K28" s="0" t="n">
        <v>0</v>
      </c>
      <c r="L28" s="0" t="n">
        <v>0</v>
      </c>
      <c r="M28" s="0" t="n">
        <v>42</v>
      </c>
      <c r="N28" s="0" t="n">
        <v>279</v>
      </c>
      <c r="O28" s="0" t="n">
        <v>93</v>
      </c>
      <c r="P28" s="0" t="n">
        <v>335</v>
      </c>
      <c r="Q28" s="0" t="n">
        <v>15</v>
      </c>
      <c r="R28" s="0" t="n">
        <v>274</v>
      </c>
      <c r="S28" s="0" t="n">
        <v>0</v>
      </c>
      <c r="T28" s="0" t="n">
        <v>0</v>
      </c>
      <c r="U28" s="0" t="n">
        <v>49</v>
      </c>
      <c r="V28" s="0" t="n">
        <v>269</v>
      </c>
      <c r="W28" s="0" t="n">
        <v>15</v>
      </c>
      <c r="X28" s="0" t="n">
        <v>274</v>
      </c>
      <c r="Y28" s="0" t="n">
        <v>0</v>
      </c>
      <c r="Z28" s="0" t="n">
        <v>0</v>
      </c>
    </row>
    <row r="29" customFormat="false" ht="14.4" hidden="false" customHeight="false" outlineLevel="0" collapsed="false">
      <c r="A29" s="0" t="s">
        <v>3</v>
      </c>
      <c r="B29" s="0" t="s">
        <v>1167</v>
      </c>
      <c r="C29" s="0" t="s">
        <v>1136</v>
      </c>
      <c r="D29" s="0" t="s">
        <v>1140</v>
      </c>
      <c r="E29" s="0" t="n">
        <v>59</v>
      </c>
      <c r="F29" s="0" t="n">
        <v>256</v>
      </c>
      <c r="G29" s="0" t="n">
        <v>60</v>
      </c>
      <c r="H29" s="0" t="n">
        <v>205</v>
      </c>
      <c r="I29" s="0" t="n">
        <v>41</v>
      </c>
      <c r="J29" s="0" t="n">
        <v>213</v>
      </c>
      <c r="K29" s="0" t="n">
        <v>19</v>
      </c>
      <c r="L29" s="0" t="n">
        <v>220</v>
      </c>
      <c r="M29" s="0" t="n">
        <v>55</v>
      </c>
      <c r="N29" s="0" t="n">
        <v>269</v>
      </c>
      <c r="O29" s="0" t="n">
        <v>104</v>
      </c>
      <c r="P29" s="0" t="n">
        <v>325</v>
      </c>
      <c r="Q29" s="0" t="n">
        <v>34</v>
      </c>
      <c r="R29" s="0" t="n">
        <v>267</v>
      </c>
      <c r="S29" s="0" t="n">
        <v>22</v>
      </c>
      <c r="T29" s="0" t="n">
        <v>257</v>
      </c>
      <c r="U29" s="0" t="n">
        <v>56</v>
      </c>
      <c r="V29" s="0" t="n">
        <v>265</v>
      </c>
      <c r="W29" s="0" t="n">
        <v>52</v>
      </c>
      <c r="X29" s="0" t="n">
        <v>266</v>
      </c>
      <c r="Y29" s="0" t="n">
        <v>35</v>
      </c>
      <c r="Z29" s="0" t="n">
        <v>254</v>
      </c>
    </row>
    <row r="30" customFormat="false" ht="14.4" hidden="false" customHeight="false" outlineLevel="0" collapsed="false">
      <c r="A30" s="0" t="s">
        <v>3</v>
      </c>
      <c r="B30" s="0" t="s">
        <v>1168</v>
      </c>
      <c r="C30" s="0" t="s">
        <v>1135</v>
      </c>
      <c r="D30" s="0" t="s">
        <v>1140</v>
      </c>
      <c r="E30" s="0" t="n">
        <v>65</v>
      </c>
      <c r="F30" s="0" t="n">
        <v>250</v>
      </c>
      <c r="G30" s="0" t="n">
        <v>56</v>
      </c>
      <c r="H30" s="0" t="n">
        <v>202</v>
      </c>
      <c r="I30" s="0" t="n">
        <v>39</v>
      </c>
      <c r="J30" s="0" t="n">
        <v>192</v>
      </c>
      <c r="K30" s="0" t="n">
        <v>24</v>
      </c>
      <c r="L30" s="0" t="n">
        <v>214</v>
      </c>
      <c r="M30" s="0" t="n">
        <v>61</v>
      </c>
      <c r="N30" s="0" t="n">
        <v>276</v>
      </c>
      <c r="O30" s="0" t="n">
        <v>97</v>
      </c>
      <c r="P30" s="0" t="n">
        <v>318</v>
      </c>
      <c r="Q30" s="0" t="n">
        <v>44</v>
      </c>
      <c r="R30" s="0" t="n">
        <v>274</v>
      </c>
      <c r="S30" s="0" t="n">
        <v>35</v>
      </c>
      <c r="T30" s="0" t="n">
        <v>253</v>
      </c>
      <c r="U30" s="0" t="n">
        <v>63</v>
      </c>
      <c r="V30" s="0" t="n">
        <v>257</v>
      </c>
      <c r="W30" s="0" t="n">
        <v>71</v>
      </c>
      <c r="X30" s="0" t="n">
        <v>282</v>
      </c>
      <c r="Y30" s="0" t="n">
        <v>58</v>
      </c>
      <c r="Z30" s="0" t="n">
        <v>277</v>
      </c>
    </row>
    <row r="31" customFormat="false" ht="14.4" hidden="false" customHeight="false" outlineLevel="0" collapsed="false">
      <c r="A31" s="0" t="s">
        <v>3</v>
      </c>
      <c r="B31" s="0" t="s">
        <v>1169</v>
      </c>
      <c r="C31" s="0" t="s">
        <v>1135</v>
      </c>
      <c r="D31" s="0" t="s">
        <v>1140</v>
      </c>
      <c r="E31" s="0" t="n">
        <v>60</v>
      </c>
      <c r="F31" s="0" t="n">
        <v>250</v>
      </c>
      <c r="G31" s="0" t="n">
        <v>58</v>
      </c>
      <c r="H31" s="0" t="n">
        <v>202</v>
      </c>
      <c r="I31" s="0" t="n">
        <v>38</v>
      </c>
      <c r="J31" s="0" t="n">
        <v>192</v>
      </c>
      <c r="K31" s="0" t="n">
        <v>28</v>
      </c>
      <c r="L31" s="0" t="n">
        <v>214</v>
      </c>
      <c r="M31" s="0" t="n">
        <v>66</v>
      </c>
      <c r="N31" s="0" t="n">
        <v>276</v>
      </c>
      <c r="O31" s="0" t="n">
        <v>99</v>
      </c>
      <c r="P31" s="0" t="n">
        <v>318</v>
      </c>
      <c r="Q31" s="0" t="n">
        <v>43</v>
      </c>
      <c r="R31" s="0" t="n">
        <v>274</v>
      </c>
      <c r="S31" s="0" t="n">
        <v>38</v>
      </c>
      <c r="T31" s="0" t="n">
        <v>253</v>
      </c>
      <c r="U31" s="0" t="n">
        <v>69</v>
      </c>
      <c r="V31" s="0" t="n">
        <v>257</v>
      </c>
      <c r="W31" s="0" t="n">
        <v>70</v>
      </c>
      <c r="X31" s="0" t="n">
        <v>282</v>
      </c>
      <c r="Y31" s="0" t="n">
        <v>57</v>
      </c>
      <c r="Z31" s="0" t="n">
        <v>277</v>
      </c>
    </row>
    <row r="32" customFormat="false" ht="14.4" hidden="false" customHeight="false" outlineLevel="0" collapsed="false">
      <c r="A32" s="0" t="s">
        <v>3</v>
      </c>
      <c r="B32" s="0" t="s">
        <v>1170</v>
      </c>
      <c r="C32" s="0" t="s">
        <v>1138</v>
      </c>
      <c r="D32" s="0" t="s">
        <v>1136</v>
      </c>
      <c r="E32" s="0" t="n">
        <v>26</v>
      </c>
      <c r="F32" s="0" t="n">
        <v>361</v>
      </c>
      <c r="G32" s="0" t="n">
        <v>20</v>
      </c>
      <c r="H32" s="0" t="n">
        <v>294</v>
      </c>
      <c r="I32" s="0" t="n">
        <v>87</v>
      </c>
      <c r="J32" s="0" t="n">
        <v>365</v>
      </c>
      <c r="K32" s="0" t="n">
        <v>83</v>
      </c>
      <c r="L32" s="0" t="n">
        <v>404</v>
      </c>
      <c r="M32" s="0" t="n">
        <v>22</v>
      </c>
      <c r="N32" s="0" t="n">
        <v>419</v>
      </c>
      <c r="O32" s="0" t="n">
        <v>0</v>
      </c>
      <c r="P32" s="0" t="n">
        <v>0</v>
      </c>
      <c r="Q32" s="0" t="n">
        <v>115</v>
      </c>
      <c r="R32" s="0" t="n">
        <v>501</v>
      </c>
      <c r="S32" s="0" t="n">
        <v>98</v>
      </c>
      <c r="T32" s="0" t="n">
        <v>485</v>
      </c>
      <c r="U32" s="0" t="n">
        <v>25</v>
      </c>
      <c r="V32" s="0" t="n">
        <v>369</v>
      </c>
      <c r="W32" s="0" t="n">
        <v>103</v>
      </c>
      <c r="X32" s="0" t="n">
        <v>436</v>
      </c>
      <c r="Y32" s="0" t="n">
        <v>77</v>
      </c>
      <c r="Z32" s="0" t="n">
        <v>373</v>
      </c>
    </row>
    <row r="33" customFormat="false" ht="14.4" hidden="false" customHeight="false" outlineLevel="0" collapsed="false">
      <c r="A33" s="0" t="s">
        <v>3</v>
      </c>
      <c r="B33" s="0" t="s">
        <v>1171</v>
      </c>
      <c r="C33" s="0" t="s">
        <v>1140</v>
      </c>
      <c r="D33" s="0" t="s">
        <v>1135</v>
      </c>
      <c r="E33" s="0" t="n">
        <v>87</v>
      </c>
      <c r="F33" s="0" t="n">
        <v>300</v>
      </c>
      <c r="G33" s="0" t="n">
        <v>90</v>
      </c>
      <c r="H33" s="0" t="n">
        <v>238</v>
      </c>
      <c r="I33" s="0" t="n">
        <v>146</v>
      </c>
      <c r="J33" s="0" t="n">
        <v>343</v>
      </c>
      <c r="K33" s="0" t="n">
        <v>142</v>
      </c>
      <c r="L33" s="0" t="n">
        <v>341</v>
      </c>
      <c r="M33" s="0" t="n">
        <v>136</v>
      </c>
      <c r="N33" s="0" t="n">
        <v>372</v>
      </c>
      <c r="O33" s="0" t="n">
        <v>110</v>
      </c>
      <c r="P33" s="0" t="n">
        <v>347</v>
      </c>
      <c r="Q33" s="0" t="n">
        <v>194</v>
      </c>
      <c r="R33" s="0" t="n">
        <v>471</v>
      </c>
      <c r="S33" s="0" t="n">
        <v>186</v>
      </c>
      <c r="T33" s="0" t="n">
        <v>470</v>
      </c>
      <c r="U33" s="0" t="n">
        <v>110</v>
      </c>
      <c r="V33" s="0" t="n">
        <v>304</v>
      </c>
      <c r="W33" s="0" t="n">
        <v>132</v>
      </c>
      <c r="X33" s="0" t="n">
        <v>362</v>
      </c>
      <c r="Y33" s="0" t="n">
        <v>104</v>
      </c>
      <c r="Z33" s="0" t="n">
        <v>286</v>
      </c>
    </row>
    <row r="34" customFormat="false" ht="14.4" hidden="false" customHeight="false" outlineLevel="0" collapsed="false">
      <c r="A34" s="0" t="s">
        <v>3</v>
      </c>
      <c r="B34" s="0" t="s">
        <v>1172</v>
      </c>
      <c r="C34" s="0" t="s">
        <v>1136</v>
      </c>
      <c r="D34" s="0" t="s">
        <v>1138</v>
      </c>
      <c r="E34" s="0" t="n">
        <v>20</v>
      </c>
      <c r="F34" s="0" t="n">
        <v>300</v>
      </c>
      <c r="G34" s="0" t="n">
        <v>13</v>
      </c>
      <c r="H34" s="0" t="n">
        <v>238</v>
      </c>
      <c r="I34" s="0" t="n">
        <v>56</v>
      </c>
      <c r="J34" s="0" t="n">
        <v>343</v>
      </c>
      <c r="K34" s="0" t="n">
        <v>62</v>
      </c>
      <c r="L34" s="0" t="n">
        <v>341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92</v>
      </c>
      <c r="R34" s="0" t="n">
        <v>471</v>
      </c>
      <c r="S34" s="0" t="n">
        <v>79</v>
      </c>
      <c r="T34" s="0" t="n">
        <v>470</v>
      </c>
      <c r="U34" s="0" t="n">
        <v>15</v>
      </c>
      <c r="V34" s="0" t="n">
        <v>304</v>
      </c>
      <c r="W34" s="0" t="n">
        <v>59</v>
      </c>
      <c r="X34" s="0" t="n">
        <v>362</v>
      </c>
      <c r="Y34" s="0" t="n">
        <v>47</v>
      </c>
      <c r="Z34" s="0" t="n">
        <v>286</v>
      </c>
    </row>
    <row r="35" customFormat="false" ht="14.4" hidden="false" customHeight="false" outlineLevel="0" collapsed="false">
      <c r="A35" s="0" t="s">
        <v>3</v>
      </c>
      <c r="B35" s="0" t="s">
        <v>1173</v>
      </c>
      <c r="C35" s="0" t="s">
        <v>1138</v>
      </c>
      <c r="D35" s="0" t="s">
        <v>1136</v>
      </c>
      <c r="E35" s="0" t="n">
        <v>75</v>
      </c>
      <c r="F35" s="0" t="n">
        <v>297</v>
      </c>
      <c r="G35" s="0" t="n">
        <v>83</v>
      </c>
      <c r="H35" s="0" t="n">
        <v>230</v>
      </c>
      <c r="I35" s="0" t="n">
        <v>139</v>
      </c>
      <c r="J35" s="0" t="n">
        <v>340</v>
      </c>
      <c r="K35" s="0" t="n">
        <v>136</v>
      </c>
      <c r="L35" s="0" t="n">
        <v>338</v>
      </c>
      <c r="M35" s="0" t="n">
        <v>118</v>
      </c>
      <c r="N35" s="0" t="n">
        <v>349</v>
      </c>
      <c r="O35" s="0" t="n">
        <v>109</v>
      </c>
      <c r="P35" s="0" t="n">
        <v>344</v>
      </c>
      <c r="Q35" s="0" t="n">
        <v>188</v>
      </c>
      <c r="R35" s="0" t="n">
        <v>468</v>
      </c>
      <c r="S35" s="0" t="n">
        <v>174</v>
      </c>
      <c r="T35" s="0" t="n">
        <v>460</v>
      </c>
      <c r="U35" s="0" t="n">
        <v>102</v>
      </c>
      <c r="V35" s="0" t="n">
        <v>294</v>
      </c>
      <c r="W35" s="0" t="n">
        <v>109</v>
      </c>
      <c r="X35" s="0" t="n">
        <v>340</v>
      </c>
      <c r="Y35" s="0" t="n">
        <v>88</v>
      </c>
      <c r="Z35" s="0" t="n">
        <v>267</v>
      </c>
    </row>
    <row r="36" customFormat="false" ht="14.4" hidden="false" customHeight="false" outlineLevel="0" collapsed="false">
      <c r="A36" s="0" t="s">
        <v>3</v>
      </c>
      <c r="B36" s="0" t="s">
        <v>1174</v>
      </c>
      <c r="C36" s="0" t="s">
        <v>1135</v>
      </c>
      <c r="D36" s="0" t="s">
        <v>1140</v>
      </c>
      <c r="E36" s="0" t="n">
        <v>75</v>
      </c>
      <c r="F36" s="0" t="n">
        <v>287</v>
      </c>
      <c r="G36" s="0" t="n">
        <v>82</v>
      </c>
      <c r="H36" s="0" t="n">
        <v>232</v>
      </c>
      <c r="I36" s="0" t="n">
        <v>133</v>
      </c>
      <c r="J36" s="0" t="n">
        <v>337</v>
      </c>
      <c r="K36" s="0" t="n">
        <v>134</v>
      </c>
      <c r="L36" s="0" t="n">
        <v>341</v>
      </c>
      <c r="M36" s="0" t="n">
        <v>112</v>
      </c>
      <c r="N36" s="0" t="n">
        <v>345</v>
      </c>
      <c r="O36" s="0" t="n">
        <v>100</v>
      </c>
      <c r="P36" s="0" t="n">
        <v>340</v>
      </c>
      <c r="Q36" s="0" t="n">
        <v>185</v>
      </c>
      <c r="R36" s="0" t="n">
        <v>468</v>
      </c>
      <c r="S36" s="0" t="n">
        <v>167</v>
      </c>
      <c r="T36" s="0" t="n">
        <v>465</v>
      </c>
      <c r="U36" s="0" t="n">
        <v>101</v>
      </c>
      <c r="V36" s="0" t="n">
        <v>302</v>
      </c>
      <c r="W36" s="0" t="n">
        <v>106</v>
      </c>
      <c r="X36" s="0" t="n">
        <v>343</v>
      </c>
      <c r="Y36" s="0" t="n">
        <v>85</v>
      </c>
      <c r="Z36" s="0" t="n">
        <v>263</v>
      </c>
    </row>
    <row r="37" customFormat="false" ht="14.4" hidden="false" customHeight="false" outlineLevel="0" collapsed="false">
      <c r="A37" s="0" t="s">
        <v>3</v>
      </c>
      <c r="B37" s="0" t="s">
        <v>1175</v>
      </c>
      <c r="C37" s="0" t="s">
        <v>1135</v>
      </c>
      <c r="D37" s="0" t="s">
        <v>1136</v>
      </c>
      <c r="E37" s="0" t="n">
        <v>17</v>
      </c>
      <c r="F37" s="0" t="n">
        <v>88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12</v>
      </c>
      <c r="N37" s="0" t="n">
        <v>91</v>
      </c>
      <c r="O37" s="0" t="n">
        <v>14</v>
      </c>
      <c r="P37" s="0" t="n">
        <v>105</v>
      </c>
      <c r="Q37" s="0" t="n">
        <v>12</v>
      </c>
      <c r="R37" s="0" t="n">
        <v>90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</row>
    <row r="38" customFormat="false" ht="14.4" hidden="false" customHeight="false" outlineLevel="0" collapsed="false">
      <c r="A38" s="0" t="s">
        <v>3</v>
      </c>
      <c r="B38" s="0" t="s">
        <v>1176</v>
      </c>
      <c r="C38" s="0" t="s">
        <v>1138</v>
      </c>
      <c r="D38" s="0" t="s">
        <v>1140</v>
      </c>
      <c r="E38" s="0" t="n">
        <v>12</v>
      </c>
      <c r="F38" s="0" t="n">
        <v>89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9</v>
      </c>
      <c r="T38" s="0" t="n">
        <v>86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</row>
    <row r="39" customFormat="false" ht="14.4" hidden="false" customHeight="false" outlineLevel="0" collapsed="false">
      <c r="A39" s="0" t="s">
        <v>3</v>
      </c>
      <c r="B39" s="0" t="s">
        <v>1177</v>
      </c>
      <c r="C39" s="0" t="s">
        <v>1138</v>
      </c>
      <c r="D39" s="0" t="s">
        <v>1140</v>
      </c>
      <c r="E39" s="0" t="n">
        <v>17</v>
      </c>
      <c r="F39" s="0" t="n">
        <v>95</v>
      </c>
      <c r="G39" s="0" t="n">
        <v>11</v>
      </c>
      <c r="H39" s="0" t="n">
        <v>88</v>
      </c>
      <c r="I39" s="0" t="n">
        <v>0</v>
      </c>
      <c r="J39" s="0" t="n">
        <v>0</v>
      </c>
      <c r="K39" s="0" t="n">
        <v>15</v>
      </c>
      <c r="L39" s="0" t="n">
        <v>121</v>
      </c>
      <c r="M39" s="0" t="n">
        <v>17</v>
      </c>
      <c r="N39" s="0" t="n">
        <v>93</v>
      </c>
      <c r="O39" s="0" t="n">
        <v>14</v>
      </c>
      <c r="P39" s="0" t="n">
        <v>137</v>
      </c>
      <c r="Q39" s="0" t="n">
        <v>14</v>
      </c>
      <c r="R39" s="0" t="n">
        <v>118</v>
      </c>
      <c r="S39" s="0" t="n">
        <v>12</v>
      </c>
      <c r="T39" s="0" t="n">
        <v>122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15</v>
      </c>
      <c r="Z39" s="0" t="n">
        <v>98</v>
      </c>
    </row>
    <row r="40" customFormat="false" ht="14.4" hidden="false" customHeight="false" outlineLevel="0" collapsed="false">
      <c r="A40" s="0" t="s">
        <v>3</v>
      </c>
      <c r="B40" s="0" t="s">
        <v>1178</v>
      </c>
      <c r="C40" s="0" t="s">
        <v>1138</v>
      </c>
      <c r="D40" s="0" t="s">
        <v>1135</v>
      </c>
      <c r="E40" s="0" t="n">
        <v>182</v>
      </c>
      <c r="F40" s="0" t="n">
        <v>183</v>
      </c>
      <c r="G40" s="0" t="n">
        <v>120</v>
      </c>
      <c r="H40" s="0" t="n">
        <v>120</v>
      </c>
      <c r="I40" s="0" t="n">
        <v>186</v>
      </c>
      <c r="J40" s="0" t="n">
        <v>186</v>
      </c>
      <c r="K40" s="0" t="n">
        <v>194</v>
      </c>
      <c r="L40" s="0" t="n">
        <v>194</v>
      </c>
      <c r="M40" s="0" t="n">
        <v>217</v>
      </c>
      <c r="N40" s="0" t="n">
        <v>217</v>
      </c>
      <c r="O40" s="0" t="n">
        <v>283</v>
      </c>
      <c r="P40" s="0" t="n">
        <v>283</v>
      </c>
      <c r="Q40" s="0" t="n">
        <v>226</v>
      </c>
      <c r="R40" s="0" t="n">
        <v>226</v>
      </c>
      <c r="S40" s="0" t="n">
        <v>264</v>
      </c>
      <c r="T40" s="0" t="n">
        <v>264</v>
      </c>
      <c r="U40" s="0" t="n">
        <v>197</v>
      </c>
      <c r="V40" s="0" t="n">
        <v>197</v>
      </c>
      <c r="W40" s="0" t="n">
        <v>262</v>
      </c>
      <c r="X40" s="0" t="n">
        <v>263</v>
      </c>
      <c r="Y40" s="0" t="n">
        <v>175</v>
      </c>
      <c r="Z40" s="0" t="n">
        <v>175</v>
      </c>
    </row>
    <row r="41" customFormat="false" ht="14.4" hidden="false" customHeight="false" outlineLevel="0" collapsed="false">
      <c r="A41" s="0" t="s">
        <v>3</v>
      </c>
      <c r="B41" s="0" t="s">
        <v>1179</v>
      </c>
      <c r="C41" s="0" t="s">
        <v>1138</v>
      </c>
      <c r="D41" s="0" t="s">
        <v>1136</v>
      </c>
      <c r="E41" s="0" t="n">
        <v>18</v>
      </c>
      <c r="F41" s="0" t="n">
        <v>210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15</v>
      </c>
      <c r="V41" s="0" t="n">
        <v>233</v>
      </c>
      <c r="W41" s="0" t="n">
        <v>0</v>
      </c>
      <c r="X41" s="0" t="n">
        <v>0</v>
      </c>
      <c r="Y41" s="0" t="n">
        <v>0</v>
      </c>
      <c r="Z41" s="0" t="n">
        <v>0</v>
      </c>
    </row>
    <row r="42" customFormat="false" ht="14.4" hidden="false" customHeight="false" outlineLevel="0" collapsed="false">
      <c r="A42" s="0" t="s">
        <v>3</v>
      </c>
      <c r="B42" s="0" t="s">
        <v>1180</v>
      </c>
      <c r="C42" s="0" t="s">
        <v>1140</v>
      </c>
      <c r="D42" s="0" t="s">
        <v>1135</v>
      </c>
      <c r="E42" s="0" t="n">
        <v>198</v>
      </c>
      <c r="F42" s="0" t="n">
        <v>430</v>
      </c>
      <c r="G42" s="0" t="n">
        <v>174</v>
      </c>
      <c r="H42" s="0" t="n">
        <v>441</v>
      </c>
      <c r="I42" s="0" t="n">
        <v>231</v>
      </c>
      <c r="J42" s="0" t="n">
        <v>538</v>
      </c>
      <c r="K42" s="0" t="n">
        <v>223</v>
      </c>
      <c r="L42" s="0" t="n">
        <v>476</v>
      </c>
      <c r="M42" s="0" t="n">
        <v>248</v>
      </c>
      <c r="N42" s="0" t="n">
        <v>492</v>
      </c>
      <c r="O42" s="0" t="n">
        <v>282</v>
      </c>
      <c r="P42" s="0" t="n">
        <v>575</v>
      </c>
      <c r="Q42" s="0" t="n">
        <v>247</v>
      </c>
      <c r="R42" s="0" t="n">
        <v>581</v>
      </c>
      <c r="S42" s="0" t="n">
        <v>237</v>
      </c>
      <c r="T42" s="0" t="n">
        <v>565</v>
      </c>
      <c r="U42" s="0" t="n">
        <v>181</v>
      </c>
      <c r="V42" s="0" t="n">
        <v>391</v>
      </c>
      <c r="W42" s="0" t="n">
        <v>219</v>
      </c>
      <c r="X42" s="0" t="n">
        <v>444</v>
      </c>
      <c r="Y42" s="0" t="n">
        <v>214</v>
      </c>
      <c r="Z42" s="0" t="n">
        <v>448</v>
      </c>
    </row>
    <row r="43" customFormat="false" ht="14.4" hidden="false" customHeight="false" outlineLevel="0" collapsed="false">
      <c r="A43" s="0" t="s">
        <v>3</v>
      </c>
      <c r="B43" s="0" t="s">
        <v>1181</v>
      </c>
      <c r="C43" s="0" t="s">
        <v>1138</v>
      </c>
      <c r="D43" s="0" t="s">
        <v>1136</v>
      </c>
      <c r="E43" s="0" t="n">
        <v>194</v>
      </c>
      <c r="F43" s="0" t="n">
        <v>448</v>
      </c>
      <c r="G43" s="0" t="n">
        <v>174</v>
      </c>
      <c r="H43" s="0" t="n">
        <v>495</v>
      </c>
      <c r="I43" s="0" t="n">
        <v>230</v>
      </c>
      <c r="J43" s="0" t="n">
        <v>589</v>
      </c>
      <c r="K43" s="0" t="n">
        <v>223</v>
      </c>
      <c r="L43" s="0" t="n">
        <v>534</v>
      </c>
      <c r="M43" s="0" t="n">
        <v>244</v>
      </c>
      <c r="N43" s="0" t="n">
        <v>528</v>
      </c>
      <c r="O43" s="0" t="n">
        <v>281</v>
      </c>
      <c r="P43" s="0" t="n">
        <v>639</v>
      </c>
      <c r="Q43" s="0" t="n">
        <v>247</v>
      </c>
      <c r="R43" s="0" t="n">
        <v>645</v>
      </c>
      <c r="S43" s="0" t="n">
        <v>236</v>
      </c>
      <c r="T43" s="0" t="n">
        <v>623</v>
      </c>
      <c r="U43" s="0" t="n">
        <v>177</v>
      </c>
      <c r="V43" s="0" t="n">
        <v>410</v>
      </c>
      <c r="W43" s="0" t="n">
        <v>218</v>
      </c>
      <c r="X43" s="0" t="n">
        <v>469</v>
      </c>
      <c r="Y43" s="0" t="n">
        <v>213</v>
      </c>
      <c r="Z43" s="0" t="n">
        <v>471</v>
      </c>
    </row>
    <row r="44" customFormat="false" ht="14.4" hidden="false" customHeight="false" outlineLevel="0" collapsed="false">
      <c r="A44" s="0" t="s">
        <v>3</v>
      </c>
      <c r="B44" s="0" t="s">
        <v>1182</v>
      </c>
      <c r="C44" s="0" t="s">
        <v>1135</v>
      </c>
      <c r="D44" s="0" t="s">
        <v>1140</v>
      </c>
      <c r="E44" s="0" t="n">
        <v>178</v>
      </c>
      <c r="F44" s="0" t="n">
        <v>419</v>
      </c>
      <c r="G44" s="0" t="n">
        <v>171</v>
      </c>
      <c r="H44" s="0" t="n">
        <v>460</v>
      </c>
      <c r="I44" s="0" t="n">
        <v>224</v>
      </c>
      <c r="J44" s="0" t="n">
        <v>543</v>
      </c>
      <c r="K44" s="0" t="n">
        <v>216</v>
      </c>
      <c r="L44" s="0" t="n">
        <v>490</v>
      </c>
      <c r="M44" s="0" t="n">
        <v>240</v>
      </c>
      <c r="N44" s="0" t="n">
        <v>494</v>
      </c>
      <c r="O44" s="0" t="n">
        <v>277</v>
      </c>
      <c r="P44" s="0" t="n">
        <v>594</v>
      </c>
      <c r="Q44" s="0" t="n">
        <v>241</v>
      </c>
      <c r="R44" s="0" t="n">
        <v>601</v>
      </c>
      <c r="S44" s="0" t="n">
        <v>230</v>
      </c>
      <c r="T44" s="0" t="n">
        <v>573</v>
      </c>
      <c r="U44" s="0" t="n">
        <v>167</v>
      </c>
      <c r="V44" s="0" t="n">
        <v>374</v>
      </c>
      <c r="W44" s="0" t="n">
        <v>209</v>
      </c>
      <c r="X44" s="0" t="n">
        <v>438</v>
      </c>
      <c r="Y44" s="0" t="n">
        <v>206</v>
      </c>
      <c r="Z44" s="0" t="n">
        <v>454</v>
      </c>
    </row>
    <row r="45" customFormat="false" ht="14.4" hidden="false" customHeight="false" outlineLevel="0" collapsed="false">
      <c r="A45" s="0" t="s">
        <v>3</v>
      </c>
      <c r="B45" s="0" t="s">
        <v>1183</v>
      </c>
      <c r="C45" s="0" t="s">
        <v>1140</v>
      </c>
      <c r="D45" s="0" t="s">
        <v>1136</v>
      </c>
      <c r="E45" s="0" t="n">
        <v>35</v>
      </c>
      <c r="F45" s="0" t="n">
        <v>135</v>
      </c>
      <c r="G45" s="0" t="n">
        <v>23</v>
      </c>
      <c r="H45" s="0" t="n">
        <v>146</v>
      </c>
      <c r="I45" s="0" t="n">
        <v>39</v>
      </c>
      <c r="J45" s="0" t="n">
        <v>185</v>
      </c>
      <c r="K45" s="0" t="n">
        <v>23</v>
      </c>
      <c r="L45" s="0" t="n">
        <v>118</v>
      </c>
      <c r="M45" s="0" t="n">
        <v>45</v>
      </c>
      <c r="N45" s="0" t="n">
        <v>170</v>
      </c>
      <c r="O45" s="0" t="n">
        <v>44</v>
      </c>
      <c r="P45" s="0" t="n">
        <v>227</v>
      </c>
      <c r="Q45" s="0" t="n">
        <v>41</v>
      </c>
      <c r="R45" s="0" t="n">
        <v>209</v>
      </c>
      <c r="S45" s="0" t="n">
        <v>30</v>
      </c>
      <c r="T45" s="0" t="n">
        <v>186</v>
      </c>
      <c r="U45" s="0" t="n">
        <v>29</v>
      </c>
      <c r="V45" s="0" t="n">
        <v>146</v>
      </c>
      <c r="W45" s="0" t="n">
        <v>25</v>
      </c>
      <c r="X45" s="0" t="n">
        <v>167</v>
      </c>
      <c r="Y45" s="0" t="n">
        <v>24</v>
      </c>
      <c r="Z45" s="0" t="n">
        <v>139</v>
      </c>
    </row>
    <row r="46" customFormat="false" ht="14.4" hidden="false" customHeight="false" outlineLevel="0" collapsed="false">
      <c r="A46" s="0" t="s">
        <v>3</v>
      </c>
      <c r="B46" s="0" t="s">
        <v>1184</v>
      </c>
      <c r="C46" s="0" t="s">
        <v>1140</v>
      </c>
      <c r="D46" s="0" t="s">
        <v>1136</v>
      </c>
      <c r="E46" s="0" t="n">
        <v>21</v>
      </c>
      <c r="F46" s="0" t="n">
        <v>134</v>
      </c>
      <c r="G46" s="0" t="n">
        <v>17</v>
      </c>
      <c r="H46" s="0" t="n">
        <v>146</v>
      </c>
      <c r="I46" s="0" t="n">
        <v>28</v>
      </c>
      <c r="J46" s="0" t="n">
        <v>185</v>
      </c>
      <c r="K46" s="0" t="n">
        <v>22</v>
      </c>
      <c r="L46" s="0" t="n">
        <v>118</v>
      </c>
      <c r="M46" s="0" t="n">
        <v>29</v>
      </c>
      <c r="N46" s="0" t="n">
        <v>170</v>
      </c>
      <c r="O46" s="0" t="n">
        <v>48</v>
      </c>
      <c r="P46" s="0" t="n">
        <v>229</v>
      </c>
      <c r="Q46" s="0" t="n">
        <v>28</v>
      </c>
      <c r="R46" s="0" t="n">
        <v>209</v>
      </c>
      <c r="S46" s="0" t="n">
        <v>26</v>
      </c>
      <c r="T46" s="0" t="n">
        <v>185</v>
      </c>
      <c r="U46" s="0" t="n">
        <v>34</v>
      </c>
      <c r="V46" s="0" t="n">
        <v>145</v>
      </c>
      <c r="W46" s="0" t="n">
        <v>28</v>
      </c>
      <c r="X46" s="0" t="n">
        <v>167</v>
      </c>
      <c r="Y46" s="0" t="n">
        <v>22</v>
      </c>
      <c r="Z46" s="0" t="n">
        <v>137</v>
      </c>
    </row>
    <row r="47" customFormat="false" ht="14.4" hidden="false" customHeight="false" outlineLevel="0" collapsed="false">
      <c r="A47" s="0" t="s">
        <v>3</v>
      </c>
      <c r="B47" s="0" t="s">
        <v>1185</v>
      </c>
      <c r="C47" s="0" t="s">
        <v>1138</v>
      </c>
      <c r="D47" s="0" t="s">
        <v>1135</v>
      </c>
      <c r="E47" s="0" t="n">
        <v>17</v>
      </c>
      <c r="F47" s="0" t="n">
        <v>211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34</v>
      </c>
      <c r="R47" s="0" t="n">
        <v>371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24</v>
      </c>
      <c r="X47" s="0" t="n">
        <v>235</v>
      </c>
      <c r="Y47" s="0" t="n">
        <v>0</v>
      </c>
      <c r="Z47" s="0" t="n">
        <v>0</v>
      </c>
    </row>
    <row r="48" customFormat="false" ht="14.4" hidden="false" customHeight="false" outlineLevel="0" collapsed="false">
      <c r="A48" s="0" t="s">
        <v>3</v>
      </c>
      <c r="B48" s="0" t="s">
        <v>1186</v>
      </c>
      <c r="C48" s="0" t="s">
        <v>1140</v>
      </c>
      <c r="D48" s="0" t="s">
        <v>1135</v>
      </c>
      <c r="E48" s="0" t="n">
        <v>10</v>
      </c>
      <c r="F48" s="0" t="n">
        <v>190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</row>
    <row r="49" customFormat="false" ht="14.4" hidden="false" customHeight="false" outlineLevel="0" collapsed="false">
      <c r="A49" s="0" t="s">
        <v>3</v>
      </c>
      <c r="B49" s="0" t="s">
        <v>1187</v>
      </c>
      <c r="C49" s="0" t="s">
        <v>1138</v>
      </c>
      <c r="D49" s="0" t="s">
        <v>1135</v>
      </c>
      <c r="E49" s="0" t="n">
        <v>30</v>
      </c>
      <c r="F49" s="0" t="n">
        <v>233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</row>
    <row r="50" customFormat="false" ht="14.4" hidden="false" customHeight="false" outlineLevel="0" collapsed="false">
      <c r="A50" s="0" t="s">
        <v>3</v>
      </c>
      <c r="B50" s="0" t="s">
        <v>1188</v>
      </c>
      <c r="C50" s="0" t="s">
        <v>1140</v>
      </c>
      <c r="D50" s="0" t="s">
        <v>1136</v>
      </c>
      <c r="E50" s="0" t="n">
        <v>18</v>
      </c>
      <c r="F50" s="0" t="n">
        <v>174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19</v>
      </c>
      <c r="L50" s="0" t="n">
        <v>132</v>
      </c>
      <c r="M50" s="0" t="n">
        <v>0</v>
      </c>
      <c r="N50" s="0" t="n">
        <v>0</v>
      </c>
      <c r="O50" s="0" t="n">
        <v>23</v>
      </c>
      <c r="P50" s="0" t="n">
        <v>233</v>
      </c>
      <c r="Q50" s="0" t="n">
        <v>14</v>
      </c>
      <c r="R50" s="0" t="n">
        <v>156</v>
      </c>
      <c r="S50" s="0" t="n">
        <v>0</v>
      </c>
      <c r="T50" s="0" t="n">
        <v>0</v>
      </c>
      <c r="U50" s="0" t="n">
        <v>15</v>
      </c>
      <c r="V50" s="0" t="n">
        <v>151</v>
      </c>
      <c r="W50" s="0" t="n">
        <v>0</v>
      </c>
      <c r="X50" s="0" t="n">
        <v>0</v>
      </c>
      <c r="Y50" s="0" t="n">
        <v>21</v>
      </c>
      <c r="Z50" s="0" t="n">
        <v>171</v>
      </c>
    </row>
    <row r="51" customFormat="false" ht="14.4" hidden="false" customHeight="false" outlineLevel="0" collapsed="false">
      <c r="A51" s="0" t="s">
        <v>3</v>
      </c>
      <c r="B51" s="0" t="s">
        <v>1189</v>
      </c>
      <c r="C51" s="0" t="s">
        <v>1136</v>
      </c>
      <c r="D51" s="0" t="s">
        <v>1140</v>
      </c>
      <c r="E51" s="0" t="n">
        <v>16</v>
      </c>
      <c r="F51" s="0" t="n">
        <v>220</v>
      </c>
      <c r="G51" s="0" t="n">
        <v>0</v>
      </c>
      <c r="H51" s="0" t="n">
        <v>0</v>
      </c>
      <c r="I51" s="0" t="n">
        <v>22</v>
      </c>
      <c r="J51" s="0" t="n">
        <v>259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</row>
    <row r="52" customFormat="false" ht="14.4" hidden="false" customHeight="false" outlineLevel="0" collapsed="false">
      <c r="A52" s="0" t="s">
        <v>5</v>
      </c>
      <c r="B52" s="0" t="s">
        <v>1190</v>
      </c>
      <c r="C52" s="0" t="s">
        <v>1140</v>
      </c>
      <c r="D52" s="0" t="s">
        <v>1135</v>
      </c>
      <c r="E52" s="0" t="n">
        <v>100</v>
      </c>
      <c r="F52" s="0" t="n">
        <v>331</v>
      </c>
      <c r="G52" s="0" t="n">
        <v>20</v>
      </c>
      <c r="H52" s="0" t="n">
        <v>95</v>
      </c>
      <c r="I52" s="0" t="n">
        <v>31</v>
      </c>
      <c r="J52" s="0" t="n">
        <v>116</v>
      </c>
      <c r="K52" s="0" t="n">
        <v>66</v>
      </c>
      <c r="L52" s="0" t="n">
        <v>213</v>
      </c>
      <c r="M52" s="0" t="n">
        <v>40</v>
      </c>
      <c r="N52" s="0" t="n">
        <v>143</v>
      </c>
      <c r="O52" s="0" t="n">
        <v>38</v>
      </c>
      <c r="P52" s="0" t="n">
        <v>89</v>
      </c>
      <c r="Q52" s="0" t="n">
        <v>36</v>
      </c>
      <c r="R52" s="0" t="n">
        <v>138</v>
      </c>
      <c r="S52" s="0" t="n">
        <v>37</v>
      </c>
      <c r="T52" s="0" t="n">
        <v>117</v>
      </c>
      <c r="U52" s="0" t="n">
        <v>93</v>
      </c>
      <c r="V52" s="0" t="n">
        <v>297</v>
      </c>
      <c r="W52" s="0" t="n">
        <v>93</v>
      </c>
      <c r="X52" s="0" t="n">
        <v>277</v>
      </c>
      <c r="Y52" s="0" t="n">
        <v>81</v>
      </c>
      <c r="Z52" s="0" t="n">
        <v>306</v>
      </c>
    </row>
    <row r="53" customFormat="false" ht="14.4" hidden="false" customHeight="false" outlineLevel="0" collapsed="false">
      <c r="A53" s="0" t="s">
        <v>5</v>
      </c>
      <c r="B53" s="0" t="s">
        <v>1191</v>
      </c>
      <c r="C53" s="0" t="s">
        <v>1138</v>
      </c>
      <c r="D53" s="0" t="s">
        <v>1135</v>
      </c>
      <c r="E53" s="0" t="n">
        <v>60</v>
      </c>
      <c r="F53" s="0" t="n">
        <v>345</v>
      </c>
      <c r="G53" s="0" t="n">
        <v>0</v>
      </c>
      <c r="H53" s="0" t="n">
        <v>0</v>
      </c>
      <c r="I53" s="0" t="n">
        <v>16</v>
      </c>
      <c r="J53" s="0" t="n">
        <v>123</v>
      </c>
      <c r="K53" s="0" t="n">
        <v>27</v>
      </c>
      <c r="L53" s="0" t="n">
        <v>221</v>
      </c>
      <c r="M53" s="0" t="n">
        <v>21</v>
      </c>
      <c r="N53" s="0" t="n">
        <v>147</v>
      </c>
      <c r="O53" s="0" t="n">
        <v>24</v>
      </c>
      <c r="P53" s="0" t="n">
        <v>103</v>
      </c>
      <c r="Q53" s="0" t="n">
        <v>22</v>
      </c>
      <c r="R53" s="0" t="n">
        <v>148</v>
      </c>
      <c r="S53" s="0" t="n">
        <v>14</v>
      </c>
      <c r="T53" s="0" t="n">
        <v>126</v>
      </c>
      <c r="U53" s="0" t="n">
        <v>40</v>
      </c>
      <c r="V53" s="0" t="n">
        <v>300</v>
      </c>
      <c r="W53" s="0" t="n">
        <v>50</v>
      </c>
      <c r="X53" s="0" t="n">
        <v>285</v>
      </c>
      <c r="Y53" s="0" t="n">
        <v>41</v>
      </c>
      <c r="Z53" s="0" t="n">
        <v>325</v>
      </c>
    </row>
    <row r="54" customFormat="false" ht="14.4" hidden="false" customHeight="false" outlineLevel="0" collapsed="false">
      <c r="A54" s="0" t="s">
        <v>5</v>
      </c>
      <c r="B54" s="0" t="s">
        <v>1192</v>
      </c>
      <c r="C54" s="0" t="s">
        <v>1140</v>
      </c>
      <c r="D54" s="0" t="s">
        <v>1138</v>
      </c>
      <c r="E54" s="0" t="n">
        <v>124</v>
      </c>
      <c r="F54" s="0" t="n">
        <v>333</v>
      </c>
      <c r="G54" s="0" t="n">
        <v>28</v>
      </c>
      <c r="H54" s="0" t="n">
        <v>92</v>
      </c>
      <c r="I54" s="0" t="n">
        <v>38</v>
      </c>
      <c r="J54" s="0" t="n">
        <v>124</v>
      </c>
      <c r="K54" s="0" t="n">
        <v>83</v>
      </c>
      <c r="L54" s="0" t="n">
        <v>218</v>
      </c>
      <c r="M54" s="0" t="n">
        <v>48</v>
      </c>
      <c r="N54" s="0" t="n">
        <v>137</v>
      </c>
      <c r="O54" s="0" t="n">
        <v>53</v>
      </c>
      <c r="P54" s="0" t="n">
        <v>97</v>
      </c>
      <c r="Q54" s="0" t="n">
        <v>47</v>
      </c>
      <c r="R54" s="0" t="n">
        <v>141</v>
      </c>
      <c r="S54" s="0" t="n">
        <v>46</v>
      </c>
      <c r="T54" s="0" t="n">
        <v>124</v>
      </c>
      <c r="U54" s="0" t="n">
        <v>113</v>
      </c>
      <c r="V54" s="0" t="n">
        <v>290</v>
      </c>
      <c r="W54" s="0" t="n">
        <v>98</v>
      </c>
      <c r="X54" s="0" t="n">
        <v>276</v>
      </c>
      <c r="Y54" s="0" t="n">
        <v>100</v>
      </c>
      <c r="Z54" s="0" t="n">
        <v>317</v>
      </c>
    </row>
    <row r="55" customFormat="false" ht="14.4" hidden="false" customHeight="false" outlineLevel="0" collapsed="false">
      <c r="A55" s="0" t="s">
        <v>5</v>
      </c>
      <c r="B55" s="0" t="s">
        <v>1193</v>
      </c>
      <c r="C55" s="0" t="s">
        <v>1135</v>
      </c>
      <c r="D55" s="0" t="s">
        <v>1140</v>
      </c>
      <c r="E55" s="0" t="n">
        <v>119</v>
      </c>
      <c r="F55" s="0" t="n">
        <v>341</v>
      </c>
      <c r="G55" s="0" t="n">
        <v>28</v>
      </c>
      <c r="H55" s="0" t="n">
        <v>98</v>
      </c>
      <c r="I55" s="0" t="n">
        <v>39</v>
      </c>
      <c r="J55" s="0" t="n">
        <v>124</v>
      </c>
      <c r="K55" s="0" t="n">
        <v>77</v>
      </c>
      <c r="L55" s="0" t="n">
        <v>220</v>
      </c>
      <c r="M55" s="0" t="n">
        <v>46</v>
      </c>
      <c r="N55" s="0" t="n">
        <v>143</v>
      </c>
      <c r="O55" s="0" t="n">
        <v>52</v>
      </c>
      <c r="P55" s="0" t="n">
        <v>104</v>
      </c>
      <c r="Q55" s="0" t="n">
        <v>45</v>
      </c>
      <c r="R55" s="0" t="n">
        <v>144</v>
      </c>
      <c r="S55" s="0" t="n">
        <v>45</v>
      </c>
      <c r="T55" s="0" t="n">
        <v>126</v>
      </c>
      <c r="U55" s="0" t="n">
        <v>111</v>
      </c>
      <c r="V55" s="0" t="n">
        <v>306</v>
      </c>
      <c r="W55" s="0" t="n">
        <v>94</v>
      </c>
      <c r="X55" s="0" t="n">
        <v>286</v>
      </c>
      <c r="Y55" s="0" t="n">
        <v>99</v>
      </c>
      <c r="Z55" s="0" t="n">
        <v>328</v>
      </c>
    </row>
    <row r="56" customFormat="false" ht="14.4" hidden="false" customHeight="false" outlineLevel="0" collapsed="false">
      <c r="A56" s="0" t="s">
        <v>5</v>
      </c>
      <c r="B56" s="0" t="s">
        <v>1194</v>
      </c>
      <c r="C56" s="0" t="s">
        <v>1138</v>
      </c>
      <c r="D56" s="0" t="s">
        <v>1135</v>
      </c>
      <c r="E56" s="0" t="n">
        <v>122</v>
      </c>
      <c r="F56" s="0" t="n">
        <v>341</v>
      </c>
      <c r="G56" s="0" t="n">
        <v>29</v>
      </c>
      <c r="H56" s="0" t="n">
        <v>98</v>
      </c>
      <c r="I56" s="0" t="n">
        <v>41</v>
      </c>
      <c r="J56" s="0" t="n">
        <v>124</v>
      </c>
      <c r="K56" s="0" t="n">
        <v>90</v>
      </c>
      <c r="L56" s="0" t="n">
        <v>218</v>
      </c>
      <c r="M56" s="0" t="n">
        <v>50</v>
      </c>
      <c r="N56" s="0" t="n">
        <v>143</v>
      </c>
      <c r="O56" s="0" t="n">
        <v>51</v>
      </c>
      <c r="P56" s="0" t="n">
        <v>104</v>
      </c>
      <c r="Q56" s="0" t="n">
        <v>48</v>
      </c>
      <c r="R56" s="0" t="n">
        <v>144</v>
      </c>
      <c r="S56" s="0" t="n">
        <v>47</v>
      </c>
      <c r="T56" s="0" t="n">
        <v>126</v>
      </c>
      <c r="U56" s="0" t="n">
        <v>112</v>
      </c>
      <c r="V56" s="0" t="n">
        <v>306</v>
      </c>
      <c r="W56" s="0" t="n">
        <v>102</v>
      </c>
      <c r="X56" s="0" t="n">
        <v>285</v>
      </c>
      <c r="Y56" s="0" t="n">
        <v>108</v>
      </c>
      <c r="Z56" s="0" t="n">
        <v>327</v>
      </c>
    </row>
    <row r="57" customFormat="false" ht="14.4" hidden="false" customHeight="false" outlineLevel="0" collapsed="false">
      <c r="A57" s="0" t="s">
        <v>5</v>
      </c>
      <c r="B57" s="0" t="s">
        <v>1195</v>
      </c>
      <c r="C57" s="0" t="s">
        <v>1136</v>
      </c>
      <c r="D57" s="0" t="s">
        <v>1138</v>
      </c>
      <c r="E57" s="0" t="n">
        <v>120</v>
      </c>
      <c r="F57" s="0" t="n">
        <v>339</v>
      </c>
      <c r="G57" s="0" t="n">
        <v>26</v>
      </c>
      <c r="H57" s="0" t="n">
        <v>99</v>
      </c>
      <c r="I57" s="0" t="n">
        <v>42</v>
      </c>
      <c r="J57" s="0" t="n">
        <v>124</v>
      </c>
      <c r="K57" s="0" t="n">
        <v>85</v>
      </c>
      <c r="L57" s="0" t="n">
        <v>221</v>
      </c>
      <c r="M57" s="0" t="n">
        <v>48</v>
      </c>
      <c r="N57" s="0" t="n">
        <v>143</v>
      </c>
      <c r="O57" s="0" t="n">
        <v>54</v>
      </c>
      <c r="P57" s="0" t="n">
        <v>106</v>
      </c>
      <c r="Q57" s="0" t="n">
        <v>47</v>
      </c>
      <c r="R57" s="0" t="n">
        <v>141</v>
      </c>
      <c r="S57" s="0" t="n">
        <v>45</v>
      </c>
      <c r="T57" s="0" t="n">
        <v>127</v>
      </c>
      <c r="U57" s="0" t="n">
        <v>115</v>
      </c>
      <c r="V57" s="0" t="n">
        <v>304</v>
      </c>
      <c r="W57" s="0" t="n">
        <v>101</v>
      </c>
      <c r="X57" s="0" t="n">
        <v>279</v>
      </c>
      <c r="Y57" s="0" t="n">
        <v>103</v>
      </c>
      <c r="Z57" s="0" t="n">
        <v>331</v>
      </c>
    </row>
    <row r="58" customFormat="false" ht="14.4" hidden="false" customHeight="false" outlineLevel="0" collapsed="false">
      <c r="A58" s="0" t="s">
        <v>5</v>
      </c>
      <c r="B58" s="0" t="s">
        <v>1196</v>
      </c>
      <c r="C58" s="0" t="s">
        <v>1135</v>
      </c>
      <c r="D58" s="0" t="s">
        <v>1136</v>
      </c>
      <c r="E58" s="0" t="n">
        <v>192</v>
      </c>
      <c r="F58" s="0" t="n">
        <v>398</v>
      </c>
      <c r="G58" s="0" t="n">
        <v>49</v>
      </c>
      <c r="H58" s="0" t="n">
        <v>118</v>
      </c>
      <c r="I58" s="0" t="n">
        <v>55</v>
      </c>
      <c r="J58" s="0" t="n">
        <v>132</v>
      </c>
      <c r="K58" s="0" t="n">
        <v>105</v>
      </c>
      <c r="L58" s="0" t="n">
        <v>237</v>
      </c>
      <c r="M58" s="0" t="n">
        <v>70</v>
      </c>
      <c r="N58" s="0" t="n">
        <v>172</v>
      </c>
      <c r="O58" s="0" t="n">
        <v>82</v>
      </c>
      <c r="P58" s="0" t="n">
        <v>137</v>
      </c>
      <c r="Q58" s="0" t="n">
        <v>71</v>
      </c>
      <c r="R58" s="0" t="n">
        <v>167</v>
      </c>
      <c r="S58" s="0" t="n">
        <v>79</v>
      </c>
      <c r="T58" s="0" t="n">
        <v>159</v>
      </c>
      <c r="U58" s="0" t="n">
        <v>169</v>
      </c>
      <c r="V58" s="0" t="n">
        <v>359</v>
      </c>
      <c r="W58" s="0" t="n">
        <v>155</v>
      </c>
      <c r="X58" s="0" t="n">
        <v>331</v>
      </c>
      <c r="Y58" s="0" t="n">
        <v>177</v>
      </c>
      <c r="Z58" s="0" t="n">
        <v>405</v>
      </c>
    </row>
    <row r="59" customFormat="false" ht="14.4" hidden="false" customHeight="false" outlineLevel="0" collapsed="false">
      <c r="A59" s="0" t="s">
        <v>5</v>
      </c>
      <c r="B59" s="0" t="s">
        <v>1197</v>
      </c>
      <c r="C59" s="0" t="s">
        <v>1138</v>
      </c>
      <c r="D59" s="0" t="s">
        <v>1135</v>
      </c>
      <c r="E59" s="0" t="n">
        <v>130</v>
      </c>
      <c r="F59" s="0" t="n">
        <v>477</v>
      </c>
      <c r="G59" s="0" t="n">
        <v>43</v>
      </c>
      <c r="H59" s="0" t="n">
        <v>162</v>
      </c>
      <c r="I59" s="0" t="n">
        <v>47</v>
      </c>
      <c r="J59" s="0" t="n">
        <v>165</v>
      </c>
      <c r="K59" s="0" t="n">
        <v>74</v>
      </c>
      <c r="L59" s="0" t="n">
        <v>305</v>
      </c>
      <c r="M59" s="0" t="n">
        <v>58</v>
      </c>
      <c r="N59" s="0" t="n">
        <v>192</v>
      </c>
      <c r="O59" s="0" t="n">
        <v>51</v>
      </c>
      <c r="P59" s="0" t="n">
        <v>174</v>
      </c>
      <c r="Q59" s="0" t="n">
        <v>49</v>
      </c>
      <c r="R59" s="0" t="n">
        <v>226</v>
      </c>
      <c r="S59" s="0" t="n">
        <v>58</v>
      </c>
      <c r="T59" s="0" t="n">
        <v>186</v>
      </c>
      <c r="U59" s="0" t="n">
        <v>121</v>
      </c>
      <c r="V59" s="0" t="n">
        <v>436</v>
      </c>
      <c r="W59" s="0" t="n">
        <v>96</v>
      </c>
      <c r="X59" s="0" t="n">
        <v>396</v>
      </c>
      <c r="Y59" s="0" t="n">
        <v>150</v>
      </c>
      <c r="Z59" s="0" t="n">
        <v>510</v>
      </c>
    </row>
    <row r="60" customFormat="false" ht="14.4" hidden="false" customHeight="false" outlineLevel="0" collapsed="false">
      <c r="A60" s="0" t="s">
        <v>5</v>
      </c>
      <c r="B60" s="0" t="s">
        <v>1198</v>
      </c>
      <c r="C60" s="0" t="s">
        <v>1136</v>
      </c>
      <c r="D60" s="0" t="s">
        <v>1138</v>
      </c>
      <c r="E60" s="0" t="n">
        <v>108</v>
      </c>
      <c r="F60" s="0" t="n">
        <v>337</v>
      </c>
      <c r="G60" s="0" t="n">
        <v>46</v>
      </c>
      <c r="H60" s="0" t="n">
        <v>130</v>
      </c>
      <c r="I60" s="0" t="n">
        <v>38</v>
      </c>
      <c r="J60" s="0" t="n">
        <v>118</v>
      </c>
      <c r="K60" s="0" t="n">
        <v>79</v>
      </c>
      <c r="L60" s="0" t="n">
        <v>257</v>
      </c>
      <c r="M60" s="0" t="n">
        <v>53</v>
      </c>
      <c r="N60" s="0" t="n">
        <v>147</v>
      </c>
      <c r="O60" s="0" t="n">
        <v>31</v>
      </c>
      <c r="P60" s="0" t="n">
        <v>104</v>
      </c>
      <c r="Q60" s="0" t="n">
        <v>58</v>
      </c>
      <c r="R60" s="0" t="n">
        <v>181</v>
      </c>
      <c r="S60" s="0" t="n">
        <v>44</v>
      </c>
      <c r="T60" s="0" t="n">
        <v>131</v>
      </c>
      <c r="U60" s="0" t="n">
        <v>109</v>
      </c>
      <c r="V60" s="0" t="n">
        <v>322</v>
      </c>
      <c r="W60" s="0" t="n">
        <v>113</v>
      </c>
      <c r="X60" s="0" t="n">
        <v>291</v>
      </c>
      <c r="Y60" s="0" t="n">
        <v>139</v>
      </c>
      <c r="Z60" s="0" t="n">
        <v>391</v>
      </c>
    </row>
    <row r="61" customFormat="false" ht="14.4" hidden="false" customHeight="false" outlineLevel="0" collapsed="false">
      <c r="A61" s="0" t="s">
        <v>5</v>
      </c>
      <c r="B61" s="0" t="s">
        <v>1199</v>
      </c>
      <c r="C61" s="0" t="s">
        <v>1140</v>
      </c>
      <c r="D61" s="0" t="s">
        <v>1138</v>
      </c>
      <c r="E61" s="0" t="n">
        <v>121</v>
      </c>
      <c r="F61" s="0" t="n">
        <v>329</v>
      </c>
      <c r="G61" s="0" t="n">
        <v>56</v>
      </c>
      <c r="H61" s="0" t="n">
        <v>130</v>
      </c>
      <c r="I61" s="0" t="n">
        <v>47</v>
      </c>
      <c r="J61" s="0" t="n">
        <v>116</v>
      </c>
      <c r="K61" s="0" t="n">
        <v>90</v>
      </c>
      <c r="L61" s="0" t="n">
        <v>251</v>
      </c>
      <c r="M61" s="0" t="n">
        <v>58</v>
      </c>
      <c r="N61" s="0" t="n">
        <v>141</v>
      </c>
      <c r="O61" s="0" t="n">
        <v>35</v>
      </c>
      <c r="P61" s="0" t="n">
        <v>101</v>
      </c>
      <c r="Q61" s="0" t="n">
        <v>62</v>
      </c>
      <c r="R61" s="0" t="n">
        <v>176</v>
      </c>
      <c r="S61" s="0" t="n">
        <v>47</v>
      </c>
      <c r="T61" s="0" t="n">
        <v>129</v>
      </c>
      <c r="U61" s="0" t="n">
        <v>107</v>
      </c>
      <c r="V61" s="0" t="n">
        <v>308</v>
      </c>
      <c r="W61" s="0" t="n">
        <v>113</v>
      </c>
      <c r="X61" s="0" t="n">
        <v>280</v>
      </c>
      <c r="Y61" s="0" t="n">
        <v>144</v>
      </c>
      <c r="Z61" s="0" t="n">
        <v>378</v>
      </c>
    </row>
    <row r="62" customFormat="false" ht="14.4" hidden="false" customHeight="false" outlineLevel="0" collapsed="false">
      <c r="A62" s="0" t="s">
        <v>5</v>
      </c>
      <c r="B62" s="0" t="s">
        <v>1200</v>
      </c>
      <c r="C62" s="0" t="s">
        <v>1136</v>
      </c>
      <c r="D62" s="0" t="s">
        <v>1138</v>
      </c>
      <c r="E62" s="0" t="n">
        <v>13</v>
      </c>
      <c r="F62" s="0" t="n">
        <v>236</v>
      </c>
      <c r="G62" s="0" t="n">
        <v>6</v>
      </c>
      <c r="H62" s="0" t="n">
        <v>80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</row>
    <row r="63" customFormat="false" ht="14.4" hidden="false" customHeight="false" outlineLevel="0" collapsed="false">
      <c r="A63" s="0" t="s">
        <v>5</v>
      </c>
      <c r="B63" s="0" t="s">
        <v>1201</v>
      </c>
      <c r="C63" s="0" t="s">
        <v>1136</v>
      </c>
      <c r="D63" s="0" t="s">
        <v>1202</v>
      </c>
      <c r="E63" s="0" t="n">
        <v>13</v>
      </c>
      <c r="F63" s="0" t="n">
        <v>238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10</v>
      </c>
      <c r="X63" s="0" t="n">
        <v>174</v>
      </c>
      <c r="Y63" s="0" t="n">
        <v>16</v>
      </c>
      <c r="Z63" s="0" t="n">
        <v>249</v>
      </c>
    </row>
    <row r="64" customFormat="false" ht="14.4" hidden="false" customHeight="false" outlineLevel="0" collapsed="false">
      <c r="A64" s="0" t="s">
        <v>5</v>
      </c>
      <c r="B64" s="0" t="s">
        <v>1203</v>
      </c>
      <c r="C64" s="0" t="s">
        <v>1138</v>
      </c>
      <c r="D64" s="0" t="s">
        <v>1135</v>
      </c>
      <c r="E64" s="0" t="n">
        <v>22</v>
      </c>
      <c r="F64" s="0" t="n">
        <v>222</v>
      </c>
      <c r="G64" s="0" t="n">
        <v>18</v>
      </c>
      <c r="H64" s="0" t="n">
        <v>73</v>
      </c>
      <c r="I64" s="0" t="n">
        <v>0</v>
      </c>
      <c r="J64" s="0" t="n">
        <v>0</v>
      </c>
      <c r="K64" s="0" t="n">
        <v>17</v>
      </c>
      <c r="L64" s="0" t="n">
        <v>157</v>
      </c>
      <c r="M64" s="0" t="n">
        <v>13</v>
      </c>
      <c r="N64" s="0" t="n">
        <v>104</v>
      </c>
      <c r="O64" s="0" t="n">
        <v>8</v>
      </c>
      <c r="P64" s="0" t="n">
        <v>80</v>
      </c>
      <c r="Q64" s="0" t="n">
        <v>13</v>
      </c>
      <c r="R64" s="0" t="n">
        <v>135</v>
      </c>
      <c r="S64" s="0" t="n">
        <v>10</v>
      </c>
      <c r="T64" s="0" t="n">
        <v>94</v>
      </c>
      <c r="U64" s="0" t="n">
        <v>24</v>
      </c>
      <c r="V64" s="0" t="n">
        <v>218</v>
      </c>
      <c r="W64" s="0" t="n">
        <v>17</v>
      </c>
      <c r="X64" s="0" t="n">
        <v>169</v>
      </c>
      <c r="Y64" s="0" t="n">
        <v>26</v>
      </c>
      <c r="Z64" s="0" t="n">
        <v>245</v>
      </c>
    </row>
    <row r="65" customFormat="false" ht="14.4" hidden="false" customHeight="false" outlineLevel="0" collapsed="false">
      <c r="A65" s="0" t="s">
        <v>5</v>
      </c>
      <c r="B65" s="0" t="s">
        <v>1204</v>
      </c>
      <c r="C65" s="0" t="s">
        <v>1138</v>
      </c>
      <c r="D65" s="0" t="s">
        <v>1136</v>
      </c>
      <c r="E65" s="0" t="n">
        <v>22</v>
      </c>
      <c r="F65" s="0" t="n">
        <v>211</v>
      </c>
      <c r="G65" s="0" t="n">
        <v>9</v>
      </c>
      <c r="H65" s="0" t="n">
        <v>65</v>
      </c>
      <c r="I65" s="0" t="n">
        <v>0</v>
      </c>
      <c r="J65" s="0" t="n">
        <v>0</v>
      </c>
      <c r="K65" s="0" t="n">
        <v>12</v>
      </c>
      <c r="L65" s="0" t="n">
        <v>137</v>
      </c>
      <c r="M65" s="0" t="n">
        <v>0</v>
      </c>
      <c r="N65" s="0" t="n">
        <v>0</v>
      </c>
      <c r="O65" s="0" t="n">
        <v>7</v>
      </c>
      <c r="P65" s="0" t="n">
        <v>75</v>
      </c>
      <c r="Q65" s="0" t="n">
        <v>8</v>
      </c>
      <c r="R65" s="0" t="n">
        <v>116</v>
      </c>
      <c r="S65" s="0" t="n">
        <v>0</v>
      </c>
      <c r="T65" s="0" t="n">
        <v>0</v>
      </c>
      <c r="U65" s="0" t="n">
        <v>21</v>
      </c>
      <c r="V65" s="0" t="n">
        <v>196</v>
      </c>
      <c r="W65" s="0" t="n">
        <v>14</v>
      </c>
      <c r="X65" s="0" t="n">
        <v>159</v>
      </c>
      <c r="Y65" s="0" t="n">
        <v>24</v>
      </c>
      <c r="Z65" s="0" t="n">
        <v>228</v>
      </c>
    </row>
    <row r="66" customFormat="false" ht="14.4" hidden="false" customHeight="false" outlineLevel="0" collapsed="false">
      <c r="A66" s="0" t="s">
        <v>8</v>
      </c>
      <c r="B66" s="0" t="s">
        <v>1205</v>
      </c>
      <c r="C66" s="0" t="s">
        <v>1135</v>
      </c>
      <c r="D66" s="0" t="s">
        <v>1136</v>
      </c>
      <c r="E66" s="0" t="n">
        <v>14</v>
      </c>
      <c r="F66" s="0" t="n">
        <v>298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</row>
    <row r="67" customFormat="false" ht="14.4" hidden="false" customHeight="false" outlineLevel="0" collapsed="false">
      <c r="A67" s="0" t="s">
        <v>8</v>
      </c>
      <c r="B67" s="0" t="s">
        <v>1206</v>
      </c>
      <c r="C67" s="0" t="s">
        <v>1140</v>
      </c>
      <c r="D67" s="0" t="s">
        <v>1136</v>
      </c>
      <c r="E67" s="0" t="n">
        <v>31</v>
      </c>
      <c r="F67" s="0" t="n">
        <v>194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22</v>
      </c>
      <c r="N67" s="0" t="n">
        <v>123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17</v>
      </c>
      <c r="V67" s="0" t="n">
        <v>205</v>
      </c>
      <c r="W67" s="0" t="n">
        <v>19</v>
      </c>
      <c r="X67" s="0" t="n">
        <v>254</v>
      </c>
      <c r="Y67" s="0" t="n">
        <v>0</v>
      </c>
      <c r="Z67" s="0" t="n">
        <v>0</v>
      </c>
    </row>
    <row r="68" customFormat="false" ht="14.4" hidden="false" customHeight="false" outlineLevel="0" collapsed="false">
      <c r="A68" s="0" t="s">
        <v>8</v>
      </c>
      <c r="B68" s="0" t="s">
        <v>1207</v>
      </c>
      <c r="C68" s="0" t="s">
        <v>1135</v>
      </c>
      <c r="D68" s="0" t="s">
        <v>1136</v>
      </c>
      <c r="E68" s="0" t="n">
        <v>16</v>
      </c>
      <c r="F68" s="0" t="n">
        <v>207</v>
      </c>
      <c r="G68" s="0" t="n">
        <v>13</v>
      </c>
      <c r="H68" s="0" t="n">
        <v>110</v>
      </c>
      <c r="I68" s="0" t="n">
        <v>0</v>
      </c>
      <c r="J68" s="0" t="n">
        <v>0</v>
      </c>
      <c r="K68" s="0" t="n">
        <v>15</v>
      </c>
      <c r="L68" s="0" t="n">
        <v>186</v>
      </c>
      <c r="M68" s="0" t="n">
        <v>16</v>
      </c>
      <c r="N68" s="0" t="n">
        <v>128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19</v>
      </c>
      <c r="V68" s="0" t="n">
        <v>233</v>
      </c>
      <c r="W68" s="0" t="n">
        <v>19</v>
      </c>
      <c r="X68" s="0" t="n">
        <v>265</v>
      </c>
      <c r="Y68" s="0" t="n">
        <v>21</v>
      </c>
      <c r="Z68" s="0" t="n">
        <v>222</v>
      </c>
    </row>
    <row r="69" customFormat="false" ht="14.4" hidden="false" customHeight="false" outlineLevel="0" collapsed="false">
      <c r="A69" s="0" t="s">
        <v>8</v>
      </c>
      <c r="B69" s="0" t="s">
        <v>1208</v>
      </c>
      <c r="C69" s="0" t="s">
        <v>1136</v>
      </c>
      <c r="D69" s="0" t="s">
        <v>1140</v>
      </c>
      <c r="E69" s="0" t="n">
        <v>27</v>
      </c>
      <c r="F69" s="0" t="n">
        <v>199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20</v>
      </c>
      <c r="N69" s="0" t="n">
        <v>130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26</v>
      </c>
      <c r="X69" s="0" t="n">
        <v>256</v>
      </c>
      <c r="Y69" s="0" t="n">
        <v>28</v>
      </c>
      <c r="Z69" s="0" t="n">
        <v>217</v>
      </c>
    </row>
    <row r="70" customFormat="false" ht="14.4" hidden="false" customHeight="false" outlineLevel="0" collapsed="false">
      <c r="A70" s="0" t="s">
        <v>8</v>
      </c>
      <c r="B70" s="0" t="s">
        <v>1209</v>
      </c>
      <c r="C70" s="0" t="s">
        <v>1140</v>
      </c>
      <c r="D70" s="0" t="s">
        <v>1135</v>
      </c>
      <c r="E70" s="0" t="n">
        <v>240</v>
      </c>
      <c r="F70" s="0" t="n">
        <v>355</v>
      </c>
      <c r="G70" s="0" t="n">
        <v>290</v>
      </c>
      <c r="H70" s="0" t="n">
        <v>290</v>
      </c>
      <c r="I70" s="0" t="n">
        <v>0</v>
      </c>
      <c r="J70" s="0" t="n">
        <v>0</v>
      </c>
      <c r="K70" s="0" t="n">
        <v>311</v>
      </c>
      <c r="L70" s="0" t="n">
        <v>311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369</v>
      </c>
      <c r="V70" s="0" t="n">
        <v>370</v>
      </c>
      <c r="W70" s="0" t="n">
        <v>0</v>
      </c>
      <c r="X70" s="0" t="n">
        <v>0</v>
      </c>
      <c r="Y70" s="0" t="n">
        <v>322</v>
      </c>
      <c r="Z70" s="0" t="n">
        <v>322</v>
      </c>
    </row>
    <row r="71" customFormat="false" ht="14.4" hidden="false" customHeight="false" outlineLevel="0" collapsed="false">
      <c r="A71" s="0" t="s">
        <v>11</v>
      </c>
      <c r="B71" s="0" t="s">
        <v>1210</v>
      </c>
      <c r="C71" s="0" t="s">
        <v>1136</v>
      </c>
      <c r="D71" s="0" t="s">
        <v>1140</v>
      </c>
      <c r="E71" s="0" t="n">
        <v>132</v>
      </c>
      <c r="F71" s="0" t="n">
        <v>2053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</row>
    <row r="72" customFormat="false" ht="14.4" hidden="false" customHeight="false" outlineLevel="0" collapsed="false">
      <c r="A72" s="0" t="s">
        <v>3</v>
      </c>
      <c r="B72" s="0" t="s">
        <v>1211</v>
      </c>
      <c r="C72" s="0" t="s">
        <v>1138</v>
      </c>
      <c r="D72" s="0" t="s">
        <v>1140</v>
      </c>
      <c r="E72" s="0" t="n">
        <v>0</v>
      </c>
      <c r="F72" s="0" t="n">
        <v>0</v>
      </c>
      <c r="G72" s="0" t="n">
        <v>12</v>
      </c>
      <c r="H72" s="0" t="n">
        <v>57</v>
      </c>
      <c r="I72" s="0" t="n">
        <v>12</v>
      </c>
      <c r="J72" s="0" t="n">
        <v>107</v>
      </c>
      <c r="K72" s="0" t="n">
        <v>0</v>
      </c>
      <c r="L72" s="0" t="n">
        <v>0</v>
      </c>
      <c r="M72" s="0" t="n">
        <v>25</v>
      </c>
      <c r="N72" s="0" t="n">
        <v>215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14</v>
      </c>
      <c r="X72" s="0" t="n">
        <v>202</v>
      </c>
      <c r="Y72" s="0" t="n">
        <v>0</v>
      </c>
      <c r="Z72" s="0" t="n">
        <v>0</v>
      </c>
    </row>
    <row r="73" customFormat="false" ht="14.4" hidden="false" customHeight="false" outlineLevel="0" collapsed="false">
      <c r="A73" s="0" t="s">
        <v>3</v>
      </c>
      <c r="B73" s="0" t="s">
        <v>1212</v>
      </c>
      <c r="C73" s="0" t="s">
        <v>1138</v>
      </c>
      <c r="D73" s="0" t="s">
        <v>1135</v>
      </c>
      <c r="E73" s="0" t="n">
        <v>0</v>
      </c>
      <c r="F73" s="0" t="n">
        <v>0</v>
      </c>
      <c r="G73" s="0" t="n">
        <v>11</v>
      </c>
      <c r="H73" s="0" t="n">
        <v>113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</row>
    <row r="74" customFormat="false" ht="14.4" hidden="false" customHeight="false" outlineLevel="0" collapsed="false">
      <c r="A74" s="0" t="s">
        <v>3</v>
      </c>
      <c r="B74" s="0" t="s">
        <v>1213</v>
      </c>
      <c r="C74" s="0" t="s">
        <v>1140</v>
      </c>
      <c r="D74" s="0" t="s">
        <v>1138</v>
      </c>
      <c r="E74" s="0" t="n">
        <v>0</v>
      </c>
      <c r="F74" s="0" t="n">
        <v>0</v>
      </c>
      <c r="G74" s="0" t="n">
        <v>12</v>
      </c>
      <c r="H74" s="0" t="n">
        <v>153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</row>
    <row r="75" customFormat="false" ht="14.4" hidden="false" customHeight="false" outlineLevel="0" collapsed="false">
      <c r="A75" s="0" t="s">
        <v>3</v>
      </c>
      <c r="B75" s="0" t="s">
        <v>1214</v>
      </c>
      <c r="C75" s="0" t="s">
        <v>1136</v>
      </c>
      <c r="D75" s="0" t="s">
        <v>1135</v>
      </c>
      <c r="E75" s="0" t="n">
        <v>0</v>
      </c>
      <c r="F75" s="0" t="n">
        <v>0</v>
      </c>
      <c r="G75" s="0" t="n">
        <v>26</v>
      </c>
      <c r="H75" s="0" t="n">
        <v>290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</row>
    <row r="76" customFormat="false" ht="14.4" hidden="false" customHeight="false" outlineLevel="0" collapsed="false">
      <c r="A76" s="0" t="s">
        <v>3</v>
      </c>
      <c r="B76" s="0" t="s">
        <v>1215</v>
      </c>
      <c r="C76" s="0" t="s">
        <v>1135</v>
      </c>
      <c r="D76" s="0" t="s">
        <v>1216</v>
      </c>
      <c r="E76" s="0" t="n">
        <v>0</v>
      </c>
      <c r="F76" s="0" t="n">
        <v>0</v>
      </c>
      <c r="G76" s="0" t="n">
        <v>16</v>
      </c>
      <c r="H76" s="0" t="n">
        <v>172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</row>
    <row r="77" customFormat="false" ht="14.4" hidden="false" customHeight="false" outlineLevel="0" collapsed="false">
      <c r="A77" s="0" t="s">
        <v>3</v>
      </c>
      <c r="B77" s="0" t="s">
        <v>1217</v>
      </c>
      <c r="C77" s="0" t="s">
        <v>1136</v>
      </c>
      <c r="D77" s="0" t="s">
        <v>1135</v>
      </c>
      <c r="E77" s="0" t="n">
        <v>0</v>
      </c>
      <c r="F77" s="0" t="n">
        <v>0</v>
      </c>
      <c r="G77" s="0" t="n">
        <v>13</v>
      </c>
      <c r="H77" s="0" t="n">
        <v>211</v>
      </c>
      <c r="I77" s="0" t="n">
        <v>21</v>
      </c>
      <c r="J77" s="0" t="n">
        <v>341</v>
      </c>
      <c r="K77" s="0" t="n">
        <v>21</v>
      </c>
      <c r="L77" s="0" t="n">
        <v>326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</row>
    <row r="78" customFormat="false" ht="14.4" hidden="false" customHeight="false" outlineLevel="0" collapsed="false">
      <c r="A78" s="0" t="s">
        <v>3</v>
      </c>
      <c r="B78" s="0" t="s">
        <v>1218</v>
      </c>
      <c r="C78" s="0" t="s">
        <v>1135</v>
      </c>
      <c r="D78" s="0" t="s">
        <v>1140</v>
      </c>
      <c r="E78" s="0" t="n">
        <v>0</v>
      </c>
      <c r="F78" s="0" t="n">
        <v>0</v>
      </c>
      <c r="G78" s="0" t="n">
        <v>30</v>
      </c>
      <c r="H78" s="0" t="n">
        <v>110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</row>
    <row r="79" customFormat="false" ht="14.4" hidden="false" customHeight="false" outlineLevel="0" collapsed="false">
      <c r="A79" s="0" t="s">
        <v>3</v>
      </c>
      <c r="B79" s="0" t="s">
        <v>1219</v>
      </c>
      <c r="C79" s="0" t="s">
        <v>1135</v>
      </c>
      <c r="D79" s="0" t="s">
        <v>1136</v>
      </c>
      <c r="E79" s="0" t="n">
        <v>0</v>
      </c>
      <c r="F79" s="0" t="n">
        <v>0</v>
      </c>
      <c r="G79" s="0" t="n">
        <v>15</v>
      </c>
      <c r="H79" s="0" t="n">
        <v>155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19</v>
      </c>
      <c r="V79" s="0" t="n">
        <v>288</v>
      </c>
      <c r="W79" s="0" t="n">
        <v>0</v>
      </c>
      <c r="X79" s="0" t="n">
        <v>0</v>
      </c>
      <c r="Y79" s="0" t="n">
        <v>0</v>
      </c>
      <c r="Z79" s="0" t="n">
        <v>0</v>
      </c>
    </row>
    <row r="80" customFormat="false" ht="14.4" hidden="false" customHeight="false" outlineLevel="0" collapsed="false">
      <c r="A80" s="0" t="s">
        <v>3</v>
      </c>
      <c r="B80" s="0" t="s">
        <v>1220</v>
      </c>
      <c r="C80" s="0" t="s">
        <v>1136</v>
      </c>
      <c r="D80" s="0" t="s">
        <v>1140</v>
      </c>
      <c r="E80" s="0" t="n">
        <v>0</v>
      </c>
      <c r="F80" s="0" t="n">
        <v>0</v>
      </c>
      <c r="G80" s="0" t="n">
        <v>15</v>
      </c>
      <c r="H80" s="0" t="n">
        <v>108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27</v>
      </c>
      <c r="N80" s="0" t="n">
        <v>216</v>
      </c>
      <c r="O80" s="0" t="n">
        <v>0</v>
      </c>
      <c r="P80" s="0" t="n">
        <v>0</v>
      </c>
      <c r="Q80" s="0" t="n">
        <v>33</v>
      </c>
      <c r="R80" s="0" t="n">
        <v>236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27</v>
      </c>
      <c r="Z80" s="0" t="n">
        <v>283</v>
      </c>
    </row>
    <row r="81" customFormat="false" ht="14.4" hidden="false" customHeight="false" outlineLevel="0" collapsed="false">
      <c r="A81" s="0" t="s">
        <v>3</v>
      </c>
      <c r="B81" s="0" t="s">
        <v>1221</v>
      </c>
      <c r="C81" s="0" t="s">
        <v>1138</v>
      </c>
      <c r="D81" s="0" t="s">
        <v>1140</v>
      </c>
      <c r="E81" s="0" t="n">
        <v>0</v>
      </c>
      <c r="F81" s="0" t="n">
        <v>0</v>
      </c>
      <c r="G81" s="0" t="n">
        <v>23</v>
      </c>
      <c r="H81" s="0" t="n">
        <v>156</v>
      </c>
      <c r="I81" s="0" t="n">
        <v>21</v>
      </c>
      <c r="J81" s="0" t="n">
        <v>170</v>
      </c>
      <c r="K81" s="0" t="n">
        <v>27</v>
      </c>
      <c r="L81" s="0" t="n">
        <v>177</v>
      </c>
      <c r="M81" s="0" t="n">
        <v>24</v>
      </c>
      <c r="N81" s="0" t="n">
        <v>200</v>
      </c>
      <c r="O81" s="0" t="n">
        <v>32</v>
      </c>
      <c r="P81" s="0" t="n">
        <v>220</v>
      </c>
      <c r="Q81" s="0" t="n">
        <v>34</v>
      </c>
      <c r="R81" s="0" t="n">
        <v>205</v>
      </c>
      <c r="S81" s="0" t="n">
        <v>28</v>
      </c>
      <c r="T81" s="0" t="n">
        <v>196</v>
      </c>
      <c r="U81" s="0" t="n">
        <v>17</v>
      </c>
      <c r="V81" s="0" t="n">
        <v>139</v>
      </c>
      <c r="W81" s="0" t="n">
        <v>21</v>
      </c>
      <c r="X81" s="0" t="n">
        <v>177</v>
      </c>
      <c r="Y81" s="0" t="n">
        <v>16</v>
      </c>
      <c r="Z81" s="0" t="n">
        <v>179</v>
      </c>
    </row>
    <row r="82" customFormat="false" ht="14.4" hidden="false" customHeight="false" outlineLevel="0" collapsed="false">
      <c r="A82" s="0" t="s">
        <v>3</v>
      </c>
      <c r="B82" s="0" t="s">
        <v>1222</v>
      </c>
      <c r="C82" s="0" t="s">
        <v>1135</v>
      </c>
      <c r="D82" s="0" t="s">
        <v>1136</v>
      </c>
      <c r="E82" s="0" t="n">
        <v>0</v>
      </c>
      <c r="F82" s="0" t="n">
        <v>0</v>
      </c>
      <c r="G82" s="0" t="n">
        <v>16</v>
      </c>
      <c r="H82" s="0" t="n">
        <v>151</v>
      </c>
      <c r="I82" s="0" t="n">
        <v>0</v>
      </c>
      <c r="J82" s="0" t="n">
        <v>0</v>
      </c>
      <c r="K82" s="0" t="n">
        <v>13</v>
      </c>
      <c r="L82" s="0" t="n">
        <v>178</v>
      </c>
      <c r="M82" s="0" t="n">
        <v>0</v>
      </c>
      <c r="N82" s="0" t="n">
        <v>0</v>
      </c>
      <c r="O82" s="0" t="n">
        <v>22</v>
      </c>
      <c r="P82" s="0" t="n">
        <v>210</v>
      </c>
      <c r="Q82" s="0" t="n">
        <v>21</v>
      </c>
      <c r="R82" s="0" t="n">
        <v>197</v>
      </c>
      <c r="S82" s="0" t="n">
        <v>0</v>
      </c>
      <c r="T82" s="0" t="n">
        <v>0</v>
      </c>
      <c r="U82" s="0" t="n">
        <v>13</v>
      </c>
      <c r="V82" s="0" t="n">
        <v>128</v>
      </c>
      <c r="W82" s="0" t="n">
        <v>0</v>
      </c>
      <c r="X82" s="0" t="n">
        <v>0</v>
      </c>
      <c r="Y82" s="0" t="n">
        <v>13</v>
      </c>
      <c r="Z82" s="0" t="n">
        <v>170</v>
      </c>
    </row>
    <row r="83" customFormat="false" ht="14.4" hidden="false" customHeight="false" outlineLevel="0" collapsed="false">
      <c r="A83" s="0" t="s">
        <v>3</v>
      </c>
      <c r="B83" s="0" t="s">
        <v>1223</v>
      </c>
      <c r="C83" s="0" t="s">
        <v>1136</v>
      </c>
      <c r="D83" s="0" t="s">
        <v>1138</v>
      </c>
      <c r="E83" s="0" t="n">
        <v>0</v>
      </c>
      <c r="F83" s="0" t="n">
        <v>0</v>
      </c>
      <c r="G83" s="0" t="n">
        <v>10</v>
      </c>
      <c r="H83" s="0" t="n">
        <v>195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</row>
    <row r="84" customFormat="false" ht="14.4" hidden="false" customHeight="false" outlineLevel="0" collapsed="false">
      <c r="A84" s="0" t="s">
        <v>3</v>
      </c>
      <c r="B84" s="0" t="s">
        <v>1224</v>
      </c>
      <c r="C84" s="0" t="s">
        <v>1138</v>
      </c>
      <c r="D84" s="0" t="s">
        <v>1140</v>
      </c>
      <c r="E84" s="0" t="n">
        <v>0</v>
      </c>
      <c r="F84" s="0" t="n">
        <v>0</v>
      </c>
      <c r="G84" s="0" t="n">
        <v>12</v>
      </c>
      <c r="H84" s="0" t="n">
        <v>166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</row>
    <row r="85" customFormat="false" ht="14.4" hidden="false" customHeight="false" outlineLevel="0" collapsed="false">
      <c r="A85" s="0" t="s">
        <v>3</v>
      </c>
      <c r="B85" s="0" t="s">
        <v>1225</v>
      </c>
      <c r="C85" s="0" t="s">
        <v>1140</v>
      </c>
      <c r="D85" s="0" t="s">
        <v>1138</v>
      </c>
      <c r="E85" s="0" t="n">
        <v>0</v>
      </c>
      <c r="F85" s="0" t="n">
        <v>0</v>
      </c>
      <c r="G85" s="0" t="n">
        <v>6</v>
      </c>
      <c r="H85" s="0" t="n">
        <v>114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</row>
    <row r="86" customFormat="false" ht="14.4" hidden="false" customHeight="false" outlineLevel="0" collapsed="false">
      <c r="A86" s="0" t="s">
        <v>3</v>
      </c>
      <c r="B86" s="0" t="s">
        <v>1226</v>
      </c>
      <c r="C86" s="0" t="s">
        <v>1138</v>
      </c>
      <c r="D86" s="0" t="s">
        <v>1136</v>
      </c>
      <c r="E86" s="0" t="n">
        <v>0</v>
      </c>
      <c r="F86" s="0" t="n">
        <v>0</v>
      </c>
      <c r="G86" s="0" t="n">
        <v>4</v>
      </c>
      <c r="H86" s="0" t="n">
        <v>75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</row>
    <row r="87" customFormat="false" ht="14.4" hidden="false" customHeight="false" outlineLevel="0" collapsed="false">
      <c r="A87" s="0" t="s">
        <v>3</v>
      </c>
      <c r="B87" s="0" t="s">
        <v>1227</v>
      </c>
      <c r="C87" s="0" t="s">
        <v>1140</v>
      </c>
      <c r="D87" s="0" t="s">
        <v>1135</v>
      </c>
      <c r="E87" s="0" t="n">
        <v>0</v>
      </c>
      <c r="F87" s="0" t="n">
        <v>0</v>
      </c>
      <c r="G87" s="0" t="n">
        <v>6</v>
      </c>
      <c r="H87" s="0" t="n">
        <v>105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</row>
    <row r="88" customFormat="false" ht="14.4" hidden="false" customHeight="false" outlineLevel="0" collapsed="false">
      <c r="A88" s="0" t="s">
        <v>3</v>
      </c>
      <c r="B88" s="0" t="s">
        <v>1228</v>
      </c>
      <c r="C88" s="0" t="s">
        <v>1135</v>
      </c>
      <c r="D88" s="0" t="s">
        <v>1136</v>
      </c>
      <c r="E88" s="0" t="n">
        <v>0</v>
      </c>
      <c r="F88" s="0" t="n">
        <v>0</v>
      </c>
      <c r="G88" s="0" t="n">
        <v>19</v>
      </c>
      <c r="H88" s="0" t="n">
        <v>134</v>
      </c>
      <c r="I88" s="0" t="n">
        <v>23</v>
      </c>
      <c r="J88" s="0" t="n">
        <v>140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22</v>
      </c>
      <c r="T88" s="0" t="n">
        <v>184</v>
      </c>
      <c r="U88" s="0" t="n">
        <v>22</v>
      </c>
      <c r="V88" s="0" t="n">
        <v>148</v>
      </c>
      <c r="W88" s="0" t="n">
        <v>18</v>
      </c>
      <c r="X88" s="0" t="n">
        <v>111</v>
      </c>
      <c r="Y88" s="0" t="n">
        <v>0</v>
      </c>
      <c r="Z88" s="0" t="n">
        <v>0</v>
      </c>
    </row>
    <row r="89" customFormat="false" ht="14.4" hidden="false" customHeight="false" outlineLevel="0" collapsed="false">
      <c r="A89" s="0" t="s">
        <v>3</v>
      </c>
      <c r="B89" s="0" t="s">
        <v>1229</v>
      </c>
      <c r="C89" s="0" t="s">
        <v>1135</v>
      </c>
      <c r="D89" s="0" t="s">
        <v>1138</v>
      </c>
      <c r="E89" s="0" t="n">
        <v>0</v>
      </c>
      <c r="F89" s="0" t="n">
        <v>0</v>
      </c>
      <c r="G89" s="0" t="n">
        <v>26</v>
      </c>
      <c r="H89" s="0" t="n">
        <v>206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</row>
    <row r="90" customFormat="false" ht="14.4" hidden="false" customHeight="false" outlineLevel="0" collapsed="false">
      <c r="A90" s="0" t="s">
        <v>3</v>
      </c>
      <c r="B90" s="0" t="s">
        <v>1230</v>
      </c>
      <c r="C90" s="0" t="s">
        <v>1138</v>
      </c>
      <c r="D90" s="0" t="s">
        <v>1135</v>
      </c>
      <c r="E90" s="0" t="n">
        <v>0</v>
      </c>
      <c r="F90" s="0" t="n">
        <v>0</v>
      </c>
      <c r="G90" s="0" t="n">
        <v>13</v>
      </c>
      <c r="H90" s="0" t="n">
        <v>116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23</v>
      </c>
      <c r="T90" s="0" t="n">
        <v>216</v>
      </c>
      <c r="U90" s="0" t="n">
        <v>0</v>
      </c>
      <c r="V90" s="0" t="n">
        <v>0</v>
      </c>
      <c r="W90" s="0" t="n">
        <v>25</v>
      </c>
      <c r="X90" s="0" t="n">
        <v>204</v>
      </c>
      <c r="Y90" s="0" t="n">
        <v>0</v>
      </c>
      <c r="Z90" s="0" t="n">
        <v>0</v>
      </c>
    </row>
    <row r="91" customFormat="false" ht="14.4" hidden="false" customHeight="false" outlineLevel="0" collapsed="false">
      <c r="A91" s="0" t="s">
        <v>3</v>
      </c>
      <c r="B91" s="0" t="s">
        <v>1231</v>
      </c>
      <c r="C91" s="0" t="s">
        <v>1135</v>
      </c>
      <c r="D91" s="0" t="s">
        <v>1138</v>
      </c>
      <c r="E91" s="0" t="n">
        <v>0</v>
      </c>
      <c r="F91" s="0" t="n">
        <v>0</v>
      </c>
      <c r="G91" s="0" t="n">
        <v>14</v>
      </c>
      <c r="H91" s="0" t="n">
        <v>116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</row>
    <row r="92" customFormat="false" ht="14.4" hidden="false" customHeight="false" outlineLevel="0" collapsed="false">
      <c r="A92" s="0" t="s">
        <v>3</v>
      </c>
      <c r="B92" s="0" t="s">
        <v>1232</v>
      </c>
      <c r="C92" s="0" t="s">
        <v>1136</v>
      </c>
      <c r="D92" s="0" t="s">
        <v>1140</v>
      </c>
      <c r="E92" s="0" t="n">
        <v>0</v>
      </c>
      <c r="F92" s="0" t="n">
        <v>0</v>
      </c>
      <c r="G92" s="0" t="n">
        <v>9</v>
      </c>
      <c r="H92" s="0" t="n">
        <v>131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19</v>
      </c>
      <c r="P92" s="0" t="n">
        <v>263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</row>
    <row r="93" customFormat="false" ht="14.4" hidden="false" customHeight="false" outlineLevel="0" collapsed="false">
      <c r="A93" s="0" t="s">
        <v>3</v>
      </c>
      <c r="B93" s="0" t="s">
        <v>1233</v>
      </c>
      <c r="C93" s="0" t="s">
        <v>1140</v>
      </c>
      <c r="D93" s="0" t="s">
        <v>1138</v>
      </c>
      <c r="E93" s="0" t="n">
        <v>0</v>
      </c>
      <c r="F93" s="0" t="n">
        <v>0</v>
      </c>
      <c r="G93" s="0" t="n">
        <v>8</v>
      </c>
      <c r="H93" s="0" t="n">
        <v>154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</row>
    <row r="94" customFormat="false" ht="14.4" hidden="false" customHeight="false" outlineLevel="0" collapsed="false">
      <c r="A94" s="0" t="s">
        <v>3</v>
      </c>
      <c r="B94" s="0" t="s">
        <v>1234</v>
      </c>
      <c r="C94" s="0" t="s">
        <v>1135</v>
      </c>
      <c r="D94" s="0" t="s">
        <v>1138</v>
      </c>
      <c r="E94" s="0" t="n">
        <v>0</v>
      </c>
      <c r="F94" s="0" t="n">
        <v>0</v>
      </c>
      <c r="G94" s="0" t="n">
        <v>19</v>
      </c>
      <c r="H94" s="0" t="n">
        <v>242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</row>
    <row r="95" customFormat="false" ht="14.4" hidden="false" customHeight="false" outlineLevel="0" collapsed="false">
      <c r="A95" s="0" t="s">
        <v>3</v>
      </c>
      <c r="B95" s="0" t="s">
        <v>1235</v>
      </c>
      <c r="C95" s="0" t="s">
        <v>1138</v>
      </c>
      <c r="D95" s="0" t="s">
        <v>1135</v>
      </c>
      <c r="E95" s="0" t="n">
        <v>0</v>
      </c>
      <c r="F95" s="0" t="n">
        <v>0</v>
      </c>
      <c r="G95" s="0" t="n">
        <v>145</v>
      </c>
      <c r="H95" s="0" t="n">
        <v>275</v>
      </c>
      <c r="I95" s="0" t="n">
        <v>165</v>
      </c>
      <c r="J95" s="0" t="n">
        <v>300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201</v>
      </c>
      <c r="P95" s="0" t="n">
        <v>371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</row>
    <row r="96" customFormat="false" ht="14.4" hidden="false" customHeight="false" outlineLevel="0" collapsed="false">
      <c r="A96" s="0" t="s">
        <v>3</v>
      </c>
      <c r="B96" s="0" t="s">
        <v>1236</v>
      </c>
      <c r="C96" s="0" t="s">
        <v>1135</v>
      </c>
      <c r="D96" s="0" t="s">
        <v>1136</v>
      </c>
      <c r="E96" s="0" t="n">
        <v>0</v>
      </c>
      <c r="F96" s="0" t="n">
        <v>0</v>
      </c>
      <c r="G96" s="0" t="n">
        <v>15</v>
      </c>
      <c r="H96" s="0" t="n">
        <v>110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11</v>
      </c>
      <c r="N96" s="0" t="n">
        <v>163</v>
      </c>
      <c r="O96" s="0" t="n">
        <v>21</v>
      </c>
      <c r="P96" s="0" t="n">
        <v>237</v>
      </c>
      <c r="Q96" s="0" t="n">
        <v>15</v>
      </c>
      <c r="R96" s="0" t="n">
        <v>243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</row>
    <row r="97" customFormat="false" ht="14.4" hidden="false" customHeight="false" outlineLevel="0" collapsed="false">
      <c r="A97" s="0" t="s">
        <v>3</v>
      </c>
      <c r="B97" s="0" t="s">
        <v>1237</v>
      </c>
      <c r="C97" s="0" t="s">
        <v>1140</v>
      </c>
      <c r="D97" s="0" t="s">
        <v>1135</v>
      </c>
      <c r="E97" s="0" t="n">
        <v>0</v>
      </c>
      <c r="F97" s="0" t="n">
        <v>0</v>
      </c>
      <c r="G97" s="0" t="n">
        <v>7</v>
      </c>
      <c r="H97" s="0" t="n">
        <v>101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</row>
    <row r="98" customFormat="false" ht="14.4" hidden="false" customHeight="false" outlineLevel="0" collapsed="false">
      <c r="A98" s="0" t="s">
        <v>3</v>
      </c>
      <c r="B98" s="0" t="s">
        <v>1238</v>
      </c>
      <c r="C98" s="0" t="s">
        <v>1136</v>
      </c>
      <c r="D98" s="0" t="s">
        <v>1138</v>
      </c>
      <c r="E98" s="0" t="n">
        <v>0</v>
      </c>
      <c r="F98" s="0" t="n">
        <v>0</v>
      </c>
      <c r="G98" s="0" t="n">
        <v>8</v>
      </c>
      <c r="H98" s="0" t="n">
        <v>154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</row>
    <row r="99" customFormat="false" ht="14.4" hidden="false" customHeight="false" outlineLevel="0" collapsed="false">
      <c r="A99" s="0" t="s">
        <v>3</v>
      </c>
      <c r="B99" s="0" t="s">
        <v>1239</v>
      </c>
      <c r="C99" s="0" t="s">
        <v>1136</v>
      </c>
      <c r="D99" s="0" t="s">
        <v>1140</v>
      </c>
      <c r="E99" s="0" t="n">
        <v>0</v>
      </c>
      <c r="F99" s="0" t="n">
        <v>0</v>
      </c>
      <c r="G99" s="0" t="n">
        <v>35</v>
      </c>
      <c r="H99" s="0" t="n">
        <v>280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</row>
    <row r="100" customFormat="false" ht="14.4" hidden="false" customHeight="false" outlineLevel="0" collapsed="false">
      <c r="A100" s="0" t="s">
        <v>3</v>
      </c>
      <c r="B100" s="0" t="s">
        <v>1240</v>
      </c>
      <c r="C100" s="0" t="s">
        <v>1135</v>
      </c>
      <c r="D100" s="0" t="s">
        <v>1138</v>
      </c>
      <c r="E100" s="0" t="n">
        <v>0</v>
      </c>
      <c r="F100" s="0" t="n">
        <v>0</v>
      </c>
      <c r="G100" s="0" t="n">
        <v>17</v>
      </c>
      <c r="H100" s="0" t="n">
        <v>213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</row>
    <row r="101" customFormat="false" ht="14.4" hidden="false" customHeight="false" outlineLevel="0" collapsed="false">
      <c r="A101" s="0" t="s">
        <v>3</v>
      </c>
      <c r="B101" s="0" t="s">
        <v>1241</v>
      </c>
      <c r="C101" s="0" t="s">
        <v>1138</v>
      </c>
      <c r="D101" s="0" t="s">
        <v>1136</v>
      </c>
      <c r="E101" s="0" t="n">
        <v>0</v>
      </c>
      <c r="F101" s="0" t="n">
        <v>0</v>
      </c>
      <c r="G101" s="0" t="n">
        <v>9</v>
      </c>
      <c r="H101" s="0" t="n">
        <v>111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</row>
    <row r="102" customFormat="false" ht="14.4" hidden="false" customHeight="false" outlineLevel="0" collapsed="false">
      <c r="A102" s="0" t="s">
        <v>3</v>
      </c>
      <c r="B102" s="0" t="s">
        <v>1242</v>
      </c>
      <c r="C102" s="0" t="s">
        <v>1135</v>
      </c>
      <c r="D102" s="0" t="s">
        <v>1138</v>
      </c>
      <c r="E102" s="0" t="n">
        <v>0</v>
      </c>
      <c r="F102" s="0" t="n">
        <v>0</v>
      </c>
      <c r="G102" s="0" t="n">
        <v>207</v>
      </c>
      <c r="H102" s="0" t="n">
        <v>207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14</v>
      </c>
      <c r="X102" s="0" t="n">
        <v>14</v>
      </c>
      <c r="Y102" s="0" t="n">
        <v>0</v>
      </c>
      <c r="Z102" s="0" t="n">
        <v>0</v>
      </c>
    </row>
    <row r="103" customFormat="false" ht="14.4" hidden="false" customHeight="false" outlineLevel="0" collapsed="false">
      <c r="A103" s="0" t="s">
        <v>3</v>
      </c>
      <c r="B103" s="0" t="s">
        <v>1243</v>
      </c>
      <c r="C103" s="0" t="s">
        <v>1140</v>
      </c>
      <c r="D103" s="0" t="s">
        <v>1244</v>
      </c>
      <c r="E103" s="0" t="n">
        <v>0</v>
      </c>
      <c r="F103" s="0" t="n">
        <v>0</v>
      </c>
      <c r="G103" s="0" t="n">
        <v>207</v>
      </c>
      <c r="H103" s="0" t="n">
        <v>207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14</v>
      </c>
      <c r="X103" s="0" t="n">
        <v>14</v>
      </c>
      <c r="Y103" s="0" t="n">
        <v>0</v>
      </c>
      <c r="Z103" s="0" t="n">
        <v>0</v>
      </c>
    </row>
    <row r="104" customFormat="false" ht="14.4" hidden="false" customHeight="false" outlineLevel="0" collapsed="false">
      <c r="A104" s="0" t="s">
        <v>3</v>
      </c>
      <c r="B104" s="0" t="s">
        <v>1245</v>
      </c>
      <c r="C104" s="0" t="s">
        <v>1135</v>
      </c>
      <c r="D104" s="0" t="s">
        <v>1246</v>
      </c>
      <c r="E104" s="0" t="n">
        <v>0</v>
      </c>
      <c r="F104" s="0" t="n">
        <v>0</v>
      </c>
      <c r="G104" s="0" t="n">
        <v>207</v>
      </c>
      <c r="H104" s="0" t="n">
        <v>207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14</v>
      </c>
      <c r="X104" s="0" t="n">
        <v>14</v>
      </c>
      <c r="Y104" s="0" t="n">
        <v>0</v>
      </c>
      <c r="Z104" s="0" t="n">
        <v>0</v>
      </c>
    </row>
    <row r="105" customFormat="false" ht="14.4" hidden="false" customHeight="false" outlineLevel="0" collapsed="false">
      <c r="A105" s="0" t="s">
        <v>3</v>
      </c>
      <c r="B105" s="0" t="s">
        <v>1247</v>
      </c>
      <c r="C105" s="0" t="s">
        <v>1138</v>
      </c>
      <c r="D105" s="0" t="s">
        <v>1248</v>
      </c>
      <c r="E105" s="0" t="n">
        <v>0</v>
      </c>
      <c r="F105" s="0" t="n">
        <v>0</v>
      </c>
      <c r="G105" s="0" t="n">
        <v>207</v>
      </c>
      <c r="H105" s="0" t="n">
        <v>207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14</v>
      </c>
      <c r="X105" s="0" t="n">
        <v>14</v>
      </c>
      <c r="Y105" s="0" t="n">
        <v>0</v>
      </c>
      <c r="Z105" s="0" t="n">
        <v>0</v>
      </c>
    </row>
    <row r="106" customFormat="false" ht="14.4" hidden="false" customHeight="false" outlineLevel="0" collapsed="false">
      <c r="A106" s="0" t="s">
        <v>3</v>
      </c>
      <c r="B106" s="0" t="s">
        <v>1249</v>
      </c>
      <c r="C106" s="0" t="s">
        <v>1135</v>
      </c>
      <c r="D106" s="0" t="s">
        <v>1140</v>
      </c>
      <c r="E106" s="0" t="n">
        <v>0</v>
      </c>
      <c r="F106" s="0" t="n">
        <v>0</v>
      </c>
      <c r="G106" s="0" t="n">
        <v>207</v>
      </c>
      <c r="H106" s="0" t="n">
        <v>207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14</v>
      </c>
      <c r="X106" s="0" t="n">
        <v>14</v>
      </c>
      <c r="Y106" s="0" t="n">
        <v>0</v>
      </c>
      <c r="Z106" s="0" t="n">
        <v>0</v>
      </c>
    </row>
    <row r="107" customFormat="false" ht="14.4" hidden="false" customHeight="false" outlineLevel="0" collapsed="false">
      <c r="A107" s="0" t="s">
        <v>3</v>
      </c>
      <c r="B107" s="0" t="s">
        <v>1250</v>
      </c>
      <c r="C107" s="0" t="s">
        <v>1136</v>
      </c>
      <c r="D107" s="0" t="s">
        <v>1138</v>
      </c>
      <c r="E107" s="0" t="n">
        <v>0</v>
      </c>
      <c r="F107" s="0" t="n">
        <v>0</v>
      </c>
      <c r="G107" s="0" t="n">
        <v>14</v>
      </c>
      <c r="H107" s="0" t="n">
        <v>14</v>
      </c>
      <c r="I107" s="0" t="n">
        <v>40</v>
      </c>
      <c r="J107" s="0" t="n">
        <v>40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38</v>
      </c>
      <c r="R107" s="0" t="n">
        <v>38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14</v>
      </c>
      <c r="X107" s="0" t="n">
        <v>14</v>
      </c>
      <c r="Y107" s="0" t="n">
        <v>0</v>
      </c>
      <c r="Z107" s="0" t="n">
        <v>0</v>
      </c>
    </row>
    <row r="108" customFormat="false" ht="14.4" hidden="false" customHeight="false" outlineLevel="0" collapsed="false">
      <c r="A108" s="0" t="s">
        <v>8</v>
      </c>
      <c r="B108" s="0" t="s">
        <v>1251</v>
      </c>
      <c r="C108" s="0" t="s">
        <v>1140</v>
      </c>
      <c r="D108" s="0" t="s">
        <v>1135</v>
      </c>
      <c r="E108" s="0" t="n">
        <v>0</v>
      </c>
      <c r="F108" s="0" t="n">
        <v>0</v>
      </c>
      <c r="G108" s="0" t="n">
        <v>14</v>
      </c>
      <c r="H108" s="0" t="n">
        <v>222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</row>
    <row r="109" customFormat="false" ht="14.4" hidden="false" customHeight="false" outlineLevel="0" collapsed="false">
      <c r="A109" s="0" t="s">
        <v>3</v>
      </c>
      <c r="B109" s="0" t="s">
        <v>1252</v>
      </c>
      <c r="C109" s="0" t="s">
        <v>1140</v>
      </c>
      <c r="D109" s="0" t="s">
        <v>1138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17</v>
      </c>
      <c r="J109" s="0" t="n">
        <v>223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</row>
    <row r="110" customFormat="false" ht="14.4" hidden="false" customHeight="false" outlineLevel="0" collapsed="false">
      <c r="A110" s="0" t="s">
        <v>3</v>
      </c>
      <c r="B110" s="0" t="s">
        <v>1253</v>
      </c>
      <c r="C110" s="0" t="s">
        <v>1135</v>
      </c>
      <c r="D110" s="0" t="s">
        <v>1138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24</v>
      </c>
      <c r="J110" s="0" t="n">
        <v>307</v>
      </c>
      <c r="K110" s="0" t="n">
        <v>23</v>
      </c>
      <c r="L110" s="0" t="n">
        <v>270</v>
      </c>
      <c r="M110" s="0" t="n">
        <v>0</v>
      </c>
      <c r="N110" s="0" t="n">
        <v>0</v>
      </c>
      <c r="O110" s="0" t="n">
        <v>36</v>
      </c>
      <c r="P110" s="0" t="n">
        <v>352</v>
      </c>
      <c r="Q110" s="0" t="n">
        <v>0</v>
      </c>
      <c r="R110" s="0" t="n">
        <v>0</v>
      </c>
      <c r="S110" s="0" t="n">
        <v>30</v>
      </c>
      <c r="T110" s="0" t="n">
        <v>294</v>
      </c>
      <c r="U110" s="0" t="n">
        <v>23</v>
      </c>
      <c r="V110" s="0" t="n">
        <v>286</v>
      </c>
      <c r="W110" s="0" t="n">
        <v>28</v>
      </c>
      <c r="X110" s="0" t="n">
        <v>344</v>
      </c>
      <c r="Y110" s="0" t="n">
        <v>0</v>
      </c>
      <c r="Z110" s="0" t="n">
        <v>0</v>
      </c>
    </row>
    <row r="111" customFormat="false" ht="14.4" hidden="false" customHeight="false" outlineLevel="0" collapsed="false">
      <c r="A111" s="0" t="s">
        <v>3</v>
      </c>
      <c r="B111" s="0" t="s">
        <v>1254</v>
      </c>
      <c r="C111" s="0" t="s">
        <v>1136</v>
      </c>
      <c r="D111" s="0" t="s">
        <v>1135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28</v>
      </c>
      <c r="J111" s="0" t="n">
        <v>304</v>
      </c>
      <c r="K111" s="0" t="n">
        <v>19</v>
      </c>
      <c r="L111" s="0" t="n">
        <v>288</v>
      </c>
      <c r="M111" s="0" t="n">
        <v>0</v>
      </c>
      <c r="N111" s="0" t="n">
        <v>0</v>
      </c>
      <c r="O111" s="0" t="n">
        <v>32</v>
      </c>
      <c r="P111" s="0" t="n">
        <v>352</v>
      </c>
      <c r="Q111" s="0" t="n">
        <v>0</v>
      </c>
      <c r="R111" s="0" t="n">
        <v>0</v>
      </c>
      <c r="S111" s="0" t="n">
        <v>30</v>
      </c>
      <c r="T111" s="0" t="n">
        <v>299</v>
      </c>
      <c r="U111" s="0" t="n">
        <v>0</v>
      </c>
      <c r="V111" s="0" t="n">
        <v>0</v>
      </c>
      <c r="W111" s="0" t="n">
        <v>25</v>
      </c>
      <c r="X111" s="0" t="n">
        <v>346</v>
      </c>
      <c r="Y111" s="0" t="n">
        <v>0</v>
      </c>
      <c r="Z111" s="0" t="n">
        <v>0</v>
      </c>
    </row>
    <row r="112" customFormat="false" ht="14.4" hidden="false" customHeight="false" outlineLevel="0" collapsed="false">
      <c r="A112" s="0" t="s">
        <v>3</v>
      </c>
      <c r="B112" s="0" t="s">
        <v>1255</v>
      </c>
      <c r="C112" s="0" t="s">
        <v>1135</v>
      </c>
      <c r="D112" s="0" t="s">
        <v>1138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25</v>
      </c>
      <c r="J112" s="0" t="n">
        <v>199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</row>
    <row r="113" customFormat="false" ht="14.4" hidden="false" customHeight="false" outlineLevel="0" collapsed="false">
      <c r="A113" s="0" t="s">
        <v>3</v>
      </c>
      <c r="B113" s="0" t="s">
        <v>1256</v>
      </c>
      <c r="C113" s="0" t="s">
        <v>1257</v>
      </c>
      <c r="D113" s="0" t="s">
        <v>1138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24</v>
      </c>
      <c r="J113" s="0" t="n">
        <v>226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</row>
    <row r="114" customFormat="false" ht="14.4" hidden="false" customHeight="false" outlineLevel="0" collapsed="false">
      <c r="A114" s="0" t="s">
        <v>3</v>
      </c>
      <c r="B114" s="0" t="s">
        <v>1258</v>
      </c>
      <c r="C114" s="0" t="s">
        <v>1136</v>
      </c>
      <c r="D114" s="0" t="s">
        <v>1140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19</v>
      </c>
      <c r="J114" s="0" t="n">
        <v>170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20</v>
      </c>
      <c r="X114" s="0" t="n">
        <v>168</v>
      </c>
      <c r="Y114" s="0" t="n">
        <v>0</v>
      </c>
      <c r="Z114" s="0" t="n">
        <v>0</v>
      </c>
    </row>
    <row r="115" customFormat="false" ht="14.4" hidden="false" customHeight="false" outlineLevel="0" collapsed="false">
      <c r="A115" s="0" t="s">
        <v>3</v>
      </c>
      <c r="B115" s="0" t="s">
        <v>1259</v>
      </c>
      <c r="C115" s="0" t="s">
        <v>1135</v>
      </c>
      <c r="D115" s="0" t="s">
        <v>1136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14</v>
      </c>
      <c r="J115" s="0" t="n">
        <v>176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</row>
    <row r="116" customFormat="false" ht="14.4" hidden="false" customHeight="false" outlineLevel="0" collapsed="false">
      <c r="A116" s="0" t="s">
        <v>3</v>
      </c>
      <c r="B116" s="0" t="s">
        <v>1260</v>
      </c>
      <c r="C116" s="0" t="s">
        <v>1135</v>
      </c>
      <c r="D116" s="0" t="s">
        <v>1138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21</v>
      </c>
      <c r="J116" s="0" t="n">
        <v>207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22</v>
      </c>
      <c r="T116" s="0" t="n">
        <v>284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</row>
    <row r="117" customFormat="false" ht="14.4" hidden="false" customHeight="false" outlineLevel="0" collapsed="false">
      <c r="A117" s="0" t="s">
        <v>3</v>
      </c>
      <c r="B117" s="0" t="s">
        <v>1261</v>
      </c>
      <c r="C117" s="0" t="s">
        <v>1138</v>
      </c>
      <c r="D117" s="0" t="s">
        <v>1140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11</v>
      </c>
      <c r="J117" s="0" t="n">
        <v>115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</row>
    <row r="118" customFormat="false" ht="14.4" hidden="false" customHeight="false" outlineLevel="0" collapsed="false">
      <c r="A118" s="0" t="s">
        <v>3</v>
      </c>
      <c r="B118" s="0" t="s">
        <v>1262</v>
      </c>
      <c r="C118" s="0" t="s">
        <v>1136</v>
      </c>
      <c r="D118" s="0" t="s">
        <v>1138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26</v>
      </c>
      <c r="J118" s="0" t="n">
        <v>175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</row>
    <row r="119" customFormat="false" ht="14.4" hidden="false" customHeight="false" outlineLevel="0" collapsed="false">
      <c r="A119" s="0" t="s">
        <v>3</v>
      </c>
      <c r="B119" s="0" t="s">
        <v>1263</v>
      </c>
      <c r="C119" s="0" t="s">
        <v>1264</v>
      </c>
      <c r="D119" s="0" t="s">
        <v>1140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9</v>
      </c>
      <c r="J119" s="0" t="n">
        <v>153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</row>
    <row r="120" customFormat="false" ht="14.4" hidden="false" customHeight="false" outlineLevel="0" collapsed="false">
      <c r="A120" s="0" t="s">
        <v>3</v>
      </c>
      <c r="B120" s="0" t="s">
        <v>1265</v>
      </c>
      <c r="C120" s="0" t="s">
        <v>1138</v>
      </c>
      <c r="D120" s="0" t="s">
        <v>1135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14</v>
      </c>
      <c r="J120" s="0" t="n">
        <v>103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</row>
    <row r="121" customFormat="false" ht="14.4" hidden="false" customHeight="false" outlineLevel="0" collapsed="false">
      <c r="A121" s="0" t="s">
        <v>3</v>
      </c>
      <c r="B121" s="0" t="s">
        <v>1266</v>
      </c>
      <c r="C121" s="0" t="s">
        <v>1138</v>
      </c>
      <c r="D121" s="0" t="s">
        <v>1140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15</v>
      </c>
      <c r="J121" s="0" t="n">
        <v>69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11</v>
      </c>
      <c r="P121" s="0" t="n">
        <v>71</v>
      </c>
      <c r="Q121" s="0" t="n">
        <v>19</v>
      </c>
      <c r="R121" s="0" t="n">
        <v>104</v>
      </c>
      <c r="S121" s="0" t="n">
        <v>24</v>
      </c>
      <c r="T121" s="0" t="n">
        <v>104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</row>
    <row r="122" customFormat="false" ht="14.4" hidden="false" customHeight="false" outlineLevel="0" collapsed="false">
      <c r="A122" s="0" t="s">
        <v>3</v>
      </c>
      <c r="B122" s="0" t="s">
        <v>1267</v>
      </c>
      <c r="C122" s="0" t="s">
        <v>1136</v>
      </c>
      <c r="D122" s="0" t="s">
        <v>1135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21</v>
      </c>
      <c r="J122" s="0" t="n">
        <v>177</v>
      </c>
      <c r="K122" s="0" t="n">
        <v>18</v>
      </c>
      <c r="L122" s="0" t="n">
        <v>200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14</v>
      </c>
      <c r="X122" s="0" t="n">
        <v>211</v>
      </c>
      <c r="Y122" s="0" t="n">
        <v>0</v>
      </c>
      <c r="Z122" s="0" t="n">
        <v>0</v>
      </c>
    </row>
    <row r="123" customFormat="false" ht="14.4" hidden="false" customHeight="false" outlineLevel="0" collapsed="false">
      <c r="A123" s="0" t="s">
        <v>3</v>
      </c>
      <c r="B123" s="0" t="s">
        <v>1268</v>
      </c>
      <c r="C123" s="0" t="s">
        <v>1138</v>
      </c>
      <c r="D123" s="0" t="s">
        <v>1135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18</v>
      </c>
      <c r="J123" s="0" t="n">
        <v>224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</row>
    <row r="124" customFormat="false" ht="14.4" hidden="false" customHeight="false" outlineLevel="0" collapsed="false">
      <c r="A124" s="0" t="s">
        <v>3</v>
      </c>
      <c r="B124" s="0" t="s">
        <v>1269</v>
      </c>
      <c r="C124" s="0" t="s">
        <v>1140</v>
      </c>
      <c r="D124" s="0" t="s">
        <v>1138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40</v>
      </c>
      <c r="J124" s="0" t="n">
        <v>120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</row>
    <row r="125" customFormat="false" ht="14.4" hidden="false" customHeight="false" outlineLevel="0" collapsed="false">
      <c r="A125" s="0" t="s">
        <v>3</v>
      </c>
      <c r="B125" s="0" t="s">
        <v>1270</v>
      </c>
      <c r="C125" s="0" t="s">
        <v>1135</v>
      </c>
      <c r="D125" s="0" t="s">
        <v>1140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10</v>
      </c>
      <c r="J125" s="0" t="n">
        <v>169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</row>
    <row r="126" customFormat="false" ht="14.4" hidden="false" customHeight="false" outlineLevel="0" collapsed="false">
      <c r="A126" s="0" t="s">
        <v>3</v>
      </c>
      <c r="B126" s="0" t="s">
        <v>1271</v>
      </c>
      <c r="C126" s="0" t="s">
        <v>1138</v>
      </c>
      <c r="D126" s="0" t="s">
        <v>1140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16</v>
      </c>
      <c r="J126" s="0" t="n">
        <v>265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</row>
    <row r="127" customFormat="false" ht="14.4" hidden="false" customHeight="false" outlineLevel="0" collapsed="false">
      <c r="A127" s="0" t="s">
        <v>3</v>
      </c>
      <c r="B127" s="0" t="s">
        <v>1272</v>
      </c>
      <c r="C127" s="0" t="s">
        <v>1140</v>
      </c>
      <c r="D127" s="0" t="s">
        <v>1136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21</v>
      </c>
      <c r="J127" s="0" t="n">
        <v>202</v>
      </c>
      <c r="K127" s="0" t="n">
        <v>18</v>
      </c>
      <c r="L127" s="0" t="n">
        <v>153</v>
      </c>
      <c r="M127" s="0" t="n">
        <v>0</v>
      </c>
      <c r="N127" s="0" t="n">
        <v>0</v>
      </c>
      <c r="O127" s="0" t="n">
        <v>27</v>
      </c>
      <c r="P127" s="0" t="n">
        <v>216</v>
      </c>
      <c r="Q127" s="0" t="n">
        <v>0</v>
      </c>
      <c r="R127" s="0" t="n">
        <v>0</v>
      </c>
      <c r="S127" s="0" t="n">
        <v>31</v>
      </c>
      <c r="T127" s="0" t="n">
        <v>253</v>
      </c>
      <c r="U127" s="0" t="n">
        <v>0</v>
      </c>
      <c r="V127" s="0" t="n">
        <v>0</v>
      </c>
      <c r="W127" s="0" t="n">
        <v>25</v>
      </c>
      <c r="X127" s="0" t="n">
        <v>202</v>
      </c>
      <c r="Y127" s="0" t="n">
        <v>0</v>
      </c>
      <c r="Z127" s="0" t="n">
        <v>0</v>
      </c>
    </row>
    <row r="128" customFormat="false" ht="14.4" hidden="false" customHeight="false" outlineLevel="0" collapsed="false">
      <c r="A128" s="0" t="s">
        <v>3</v>
      </c>
      <c r="B128" s="0" t="s">
        <v>1273</v>
      </c>
      <c r="C128" s="0" t="s">
        <v>1138</v>
      </c>
      <c r="D128" s="0" t="s">
        <v>1135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27</v>
      </c>
      <c r="J128" s="0" t="n">
        <v>227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26</v>
      </c>
      <c r="T128" s="0" t="n">
        <v>298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</row>
    <row r="129" customFormat="false" ht="14.4" hidden="false" customHeight="false" outlineLevel="0" collapsed="false">
      <c r="A129" s="0" t="s">
        <v>3</v>
      </c>
      <c r="B129" s="0" t="s">
        <v>1274</v>
      </c>
      <c r="C129" s="0" t="s">
        <v>1138</v>
      </c>
      <c r="D129" s="0" t="s">
        <v>1140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13</v>
      </c>
      <c r="J129" s="0" t="n">
        <v>131</v>
      </c>
      <c r="K129" s="0" t="n">
        <v>0</v>
      </c>
      <c r="L129" s="0" t="n">
        <v>0</v>
      </c>
      <c r="M129" s="0" t="n">
        <v>13</v>
      </c>
      <c r="N129" s="0" t="n">
        <v>174</v>
      </c>
      <c r="O129" s="0" t="n">
        <v>14</v>
      </c>
      <c r="P129" s="0" t="n">
        <v>184</v>
      </c>
      <c r="Q129" s="0" t="n">
        <v>15</v>
      </c>
      <c r="R129" s="0" t="n">
        <v>145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16</v>
      </c>
      <c r="Z129" s="0" t="n">
        <v>172</v>
      </c>
    </row>
    <row r="130" customFormat="false" ht="14.4" hidden="false" customHeight="false" outlineLevel="0" collapsed="false">
      <c r="A130" s="0" t="s">
        <v>3</v>
      </c>
      <c r="B130" s="0" t="s">
        <v>1275</v>
      </c>
      <c r="C130" s="0" t="s">
        <v>1138</v>
      </c>
      <c r="D130" s="0" t="s">
        <v>1140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12</v>
      </c>
      <c r="J130" s="0" t="n">
        <v>153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</row>
    <row r="131" customFormat="false" ht="14.4" hidden="false" customHeight="false" outlineLevel="0" collapsed="false">
      <c r="A131" s="0" t="s">
        <v>3</v>
      </c>
      <c r="B131" s="0" t="s">
        <v>1276</v>
      </c>
      <c r="C131" s="0" t="s">
        <v>1136</v>
      </c>
      <c r="D131" s="0" t="s">
        <v>1140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16</v>
      </c>
      <c r="J131" s="0" t="n">
        <v>206</v>
      </c>
      <c r="K131" s="0" t="n">
        <v>0</v>
      </c>
      <c r="L131" s="0" t="n">
        <v>0</v>
      </c>
      <c r="M131" s="0" t="n">
        <v>23</v>
      </c>
      <c r="N131" s="0" t="n">
        <v>202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</row>
    <row r="132" customFormat="false" ht="14.4" hidden="false" customHeight="false" outlineLevel="0" collapsed="false">
      <c r="A132" s="0" t="s">
        <v>3</v>
      </c>
      <c r="B132" s="0" t="s">
        <v>1277</v>
      </c>
      <c r="C132" s="0" t="s">
        <v>1136</v>
      </c>
      <c r="D132" s="0" t="s">
        <v>1140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9</v>
      </c>
      <c r="J132" s="0" t="n">
        <v>114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</row>
    <row r="133" customFormat="false" ht="14.4" hidden="false" customHeight="false" outlineLevel="0" collapsed="false">
      <c r="A133" s="0" t="s">
        <v>3</v>
      </c>
      <c r="B133" s="0" t="s">
        <v>1278</v>
      </c>
      <c r="C133" s="0" t="s">
        <v>1138</v>
      </c>
      <c r="D133" s="0" t="s">
        <v>1135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16</v>
      </c>
      <c r="J133" s="0" t="n">
        <v>171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21</v>
      </c>
      <c r="T133" s="0" t="n">
        <v>200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</row>
    <row r="134" customFormat="false" ht="14.4" hidden="false" customHeight="false" outlineLevel="0" collapsed="false">
      <c r="A134" s="0" t="s">
        <v>3</v>
      </c>
      <c r="B134" s="0" t="s">
        <v>1279</v>
      </c>
      <c r="C134" s="0" t="s">
        <v>1136</v>
      </c>
      <c r="D134" s="0" t="s">
        <v>1140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23</v>
      </c>
      <c r="J134" s="0" t="n">
        <v>247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</row>
    <row r="135" customFormat="false" ht="14.4" hidden="false" customHeight="false" outlineLevel="0" collapsed="false">
      <c r="A135" s="0" t="s">
        <v>3</v>
      </c>
      <c r="B135" s="0" t="s">
        <v>1280</v>
      </c>
      <c r="C135" s="0" t="s">
        <v>1136</v>
      </c>
      <c r="D135" s="0" t="s">
        <v>1140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19</v>
      </c>
      <c r="J135" s="0" t="n">
        <v>238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23</v>
      </c>
      <c r="T135" s="0" t="n">
        <v>268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20</v>
      </c>
      <c r="Z135" s="0" t="n">
        <v>230</v>
      </c>
    </row>
    <row r="136" customFormat="false" ht="14.4" hidden="false" customHeight="false" outlineLevel="0" collapsed="false">
      <c r="A136" s="0" t="s">
        <v>3</v>
      </c>
      <c r="B136" s="0" t="s">
        <v>1281</v>
      </c>
      <c r="C136" s="0" t="s">
        <v>1140</v>
      </c>
      <c r="D136" s="0" t="s">
        <v>1136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16</v>
      </c>
      <c r="J136" s="0" t="n">
        <v>190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</row>
    <row r="137" customFormat="false" ht="14.4" hidden="false" customHeight="false" outlineLevel="0" collapsed="false">
      <c r="A137" s="0" t="s">
        <v>3</v>
      </c>
      <c r="B137" s="0" t="s">
        <v>1282</v>
      </c>
      <c r="C137" s="0" t="s">
        <v>1138</v>
      </c>
      <c r="D137" s="0" t="s">
        <v>1136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12</v>
      </c>
      <c r="J137" s="0" t="n">
        <v>221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</row>
    <row r="138" customFormat="false" ht="14.4" hidden="false" customHeight="false" outlineLevel="0" collapsed="false">
      <c r="A138" s="0" t="s">
        <v>3</v>
      </c>
      <c r="B138" s="0" t="s">
        <v>1283</v>
      </c>
      <c r="C138" s="0" t="s">
        <v>1138</v>
      </c>
      <c r="D138" s="0" t="s">
        <v>1135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21</v>
      </c>
      <c r="J138" s="0" t="n">
        <v>163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</row>
    <row r="139" customFormat="false" ht="14.4" hidden="false" customHeight="false" outlineLevel="0" collapsed="false">
      <c r="A139" s="0" t="s">
        <v>3</v>
      </c>
      <c r="B139" s="0" t="s">
        <v>1284</v>
      </c>
      <c r="C139" s="0" t="s">
        <v>1135</v>
      </c>
      <c r="D139" s="0" t="s">
        <v>1136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17</v>
      </c>
      <c r="J139" s="0" t="n">
        <v>212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18</v>
      </c>
      <c r="Z139" s="0" t="n">
        <v>139</v>
      </c>
    </row>
    <row r="140" customFormat="false" ht="14.4" hidden="false" customHeight="false" outlineLevel="0" collapsed="false">
      <c r="A140" s="0" t="s">
        <v>5</v>
      </c>
      <c r="B140" s="0" t="s">
        <v>1285</v>
      </c>
      <c r="C140" s="0" t="s">
        <v>1136</v>
      </c>
      <c r="D140" s="0" t="s">
        <v>1135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8</v>
      </c>
      <c r="J140" s="0" t="n">
        <v>124</v>
      </c>
      <c r="K140" s="0" t="n">
        <v>19</v>
      </c>
      <c r="L140" s="0" t="n">
        <v>257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10</v>
      </c>
      <c r="R140" s="0" t="n">
        <v>177</v>
      </c>
      <c r="S140" s="0" t="n">
        <v>11</v>
      </c>
      <c r="T140" s="0" t="n">
        <v>135</v>
      </c>
      <c r="U140" s="0" t="n">
        <v>0</v>
      </c>
      <c r="V140" s="0" t="n">
        <v>0</v>
      </c>
      <c r="W140" s="0" t="n">
        <v>16</v>
      </c>
      <c r="X140" s="0" t="n">
        <v>310</v>
      </c>
      <c r="Y140" s="0" t="n">
        <v>0</v>
      </c>
      <c r="Z140" s="0" t="n">
        <v>0</v>
      </c>
    </row>
    <row r="141" customFormat="false" ht="14.4" hidden="false" customHeight="false" outlineLevel="0" collapsed="false">
      <c r="A141" s="0" t="s">
        <v>5</v>
      </c>
      <c r="B141" s="0" t="s">
        <v>1286</v>
      </c>
      <c r="C141" s="0" t="s">
        <v>1136</v>
      </c>
      <c r="D141" s="0" t="s">
        <v>1138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5</v>
      </c>
      <c r="J141" s="0" t="n">
        <v>64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</row>
    <row r="142" customFormat="false" ht="14.4" hidden="false" customHeight="false" outlineLevel="0" collapsed="false">
      <c r="A142" s="0" t="s">
        <v>5</v>
      </c>
      <c r="B142" s="0" t="s">
        <v>1287</v>
      </c>
      <c r="C142" s="0" t="s">
        <v>1136</v>
      </c>
      <c r="D142" s="0" t="s">
        <v>1135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28</v>
      </c>
      <c r="J142" s="0" t="n">
        <v>110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</row>
    <row r="143" customFormat="false" ht="14.4" hidden="false" customHeight="false" outlineLevel="0" collapsed="false">
      <c r="A143" s="0" t="s">
        <v>8</v>
      </c>
      <c r="B143" s="0" t="s">
        <v>1288</v>
      </c>
      <c r="C143" s="0" t="s">
        <v>1138</v>
      </c>
      <c r="D143" s="0" t="s">
        <v>1140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49</v>
      </c>
      <c r="J143" s="0" t="n">
        <v>269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</row>
    <row r="144" customFormat="false" ht="14.4" hidden="false" customHeight="false" outlineLevel="0" collapsed="false">
      <c r="A144" s="0" t="s">
        <v>8</v>
      </c>
      <c r="B144" s="0" t="s">
        <v>1289</v>
      </c>
      <c r="C144" s="0" t="s">
        <v>1136</v>
      </c>
      <c r="D144" s="0" t="s">
        <v>1135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57</v>
      </c>
      <c r="J144" s="0" t="n">
        <v>250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</row>
    <row r="145" customFormat="false" ht="14.4" hidden="false" customHeight="false" outlineLevel="0" collapsed="false">
      <c r="A145" s="0" t="s">
        <v>8</v>
      </c>
      <c r="B145" s="0" t="s">
        <v>1290</v>
      </c>
      <c r="C145" s="0" t="s">
        <v>1136</v>
      </c>
      <c r="D145" s="0" t="s">
        <v>1140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30</v>
      </c>
      <c r="J145" s="0" t="n">
        <v>282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</row>
    <row r="146" customFormat="false" ht="14.4" hidden="false" customHeight="false" outlineLevel="0" collapsed="false">
      <c r="A146" s="0" t="s">
        <v>3</v>
      </c>
      <c r="B146" s="0" t="s">
        <v>1291</v>
      </c>
      <c r="C146" s="0" t="s">
        <v>1136</v>
      </c>
      <c r="D146" s="0" t="s">
        <v>1140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14</v>
      </c>
      <c r="L146" s="0" t="n">
        <v>119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21</v>
      </c>
      <c r="T146" s="0" t="n">
        <v>140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15</v>
      </c>
      <c r="Z146" s="0" t="n">
        <v>97</v>
      </c>
    </row>
    <row r="147" customFormat="false" ht="14.4" hidden="false" customHeight="false" outlineLevel="0" collapsed="false">
      <c r="A147" s="0" t="s">
        <v>3</v>
      </c>
      <c r="B147" s="0" t="s">
        <v>1292</v>
      </c>
      <c r="C147" s="0" t="s">
        <v>1140</v>
      </c>
      <c r="D147" s="0" t="s">
        <v>1136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19</v>
      </c>
      <c r="L147" s="0" t="n">
        <v>211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</row>
    <row r="148" customFormat="false" ht="14.4" hidden="false" customHeight="false" outlineLevel="0" collapsed="false">
      <c r="A148" s="0" t="s">
        <v>3</v>
      </c>
      <c r="B148" s="0" t="s">
        <v>1293</v>
      </c>
      <c r="C148" s="0" t="s">
        <v>1136</v>
      </c>
      <c r="D148" s="0" t="s">
        <v>1138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10</v>
      </c>
      <c r="L148" s="0" t="n">
        <v>188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</row>
    <row r="149" customFormat="false" ht="14.4" hidden="false" customHeight="false" outlineLevel="0" collapsed="false">
      <c r="A149" s="0" t="s">
        <v>3</v>
      </c>
      <c r="B149" s="0" t="s">
        <v>1294</v>
      </c>
      <c r="C149" s="0" t="s">
        <v>1140</v>
      </c>
      <c r="D149" s="0" t="s">
        <v>1138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23</v>
      </c>
      <c r="L149" s="0" t="n">
        <v>143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</row>
    <row r="150" customFormat="false" ht="14.4" hidden="false" customHeight="false" outlineLevel="0" collapsed="false">
      <c r="A150" s="0" t="s">
        <v>3</v>
      </c>
      <c r="B150" s="0" t="s">
        <v>1295</v>
      </c>
      <c r="C150" s="0" t="s">
        <v>1140</v>
      </c>
      <c r="D150" s="0" t="s">
        <v>1136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45</v>
      </c>
      <c r="L150" s="0" t="n">
        <v>234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19</v>
      </c>
      <c r="V150" s="0" t="n">
        <v>162</v>
      </c>
      <c r="W150" s="0" t="n">
        <v>0</v>
      </c>
      <c r="X150" s="0" t="n">
        <v>0</v>
      </c>
      <c r="Y150" s="0" t="n">
        <v>0</v>
      </c>
      <c r="Z150" s="0" t="n">
        <v>0</v>
      </c>
    </row>
    <row r="151" customFormat="false" ht="14.4" hidden="false" customHeight="false" outlineLevel="0" collapsed="false">
      <c r="A151" s="0" t="s">
        <v>3</v>
      </c>
      <c r="B151" s="0" t="s">
        <v>1296</v>
      </c>
      <c r="C151" s="0" t="s">
        <v>1136</v>
      </c>
      <c r="D151" s="0" t="s">
        <v>1140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21</v>
      </c>
      <c r="L151" s="0" t="n">
        <v>237</v>
      </c>
      <c r="M151" s="0" t="n">
        <v>0</v>
      </c>
      <c r="N151" s="0" t="n">
        <v>0</v>
      </c>
      <c r="O151" s="0" t="n">
        <v>26</v>
      </c>
      <c r="P151" s="0" t="n">
        <v>242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16</v>
      </c>
      <c r="V151" s="0" t="n">
        <v>176</v>
      </c>
      <c r="W151" s="0" t="n">
        <v>0</v>
      </c>
      <c r="X151" s="0" t="n">
        <v>0</v>
      </c>
      <c r="Y151" s="0" t="n">
        <v>0</v>
      </c>
      <c r="Z151" s="0" t="n">
        <v>0</v>
      </c>
    </row>
    <row r="152" customFormat="false" ht="14.4" hidden="false" customHeight="false" outlineLevel="0" collapsed="false">
      <c r="A152" s="0" t="s">
        <v>3</v>
      </c>
      <c r="B152" s="0" t="s">
        <v>1297</v>
      </c>
      <c r="C152" s="0" t="s">
        <v>1135</v>
      </c>
      <c r="D152" s="0" t="s">
        <v>1138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17</v>
      </c>
      <c r="L152" s="0" t="n">
        <v>218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</row>
    <row r="153" customFormat="false" ht="14.4" hidden="false" customHeight="false" outlineLevel="0" collapsed="false">
      <c r="A153" s="0" t="s">
        <v>3</v>
      </c>
      <c r="B153" s="0" t="s">
        <v>1298</v>
      </c>
      <c r="C153" s="0" t="s">
        <v>1140</v>
      </c>
      <c r="D153" s="0" t="s">
        <v>1136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24</v>
      </c>
      <c r="L153" s="0" t="n">
        <v>202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</row>
    <row r="154" customFormat="false" ht="14.4" hidden="false" customHeight="false" outlineLevel="0" collapsed="false">
      <c r="A154" s="0" t="s">
        <v>3</v>
      </c>
      <c r="B154" s="0" t="s">
        <v>1299</v>
      </c>
      <c r="C154" s="0" t="s">
        <v>1135</v>
      </c>
      <c r="D154" s="0" t="s">
        <v>1138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15</v>
      </c>
      <c r="L154" s="0" t="n">
        <v>132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</row>
    <row r="155" customFormat="false" ht="14.4" hidden="false" customHeight="false" outlineLevel="0" collapsed="false">
      <c r="A155" s="0" t="s">
        <v>3</v>
      </c>
      <c r="B155" s="0" t="s">
        <v>1300</v>
      </c>
      <c r="C155" s="0" t="s">
        <v>1136</v>
      </c>
      <c r="D155" s="0" t="s">
        <v>1135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9</v>
      </c>
      <c r="L155" s="0" t="n">
        <v>132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12</v>
      </c>
      <c r="R155" s="0" t="n">
        <v>161</v>
      </c>
      <c r="S155" s="0" t="n">
        <v>0</v>
      </c>
      <c r="T155" s="0" t="n">
        <v>0</v>
      </c>
      <c r="U155" s="0" t="n">
        <v>13</v>
      </c>
      <c r="V155" s="0" t="n">
        <v>161</v>
      </c>
      <c r="W155" s="0" t="n">
        <v>0</v>
      </c>
      <c r="X155" s="0" t="n">
        <v>0</v>
      </c>
      <c r="Y155" s="0" t="n">
        <v>11</v>
      </c>
      <c r="Z155" s="0" t="n">
        <v>153</v>
      </c>
    </row>
    <row r="156" customFormat="false" ht="14.4" hidden="false" customHeight="false" outlineLevel="0" collapsed="false">
      <c r="A156" s="0" t="s">
        <v>3</v>
      </c>
      <c r="B156" s="0" t="s">
        <v>1301</v>
      </c>
      <c r="C156" s="0" t="s">
        <v>1136</v>
      </c>
      <c r="D156" s="0" t="s">
        <v>1138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18</v>
      </c>
      <c r="L156" s="0" t="n">
        <v>196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</row>
    <row r="157" customFormat="false" ht="14.4" hidden="false" customHeight="false" outlineLevel="0" collapsed="false">
      <c r="A157" s="0" t="s">
        <v>3</v>
      </c>
      <c r="B157" s="0" t="s">
        <v>1302</v>
      </c>
      <c r="C157" s="0" t="s">
        <v>1140</v>
      </c>
      <c r="D157" s="0" t="s">
        <v>1135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12</v>
      </c>
      <c r="L157" s="0" t="n">
        <v>190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</row>
    <row r="158" customFormat="false" ht="14.4" hidden="false" customHeight="false" outlineLevel="0" collapsed="false">
      <c r="A158" s="0" t="s">
        <v>3</v>
      </c>
      <c r="B158" s="0" t="s">
        <v>1303</v>
      </c>
      <c r="C158" s="0" t="s">
        <v>1202</v>
      </c>
      <c r="D158" s="0" t="s">
        <v>1136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8</v>
      </c>
      <c r="L158" s="0" t="n">
        <v>159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</row>
    <row r="159" customFormat="false" ht="14.4" hidden="false" customHeight="false" outlineLevel="0" collapsed="false">
      <c r="A159" s="0" t="s">
        <v>3</v>
      </c>
      <c r="B159" s="0" t="s">
        <v>1304</v>
      </c>
      <c r="C159" s="0" t="s">
        <v>1305</v>
      </c>
      <c r="D159" s="0" t="s">
        <v>1140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8</v>
      </c>
      <c r="L159" s="0" t="n">
        <v>159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</row>
    <row r="160" customFormat="false" ht="14.4" hidden="false" customHeight="false" outlineLevel="0" collapsed="false">
      <c r="A160" s="0" t="s">
        <v>3</v>
      </c>
      <c r="B160" s="0" t="s">
        <v>1306</v>
      </c>
      <c r="C160" s="0" t="s">
        <v>1202</v>
      </c>
      <c r="D160" s="0" t="s">
        <v>1136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8</v>
      </c>
      <c r="L160" s="0" t="n">
        <v>159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</row>
    <row r="161" customFormat="false" ht="14.4" hidden="false" customHeight="false" outlineLevel="0" collapsed="false">
      <c r="A161" s="0" t="s">
        <v>3</v>
      </c>
      <c r="B161" s="0" t="s">
        <v>1307</v>
      </c>
      <c r="C161" s="0" t="s">
        <v>1140</v>
      </c>
      <c r="D161" s="0" t="s">
        <v>1135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12</v>
      </c>
      <c r="L161" s="0" t="n">
        <v>164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</row>
    <row r="162" customFormat="false" ht="14.4" hidden="false" customHeight="false" outlineLevel="0" collapsed="false">
      <c r="A162" s="0" t="s">
        <v>3</v>
      </c>
      <c r="B162" s="0" t="s">
        <v>1308</v>
      </c>
      <c r="C162" s="0" t="s">
        <v>1140</v>
      </c>
      <c r="D162" s="0" t="s">
        <v>1136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18</v>
      </c>
      <c r="L162" s="0" t="n">
        <v>183</v>
      </c>
      <c r="M162" s="0" t="n">
        <v>19</v>
      </c>
      <c r="N162" s="0" t="n">
        <v>157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</row>
    <row r="163" customFormat="false" ht="14.4" hidden="false" customHeight="false" outlineLevel="0" collapsed="false">
      <c r="A163" s="0" t="s">
        <v>3</v>
      </c>
      <c r="B163" s="0" t="s">
        <v>1309</v>
      </c>
      <c r="C163" s="0" t="s">
        <v>1138</v>
      </c>
      <c r="D163" s="0" t="s">
        <v>1135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21</v>
      </c>
      <c r="L163" s="0" t="n">
        <v>210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</row>
    <row r="164" customFormat="false" ht="14.4" hidden="false" customHeight="false" outlineLevel="0" collapsed="false">
      <c r="A164" s="0" t="s">
        <v>3</v>
      </c>
      <c r="B164" s="0" t="s">
        <v>1310</v>
      </c>
      <c r="C164" s="0" t="s">
        <v>1140</v>
      </c>
      <c r="D164" s="0" t="s">
        <v>1136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19</v>
      </c>
      <c r="L164" s="0" t="n">
        <v>170</v>
      </c>
      <c r="M164" s="0" t="n">
        <v>0</v>
      </c>
      <c r="N164" s="0" t="n">
        <v>0</v>
      </c>
      <c r="O164" s="0" t="n">
        <v>24</v>
      </c>
      <c r="P164" s="0" t="n">
        <v>181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</row>
    <row r="165" customFormat="false" ht="14.4" hidden="false" customHeight="false" outlineLevel="0" collapsed="false">
      <c r="A165" s="0" t="s">
        <v>3</v>
      </c>
      <c r="B165" s="0" t="s">
        <v>1311</v>
      </c>
      <c r="C165" s="0" t="s">
        <v>1136</v>
      </c>
      <c r="D165" s="0" t="s">
        <v>1140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23</v>
      </c>
      <c r="L165" s="0" t="n">
        <v>174</v>
      </c>
      <c r="M165" s="0" t="n">
        <v>12</v>
      </c>
      <c r="N165" s="0" t="n">
        <v>129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</row>
    <row r="166" customFormat="false" ht="14.4" hidden="false" customHeight="false" outlineLevel="0" collapsed="false">
      <c r="A166" s="0" t="s">
        <v>3</v>
      </c>
      <c r="B166" s="0" t="s">
        <v>1312</v>
      </c>
      <c r="C166" s="0" t="s">
        <v>1136</v>
      </c>
      <c r="D166" s="0" t="s">
        <v>1140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21</v>
      </c>
      <c r="L166" s="0" t="n">
        <v>146</v>
      </c>
      <c r="M166" s="0" t="n">
        <v>0</v>
      </c>
      <c r="N166" s="0" t="n">
        <v>0</v>
      </c>
      <c r="O166" s="0" t="n">
        <v>40</v>
      </c>
      <c r="P166" s="0" t="n">
        <v>217</v>
      </c>
      <c r="Q166" s="0" t="n">
        <v>35</v>
      </c>
      <c r="R166" s="0" t="n">
        <v>272</v>
      </c>
      <c r="S166" s="0" t="n">
        <v>31</v>
      </c>
      <c r="T166" s="0" t="n">
        <v>232</v>
      </c>
      <c r="U166" s="0" t="n">
        <v>0</v>
      </c>
      <c r="V166" s="0" t="n">
        <v>0</v>
      </c>
      <c r="W166" s="0" t="n">
        <v>25</v>
      </c>
      <c r="X166" s="0" t="n">
        <v>192</v>
      </c>
      <c r="Y166" s="0" t="n">
        <v>0</v>
      </c>
      <c r="Z166" s="0" t="n">
        <v>0</v>
      </c>
    </row>
    <row r="167" customFormat="false" ht="14.4" hidden="false" customHeight="false" outlineLevel="0" collapsed="false">
      <c r="A167" s="0" t="s">
        <v>3</v>
      </c>
      <c r="B167" s="0" t="s">
        <v>1313</v>
      </c>
      <c r="C167" s="0" t="s">
        <v>1136</v>
      </c>
      <c r="D167" s="0" t="s">
        <v>1140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17</v>
      </c>
      <c r="L167" s="0" t="n">
        <v>142</v>
      </c>
      <c r="M167" s="0" t="n">
        <v>0</v>
      </c>
      <c r="N167" s="0" t="n">
        <v>0</v>
      </c>
      <c r="O167" s="0" t="n">
        <v>23</v>
      </c>
      <c r="P167" s="0" t="n">
        <v>212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</row>
    <row r="168" customFormat="false" ht="14.4" hidden="false" customHeight="false" outlineLevel="0" collapsed="false">
      <c r="A168" s="0" t="s">
        <v>3</v>
      </c>
      <c r="B168" s="0" t="s">
        <v>1314</v>
      </c>
      <c r="C168" s="0" t="s">
        <v>1136</v>
      </c>
      <c r="D168" s="0" t="s">
        <v>1140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18</v>
      </c>
      <c r="L168" s="0" t="n">
        <v>212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</row>
    <row r="169" customFormat="false" ht="14.4" hidden="false" customHeight="false" outlineLevel="0" collapsed="false">
      <c r="A169" s="0" t="s">
        <v>3</v>
      </c>
      <c r="B169" s="0" t="s">
        <v>1315</v>
      </c>
      <c r="C169" s="0" t="s">
        <v>1138</v>
      </c>
      <c r="D169" s="0" t="s">
        <v>1135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22</v>
      </c>
      <c r="L169" s="0" t="n">
        <v>297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33</v>
      </c>
      <c r="R169" s="0" t="n">
        <v>398</v>
      </c>
      <c r="S169" s="0" t="n">
        <v>35</v>
      </c>
      <c r="T169" s="0" t="n">
        <v>356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</row>
    <row r="170" customFormat="false" ht="14.4" hidden="false" customHeight="false" outlineLevel="0" collapsed="false">
      <c r="A170" s="0" t="s">
        <v>3</v>
      </c>
      <c r="B170" s="0" t="s">
        <v>1316</v>
      </c>
      <c r="C170" s="0" t="s">
        <v>1135</v>
      </c>
      <c r="D170" s="0" t="s">
        <v>1138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29</v>
      </c>
      <c r="L170" s="0" t="n">
        <v>310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28</v>
      </c>
      <c r="R170" s="0" t="n">
        <v>349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</row>
    <row r="171" customFormat="false" ht="14.4" hidden="false" customHeight="false" outlineLevel="0" collapsed="false">
      <c r="A171" s="0" t="s">
        <v>3</v>
      </c>
      <c r="B171" s="0" t="s">
        <v>1317</v>
      </c>
      <c r="C171" s="0" t="s">
        <v>1136</v>
      </c>
      <c r="D171" s="0" t="s">
        <v>1135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18</v>
      </c>
      <c r="L171" s="0" t="n">
        <v>263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</row>
    <row r="172" customFormat="false" ht="14.4" hidden="false" customHeight="false" outlineLevel="0" collapsed="false">
      <c r="A172" s="0" t="s">
        <v>3</v>
      </c>
      <c r="B172" s="0" t="s">
        <v>1318</v>
      </c>
      <c r="C172" s="0" t="s">
        <v>1136</v>
      </c>
      <c r="D172" s="0" t="s">
        <v>1135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10</v>
      </c>
      <c r="L172" s="0" t="n">
        <v>181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</row>
    <row r="173" customFormat="false" ht="14.4" hidden="false" customHeight="false" outlineLevel="0" collapsed="false">
      <c r="A173" s="0" t="s">
        <v>3</v>
      </c>
      <c r="B173" s="0" t="s">
        <v>1319</v>
      </c>
      <c r="C173" s="0" t="s">
        <v>1138</v>
      </c>
      <c r="D173" s="0" t="s">
        <v>1135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27</v>
      </c>
      <c r="L173" s="0" t="n">
        <v>314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33</v>
      </c>
      <c r="R173" s="0" t="n">
        <v>351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</row>
    <row r="174" customFormat="false" ht="14.4" hidden="false" customHeight="false" outlineLevel="0" collapsed="false">
      <c r="A174" s="0" t="s">
        <v>3</v>
      </c>
      <c r="B174" s="0" t="s">
        <v>1320</v>
      </c>
      <c r="C174" s="0" t="s">
        <v>1140</v>
      </c>
      <c r="D174" s="0" t="s">
        <v>1136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16</v>
      </c>
      <c r="L174" s="0" t="n">
        <v>176</v>
      </c>
      <c r="M174" s="0" t="n">
        <v>0</v>
      </c>
      <c r="N174" s="0" t="n">
        <v>0</v>
      </c>
      <c r="O174" s="0" t="n">
        <v>23</v>
      </c>
      <c r="P174" s="0" t="n">
        <v>192</v>
      </c>
      <c r="Q174" s="0" t="n">
        <v>0</v>
      </c>
      <c r="R174" s="0" t="n">
        <v>0</v>
      </c>
      <c r="S174" s="0" t="n">
        <v>23</v>
      </c>
      <c r="T174" s="0" t="n">
        <v>207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</row>
    <row r="175" customFormat="false" ht="14.4" hidden="false" customHeight="false" outlineLevel="0" collapsed="false">
      <c r="A175" s="0" t="s">
        <v>3</v>
      </c>
      <c r="B175" s="0" t="s">
        <v>1321</v>
      </c>
      <c r="C175" s="0" t="s">
        <v>1138</v>
      </c>
      <c r="D175" s="0" t="s">
        <v>1135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20</v>
      </c>
      <c r="L175" s="0" t="n">
        <v>179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</row>
    <row r="176" customFormat="false" ht="14.4" hidden="false" customHeight="false" outlineLevel="0" collapsed="false">
      <c r="A176" s="0" t="s">
        <v>5</v>
      </c>
      <c r="B176" s="0" t="s">
        <v>1322</v>
      </c>
      <c r="C176" s="0" t="s">
        <v>1136</v>
      </c>
      <c r="D176" s="0" t="s">
        <v>1135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8</v>
      </c>
      <c r="L176" s="0" t="n">
        <v>149</v>
      </c>
      <c r="M176" s="0" t="n">
        <v>0</v>
      </c>
      <c r="N176" s="0" t="n">
        <v>0</v>
      </c>
      <c r="O176" s="0" t="n">
        <v>5</v>
      </c>
      <c r="P176" s="0" t="n">
        <v>79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</row>
    <row r="177" customFormat="false" ht="14.4" hidden="false" customHeight="false" outlineLevel="0" collapsed="false">
      <c r="A177" s="0" t="s">
        <v>5</v>
      </c>
      <c r="B177" s="0" t="s">
        <v>1323</v>
      </c>
      <c r="C177" s="0" t="s">
        <v>1138</v>
      </c>
      <c r="D177" s="0" t="s">
        <v>1324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151</v>
      </c>
      <c r="L177" s="0" t="n">
        <v>254.5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</row>
    <row r="178" customFormat="false" ht="14.4" hidden="false" customHeight="false" outlineLevel="0" collapsed="false">
      <c r="A178" s="0" t="s">
        <v>8</v>
      </c>
      <c r="B178" s="0" t="s">
        <v>1325</v>
      </c>
      <c r="C178" s="0" t="s">
        <v>1326</v>
      </c>
      <c r="D178" s="0" t="s">
        <v>1136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22</v>
      </c>
      <c r="L178" s="0" t="n">
        <v>291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</row>
    <row r="179" customFormat="false" ht="14.4" hidden="false" customHeight="false" outlineLevel="0" collapsed="false">
      <c r="A179" s="0" t="s">
        <v>11</v>
      </c>
      <c r="B179" s="0" t="s">
        <v>1327</v>
      </c>
      <c r="C179" s="0" t="s">
        <v>1136</v>
      </c>
      <c r="D179" s="0" t="s">
        <v>1135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74</v>
      </c>
      <c r="L179" s="0" t="n">
        <v>744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147</v>
      </c>
      <c r="V179" s="0" t="n">
        <v>1982</v>
      </c>
      <c r="W179" s="0" t="n">
        <v>0</v>
      </c>
      <c r="X179" s="0" t="n">
        <v>0</v>
      </c>
      <c r="Y179" s="0" t="n">
        <v>0</v>
      </c>
      <c r="Z179" s="0" t="n">
        <v>0</v>
      </c>
    </row>
    <row r="180" customFormat="false" ht="14.4" hidden="false" customHeight="false" outlineLevel="0" collapsed="false">
      <c r="A180" s="0" t="s">
        <v>3</v>
      </c>
      <c r="B180" s="0" t="s">
        <v>1328</v>
      </c>
      <c r="C180" s="0" t="s">
        <v>1136</v>
      </c>
      <c r="D180" s="0" t="s">
        <v>1135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10</v>
      </c>
      <c r="N180" s="0" t="n">
        <v>209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</row>
    <row r="181" customFormat="false" ht="14.4" hidden="false" customHeight="false" outlineLevel="0" collapsed="false">
      <c r="A181" s="0" t="s">
        <v>3</v>
      </c>
      <c r="B181" s="0" t="s">
        <v>1329</v>
      </c>
      <c r="C181" s="0" t="s">
        <v>1138</v>
      </c>
      <c r="D181" s="0" t="s">
        <v>1135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20</v>
      </c>
      <c r="N181" s="0" t="n">
        <v>297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</row>
    <row r="182" customFormat="false" ht="14.4" hidden="false" customHeight="false" outlineLevel="0" collapsed="false">
      <c r="A182" s="0" t="s">
        <v>3</v>
      </c>
      <c r="B182" s="0" t="s">
        <v>1330</v>
      </c>
      <c r="C182" s="0" t="s">
        <v>1135</v>
      </c>
      <c r="D182" s="0" t="s">
        <v>1138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43</v>
      </c>
      <c r="N182" s="0" t="n">
        <v>266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22</v>
      </c>
      <c r="V182" s="0" t="n">
        <v>218</v>
      </c>
      <c r="W182" s="0" t="n">
        <v>0</v>
      </c>
      <c r="X182" s="0" t="n">
        <v>0</v>
      </c>
      <c r="Y182" s="0" t="n">
        <v>0</v>
      </c>
      <c r="Z182" s="0" t="n">
        <v>0</v>
      </c>
    </row>
    <row r="183" customFormat="false" ht="14.4" hidden="false" customHeight="false" outlineLevel="0" collapsed="false">
      <c r="A183" s="0" t="s">
        <v>3</v>
      </c>
      <c r="B183" s="0" t="s">
        <v>1331</v>
      </c>
      <c r="C183" s="0" t="s">
        <v>1136</v>
      </c>
      <c r="D183" s="0" t="s">
        <v>1140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20</v>
      </c>
      <c r="N183" s="0" t="n">
        <v>169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</row>
    <row r="184" customFormat="false" ht="14.4" hidden="false" customHeight="false" outlineLevel="0" collapsed="false">
      <c r="A184" s="0" t="s">
        <v>3</v>
      </c>
      <c r="B184" s="0" t="s">
        <v>1332</v>
      </c>
      <c r="C184" s="0" t="s">
        <v>1140</v>
      </c>
      <c r="D184" s="0" t="s">
        <v>1136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23</v>
      </c>
      <c r="N184" s="0" t="n">
        <v>159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</row>
    <row r="185" customFormat="false" ht="14.4" hidden="false" customHeight="false" outlineLevel="0" collapsed="false">
      <c r="A185" s="0" t="s">
        <v>3</v>
      </c>
      <c r="B185" s="0" t="s">
        <v>1333</v>
      </c>
      <c r="C185" s="0" t="s">
        <v>1140</v>
      </c>
      <c r="D185" s="0" t="s">
        <v>1136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25</v>
      </c>
      <c r="N185" s="0" t="n">
        <v>173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</row>
    <row r="186" customFormat="false" ht="14.4" hidden="false" customHeight="false" outlineLevel="0" collapsed="false">
      <c r="A186" s="0" t="s">
        <v>3</v>
      </c>
      <c r="B186" s="0" t="s">
        <v>1334</v>
      </c>
      <c r="C186" s="0" t="s">
        <v>1135</v>
      </c>
      <c r="D186" s="0" t="s">
        <v>1138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18</v>
      </c>
      <c r="N186" s="0" t="n">
        <v>164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</row>
    <row r="187" customFormat="false" ht="14.4" hidden="false" customHeight="false" outlineLevel="0" collapsed="false">
      <c r="A187" s="0" t="s">
        <v>3</v>
      </c>
      <c r="B187" s="0" t="s">
        <v>1335</v>
      </c>
      <c r="C187" s="0" t="s">
        <v>1136</v>
      </c>
      <c r="D187" s="0" t="s">
        <v>1138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8</v>
      </c>
      <c r="N187" s="0" t="n">
        <v>150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</row>
    <row r="188" customFormat="false" ht="14.4" hidden="false" customHeight="false" outlineLevel="0" collapsed="false">
      <c r="A188" s="0" t="s">
        <v>3</v>
      </c>
      <c r="B188" s="0" t="s">
        <v>1336</v>
      </c>
      <c r="C188" s="0" t="s">
        <v>1140</v>
      </c>
      <c r="D188" s="0" t="s">
        <v>1136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20</v>
      </c>
      <c r="N188" s="0" t="n">
        <v>145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</row>
    <row r="189" customFormat="false" ht="14.4" hidden="false" customHeight="false" outlineLevel="0" collapsed="false">
      <c r="A189" s="0" t="s">
        <v>3</v>
      </c>
      <c r="B189" s="0" t="s">
        <v>1337</v>
      </c>
      <c r="C189" s="0" t="s">
        <v>1140</v>
      </c>
      <c r="D189" s="0" t="s">
        <v>1135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10</v>
      </c>
      <c r="N189" s="0" t="n">
        <v>191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</row>
    <row r="190" customFormat="false" ht="14.4" hidden="false" customHeight="false" outlineLevel="0" collapsed="false">
      <c r="A190" s="0" t="s">
        <v>3</v>
      </c>
      <c r="B190" s="0" t="s">
        <v>1338</v>
      </c>
      <c r="C190" s="0" t="s">
        <v>1136</v>
      </c>
      <c r="D190" s="0" t="s">
        <v>1138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10</v>
      </c>
      <c r="N190" s="0" t="n">
        <v>199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</row>
    <row r="191" customFormat="false" ht="14.4" hidden="false" customHeight="false" outlineLevel="0" collapsed="false">
      <c r="A191" s="0" t="s">
        <v>3</v>
      </c>
      <c r="B191" s="0" t="s">
        <v>1339</v>
      </c>
      <c r="C191" s="0" t="s">
        <v>1136</v>
      </c>
      <c r="D191" s="0" t="s">
        <v>1138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10</v>
      </c>
      <c r="N191" s="0" t="n">
        <v>199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</row>
    <row r="192" customFormat="false" ht="14.4" hidden="false" customHeight="false" outlineLevel="0" collapsed="false">
      <c r="A192" s="0" t="s">
        <v>3</v>
      </c>
      <c r="B192" s="0" t="s">
        <v>1340</v>
      </c>
      <c r="C192" s="0" t="s">
        <v>1135</v>
      </c>
      <c r="D192" s="0" t="s">
        <v>1136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15</v>
      </c>
      <c r="N192" s="0" t="n">
        <v>176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12</v>
      </c>
      <c r="V192" s="0" t="n">
        <v>145</v>
      </c>
      <c r="W192" s="0" t="n">
        <v>0</v>
      </c>
      <c r="X192" s="0" t="n">
        <v>0</v>
      </c>
      <c r="Y192" s="0" t="n">
        <v>15</v>
      </c>
      <c r="Z192" s="0" t="n">
        <v>179</v>
      </c>
    </row>
    <row r="193" customFormat="false" ht="14.4" hidden="false" customHeight="false" outlineLevel="0" collapsed="false">
      <c r="A193" s="0" t="s">
        <v>3</v>
      </c>
      <c r="B193" s="0" t="s">
        <v>1341</v>
      </c>
      <c r="C193" s="0" t="s">
        <v>1135</v>
      </c>
      <c r="D193" s="0" t="s">
        <v>1138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31</v>
      </c>
      <c r="N193" s="0" t="n">
        <v>251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</row>
    <row r="194" customFormat="false" ht="14.4" hidden="false" customHeight="false" outlineLevel="0" collapsed="false">
      <c r="A194" s="0" t="s">
        <v>3</v>
      </c>
      <c r="B194" s="0" t="s">
        <v>1342</v>
      </c>
      <c r="C194" s="0" t="s">
        <v>1136</v>
      </c>
      <c r="D194" s="0" t="s">
        <v>1138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12</v>
      </c>
      <c r="N194" s="0" t="n">
        <v>236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</row>
    <row r="195" customFormat="false" ht="14.4" hidden="false" customHeight="false" outlineLevel="0" collapsed="false">
      <c r="A195" s="0" t="s">
        <v>3</v>
      </c>
      <c r="B195" s="0" t="s">
        <v>1343</v>
      </c>
      <c r="C195" s="0" t="s">
        <v>1135</v>
      </c>
      <c r="D195" s="0" t="s">
        <v>1136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12</v>
      </c>
      <c r="N195" s="0" t="n">
        <v>170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</row>
    <row r="196" customFormat="false" ht="14.4" hidden="false" customHeight="false" outlineLevel="0" collapsed="false">
      <c r="A196" s="0" t="s">
        <v>3</v>
      </c>
      <c r="B196" s="0" t="s">
        <v>1344</v>
      </c>
      <c r="C196" s="0" t="s">
        <v>1138</v>
      </c>
      <c r="D196" s="0" t="s">
        <v>1140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28</v>
      </c>
      <c r="N196" s="0" t="n">
        <v>169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</row>
    <row r="197" customFormat="false" ht="14.4" hidden="false" customHeight="false" outlineLevel="0" collapsed="false">
      <c r="A197" s="0" t="s">
        <v>3</v>
      </c>
      <c r="B197" s="0" t="s">
        <v>1345</v>
      </c>
      <c r="C197" s="0" t="s">
        <v>1136</v>
      </c>
      <c r="D197" s="0" t="s">
        <v>1140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34</v>
      </c>
      <c r="N197" s="0" t="n">
        <v>169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</row>
    <row r="198" customFormat="false" ht="14.4" hidden="false" customHeight="false" outlineLevel="0" collapsed="false">
      <c r="A198" s="0" t="s">
        <v>3</v>
      </c>
      <c r="B198" s="0" t="s">
        <v>1346</v>
      </c>
      <c r="C198" s="0" t="s">
        <v>1136</v>
      </c>
      <c r="D198" s="0" t="s">
        <v>1140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34</v>
      </c>
      <c r="N198" s="0" t="n">
        <v>207</v>
      </c>
      <c r="O198" s="0" t="n">
        <v>26</v>
      </c>
      <c r="P198" s="0" t="n">
        <v>266</v>
      </c>
      <c r="Q198" s="0" t="n">
        <v>31</v>
      </c>
      <c r="R198" s="0" t="n">
        <v>258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19</v>
      </c>
      <c r="Z198" s="0" t="n">
        <v>169</v>
      </c>
    </row>
    <row r="199" customFormat="false" ht="14.4" hidden="false" customHeight="false" outlineLevel="0" collapsed="false">
      <c r="A199" s="0" t="s">
        <v>3</v>
      </c>
      <c r="B199" s="0" t="s">
        <v>1347</v>
      </c>
      <c r="C199" s="0" t="s">
        <v>1140</v>
      </c>
      <c r="D199" s="0" t="s">
        <v>1135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14</v>
      </c>
      <c r="N199" s="0" t="n">
        <v>200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</row>
    <row r="200" customFormat="false" ht="14.4" hidden="false" customHeight="false" outlineLevel="0" collapsed="false">
      <c r="A200" s="0" t="s">
        <v>3</v>
      </c>
      <c r="B200" s="0" t="s">
        <v>1348</v>
      </c>
      <c r="C200" s="0" t="s">
        <v>1135</v>
      </c>
      <c r="D200" s="0" t="s">
        <v>1138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28</v>
      </c>
      <c r="N200" s="0" t="n">
        <v>186</v>
      </c>
      <c r="O200" s="0" t="n">
        <v>23</v>
      </c>
      <c r="P200" s="0" t="n">
        <v>161</v>
      </c>
      <c r="Q200" s="0" t="n">
        <v>20</v>
      </c>
      <c r="R200" s="0" t="n">
        <v>171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33</v>
      </c>
      <c r="X200" s="0" t="n">
        <v>228</v>
      </c>
      <c r="Y200" s="0" t="n">
        <v>0</v>
      </c>
      <c r="Z200" s="0" t="n">
        <v>0</v>
      </c>
    </row>
    <row r="201" customFormat="false" ht="14.4" hidden="false" customHeight="false" outlineLevel="0" collapsed="false">
      <c r="A201" s="0" t="s">
        <v>3</v>
      </c>
      <c r="B201" s="0" t="s">
        <v>1349</v>
      </c>
      <c r="C201" s="0" t="s">
        <v>1135</v>
      </c>
      <c r="D201" s="0" t="s">
        <v>1138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19</v>
      </c>
      <c r="N201" s="0" t="n">
        <v>264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24</v>
      </c>
      <c r="X201" s="0" t="n">
        <v>224</v>
      </c>
      <c r="Y201" s="0" t="n">
        <v>0</v>
      </c>
      <c r="Z201" s="0" t="n">
        <v>0</v>
      </c>
    </row>
    <row r="202" customFormat="false" ht="14.4" hidden="false" customHeight="false" outlineLevel="0" collapsed="false">
      <c r="A202" s="0" t="s">
        <v>3</v>
      </c>
      <c r="B202" s="0" t="s">
        <v>1350</v>
      </c>
      <c r="C202" s="0" t="s">
        <v>1138</v>
      </c>
      <c r="D202" s="0" t="s">
        <v>1135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38</v>
      </c>
      <c r="N202" s="0" t="n">
        <v>333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</row>
    <row r="203" customFormat="false" ht="14.4" hidden="false" customHeight="false" outlineLevel="0" collapsed="false">
      <c r="A203" s="0" t="s">
        <v>3</v>
      </c>
      <c r="B203" s="0" t="s">
        <v>1351</v>
      </c>
      <c r="C203" s="0" t="s">
        <v>1140</v>
      </c>
      <c r="D203" s="0" t="s">
        <v>1136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19</v>
      </c>
      <c r="N203" s="0" t="n">
        <v>135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</row>
    <row r="204" customFormat="false" ht="14.4" hidden="false" customHeight="false" outlineLevel="0" collapsed="false">
      <c r="A204" s="0" t="s">
        <v>3</v>
      </c>
      <c r="B204" s="0" t="s">
        <v>1352</v>
      </c>
      <c r="C204" s="0" t="s">
        <v>1140</v>
      </c>
      <c r="D204" s="0" t="s">
        <v>1136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10</v>
      </c>
      <c r="N204" s="0" t="n">
        <v>121</v>
      </c>
      <c r="O204" s="0" t="n">
        <v>0</v>
      </c>
      <c r="P204" s="0" t="n">
        <v>0</v>
      </c>
      <c r="Q204" s="0" t="n">
        <v>18</v>
      </c>
      <c r="R204" s="0" t="n">
        <v>195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</row>
    <row r="205" customFormat="false" ht="14.4" hidden="false" customHeight="false" outlineLevel="0" collapsed="false">
      <c r="A205" s="0" t="s">
        <v>3</v>
      </c>
      <c r="B205" s="0" t="s">
        <v>1353</v>
      </c>
      <c r="C205" s="0" t="s">
        <v>1135</v>
      </c>
      <c r="D205" s="0" t="s">
        <v>1138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26</v>
      </c>
      <c r="N205" s="0" t="n">
        <v>259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</row>
    <row r="206" customFormat="false" ht="14.4" hidden="false" customHeight="false" outlineLevel="0" collapsed="false">
      <c r="A206" s="0" t="s">
        <v>5</v>
      </c>
      <c r="B206" s="0" t="s">
        <v>1354</v>
      </c>
      <c r="C206" s="0" t="s">
        <v>1140</v>
      </c>
      <c r="D206" s="0" t="s">
        <v>1135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6</v>
      </c>
      <c r="N206" s="0" t="n">
        <v>112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</row>
    <row r="207" customFormat="false" ht="14.4" hidden="false" customHeight="false" outlineLevel="0" collapsed="false">
      <c r="A207" s="0" t="s">
        <v>3</v>
      </c>
      <c r="B207" s="0" t="s">
        <v>1355</v>
      </c>
      <c r="C207" s="0" t="s">
        <v>1135</v>
      </c>
      <c r="D207" s="0" t="s">
        <v>1138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28</v>
      </c>
      <c r="P207" s="0" t="n">
        <v>357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</row>
    <row r="208" customFormat="false" ht="14.4" hidden="false" customHeight="false" outlineLevel="0" collapsed="false">
      <c r="A208" s="0" t="s">
        <v>3</v>
      </c>
      <c r="B208" s="0" t="s">
        <v>1356</v>
      </c>
      <c r="C208" s="0" t="s">
        <v>1136</v>
      </c>
      <c r="D208" s="0" t="s">
        <v>1140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16</v>
      </c>
      <c r="P208" s="0" t="n">
        <v>146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</row>
    <row r="209" customFormat="false" ht="14.4" hidden="false" customHeight="false" outlineLevel="0" collapsed="false">
      <c r="A209" s="0" t="s">
        <v>3</v>
      </c>
      <c r="B209" s="0" t="s">
        <v>1357</v>
      </c>
      <c r="C209" s="0" t="s">
        <v>1140</v>
      </c>
      <c r="D209" s="0" t="s">
        <v>1135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27</v>
      </c>
      <c r="P209" s="0" t="n">
        <v>239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</row>
    <row r="210" customFormat="false" ht="14.4" hidden="false" customHeight="false" outlineLevel="0" collapsed="false">
      <c r="A210" s="0" t="s">
        <v>3</v>
      </c>
      <c r="B210" s="0" t="s">
        <v>1358</v>
      </c>
      <c r="C210" s="0" t="s">
        <v>1135</v>
      </c>
      <c r="D210" s="0" t="s">
        <v>1138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30</v>
      </c>
      <c r="P210" s="0" t="n">
        <v>141</v>
      </c>
      <c r="Q210" s="0" t="n">
        <v>42</v>
      </c>
      <c r="R210" s="0" t="n">
        <v>180</v>
      </c>
      <c r="S210" s="0" t="n">
        <v>0</v>
      </c>
      <c r="T210" s="0" t="n">
        <v>0</v>
      </c>
      <c r="U210" s="0" t="n">
        <v>27</v>
      </c>
      <c r="V210" s="0" t="n">
        <v>134</v>
      </c>
      <c r="W210" s="0" t="n">
        <v>21</v>
      </c>
      <c r="X210" s="0" t="n">
        <v>140</v>
      </c>
      <c r="Y210" s="0" t="n">
        <v>30</v>
      </c>
      <c r="Z210" s="0" t="n">
        <v>117</v>
      </c>
    </row>
    <row r="211" customFormat="false" ht="14.4" hidden="false" customHeight="false" outlineLevel="0" collapsed="false">
      <c r="A211" s="0" t="s">
        <v>3</v>
      </c>
      <c r="B211" s="0" t="s">
        <v>1359</v>
      </c>
      <c r="C211" s="0" t="s">
        <v>1136</v>
      </c>
      <c r="D211" s="0" t="s">
        <v>1138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20</v>
      </c>
      <c r="P211" s="0" t="n">
        <v>300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</row>
    <row r="212" customFormat="false" ht="14.4" hidden="false" customHeight="false" outlineLevel="0" collapsed="false">
      <c r="A212" s="0" t="s">
        <v>3</v>
      </c>
      <c r="B212" s="0" t="s">
        <v>1360</v>
      </c>
      <c r="C212" s="0" t="s">
        <v>1138</v>
      </c>
      <c r="D212" s="0" t="s">
        <v>1135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30</v>
      </c>
      <c r="P212" s="0" t="n">
        <v>339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17</v>
      </c>
      <c r="V212" s="0" t="n">
        <v>224</v>
      </c>
      <c r="W212" s="0" t="n">
        <v>0</v>
      </c>
      <c r="X212" s="0" t="n">
        <v>0</v>
      </c>
      <c r="Y212" s="0" t="n">
        <v>0</v>
      </c>
      <c r="Z212" s="0" t="n">
        <v>0</v>
      </c>
    </row>
    <row r="213" customFormat="false" ht="14.4" hidden="false" customHeight="false" outlineLevel="0" collapsed="false">
      <c r="A213" s="0" t="s">
        <v>3</v>
      </c>
      <c r="B213" s="0" t="s">
        <v>1361</v>
      </c>
      <c r="C213" s="0" t="s">
        <v>1138</v>
      </c>
      <c r="D213" s="0" t="s">
        <v>1135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14</v>
      </c>
      <c r="P213" s="0" t="n">
        <v>109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12</v>
      </c>
      <c r="Z213" s="0" t="n">
        <v>98</v>
      </c>
    </row>
    <row r="214" customFormat="false" ht="14.4" hidden="false" customHeight="false" outlineLevel="0" collapsed="false">
      <c r="A214" s="0" t="s">
        <v>3</v>
      </c>
      <c r="B214" s="0" t="s">
        <v>1362</v>
      </c>
      <c r="C214" s="0" t="s">
        <v>1138</v>
      </c>
      <c r="D214" s="0" t="s">
        <v>1135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45</v>
      </c>
      <c r="P214" s="0" t="n">
        <v>128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</row>
    <row r="215" customFormat="false" ht="14.4" hidden="false" customHeight="false" outlineLevel="0" collapsed="false">
      <c r="A215" s="0" t="s">
        <v>3</v>
      </c>
      <c r="B215" s="0" t="s">
        <v>1363</v>
      </c>
      <c r="C215" s="0" t="s">
        <v>1135</v>
      </c>
      <c r="D215" s="0" t="s">
        <v>1136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12</v>
      </c>
      <c r="P215" s="0" t="n">
        <v>169</v>
      </c>
      <c r="Q215" s="0" t="n">
        <v>0</v>
      </c>
      <c r="R215" s="0" t="n">
        <v>0</v>
      </c>
      <c r="S215" s="0" t="n">
        <v>17</v>
      </c>
      <c r="T215" s="0" t="n">
        <v>165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</row>
    <row r="216" customFormat="false" ht="14.4" hidden="false" customHeight="false" outlineLevel="0" collapsed="false">
      <c r="A216" s="0" t="s">
        <v>3</v>
      </c>
      <c r="B216" s="0" t="s">
        <v>1364</v>
      </c>
      <c r="C216" s="0" t="s">
        <v>1138</v>
      </c>
      <c r="D216" s="0" t="s">
        <v>1140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16</v>
      </c>
      <c r="P216" s="0" t="n">
        <v>143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</row>
    <row r="217" customFormat="false" ht="14.4" hidden="false" customHeight="false" outlineLevel="0" collapsed="false">
      <c r="A217" s="0" t="s">
        <v>3</v>
      </c>
      <c r="B217" s="0" t="s">
        <v>1365</v>
      </c>
      <c r="C217" s="0" t="s">
        <v>1138</v>
      </c>
      <c r="D217" s="0" t="s">
        <v>1135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13</v>
      </c>
      <c r="P217" s="0" t="n">
        <v>152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</row>
    <row r="218" customFormat="false" ht="14.4" hidden="false" customHeight="false" outlineLevel="0" collapsed="false">
      <c r="A218" s="0" t="s">
        <v>3</v>
      </c>
      <c r="B218" s="0" t="s">
        <v>1366</v>
      </c>
      <c r="C218" s="0" t="s">
        <v>1138</v>
      </c>
      <c r="D218" s="0" t="s">
        <v>1140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14</v>
      </c>
      <c r="P218" s="0" t="n">
        <v>163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</row>
    <row r="219" customFormat="false" ht="14.4" hidden="false" customHeight="false" outlineLevel="0" collapsed="false">
      <c r="A219" s="0" t="s">
        <v>3</v>
      </c>
      <c r="B219" s="0" t="s">
        <v>1367</v>
      </c>
      <c r="C219" s="0" t="s">
        <v>1138</v>
      </c>
      <c r="D219" s="0" t="s">
        <v>1135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17</v>
      </c>
      <c r="P219" s="0" t="n">
        <v>204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</row>
    <row r="220" customFormat="false" ht="14.4" hidden="false" customHeight="false" outlineLevel="0" collapsed="false">
      <c r="A220" s="0" t="s">
        <v>3</v>
      </c>
      <c r="B220" s="0" t="s">
        <v>1368</v>
      </c>
      <c r="C220" s="0" t="s">
        <v>1138</v>
      </c>
      <c r="D220" s="0" t="s">
        <v>1140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14</v>
      </c>
      <c r="P220" s="0" t="n">
        <v>135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</row>
    <row r="221" customFormat="false" ht="14.4" hidden="false" customHeight="false" outlineLevel="0" collapsed="false">
      <c r="A221" s="0" t="s">
        <v>3</v>
      </c>
      <c r="B221" s="0" t="s">
        <v>1369</v>
      </c>
      <c r="C221" s="0" t="s">
        <v>1136</v>
      </c>
      <c r="D221" s="0" t="s">
        <v>1140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13</v>
      </c>
      <c r="P221" s="0" t="n">
        <v>153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</row>
    <row r="222" customFormat="false" ht="14.4" hidden="false" customHeight="false" outlineLevel="0" collapsed="false">
      <c r="A222" s="0" t="s">
        <v>3</v>
      </c>
      <c r="B222" s="0" t="s">
        <v>1370</v>
      </c>
      <c r="C222" s="0" t="s">
        <v>1138</v>
      </c>
      <c r="D222" s="0" t="s">
        <v>1135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49</v>
      </c>
      <c r="P222" s="0" t="n">
        <v>268</v>
      </c>
      <c r="Q222" s="0" t="n">
        <v>0</v>
      </c>
      <c r="R222" s="0" t="n">
        <v>0</v>
      </c>
      <c r="S222" s="0" t="n">
        <v>35</v>
      </c>
      <c r="T222" s="0" t="n">
        <v>238</v>
      </c>
      <c r="U222" s="0" t="n">
        <v>24</v>
      </c>
      <c r="V222" s="0" t="n">
        <v>167</v>
      </c>
      <c r="W222" s="0" t="n">
        <v>0</v>
      </c>
      <c r="X222" s="0" t="n">
        <v>0</v>
      </c>
      <c r="Y222" s="0" t="n">
        <v>0</v>
      </c>
      <c r="Z222" s="0" t="n">
        <v>0</v>
      </c>
    </row>
    <row r="223" customFormat="false" ht="14.4" hidden="false" customHeight="false" outlineLevel="0" collapsed="false">
      <c r="A223" s="0" t="s">
        <v>3</v>
      </c>
      <c r="B223" s="0" t="s">
        <v>1371</v>
      </c>
      <c r="C223" s="0" t="s">
        <v>1138</v>
      </c>
      <c r="D223" s="0" t="s">
        <v>1135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51</v>
      </c>
      <c r="P223" s="0" t="n">
        <v>281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</row>
    <row r="224" customFormat="false" ht="14.4" hidden="false" customHeight="false" outlineLevel="0" collapsed="false">
      <c r="A224" s="0" t="s">
        <v>3</v>
      </c>
      <c r="B224" s="0" t="s">
        <v>1372</v>
      </c>
      <c r="C224" s="0" t="s">
        <v>1140</v>
      </c>
      <c r="D224" s="0" t="s">
        <v>1138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28</v>
      </c>
      <c r="P224" s="0" t="n">
        <v>260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</row>
    <row r="225" customFormat="false" ht="14.4" hidden="false" customHeight="false" outlineLevel="0" collapsed="false">
      <c r="A225" s="0" t="s">
        <v>3</v>
      </c>
      <c r="B225" s="0" t="s">
        <v>1373</v>
      </c>
      <c r="C225" s="0" t="s">
        <v>1140</v>
      </c>
      <c r="D225" s="0" t="s">
        <v>1138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12</v>
      </c>
      <c r="P225" s="0" t="n">
        <v>224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</row>
    <row r="226" customFormat="false" ht="14.4" hidden="false" customHeight="false" outlineLevel="0" collapsed="false">
      <c r="A226" s="0" t="s">
        <v>3</v>
      </c>
      <c r="B226" s="0" t="s">
        <v>1374</v>
      </c>
      <c r="C226" s="0" t="s">
        <v>1136</v>
      </c>
      <c r="D226" s="0" t="s">
        <v>1140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23</v>
      </c>
      <c r="P226" s="0" t="n">
        <v>204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</row>
    <row r="227" customFormat="false" ht="14.4" hidden="false" customHeight="false" outlineLevel="0" collapsed="false">
      <c r="A227" s="0" t="s">
        <v>3</v>
      </c>
      <c r="B227" s="0" t="s">
        <v>1375</v>
      </c>
      <c r="C227" s="0" t="s">
        <v>1136</v>
      </c>
      <c r="D227" s="0" t="s">
        <v>1140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26</v>
      </c>
      <c r="P227" s="0" t="n">
        <v>223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20</v>
      </c>
      <c r="Z227" s="0" t="n">
        <v>141</v>
      </c>
    </row>
    <row r="228" customFormat="false" ht="14.4" hidden="false" customHeight="false" outlineLevel="0" collapsed="false">
      <c r="A228" s="0" t="s">
        <v>3</v>
      </c>
      <c r="B228" s="0" t="s">
        <v>1376</v>
      </c>
      <c r="C228" s="0" t="s">
        <v>1136</v>
      </c>
      <c r="D228" s="0" t="s">
        <v>1140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28</v>
      </c>
      <c r="P228" s="0" t="n">
        <v>260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</row>
    <row r="229" customFormat="false" ht="14.4" hidden="false" customHeight="false" outlineLevel="0" collapsed="false">
      <c r="A229" s="0" t="s">
        <v>3</v>
      </c>
      <c r="B229" s="0" t="s">
        <v>1377</v>
      </c>
      <c r="C229" s="0" t="s">
        <v>1138</v>
      </c>
      <c r="D229" s="0" t="s">
        <v>1140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24</v>
      </c>
      <c r="P229" s="0" t="n">
        <v>237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</row>
    <row r="230" customFormat="false" ht="14.4" hidden="false" customHeight="false" outlineLevel="0" collapsed="false">
      <c r="A230" s="0" t="s">
        <v>3</v>
      </c>
      <c r="B230" s="0" t="s">
        <v>1378</v>
      </c>
      <c r="C230" s="0" t="s">
        <v>1135</v>
      </c>
      <c r="D230" s="0" t="s">
        <v>1138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27</v>
      </c>
      <c r="P230" s="0" t="n">
        <v>338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</row>
    <row r="231" customFormat="false" ht="14.4" hidden="false" customHeight="false" outlineLevel="0" collapsed="false">
      <c r="A231" s="0" t="s">
        <v>3</v>
      </c>
      <c r="B231" s="0" t="s">
        <v>1379</v>
      </c>
      <c r="C231" s="0" t="s">
        <v>1136</v>
      </c>
      <c r="D231" s="0" t="s">
        <v>1140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25</v>
      </c>
      <c r="P231" s="0" t="n">
        <v>468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</row>
    <row r="232" customFormat="false" ht="14.4" hidden="false" customHeight="false" outlineLevel="0" collapsed="false">
      <c r="A232" s="0" t="s">
        <v>3</v>
      </c>
      <c r="B232" s="0" t="s">
        <v>1380</v>
      </c>
      <c r="C232" s="0" t="s">
        <v>1135</v>
      </c>
      <c r="D232" s="0" t="s">
        <v>1138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23</v>
      </c>
      <c r="P232" s="0" t="n">
        <v>244</v>
      </c>
      <c r="Q232" s="0" t="n">
        <v>25</v>
      </c>
      <c r="R232" s="0" t="n">
        <v>254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</row>
    <row r="233" customFormat="false" ht="14.4" hidden="false" customHeight="false" outlineLevel="0" collapsed="false">
      <c r="A233" s="0" t="s">
        <v>3</v>
      </c>
      <c r="B233" s="0" t="s">
        <v>1381</v>
      </c>
      <c r="C233" s="0" t="s">
        <v>1135</v>
      </c>
      <c r="D233" s="0" t="s">
        <v>1138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25</v>
      </c>
      <c r="P233" s="0" t="n">
        <v>294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</row>
    <row r="234" customFormat="false" ht="14.4" hidden="false" customHeight="false" outlineLevel="0" collapsed="false">
      <c r="A234" s="0" t="s">
        <v>5</v>
      </c>
      <c r="B234" s="0" t="s">
        <v>1382</v>
      </c>
      <c r="C234" s="0" t="s">
        <v>1138</v>
      </c>
      <c r="D234" s="0" t="s">
        <v>1135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17</v>
      </c>
      <c r="P234" s="0" t="n">
        <v>123</v>
      </c>
      <c r="Q234" s="0" t="n">
        <v>0</v>
      </c>
      <c r="R234" s="0" t="n">
        <v>0</v>
      </c>
      <c r="S234" s="0" t="n">
        <v>23</v>
      </c>
      <c r="T234" s="0" t="n">
        <v>164</v>
      </c>
      <c r="U234" s="0" t="n">
        <v>42</v>
      </c>
      <c r="V234" s="0" t="n">
        <v>235</v>
      </c>
      <c r="W234" s="0" t="n">
        <v>0</v>
      </c>
      <c r="X234" s="0" t="n">
        <v>0</v>
      </c>
      <c r="Y234" s="0" t="n">
        <v>0</v>
      </c>
      <c r="Z234" s="0" t="n">
        <v>0</v>
      </c>
    </row>
    <row r="235" customFormat="false" ht="14.4" hidden="false" customHeight="false" outlineLevel="0" collapsed="false">
      <c r="A235" s="0" t="s">
        <v>3</v>
      </c>
      <c r="B235" s="0" t="s">
        <v>1383</v>
      </c>
      <c r="C235" s="0" t="s">
        <v>1135</v>
      </c>
      <c r="D235" s="0" t="s">
        <v>1136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9</v>
      </c>
      <c r="R235" s="0" t="n">
        <v>156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14</v>
      </c>
      <c r="X235" s="0" t="n">
        <v>197</v>
      </c>
      <c r="Y235" s="0" t="n">
        <v>19</v>
      </c>
      <c r="Z235" s="0" t="n">
        <v>190</v>
      </c>
    </row>
    <row r="236" customFormat="false" ht="14.4" hidden="false" customHeight="false" outlineLevel="0" collapsed="false">
      <c r="A236" s="0" t="s">
        <v>3</v>
      </c>
      <c r="B236" s="0" t="s">
        <v>1384</v>
      </c>
      <c r="C236" s="0" t="s">
        <v>1138</v>
      </c>
      <c r="D236" s="0" t="s">
        <v>1135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37</v>
      </c>
      <c r="R236" s="0" t="n">
        <v>427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</row>
    <row r="237" customFormat="false" ht="14.4" hidden="false" customHeight="false" outlineLevel="0" collapsed="false">
      <c r="A237" s="0" t="s">
        <v>3</v>
      </c>
      <c r="B237" s="0" t="s">
        <v>1385</v>
      </c>
      <c r="C237" s="0" t="s">
        <v>1136</v>
      </c>
      <c r="D237" s="0" t="s">
        <v>1140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24</v>
      </c>
      <c r="R237" s="0" t="n">
        <v>214</v>
      </c>
      <c r="S237" s="0" t="n">
        <v>23</v>
      </c>
      <c r="T237" s="0" t="n">
        <v>218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</row>
    <row r="238" customFormat="false" ht="14.4" hidden="false" customHeight="false" outlineLevel="0" collapsed="false">
      <c r="A238" s="0" t="s">
        <v>3</v>
      </c>
      <c r="B238" s="0" t="s">
        <v>1386</v>
      </c>
      <c r="C238" s="0" t="s">
        <v>1135</v>
      </c>
      <c r="D238" s="0" t="s">
        <v>1136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16</v>
      </c>
      <c r="R238" s="0" t="n">
        <v>271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</row>
    <row r="239" customFormat="false" ht="14.4" hidden="false" customHeight="false" outlineLevel="0" collapsed="false">
      <c r="A239" s="0" t="s">
        <v>3</v>
      </c>
      <c r="B239" s="0" t="s">
        <v>1387</v>
      </c>
      <c r="C239" s="0" t="s">
        <v>1136</v>
      </c>
      <c r="D239" s="0" t="s">
        <v>1140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49</v>
      </c>
      <c r="R239" s="0" t="n">
        <v>175</v>
      </c>
      <c r="S239" s="0" t="n">
        <v>0</v>
      </c>
      <c r="T239" s="0" t="n">
        <v>0</v>
      </c>
      <c r="U239" s="0" t="n">
        <v>25</v>
      </c>
      <c r="V239" s="0" t="n">
        <v>125</v>
      </c>
      <c r="W239" s="0" t="n">
        <v>20</v>
      </c>
      <c r="X239" s="0" t="n">
        <v>131</v>
      </c>
      <c r="Y239" s="0" t="n">
        <v>0</v>
      </c>
      <c r="Z239" s="0" t="n">
        <v>0</v>
      </c>
    </row>
    <row r="240" customFormat="false" ht="14.4" hidden="false" customHeight="false" outlineLevel="0" collapsed="false">
      <c r="A240" s="0" t="s">
        <v>3</v>
      </c>
      <c r="B240" s="0" t="s">
        <v>1388</v>
      </c>
      <c r="C240" s="0" t="s">
        <v>1138</v>
      </c>
      <c r="D240" s="0" t="s">
        <v>1140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22</v>
      </c>
      <c r="R240" s="0" t="n">
        <v>243</v>
      </c>
      <c r="S240" s="0" t="n">
        <v>16</v>
      </c>
      <c r="T240" s="0" t="n">
        <v>221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</row>
    <row r="241" customFormat="false" ht="14.4" hidden="false" customHeight="false" outlineLevel="0" collapsed="false">
      <c r="A241" s="0" t="s">
        <v>3</v>
      </c>
      <c r="B241" s="0" t="s">
        <v>1389</v>
      </c>
      <c r="C241" s="0" t="s">
        <v>1136</v>
      </c>
      <c r="D241" s="0" t="s">
        <v>1135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12</v>
      </c>
      <c r="R241" s="0" t="n">
        <v>161</v>
      </c>
      <c r="S241" s="0" t="n">
        <v>0</v>
      </c>
      <c r="T241" s="0" t="n">
        <v>0</v>
      </c>
      <c r="U241" s="0" t="n">
        <v>11</v>
      </c>
      <c r="V241" s="0" t="n">
        <v>161</v>
      </c>
      <c r="W241" s="0" t="n">
        <v>0</v>
      </c>
      <c r="X241" s="0" t="n">
        <v>0</v>
      </c>
      <c r="Y241" s="0" t="n">
        <v>0</v>
      </c>
      <c r="Z241" s="0" t="n">
        <v>0</v>
      </c>
    </row>
    <row r="242" customFormat="false" ht="14.4" hidden="false" customHeight="false" outlineLevel="0" collapsed="false">
      <c r="A242" s="0" t="s">
        <v>3</v>
      </c>
      <c r="B242" s="0" t="s">
        <v>1390</v>
      </c>
      <c r="C242" s="0" t="s">
        <v>1136</v>
      </c>
      <c r="D242" s="0" t="s">
        <v>1138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12</v>
      </c>
      <c r="R242" s="0" t="n">
        <v>214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</row>
    <row r="243" customFormat="false" ht="14.4" hidden="false" customHeight="false" outlineLevel="0" collapsed="false">
      <c r="A243" s="0" t="s">
        <v>3</v>
      </c>
      <c r="B243" s="0" t="s">
        <v>1391</v>
      </c>
      <c r="C243" s="0" t="s">
        <v>1136</v>
      </c>
      <c r="D243" s="0" t="s">
        <v>1135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21</v>
      </c>
      <c r="R243" s="0" t="n">
        <v>145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</row>
    <row r="244" customFormat="false" ht="14.4" hidden="false" customHeight="false" outlineLevel="0" collapsed="false">
      <c r="A244" s="0" t="s">
        <v>3</v>
      </c>
      <c r="B244" s="0" t="s">
        <v>1392</v>
      </c>
      <c r="C244" s="0" t="s">
        <v>1138</v>
      </c>
      <c r="D244" s="0" t="s">
        <v>1135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18</v>
      </c>
      <c r="R244" s="0" t="n">
        <v>151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</row>
    <row r="245" customFormat="false" ht="14.4" hidden="false" customHeight="false" outlineLevel="0" collapsed="false">
      <c r="A245" s="0" t="s">
        <v>3</v>
      </c>
      <c r="B245" s="0" t="s">
        <v>1393</v>
      </c>
      <c r="C245" s="0" t="s">
        <v>1140</v>
      </c>
      <c r="D245" s="0" t="s">
        <v>1136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25</v>
      </c>
      <c r="R245" s="0" t="n">
        <v>243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23</v>
      </c>
      <c r="Z245" s="0" t="n">
        <v>169</v>
      </c>
    </row>
    <row r="246" customFormat="false" ht="14.4" hidden="false" customHeight="false" outlineLevel="0" collapsed="false">
      <c r="A246" s="0" t="s">
        <v>3</v>
      </c>
      <c r="B246" s="0" t="s">
        <v>1394</v>
      </c>
      <c r="C246" s="0" t="s">
        <v>1140</v>
      </c>
      <c r="D246" s="0" t="s">
        <v>1136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23</v>
      </c>
      <c r="R246" s="0" t="n">
        <v>215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</row>
    <row r="247" customFormat="false" ht="14.4" hidden="false" customHeight="false" outlineLevel="0" collapsed="false">
      <c r="A247" s="0" t="s">
        <v>3</v>
      </c>
      <c r="B247" s="0" t="s">
        <v>1395</v>
      </c>
      <c r="C247" s="0" t="s">
        <v>1140</v>
      </c>
      <c r="D247" s="0" t="s">
        <v>1138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12</v>
      </c>
      <c r="R247" s="0" t="n">
        <v>148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</row>
    <row r="248" customFormat="false" ht="14.4" hidden="false" customHeight="false" outlineLevel="0" collapsed="false">
      <c r="A248" s="0" t="s">
        <v>3</v>
      </c>
      <c r="B248" s="0" t="s">
        <v>1396</v>
      </c>
      <c r="C248" s="0" t="s">
        <v>1136</v>
      </c>
      <c r="D248" s="0" t="s">
        <v>1140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17</v>
      </c>
      <c r="R248" s="0" t="n">
        <v>176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</row>
    <row r="249" customFormat="false" ht="14.4" hidden="false" customHeight="false" outlineLevel="0" collapsed="false">
      <c r="A249" s="0" t="s">
        <v>3</v>
      </c>
      <c r="B249" s="0" t="s">
        <v>1397</v>
      </c>
      <c r="C249" s="0" t="s">
        <v>1140</v>
      </c>
      <c r="D249" s="0" t="s">
        <v>1136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35</v>
      </c>
      <c r="R249" s="0" t="n">
        <v>233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</row>
    <row r="250" customFormat="false" ht="14.4" hidden="false" customHeight="false" outlineLevel="0" collapsed="false">
      <c r="A250" s="0" t="s">
        <v>3</v>
      </c>
      <c r="B250" s="0" t="s">
        <v>1398</v>
      </c>
      <c r="C250" s="0" t="s">
        <v>1135</v>
      </c>
      <c r="D250" s="0" t="s">
        <v>1138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17</v>
      </c>
      <c r="R250" s="0" t="n">
        <v>221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</row>
    <row r="251" customFormat="false" ht="14.4" hidden="false" customHeight="false" outlineLevel="0" collapsed="false">
      <c r="A251" s="0" t="s">
        <v>3</v>
      </c>
      <c r="B251" s="0" t="s">
        <v>1399</v>
      </c>
      <c r="C251" s="0" t="s">
        <v>1140</v>
      </c>
      <c r="D251" s="0" t="s">
        <v>1138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19</v>
      </c>
      <c r="R251" s="0" t="n">
        <v>271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</row>
    <row r="252" customFormat="false" ht="14.4" hidden="false" customHeight="false" outlineLevel="0" collapsed="false">
      <c r="A252" s="0" t="s">
        <v>3</v>
      </c>
      <c r="B252" s="0" t="s">
        <v>1400</v>
      </c>
      <c r="C252" s="0" t="s">
        <v>1138</v>
      </c>
      <c r="D252" s="0" t="s">
        <v>1140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14</v>
      </c>
      <c r="R252" s="0" t="n">
        <v>206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</row>
    <row r="253" customFormat="false" ht="14.4" hidden="false" customHeight="false" outlineLevel="0" collapsed="false">
      <c r="A253" s="0" t="s">
        <v>3</v>
      </c>
      <c r="B253" s="0" t="s">
        <v>1401</v>
      </c>
      <c r="C253" s="0" t="s">
        <v>1135</v>
      </c>
      <c r="D253" s="0" t="s">
        <v>1138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28</v>
      </c>
      <c r="R253" s="0" t="n">
        <v>346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</row>
    <row r="254" customFormat="false" ht="14.4" hidden="false" customHeight="false" outlineLevel="0" collapsed="false">
      <c r="A254" s="0" t="s">
        <v>5</v>
      </c>
      <c r="B254" s="0" t="s">
        <v>1402</v>
      </c>
      <c r="C254" s="0" t="s">
        <v>1138</v>
      </c>
      <c r="D254" s="0" t="s">
        <v>1136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6</v>
      </c>
      <c r="R254" s="0" t="n">
        <v>126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</row>
    <row r="255" customFormat="false" ht="14.4" hidden="false" customHeight="false" outlineLevel="0" collapsed="false">
      <c r="A255" s="0" t="s">
        <v>5</v>
      </c>
      <c r="B255" s="0" t="s">
        <v>1403</v>
      </c>
      <c r="C255" s="0" t="s">
        <v>1136</v>
      </c>
      <c r="D255" s="0" t="s">
        <v>1138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10</v>
      </c>
      <c r="R255" s="0" t="n">
        <v>144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</row>
    <row r="256" customFormat="false" ht="14.4" hidden="false" customHeight="false" outlineLevel="0" collapsed="false">
      <c r="A256" s="0" t="s">
        <v>5</v>
      </c>
      <c r="B256" s="0" t="s">
        <v>1404</v>
      </c>
      <c r="C256" s="0" t="s">
        <v>1135</v>
      </c>
      <c r="D256" s="0" t="s">
        <v>1140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4</v>
      </c>
      <c r="R256" s="0" t="n">
        <v>73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</row>
    <row r="257" customFormat="false" ht="14.4" hidden="false" customHeight="false" outlineLevel="0" collapsed="false">
      <c r="A257" s="0" t="s">
        <v>8</v>
      </c>
      <c r="B257" s="0" t="s">
        <v>1405</v>
      </c>
      <c r="C257" s="0" t="s">
        <v>1135</v>
      </c>
      <c r="D257" s="0" t="s">
        <v>1140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8</v>
      </c>
      <c r="R257" s="0" t="n">
        <v>143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</row>
    <row r="258" customFormat="false" ht="14.4" hidden="false" customHeight="false" outlineLevel="0" collapsed="false">
      <c r="A258" s="0" t="s">
        <v>8</v>
      </c>
      <c r="B258" s="0" t="s">
        <v>1406</v>
      </c>
      <c r="C258" s="0" t="s">
        <v>1135</v>
      </c>
      <c r="D258" s="0" t="s">
        <v>1138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10</v>
      </c>
      <c r="R258" s="0" t="n">
        <v>157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</row>
    <row r="259" customFormat="false" ht="14.4" hidden="false" customHeight="false" outlineLevel="0" collapsed="false">
      <c r="A259" s="0" t="s">
        <v>3</v>
      </c>
      <c r="B259" s="0" t="s">
        <v>1407</v>
      </c>
      <c r="C259" s="0" t="s">
        <v>1408</v>
      </c>
      <c r="D259" s="0" t="s">
        <v>1140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36</v>
      </c>
      <c r="T259" s="0" t="s">
        <v>1409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</row>
    <row r="260" customFormat="false" ht="14.4" hidden="false" customHeight="false" outlineLevel="0" collapsed="false">
      <c r="A260" s="0" t="s">
        <v>3</v>
      </c>
      <c r="B260" s="0" t="s">
        <v>1410</v>
      </c>
      <c r="C260" s="0" t="s">
        <v>1135</v>
      </c>
      <c r="D260" s="0" t="s">
        <v>1138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27</v>
      </c>
      <c r="T260" s="0" t="n">
        <v>278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</row>
    <row r="261" customFormat="false" ht="14.4" hidden="false" customHeight="false" outlineLevel="0" collapsed="false">
      <c r="A261" s="0" t="s">
        <v>3</v>
      </c>
      <c r="B261" s="0" t="s">
        <v>1411</v>
      </c>
      <c r="C261" s="0" t="s">
        <v>1140</v>
      </c>
      <c r="D261" s="0" t="s">
        <v>1136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16</v>
      </c>
      <c r="T261" s="0" t="n">
        <v>133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11</v>
      </c>
      <c r="Z261" s="0" t="n">
        <v>86</v>
      </c>
    </row>
    <row r="262" customFormat="false" ht="14.4" hidden="false" customHeight="false" outlineLevel="0" collapsed="false">
      <c r="A262" s="0" t="s">
        <v>3</v>
      </c>
      <c r="B262" s="0" t="s">
        <v>1412</v>
      </c>
      <c r="C262" s="0" t="s">
        <v>1140</v>
      </c>
      <c r="D262" s="0" t="s">
        <v>1136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21</v>
      </c>
      <c r="T262" s="0" t="n">
        <v>213</v>
      </c>
      <c r="U262" s="0" t="n">
        <v>20</v>
      </c>
      <c r="V262" s="0" t="n">
        <v>190</v>
      </c>
      <c r="W262" s="0" t="n">
        <v>0</v>
      </c>
      <c r="X262" s="0" t="n">
        <v>0</v>
      </c>
      <c r="Y262" s="0" t="n">
        <v>0</v>
      </c>
      <c r="Z262" s="0" t="n">
        <v>0</v>
      </c>
    </row>
    <row r="263" customFormat="false" ht="14.4" hidden="false" customHeight="false" outlineLevel="0" collapsed="false">
      <c r="A263" s="0" t="s">
        <v>3</v>
      </c>
      <c r="B263" s="0" t="s">
        <v>1413</v>
      </c>
      <c r="C263" s="0" t="s">
        <v>1140</v>
      </c>
      <c r="D263" s="0" t="s">
        <v>1136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18</v>
      </c>
      <c r="T263" s="0" t="n">
        <v>210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</row>
    <row r="264" customFormat="false" ht="14.4" hidden="false" customHeight="false" outlineLevel="0" collapsed="false">
      <c r="A264" s="0" t="s">
        <v>3</v>
      </c>
      <c r="B264" s="0" t="s">
        <v>1414</v>
      </c>
      <c r="C264" s="0" t="s">
        <v>1140</v>
      </c>
      <c r="D264" s="0" t="s">
        <v>1135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10</v>
      </c>
      <c r="T264" s="0" t="n">
        <v>180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</row>
    <row r="265" customFormat="false" ht="14.4" hidden="false" customHeight="false" outlineLevel="0" collapsed="false">
      <c r="A265" s="0" t="s">
        <v>3</v>
      </c>
      <c r="B265" s="0" t="s">
        <v>1415</v>
      </c>
      <c r="C265" s="0" t="s">
        <v>1138</v>
      </c>
      <c r="D265" s="0" t="s">
        <v>1135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40</v>
      </c>
      <c r="T265" s="0" t="n">
        <v>221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</row>
    <row r="266" customFormat="false" ht="14.4" hidden="false" customHeight="false" outlineLevel="0" collapsed="false">
      <c r="A266" s="0" t="s">
        <v>3</v>
      </c>
      <c r="B266" s="0" t="s">
        <v>1416</v>
      </c>
      <c r="C266" s="0" t="s">
        <v>1136</v>
      </c>
      <c r="D266" s="0" t="s">
        <v>1140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26</v>
      </c>
      <c r="T266" s="0" t="n">
        <v>338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</row>
    <row r="267" customFormat="false" ht="14.4" hidden="false" customHeight="false" outlineLevel="0" collapsed="false">
      <c r="A267" s="0" t="s">
        <v>3</v>
      </c>
      <c r="B267" s="0" t="s">
        <v>1417</v>
      </c>
      <c r="C267" s="0" t="s">
        <v>1135</v>
      </c>
      <c r="D267" s="0" t="s">
        <v>1138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27</v>
      </c>
      <c r="T267" s="0" t="n">
        <v>325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</row>
    <row r="268" customFormat="false" ht="14.4" hidden="false" customHeight="false" outlineLevel="0" collapsed="false">
      <c r="A268" s="0" t="s">
        <v>3</v>
      </c>
      <c r="B268" s="0" t="s">
        <v>1418</v>
      </c>
      <c r="C268" s="0" t="s">
        <v>1135</v>
      </c>
      <c r="D268" s="0" t="s">
        <v>1136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18</v>
      </c>
      <c r="T268" s="0" t="n">
        <v>288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</row>
    <row r="269" customFormat="false" ht="14.4" hidden="false" customHeight="false" outlineLevel="0" collapsed="false">
      <c r="A269" s="0" t="s">
        <v>3</v>
      </c>
      <c r="B269" s="0" t="s">
        <v>1419</v>
      </c>
      <c r="C269" s="0" t="s">
        <v>1140</v>
      </c>
      <c r="D269" s="0" t="s">
        <v>1136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24</v>
      </c>
      <c r="T269" s="0" t="n">
        <v>314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</row>
    <row r="270" customFormat="false" ht="14.4" hidden="false" customHeight="false" outlineLevel="0" collapsed="false">
      <c r="A270" s="0" t="s">
        <v>3</v>
      </c>
      <c r="B270" s="0" t="s">
        <v>1420</v>
      </c>
      <c r="C270" s="0" t="s">
        <v>1140</v>
      </c>
      <c r="D270" s="0" t="s">
        <v>1136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17</v>
      </c>
      <c r="T270" s="0" t="n">
        <v>206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</row>
    <row r="271" customFormat="false" ht="14.4" hidden="false" customHeight="false" outlineLevel="0" collapsed="false">
      <c r="A271" s="0" t="s">
        <v>3</v>
      </c>
      <c r="B271" s="0" t="s">
        <v>1421</v>
      </c>
      <c r="C271" s="0" t="s">
        <v>1136</v>
      </c>
      <c r="D271" s="0" t="s">
        <v>1140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46</v>
      </c>
      <c r="T271" s="0" t="n">
        <v>240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</row>
    <row r="272" customFormat="false" ht="14.4" hidden="false" customHeight="false" outlineLevel="0" collapsed="false">
      <c r="A272" s="0" t="s">
        <v>3</v>
      </c>
      <c r="B272" s="0" t="s">
        <v>1422</v>
      </c>
      <c r="C272" s="0" t="s">
        <v>1136</v>
      </c>
      <c r="D272" s="0" t="s">
        <v>1140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19</v>
      </c>
      <c r="T272" s="0" t="n">
        <v>239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</row>
    <row r="273" customFormat="false" ht="14.4" hidden="false" customHeight="false" outlineLevel="0" collapsed="false">
      <c r="A273" s="0" t="s">
        <v>5</v>
      </c>
      <c r="B273" s="0" t="s">
        <v>1423</v>
      </c>
      <c r="C273" s="0" t="s">
        <v>1135</v>
      </c>
      <c r="D273" s="0" t="s">
        <v>1140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6</v>
      </c>
      <c r="T273" s="0" t="n">
        <v>110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</row>
    <row r="274" customFormat="false" ht="14.4" hidden="false" customHeight="false" outlineLevel="0" collapsed="false">
      <c r="A274" s="0" t="s">
        <v>3</v>
      </c>
      <c r="B274" s="0" t="s">
        <v>1424</v>
      </c>
      <c r="C274" s="0" t="s">
        <v>1140</v>
      </c>
      <c r="D274" s="0" t="s">
        <v>1136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22</v>
      </c>
      <c r="V274" s="0" t="n">
        <v>246</v>
      </c>
      <c r="W274" s="0" t="n">
        <v>0</v>
      </c>
      <c r="X274" s="0" t="n">
        <v>0</v>
      </c>
      <c r="Y274" s="0" t="n">
        <v>0</v>
      </c>
      <c r="Z274" s="0" t="n">
        <v>0</v>
      </c>
    </row>
    <row r="275" customFormat="false" ht="14.4" hidden="false" customHeight="false" outlineLevel="0" collapsed="false">
      <c r="A275" s="0" t="s">
        <v>3</v>
      </c>
      <c r="B275" s="0" t="s">
        <v>1425</v>
      </c>
      <c r="C275" s="0" t="s">
        <v>1138</v>
      </c>
      <c r="D275" s="0" t="s">
        <v>1135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53</v>
      </c>
      <c r="V275" s="0" t="n">
        <v>299</v>
      </c>
      <c r="W275" s="0" t="n">
        <v>0</v>
      </c>
      <c r="X275" s="0" t="n">
        <v>0</v>
      </c>
      <c r="Y275" s="0" t="n">
        <v>0</v>
      </c>
      <c r="Z275" s="0" t="n">
        <v>0</v>
      </c>
    </row>
    <row r="276" customFormat="false" ht="14.4" hidden="false" customHeight="false" outlineLevel="0" collapsed="false">
      <c r="A276" s="0" t="s">
        <v>3</v>
      </c>
      <c r="B276" s="0" t="s">
        <v>1426</v>
      </c>
      <c r="C276" s="0" t="s">
        <v>1138</v>
      </c>
      <c r="D276" s="0" t="s">
        <v>1135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22</v>
      </c>
      <c r="V276" s="0" t="n">
        <v>243</v>
      </c>
      <c r="W276" s="0" t="n">
        <v>0</v>
      </c>
      <c r="X276" s="0" t="n">
        <v>0</v>
      </c>
      <c r="Y276" s="0" t="n">
        <v>24</v>
      </c>
      <c r="Z276" s="0" t="n">
        <v>260</v>
      </c>
    </row>
    <row r="277" customFormat="false" ht="14.4" hidden="false" customHeight="false" outlineLevel="0" collapsed="false">
      <c r="A277" s="0" t="s">
        <v>3</v>
      </c>
      <c r="B277" s="0" t="s">
        <v>1427</v>
      </c>
      <c r="C277" s="0" t="s">
        <v>1140</v>
      </c>
      <c r="D277" s="0" t="s">
        <v>1136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37</v>
      </c>
      <c r="V277" s="0" t="n">
        <v>316</v>
      </c>
      <c r="W277" s="0" t="n">
        <v>0</v>
      </c>
      <c r="X277" s="0" t="n">
        <v>0</v>
      </c>
      <c r="Y277" s="0" t="n">
        <v>0</v>
      </c>
      <c r="Z277" s="0" t="n">
        <v>0</v>
      </c>
    </row>
    <row r="278" customFormat="false" ht="14.4" hidden="false" customHeight="false" outlineLevel="0" collapsed="false">
      <c r="A278" s="0" t="s">
        <v>3</v>
      </c>
      <c r="B278" s="0" t="s">
        <v>1428</v>
      </c>
      <c r="C278" s="0" t="s">
        <v>1429</v>
      </c>
      <c r="D278" s="0" t="s">
        <v>1136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5</v>
      </c>
      <c r="V278" s="0" t="s">
        <v>1430</v>
      </c>
      <c r="W278" s="0" t="n">
        <v>0</v>
      </c>
      <c r="X278" s="0" t="n">
        <v>0</v>
      </c>
      <c r="Y278" s="0" t="n">
        <v>0</v>
      </c>
      <c r="Z278" s="0" t="n">
        <v>0</v>
      </c>
    </row>
    <row r="279" customFormat="false" ht="14.4" hidden="false" customHeight="false" outlineLevel="0" collapsed="false">
      <c r="A279" s="0" t="s">
        <v>3</v>
      </c>
      <c r="B279" s="0" t="s">
        <v>1431</v>
      </c>
      <c r="C279" s="0" t="s">
        <v>1140</v>
      </c>
      <c r="D279" s="0" t="s">
        <v>1138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21</v>
      </c>
      <c r="V279" s="0" t="n">
        <v>215</v>
      </c>
      <c r="W279" s="0" t="n">
        <v>0</v>
      </c>
      <c r="X279" s="0" t="n">
        <v>0</v>
      </c>
      <c r="Y279" s="0" t="n">
        <v>0</v>
      </c>
      <c r="Z279" s="0" t="n">
        <v>0</v>
      </c>
    </row>
    <row r="280" customFormat="false" ht="14.4" hidden="false" customHeight="false" outlineLevel="0" collapsed="false">
      <c r="A280" s="0" t="s">
        <v>3</v>
      </c>
      <c r="B280" s="0" t="s">
        <v>1432</v>
      </c>
      <c r="C280" s="0" t="s">
        <v>1135</v>
      </c>
      <c r="D280" s="0" t="s">
        <v>1138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16</v>
      </c>
      <c r="V280" s="0" t="n">
        <v>162</v>
      </c>
      <c r="W280" s="0" t="n">
        <v>0</v>
      </c>
      <c r="X280" s="0" t="n">
        <v>0</v>
      </c>
      <c r="Y280" s="0" t="n">
        <v>0</v>
      </c>
      <c r="Z280" s="0" t="n">
        <v>0</v>
      </c>
    </row>
    <row r="281" customFormat="false" ht="14.4" hidden="false" customHeight="false" outlineLevel="0" collapsed="false">
      <c r="A281" s="0" t="s">
        <v>3</v>
      </c>
      <c r="B281" s="0" t="s">
        <v>1433</v>
      </c>
      <c r="C281" s="0" t="s">
        <v>1140</v>
      </c>
      <c r="D281" s="0" t="s">
        <v>1138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8</v>
      </c>
      <c r="V281" s="0" t="n">
        <v>154</v>
      </c>
      <c r="W281" s="0" t="n">
        <v>0</v>
      </c>
      <c r="X281" s="0" t="n">
        <v>0</v>
      </c>
      <c r="Y281" s="0" t="n">
        <v>0</v>
      </c>
      <c r="Z281" s="0" t="n">
        <v>0</v>
      </c>
    </row>
    <row r="282" customFormat="false" ht="14.4" hidden="false" customHeight="false" outlineLevel="0" collapsed="false">
      <c r="A282" s="0" t="s">
        <v>3</v>
      </c>
      <c r="B282" s="0" t="s">
        <v>1434</v>
      </c>
      <c r="C282" s="0" t="s">
        <v>1135</v>
      </c>
      <c r="D282" s="0" t="s">
        <v>1140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9</v>
      </c>
      <c r="V282" s="0" t="n">
        <v>141</v>
      </c>
      <c r="W282" s="0" t="n">
        <v>0</v>
      </c>
      <c r="X282" s="0" t="n">
        <v>0</v>
      </c>
      <c r="Y282" s="0" t="n">
        <v>0</v>
      </c>
      <c r="Z282" s="0" t="n">
        <v>0</v>
      </c>
    </row>
    <row r="283" customFormat="false" ht="14.4" hidden="false" customHeight="false" outlineLevel="0" collapsed="false">
      <c r="A283" s="0" t="s">
        <v>3</v>
      </c>
      <c r="B283" s="0" t="s">
        <v>1435</v>
      </c>
      <c r="C283" s="0" t="s">
        <v>1136</v>
      </c>
      <c r="D283" s="0" t="s">
        <v>1138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12</v>
      </c>
      <c r="V283" s="0" t="n">
        <v>217</v>
      </c>
      <c r="W283" s="0" t="n">
        <v>0</v>
      </c>
      <c r="X283" s="0" t="n">
        <v>0</v>
      </c>
      <c r="Y283" s="0" t="n">
        <v>0</v>
      </c>
      <c r="Z283" s="0" t="n">
        <v>0</v>
      </c>
    </row>
    <row r="284" customFormat="false" ht="14.4" hidden="false" customHeight="false" outlineLevel="0" collapsed="false">
      <c r="A284" s="0" t="s">
        <v>3</v>
      </c>
      <c r="B284" s="0" t="s">
        <v>1436</v>
      </c>
      <c r="C284" s="0" t="s">
        <v>1140</v>
      </c>
      <c r="D284" s="0" t="s">
        <v>1136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20</v>
      </c>
      <c r="V284" s="0" t="n">
        <v>149</v>
      </c>
      <c r="W284" s="0" t="n">
        <v>0</v>
      </c>
      <c r="X284" s="0" t="n">
        <v>0</v>
      </c>
      <c r="Y284" s="0" t="n">
        <v>0</v>
      </c>
      <c r="Z284" s="0" t="n">
        <v>0</v>
      </c>
    </row>
    <row r="285" customFormat="false" ht="14.4" hidden="false" customHeight="false" outlineLevel="0" collapsed="false">
      <c r="A285" s="0" t="s">
        <v>3</v>
      </c>
      <c r="B285" s="0" t="s">
        <v>1437</v>
      </c>
      <c r="C285" s="0" t="s">
        <v>1140</v>
      </c>
      <c r="D285" s="0" t="s">
        <v>1138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10</v>
      </c>
      <c r="V285" s="0" t="n">
        <v>168</v>
      </c>
      <c r="W285" s="0" t="n">
        <v>0</v>
      </c>
      <c r="X285" s="0" t="n">
        <v>0</v>
      </c>
      <c r="Y285" s="0" t="n">
        <v>0</v>
      </c>
      <c r="Z285" s="0" t="n">
        <v>0</v>
      </c>
    </row>
    <row r="286" customFormat="false" ht="14.4" hidden="false" customHeight="false" outlineLevel="0" collapsed="false">
      <c r="A286" s="0" t="s">
        <v>3</v>
      </c>
      <c r="B286" s="0" t="s">
        <v>1438</v>
      </c>
      <c r="C286" s="0" t="s">
        <v>1136</v>
      </c>
      <c r="D286" s="0" t="s">
        <v>1140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15</v>
      </c>
      <c r="V286" s="0" t="n">
        <v>184</v>
      </c>
      <c r="W286" s="0" t="n">
        <v>0</v>
      </c>
      <c r="X286" s="0" t="n">
        <v>0</v>
      </c>
      <c r="Y286" s="0" t="n">
        <v>0</v>
      </c>
      <c r="Z286" s="0" t="n">
        <v>0</v>
      </c>
    </row>
    <row r="287" customFormat="false" ht="14.4" hidden="false" customHeight="false" outlineLevel="0" collapsed="false">
      <c r="A287" s="0" t="s">
        <v>3</v>
      </c>
      <c r="B287" s="0" t="s">
        <v>1439</v>
      </c>
      <c r="C287" s="0" t="s">
        <v>1136</v>
      </c>
      <c r="D287" s="0" t="s">
        <v>1135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12</v>
      </c>
      <c r="V287" s="0" t="n">
        <v>211</v>
      </c>
      <c r="W287" s="0" t="n">
        <v>0</v>
      </c>
      <c r="X287" s="0" t="n">
        <v>0</v>
      </c>
      <c r="Y287" s="0" t="n">
        <v>0</v>
      </c>
      <c r="Z287" s="0" t="n">
        <v>0</v>
      </c>
    </row>
    <row r="288" customFormat="false" ht="14.4" hidden="false" customHeight="false" outlineLevel="0" collapsed="false">
      <c r="A288" s="0" t="s">
        <v>3</v>
      </c>
      <c r="B288" s="0" t="s">
        <v>1440</v>
      </c>
      <c r="C288" s="0" t="s">
        <v>1135</v>
      </c>
      <c r="D288" s="0" t="s">
        <v>1138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21</v>
      </c>
      <c r="V288" s="0" t="n">
        <v>170</v>
      </c>
      <c r="W288" s="0" t="n">
        <v>0</v>
      </c>
      <c r="X288" s="0" t="n">
        <v>0</v>
      </c>
      <c r="Y288" s="0" t="n">
        <v>0</v>
      </c>
      <c r="Z288" s="0" t="n">
        <v>0</v>
      </c>
    </row>
    <row r="289" customFormat="false" ht="14.4" hidden="false" customHeight="false" outlineLevel="0" collapsed="false">
      <c r="A289" s="0" t="s">
        <v>3</v>
      </c>
      <c r="B289" s="0" t="s">
        <v>1441</v>
      </c>
      <c r="C289" s="0" t="s">
        <v>1136</v>
      </c>
      <c r="D289" s="0" t="s">
        <v>1138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12</v>
      </c>
      <c r="V289" s="0" t="n">
        <v>237</v>
      </c>
      <c r="W289" s="0" t="n">
        <v>0</v>
      </c>
      <c r="X289" s="0" t="n">
        <v>0</v>
      </c>
      <c r="Y289" s="0" t="n">
        <v>0</v>
      </c>
      <c r="Z289" s="0" t="n">
        <v>0</v>
      </c>
    </row>
    <row r="290" customFormat="false" ht="14.4" hidden="false" customHeight="false" outlineLevel="0" collapsed="false">
      <c r="A290" s="0" t="s">
        <v>8</v>
      </c>
      <c r="B290" s="0" t="s">
        <v>1442</v>
      </c>
      <c r="C290" s="0" t="s">
        <v>1138</v>
      </c>
      <c r="D290" s="0" t="s">
        <v>1135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64</v>
      </c>
      <c r="V290" s="0" t="n">
        <v>356</v>
      </c>
      <c r="W290" s="0" t="n">
        <v>0</v>
      </c>
      <c r="X290" s="0" t="n">
        <v>0</v>
      </c>
      <c r="Y290" s="0" t="n">
        <v>0</v>
      </c>
      <c r="Z290" s="0" t="n">
        <v>0</v>
      </c>
    </row>
    <row r="291" customFormat="false" ht="14.4" hidden="false" customHeight="false" outlineLevel="0" collapsed="false">
      <c r="A291" s="0" t="s">
        <v>3</v>
      </c>
      <c r="B291" s="0" t="s">
        <v>1443</v>
      </c>
      <c r="C291" s="0" t="s">
        <v>1138</v>
      </c>
      <c r="D291" s="0" t="s">
        <v>1140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23</v>
      </c>
      <c r="X291" s="0" t="n">
        <v>202</v>
      </c>
      <c r="Y291" s="0" t="n">
        <v>0</v>
      </c>
      <c r="Z291" s="0" t="n">
        <v>0</v>
      </c>
    </row>
    <row r="292" customFormat="false" ht="14.4" hidden="false" customHeight="false" outlineLevel="0" collapsed="false">
      <c r="A292" s="0" t="s">
        <v>3</v>
      </c>
      <c r="B292" s="0" t="s">
        <v>1444</v>
      </c>
      <c r="C292" s="0" t="s">
        <v>1136</v>
      </c>
      <c r="D292" s="0" t="s">
        <v>1135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29</v>
      </c>
      <c r="X292" s="0" t="n">
        <v>249</v>
      </c>
      <c r="Y292" s="0" t="n">
        <v>0</v>
      </c>
      <c r="Z292" s="0" t="n">
        <v>0</v>
      </c>
    </row>
    <row r="293" customFormat="false" ht="14.4" hidden="false" customHeight="false" outlineLevel="0" collapsed="false">
      <c r="A293" s="0" t="s">
        <v>3</v>
      </c>
      <c r="B293" s="0" t="s">
        <v>1445</v>
      </c>
      <c r="C293" s="0" t="s">
        <v>1138</v>
      </c>
      <c r="D293" s="0" t="s">
        <v>1140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24</v>
      </c>
      <c r="X293" s="0" t="n">
        <v>295</v>
      </c>
      <c r="Y293" s="0" t="n">
        <v>0</v>
      </c>
      <c r="Z293" s="0" t="n">
        <v>0</v>
      </c>
    </row>
    <row r="294" customFormat="false" ht="14.4" hidden="false" customHeight="false" outlineLevel="0" collapsed="false">
      <c r="A294" s="0" t="s">
        <v>3</v>
      </c>
      <c r="B294" s="0" t="s">
        <v>1446</v>
      </c>
      <c r="C294" s="0" t="s">
        <v>1138</v>
      </c>
      <c r="D294" s="0" t="s">
        <v>1135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22</v>
      </c>
      <c r="X294" s="0" t="n">
        <v>269</v>
      </c>
      <c r="Y294" s="0" t="n">
        <v>0</v>
      </c>
      <c r="Z294" s="0" t="n">
        <v>0</v>
      </c>
    </row>
    <row r="295" customFormat="false" ht="14.4" hidden="false" customHeight="false" outlineLevel="0" collapsed="false">
      <c r="A295" s="0" t="s">
        <v>3</v>
      </c>
      <c r="B295" s="0" t="s">
        <v>1447</v>
      </c>
      <c r="C295" s="0" t="s">
        <v>1135</v>
      </c>
      <c r="D295" s="0" t="s">
        <v>1136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15</v>
      </c>
      <c r="X295" s="0" t="n">
        <v>222</v>
      </c>
      <c r="Y295" s="0" t="n">
        <v>0</v>
      </c>
      <c r="Z295" s="0" t="n">
        <v>0</v>
      </c>
    </row>
    <row r="296" customFormat="false" ht="14.4" hidden="false" customHeight="false" outlineLevel="0" collapsed="false">
      <c r="A296" s="0" t="s">
        <v>3</v>
      </c>
      <c r="B296" s="0" t="s">
        <v>1448</v>
      </c>
      <c r="C296" s="0" t="s">
        <v>1449</v>
      </c>
      <c r="D296" s="0" t="s">
        <v>1140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13</v>
      </c>
      <c r="X296" s="0" t="n">
        <v>212</v>
      </c>
      <c r="Y296" s="0" t="n">
        <v>0</v>
      </c>
      <c r="Z296" s="0" t="n">
        <v>0</v>
      </c>
    </row>
    <row r="297" customFormat="false" ht="14.4" hidden="false" customHeight="false" outlineLevel="0" collapsed="false">
      <c r="A297" s="0" t="s">
        <v>3</v>
      </c>
      <c r="B297" s="0" t="s">
        <v>1450</v>
      </c>
      <c r="C297" s="0" t="s">
        <v>1140</v>
      </c>
      <c r="D297" s="0" t="s">
        <v>1136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14</v>
      </c>
      <c r="X297" s="0" t="n">
        <v>199</v>
      </c>
      <c r="Y297" s="0" t="n">
        <v>0</v>
      </c>
      <c r="Z297" s="0" t="n">
        <v>0</v>
      </c>
    </row>
    <row r="298" customFormat="false" ht="14.4" hidden="false" customHeight="false" outlineLevel="0" collapsed="false">
      <c r="A298" s="0" t="s">
        <v>3</v>
      </c>
      <c r="B298" s="0" t="s">
        <v>1451</v>
      </c>
      <c r="C298" s="0" t="s">
        <v>1138</v>
      </c>
      <c r="D298" s="0" t="s">
        <v>1135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21</v>
      </c>
      <c r="X298" s="0" t="n">
        <v>193</v>
      </c>
      <c r="Y298" s="0" t="n">
        <v>0</v>
      </c>
      <c r="Z298" s="0" t="n">
        <v>0</v>
      </c>
    </row>
    <row r="299" customFormat="false" ht="14.4" hidden="false" customHeight="false" outlineLevel="0" collapsed="false">
      <c r="A299" s="0" t="s">
        <v>3</v>
      </c>
      <c r="B299" s="0" t="s">
        <v>1452</v>
      </c>
      <c r="C299" s="0" t="s">
        <v>1140</v>
      </c>
      <c r="D299" s="0" t="s">
        <v>1136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25</v>
      </c>
      <c r="X299" s="0" t="n">
        <v>201</v>
      </c>
      <c r="Y299" s="0" t="n">
        <v>0</v>
      </c>
      <c r="Z299" s="0" t="n">
        <v>0</v>
      </c>
    </row>
    <row r="300" customFormat="false" ht="14.4" hidden="false" customHeight="false" outlineLevel="0" collapsed="false">
      <c r="A300" s="0" t="s">
        <v>3</v>
      </c>
      <c r="B300" s="0" t="s">
        <v>1453</v>
      </c>
      <c r="C300" s="0" t="s">
        <v>1140</v>
      </c>
      <c r="D300" s="0" t="s">
        <v>1138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16</v>
      </c>
      <c r="X300" s="0" t="n">
        <v>233</v>
      </c>
      <c r="Y300" s="0" t="n">
        <v>0</v>
      </c>
      <c r="Z300" s="0" t="n">
        <v>0</v>
      </c>
    </row>
    <row r="301" customFormat="false" ht="14.4" hidden="false" customHeight="false" outlineLevel="0" collapsed="false">
      <c r="A301" s="0" t="s">
        <v>3</v>
      </c>
      <c r="B301" s="0" t="s">
        <v>1454</v>
      </c>
      <c r="C301" s="0" t="s">
        <v>1135</v>
      </c>
      <c r="D301" s="0" t="s">
        <v>1138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16</v>
      </c>
      <c r="X301" s="0" t="n">
        <v>167</v>
      </c>
      <c r="Y301" s="0" t="n">
        <v>0</v>
      </c>
      <c r="Z301" s="0" t="n">
        <v>0</v>
      </c>
    </row>
    <row r="302" customFormat="false" ht="14.4" hidden="false" customHeight="false" outlineLevel="0" collapsed="false">
      <c r="A302" s="0" t="s">
        <v>3</v>
      </c>
      <c r="B302" s="0" t="s">
        <v>1455</v>
      </c>
      <c r="C302" s="0" t="s">
        <v>1136</v>
      </c>
      <c r="D302" s="0" t="s">
        <v>1140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21</v>
      </c>
      <c r="X302" s="0" t="n">
        <v>172</v>
      </c>
      <c r="Y302" s="0" t="n">
        <v>0</v>
      </c>
      <c r="Z302" s="0" t="n">
        <v>0</v>
      </c>
    </row>
    <row r="303" customFormat="false" ht="14.4" hidden="false" customHeight="false" outlineLevel="0" collapsed="false">
      <c r="A303" s="0" t="s">
        <v>3</v>
      </c>
      <c r="B303" s="0" t="s">
        <v>1456</v>
      </c>
      <c r="C303" s="0" t="s">
        <v>1136</v>
      </c>
      <c r="D303" s="0" t="s">
        <v>1140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21</v>
      </c>
      <c r="X303" s="0" t="n">
        <v>193</v>
      </c>
      <c r="Y303" s="0" t="n">
        <v>0</v>
      </c>
      <c r="Z303" s="0" t="n">
        <v>0</v>
      </c>
    </row>
    <row r="304" customFormat="false" ht="14.4" hidden="false" customHeight="false" outlineLevel="0" collapsed="false">
      <c r="A304" s="0" t="s">
        <v>3</v>
      </c>
      <c r="B304" s="0" t="s">
        <v>1457</v>
      </c>
      <c r="C304" s="0" t="s">
        <v>1140</v>
      </c>
      <c r="D304" s="0" t="s">
        <v>1136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15</v>
      </c>
      <c r="X304" s="0" t="n">
        <v>184</v>
      </c>
      <c r="Y304" s="0" t="n">
        <v>0</v>
      </c>
      <c r="Z304" s="0" t="n">
        <v>0</v>
      </c>
    </row>
    <row r="305" customFormat="false" ht="14.4" hidden="false" customHeight="false" outlineLevel="0" collapsed="false">
      <c r="A305" s="0" t="s">
        <v>3</v>
      </c>
      <c r="B305" s="0" t="s">
        <v>1458</v>
      </c>
      <c r="C305" s="0" t="s">
        <v>1140</v>
      </c>
      <c r="D305" s="0" t="s">
        <v>1136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20</v>
      </c>
      <c r="X305" s="0" t="n">
        <v>192</v>
      </c>
      <c r="Y305" s="0" t="n">
        <v>0</v>
      </c>
      <c r="Z305" s="0" t="n">
        <v>0</v>
      </c>
    </row>
    <row r="306" customFormat="false" ht="14.4" hidden="false" customHeight="false" outlineLevel="0" collapsed="false">
      <c r="A306" s="0" t="s">
        <v>3</v>
      </c>
      <c r="B306" s="0" t="s">
        <v>1459</v>
      </c>
      <c r="C306" s="0" t="s">
        <v>1140</v>
      </c>
      <c r="D306" s="0" t="s">
        <v>1136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13</v>
      </c>
      <c r="X306" s="0" t="n">
        <v>239</v>
      </c>
      <c r="Y306" s="0" t="n">
        <v>12</v>
      </c>
      <c r="Z306" s="0" t="n">
        <v>214</v>
      </c>
    </row>
    <row r="307" customFormat="false" ht="14.4" hidden="false" customHeight="false" outlineLevel="0" collapsed="false">
      <c r="A307" s="0" t="s">
        <v>3</v>
      </c>
      <c r="B307" s="0" t="s">
        <v>1460</v>
      </c>
      <c r="C307" s="0" t="s">
        <v>1138</v>
      </c>
      <c r="D307" s="0" t="s">
        <v>1135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24</v>
      </c>
      <c r="X307" s="0" t="n">
        <v>186</v>
      </c>
      <c r="Y307" s="0" t="n">
        <v>0</v>
      </c>
      <c r="Z307" s="0" t="n">
        <v>0</v>
      </c>
    </row>
    <row r="308" customFormat="false" ht="14.4" hidden="false" customHeight="false" outlineLevel="0" collapsed="false">
      <c r="A308" s="0" t="s">
        <v>3</v>
      </c>
      <c r="B308" s="0" t="s">
        <v>1461</v>
      </c>
      <c r="C308" s="0" t="s">
        <v>1140</v>
      </c>
      <c r="D308" s="0" t="s">
        <v>1136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18</v>
      </c>
      <c r="X308" s="0" t="n">
        <v>256</v>
      </c>
      <c r="Y308" s="0" t="n">
        <v>0</v>
      </c>
      <c r="Z308" s="0" t="n">
        <v>0</v>
      </c>
    </row>
    <row r="309" customFormat="false" ht="14.4" hidden="false" customHeight="false" outlineLevel="0" collapsed="false">
      <c r="A309" s="0" t="s">
        <v>3</v>
      </c>
      <c r="B309" s="0" t="s">
        <v>1462</v>
      </c>
      <c r="C309" s="0" t="s">
        <v>1135</v>
      </c>
      <c r="D309" s="0" t="s">
        <v>1140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14</v>
      </c>
      <c r="X309" s="0" t="n">
        <v>268</v>
      </c>
      <c r="Y309" s="0" t="n">
        <v>0</v>
      </c>
      <c r="Z309" s="0" t="n">
        <v>0</v>
      </c>
    </row>
    <row r="310" customFormat="false" ht="14.4" hidden="false" customHeight="false" outlineLevel="0" collapsed="false">
      <c r="A310" s="0" t="s">
        <v>3</v>
      </c>
      <c r="B310" s="0" t="s">
        <v>1463</v>
      </c>
      <c r="C310" s="0" t="s">
        <v>1140</v>
      </c>
      <c r="D310" s="0" t="s">
        <v>1136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19</v>
      </c>
      <c r="X310" s="0" t="n">
        <v>252</v>
      </c>
      <c r="Y310" s="0" t="n">
        <v>0</v>
      </c>
      <c r="Z310" s="0" t="n">
        <v>0</v>
      </c>
    </row>
    <row r="311" customFormat="false" ht="14.4" hidden="false" customHeight="false" outlineLevel="0" collapsed="false">
      <c r="A311" s="0" t="s">
        <v>3</v>
      </c>
      <c r="B311" s="0" t="s">
        <v>1464</v>
      </c>
      <c r="C311" s="0" t="s">
        <v>1140</v>
      </c>
      <c r="D311" s="0" t="s">
        <v>1136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14</v>
      </c>
      <c r="X311" s="0" t="n">
        <v>168</v>
      </c>
      <c r="Y311" s="0" t="n">
        <v>0</v>
      </c>
      <c r="Z311" s="0" t="n">
        <v>0</v>
      </c>
    </row>
    <row r="312" customFormat="false" ht="14.4" hidden="false" customHeight="false" outlineLevel="0" collapsed="false">
      <c r="A312" s="0" t="s">
        <v>5</v>
      </c>
      <c r="B312" s="0" t="s">
        <v>1465</v>
      </c>
      <c r="C312" s="0" t="s">
        <v>1138</v>
      </c>
      <c r="D312" s="0" t="s">
        <v>1135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16</v>
      </c>
      <c r="X312" s="0" t="n">
        <v>200</v>
      </c>
      <c r="Y312" s="0" t="n">
        <v>0</v>
      </c>
      <c r="Z312" s="0" t="n">
        <v>0</v>
      </c>
    </row>
    <row r="313" customFormat="false" ht="14.4" hidden="false" customHeight="false" outlineLevel="0" collapsed="false">
      <c r="A313" s="0" t="s">
        <v>5</v>
      </c>
      <c r="B313" s="0" t="s">
        <v>1466</v>
      </c>
      <c r="C313" s="0" t="s">
        <v>1138</v>
      </c>
      <c r="D313" s="0" t="s">
        <v>1140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16</v>
      </c>
      <c r="X313" s="0" t="n">
        <v>204</v>
      </c>
      <c r="Y313" s="0" t="n">
        <v>0</v>
      </c>
      <c r="Z313" s="0" t="n">
        <v>0</v>
      </c>
    </row>
    <row r="314" customFormat="false" ht="14.4" hidden="false" customHeight="false" outlineLevel="0" collapsed="false">
      <c r="A314" s="0" t="s">
        <v>5</v>
      </c>
      <c r="B314" s="0" t="s">
        <v>1467</v>
      </c>
      <c r="C314" s="0" t="s">
        <v>1248</v>
      </c>
      <c r="D314" s="0" t="s">
        <v>1135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10</v>
      </c>
      <c r="X314" s="0" t="n">
        <v>174</v>
      </c>
      <c r="Y314" s="0" t="n">
        <v>16</v>
      </c>
      <c r="Z314" s="0" t="n">
        <v>243</v>
      </c>
    </row>
    <row r="315" customFormat="false" ht="14.4" hidden="false" customHeight="false" outlineLevel="0" collapsed="false">
      <c r="A315" s="0" t="s">
        <v>5</v>
      </c>
      <c r="B315" s="0" t="s">
        <v>1468</v>
      </c>
      <c r="C315" s="0" t="s">
        <v>1135</v>
      </c>
      <c r="D315" s="0" t="s">
        <v>1136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10</v>
      </c>
      <c r="X315" s="0" t="n">
        <v>161</v>
      </c>
      <c r="Y315" s="0" t="n">
        <v>0</v>
      </c>
      <c r="Z315" s="0" t="n">
        <v>0</v>
      </c>
    </row>
    <row r="316" customFormat="false" ht="14.4" hidden="false" customHeight="false" outlineLevel="0" collapsed="false">
      <c r="A316" s="0" t="s">
        <v>5</v>
      </c>
      <c r="B316" s="0" t="s">
        <v>1469</v>
      </c>
      <c r="C316" s="0" t="s">
        <v>1136</v>
      </c>
      <c r="D316" s="0" t="s">
        <v>1135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12</v>
      </c>
      <c r="X316" s="0" t="n">
        <v>161</v>
      </c>
      <c r="Y316" s="0" t="n">
        <v>15</v>
      </c>
      <c r="Z316" s="0" t="n">
        <v>236</v>
      </c>
    </row>
    <row r="317" customFormat="false" ht="14.4" hidden="false" customHeight="false" outlineLevel="0" collapsed="false">
      <c r="A317" s="0" t="s">
        <v>3</v>
      </c>
      <c r="B317" s="0" t="s">
        <v>1470</v>
      </c>
      <c r="C317" s="0" t="s">
        <v>1140</v>
      </c>
      <c r="D317" s="0" t="s">
        <v>1136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24</v>
      </c>
      <c r="Z317" s="0" t="n">
        <v>267</v>
      </c>
    </row>
    <row r="318" customFormat="false" ht="14.4" hidden="false" customHeight="false" outlineLevel="0" collapsed="false">
      <c r="A318" s="0" t="s">
        <v>3</v>
      </c>
      <c r="B318" s="0" t="s">
        <v>1471</v>
      </c>
      <c r="C318" s="0" t="s">
        <v>1140</v>
      </c>
      <c r="D318" s="0" t="s">
        <v>1136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18</v>
      </c>
      <c r="Z318" s="0" t="n">
        <v>192</v>
      </c>
    </row>
    <row r="319" customFormat="false" ht="14.4" hidden="false" customHeight="false" outlineLevel="0" collapsed="false">
      <c r="A319" s="0" t="s">
        <v>3</v>
      </c>
      <c r="B319" s="0" t="s">
        <v>1472</v>
      </c>
      <c r="C319" s="0" t="s">
        <v>1135</v>
      </c>
      <c r="D319" s="0" t="s">
        <v>1138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15</v>
      </c>
      <c r="Z319" s="0" t="n">
        <v>174</v>
      </c>
    </row>
    <row r="320" customFormat="false" ht="14.4" hidden="false" customHeight="false" outlineLevel="0" collapsed="false">
      <c r="A320" s="0" t="s">
        <v>3</v>
      </c>
      <c r="B320" s="0" t="s">
        <v>1473</v>
      </c>
      <c r="C320" s="0" t="s">
        <v>1135</v>
      </c>
      <c r="D320" s="0" t="s">
        <v>1138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14</v>
      </c>
      <c r="Z320" s="0" t="n">
        <v>99</v>
      </c>
    </row>
    <row r="321" customFormat="false" ht="14.4" hidden="false" customHeight="false" outlineLevel="0" collapsed="false">
      <c r="A321" s="0" t="s">
        <v>3</v>
      </c>
      <c r="B321" s="0" t="s">
        <v>1474</v>
      </c>
      <c r="C321" s="0" t="s">
        <v>1136</v>
      </c>
      <c r="D321" s="0" t="s">
        <v>1140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22</v>
      </c>
      <c r="Z321" s="0" t="n">
        <v>220</v>
      </c>
    </row>
    <row r="322" customFormat="false" ht="14.4" hidden="false" customHeight="false" outlineLevel="0" collapsed="false">
      <c r="A322" s="0" t="s">
        <v>3</v>
      </c>
      <c r="B322" s="0" t="s">
        <v>1475</v>
      </c>
      <c r="C322" s="0" t="s">
        <v>1135</v>
      </c>
      <c r="D322" s="0" t="s">
        <v>1136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15</v>
      </c>
      <c r="Z322" s="0" t="n">
        <v>232</v>
      </c>
    </row>
    <row r="323" customFormat="false" ht="14.4" hidden="false" customHeight="false" outlineLevel="0" collapsed="false">
      <c r="A323" s="0" t="s">
        <v>3</v>
      </c>
      <c r="B323" s="0" t="s">
        <v>1476</v>
      </c>
      <c r="C323" s="0" t="s">
        <v>1477</v>
      </c>
      <c r="D323" s="0" t="s">
        <v>1140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31</v>
      </c>
      <c r="Z323" s="0" t="s">
        <v>1478</v>
      </c>
    </row>
    <row r="324" customFormat="false" ht="14.4" hidden="false" customHeight="false" outlineLevel="0" collapsed="false">
      <c r="A324" s="0" t="s">
        <v>3</v>
      </c>
      <c r="B324" s="0" t="s">
        <v>1479</v>
      </c>
      <c r="C324" s="0" t="s">
        <v>1136</v>
      </c>
      <c r="D324" s="0" t="s">
        <v>1140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17</v>
      </c>
      <c r="Z324" s="0" t="n">
        <v>92</v>
      </c>
    </row>
    <row r="325" customFormat="false" ht="14.4" hidden="false" customHeight="false" outlineLevel="0" collapsed="false">
      <c r="A325" s="0" t="s">
        <v>3</v>
      </c>
      <c r="B325" s="0" t="s">
        <v>1480</v>
      </c>
      <c r="C325" s="0" t="s">
        <v>1138</v>
      </c>
      <c r="D325" s="0" t="s">
        <v>1140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25</v>
      </c>
      <c r="Z325" s="0" t="n">
        <v>231</v>
      </c>
    </row>
    <row r="326" customFormat="false" ht="14.4" hidden="false" customHeight="false" outlineLevel="0" collapsed="false">
      <c r="A326" s="0" t="s">
        <v>3</v>
      </c>
      <c r="B326" s="0" t="s">
        <v>1481</v>
      </c>
      <c r="C326" s="0" t="s">
        <v>1140</v>
      </c>
      <c r="D326" s="0" t="s">
        <v>1136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9</v>
      </c>
      <c r="Z326" s="0" t="n">
        <v>113</v>
      </c>
    </row>
    <row r="327" customFormat="false" ht="14.4" hidden="false" customHeight="false" outlineLevel="0" collapsed="false">
      <c r="A327" s="0" t="s">
        <v>3</v>
      </c>
      <c r="B327" s="0" t="s">
        <v>1482</v>
      </c>
      <c r="C327" s="0" t="s">
        <v>1135</v>
      </c>
      <c r="D327" s="0" t="s">
        <v>1136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16</v>
      </c>
      <c r="Z327" s="0" t="n">
        <v>259</v>
      </c>
    </row>
    <row r="328" customFormat="false" ht="14.4" hidden="false" customHeight="false" outlineLevel="0" collapsed="false">
      <c r="A328" s="0" t="s">
        <v>3</v>
      </c>
      <c r="B328" s="0" t="s">
        <v>1483</v>
      </c>
      <c r="C328" s="0" t="s">
        <v>1138</v>
      </c>
      <c r="D328" s="0" t="s">
        <v>1140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13</v>
      </c>
      <c r="Z328" s="0" t="n">
        <v>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0</v>
      </c>
      <c r="G1" s="1" t="s">
        <v>18</v>
      </c>
      <c r="H1" s="1" t="s">
        <v>19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1</v>
      </c>
    </row>
    <row r="2" customFormat="false" ht="14.4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2</v>
      </c>
      <c r="G2" s="0" t="s">
        <v>1484</v>
      </c>
      <c r="H2" s="0" t="s">
        <v>1485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0</v>
      </c>
      <c r="G1" s="1" t="s">
        <v>1486</v>
      </c>
      <c r="H1" s="1" t="s">
        <v>1487</v>
      </c>
      <c r="I1" s="1" t="s">
        <v>1488</v>
      </c>
      <c r="J1" s="1" t="s">
        <v>1489</v>
      </c>
      <c r="K1" s="1" t="s">
        <v>1490</v>
      </c>
      <c r="L1" s="1" t="s">
        <v>18</v>
      </c>
      <c r="M1" s="1" t="s">
        <v>19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</v>
      </c>
    </row>
    <row r="2" customFormat="false" ht="14.4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s">
        <v>5</v>
      </c>
      <c r="G2" s="0" t="s">
        <v>1491</v>
      </c>
      <c r="H2" s="0" t="s">
        <v>1492</v>
      </c>
      <c r="I2" s="0" t="s">
        <v>1493</v>
      </c>
      <c r="J2" s="0" t="s">
        <v>1494</v>
      </c>
      <c r="K2" s="0" t="s">
        <v>1495</v>
      </c>
      <c r="L2" s="0" t="s">
        <v>1484</v>
      </c>
      <c r="M2" s="0" t="s">
        <v>1485</v>
      </c>
      <c r="N2" s="0" t="n">
        <v>1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38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M126" activeCellId="0" sqref="M126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1496</v>
      </c>
      <c r="B1" s="1" t="s">
        <v>1497</v>
      </c>
      <c r="C1" s="1" t="s">
        <v>1498</v>
      </c>
      <c r="D1" s="1" t="s">
        <v>1499</v>
      </c>
      <c r="E1" s="1" t="s">
        <v>1500</v>
      </c>
      <c r="F1" s="1" t="s">
        <v>1501</v>
      </c>
      <c r="G1" s="1" t="s">
        <v>1502</v>
      </c>
      <c r="H1" s="1" t="s">
        <v>1503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1504</v>
      </c>
      <c r="U1" s="1" t="s">
        <v>1505</v>
      </c>
    </row>
    <row r="2" customFormat="false" ht="14.4" hidden="false" customHeight="false" outlineLevel="0" collapsed="false">
      <c r="A2" s="0" t="s">
        <v>3</v>
      </c>
      <c r="B2" s="0" t="s">
        <v>3</v>
      </c>
      <c r="C2" s="0" t="s">
        <v>1506</v>
      </c>
      <c r="D2" s="0" t="s">
        <v>1507</v>
      </c>
      <c r="E2" s="0" t="s">
        <v>1508</v>
      </c>
      <c r="F2" s="0" t="s">
        <v>1509</v>
      </c>
      <c r="G2" s="0" t="s">
        <v>1507</v>
      </c>
      <c r="H2" s="0" t="s">
        <v>1508</v>
      </c>
      <c r="I2" s="0" t="n">
        <v>1</v>
      </c>
      <c r="J2" s="0" t="n">
        <v>0</v>
      </c>
      <c r="K2" s="0" t="n">
        <v>0</v>
      </c>
      <c r="L2" s="0" t="n">
        <v>1</v>
      </c>
      <c r="M2" s="0" t="n">
        <v>1</v>
      </c>
      <c r="N2" s="0" t="n">
        <v>1</v>
      </c>
      <c r="O2" s="0" t="n">
        <v>0</v>
      </c>
      <c r="P2" s="0" t="n">
        <v>1</v>
      </c>
      <c r="Q2" s="0" t="n">
        <v>1</v>
      </c>
      <c r="R2" s="0" t="n">
        <v>1</v>
      </c>
      <c r="S2" s="0" t="n">
        <v>1</v>
      </c>
      <c r="T2" s="0" t="s">
        <v>4</v>
      </c>
      <c r="U2" s="0" t="s">
        <v>4</v>
      </c>
    </row>
    <row r="3" customFormat="false" ht="14.4" hidden="false" customHeight="false" outlineLevel="0" collapsed="false">
      <c r="A3" s="0" t="s">
        <v>3</v>
      </c>
      <c r="B3" s="0" t="s">
        <v>3</v>
      </c>
      <c r="C3" s="0" t="s">
        <v>1510</v>
      </c>
      <c r="D3" s="0" t="s">
        <v>1511</v>
      </c>
      <c r="E3" s="0" t="s">
        <v>1512</v>
      </c>
      <c r="F3" s="0" t="s">
        <v>1513</v>
      </c>
      <c r="G3" s="0" t="s">
        <v>1511</v>
      </c>
      <c r="H3" s="0" t="s">
        <v>1512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1</v>
      </c>
      <c r="N3" s="0" t="n">
        <v>1</v>
      </c>
      <c r="O3" s="0" t="n">
        <v>0</v>
      </c>
      <c r="P3" s="0" t="n">
        <v>1</v>
      </c>
      <c r="Q3" s="0" t="n">
        <v>0</v>
      </c>
      <c r="R3" s="0" t="n">
        <v>0</v>
      </c>
      <c r="S3" s="0" t="n">
        <v>0</v>
      </c>
      <c r="T3" s="0" t="s">
        <v>4</v>
      </c>
      <c r="U3" s="0" t="s">
        <v>4</v>
      </c>
    </row>
    <row r="4" customFormat="false" ht="14.4" hidden="false" customHeight="false" outlineLevel="0" collapsed="false">
      <c r="A4" s="0" t="s">
        <v>3</v>
      </c>
      <c r="B4" s="0" t="s">
        <v>3</v>
      </c>
      <c r="C4" s="0" t="s">
        <v>1514</v>
      </c>
      <c r="D4" s="0" t="s">
        <v>1511</v>
      </c>
      <c r="E4" s="0" t="s">
        <v>1512</v>
      </c>
      <c r="F4" s="0" t="s">
        <v>1515</v>
      </c>
      <c r="G4" s="0" t="s">
        <v>1511</v>
      </c>
      <c r="H4" s="0" t="s">
        <v>1512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0</v>
      </c>
      <c r="R4" s="0" t="n">
        <v>0</v>
      </c>
      <c r="S4" s="0" t="n">
        <v>0</v>
      </c>
      <c r="T4" s="0" t="s">
        <v>4</v>
      </c>
      <c r="U4" s="0" t="s">
        <v>4</v>
      </c>
    </row>
    <row r="5" customFormat="false" ht="14.4" hidden="false" customHeight="false" outlineLevel="0" collapsed="false">
      <c r="A5" s="0" t="s">
        <v>3</v>
      </c>
      <c r="B5" s="0" t="s">
        <v>3</v>
      </c>
      <c r="C5" s="0" t="s">
        <v>1516</v>
      </c>
      <c r="D5" s="0" t="s">
        <v>1517</v>
      </c>
      <c r="E5" s="0" t="s">
        <v>69</v>
      </c>
      <c r="F5" s="0" t="s">
        <v>1518</v>
      </c>
      <c r="G5" s="0" t="s">
        <v>1517</v>
      </c>
      <c r="H5" s="0" t="s">
        <v>69</v>
      </c>
      <c r="I5" s="0" t="n">
        <v>1</v>
      </c>
      <c r="J5" s="0" t="n">
        <v>0</v>
      </c>
      <c r="K5" s="0" t="n">
        <v>0</v>
      </c>
      <c r="L5" s="0" t="n">
        <v>1</v>
      </c>
      <c r="M5" s="0" t="n">
        <v>1</v>
      </c>
      <c r="N5" s="0" t="n">
        <v>1</v>
      </c>
      <c r="O5" s="0" t="n">
        <v>0</v>
      </c>
      <c r="P5" s="0" t="n">
        <v>1</v>
      </c>
      <c r="Q5" s="0" t="n">
        <v>1</v>
      </c>
      <c r="R5" s="0" t="n">
        <v>0</v>
      </c>
      <c r="S5" s="0" t="n">
        <v>1</v>
      </c>
      <c r="T5" s="0" t="s">
        <v>4</v>
      </c>
      <c r="U5" s="0" t="s">
        <v>4</v>
      </c>
    </row>
    <row r="6" customFormat="false" ht="14.4" hidden="false" customHeight="false" outlineLevel="0" collapsed="false">
      <c r="A6" s="0" t="s">
        <v>3</v>
      </c>
      <c r="B6" s="0" t="s">
        <v>5</v>
      </c>
      <c r="C6" s="0" t="s">
        <v>1519</v>
      </c>
      <c r="D6" s="0" t="s">
        <v>1520</v>
      </c>
      <c r="E6" s="0" t="s">
        <v>1521</v>
      </c>
      <c r="F6" s="0" t="s">
        <v>1522</v>
      </c>
      <c r="G6" s="0" t="s">
        <v>1523</v>
      </c>
      <c r="H6" s="0" t="s">
        <v>1524</v>
      </c>
      <c r="I6" s="0" t="n">
        <v>1</v>
      </c>
      <c r="J6" s="0" t="n">
        <v>0</v>
      </c>
      <c r="K6" s="0" t="n">
        <v>0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s">
        <v>4</v>
      </c>
      <c r="U6" s="0" t="s">
        <v>6</v>
      </c>
    </row>
    <row r="7" customFormat="false" ht="14.4" hidden="false" customHeight="false" outlineLevel="0" collapsed="false">
      <c r="A7" s="0" t="s">
        <v>3</v>
      </c>
      <c r="B7" s="0" t="s">
        <v>3</v>
      </c>
      <c r="C7" s="0" t="s">
        <v>1525</v>
      </c>
      <c r="D7" s="0" t="s">
        <v>1526</v>
      </c>
      <c r="E7" s="0" t="s">
        <v>140</v>
      </c>
      <c r="F7" s="0" t="s">
        <v>1527</v>
      </c>
      <c r="G7" s="0" t="s">
        <v>1526</v>
      </c>
      <c r="H7" s="0" t="s">
        <v>140</v>
      </c>
      <c r="I7" s="0" t="n">
        <v>1</v>
      </c>
      <c r="J7" s="0" t="n">
        <v>1</v>
      </c>
      <c r="K7" s="0" t="n">
        <v>0</v>
      </c>
      <c r="L7" s="0" t="n">
        <v>0</v>
      </c>
      <c r="M7" s="0" t="n">
        <v>1</v>
      </c>
      <c r="N7" s="0" t="n">
        <v>1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0</v>
      </c>
      <c r="T7" s="0" t="s">
        <v>4</v>
      </c>
      <c r="U7" s="0" t="s">
        <v>4</v>
      </c>
    </row>
    <row r="8" customFormat="false" ht="14.4" hidden="false" customHeight="false" outlineLevel="0" collapsed="false">
      <c r="A8" s="0" t="s">
        <v>3</v>
      </c>
      <c r="B8" s="0" t="s">
        <v>3</v>
      </c>
      <c r="C8" s="0" t="s">
        <v>1528</v>
      </c>
      <c r="D8" s="0" t="s">
        <v>1529</v>
      </c>
      <c r="E8" s="0" t="s">
        <v>1530</v>
      </c>
      <c r="F8" s="0" t="s">
        <v>1531</v>
      </c>
      <c r="G8" s="0" t="s">
        <v>1529</v>
      </c>
      <c r="H8" s="0" t="s">
        <v>1530</v>
      </c>
      <c r="I8" s="0" t="n">
        <v>1</v>
      </c>
      <c r="J8" s="0" t="n">
        <v>1</v>
      </c>
      <c r="K8" s="0" t="n">
        <v>1</v>
      </c>
      <c r="L8" s="0" t="n">
        <v>0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s">
        <v>4</v>
      </c>
      <c r="U8" s="0" t="s">
        <v>4</v>
      </c>
    </row>
    <row r="9" customFormat="false" ht="14.4" hidden="false" customHeight="false" outlineLevel="0" collapsed="false">
      <c r="A9" s="0" t="s">
        <v>5</v>
      </c>
      <c r="B9" s="0" t="s">
        <v>5</v>
      </c>
      <c r="C9" s="0" t="s">
        <v>1532</v>
      </c>
      <c r="D9" s="0" t="s">
        <v>1533</v>
      </c>
      <c r="E9" s="0" t="s">
        <v>1534</v>
      </c>
      <c r="F9" s="0" t="s">
        <v>1535</v>
      </c>
      <c r="G9" s="0" t="s">
        <v>1536</v>
      </c>
      <c r="H9" s="0" t="s">
        <v>1537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s">
        <v>6</v>
      </c>
      <c r="U9" s="0" t="s">
        <v>6</v>
      </c>
    </row>
    <row r="10" customFormat="false" ht="14.4" hidden="false" customHeight="false" outlineLevel="0" collapsed="false">
      <c r="A10" s="0" t="s">
        <v>5</v>
      </c>
      <c r="B10" s="0" t="s">
        <v>5</v>
      </c>
      <c r="C10" s="0" t="s">
        <v>1538</v>
      </c>
      <c r="D10" s="0" t="s">
        <v>1539</v>
      </c>
      <c r="E10" s="0" t="s">
        <v>1540</v>
      </c>
      <c r="F10" s="0" t="s">
        <v>1541</v>
      </c>
      <c r="G10" s="0" t="s">
        <v>1542</v>
      </c>
      <c r="H10" s="0" t="s">
        <v>1543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s">
        <v>6</v>
      </c>
      <c r="U10" s="0" t="s">
        <v>6</v>
      </c>
    </row>
    <row r="11" customFormat="false" ht="14.4" hidden="false" customHeight="false" outlineLevel="0" collapsed="false">
      <c r="A11" s="0" t="s">
        <v>8</v>
      </c>
      <c r="B11" s="0" t="s">
        <v>8</v>
      </c>
      <c r="C11" s="0" t="s">
        <v>1544</v>
      </c>
      <c r="D11" s="0" t="s">
        <v>1545</v>
      </c>
      <c r="E11" s="0" t="s">
        <v>1546</v>
      </c>
      <c r="F11" s="0" t="s">
        <v>1547</v>
      </c>
      <c r="G11" s="0" t="s">
        <v>1548</v>
      </c>
      <c r="H11" s="0" t="s">
        <v>1085</v>
      </c>
      <c r="I11" s="0" t="n">
        <v>1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1</v>
      </c>
      <c r="P11" s="0" t="n">
        <v>0</v>
      </c>
      <c r="Q11" s="0" t="n">
        <v>1</v>
      </c>
      <c r="R11" s="0" t="n">
        <v>1</v>
      </c>
      <c r="S11" s="0" t="n">
        <v>1</v>
      </c>
      <c r="T11" s="0" t="s">
        <v>9</v>
      </c>
      <c r="U11" s="0" t="s">
        <v>9</v>
      </c>
    </row>
    <row r="12" customFormat="false" ht="14.4" hidden="false" customHeight="false" outlineLevel="0" collapsed="false">
      <c r="A12" s="0" t="s">
        <v>3</v>
      </c>
      <c r="B12" s="0" t="s">
        <v>11</v>
      </c>
      <c r="C12" s="0" t="s">
        <v>1549</v>
      </c>
      <c r="D12" s="0" t="s">
        <v>1550</v>
      </c>
      <c r="E12" s="0" t="s">
        <v>346</v>
      </c>
      <c r="F12" s="0" t="s">
        <v>1551</v>
      </c>
      <c r="G12" s="0" t="s">
        <v>1552</v>
      </c>
      <c r="H12" s="0" t="s">
        <v>1553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s">
        <v>4</v>
      </c>
      <c r="U12" s="0" t="s">
        <v>12</v>
      </c>
    </row>
    <row r="13" customFormat="false" ht="14.4" hidden="false" customHeight="false" outlineLevel="0" collapsed="false">
      <c r="A13" s="0" t="s">
        <v>3</v>
      </c>
      <c r="B13" s="0" t="s">
        <v>11</v>
      </c>
      <c r="C13" s="0" t="s">
        <v>1554</v>
      </c>
      <c r="D13" s="0" t="s">
        <v>1550</v>
      </c>
      <c r="E13" s="0" t="s">
        <v>346</v>
      </c>
      <c r="F13" s="0" t="s">
        <v>1555</v>
      </c>
      <c r="G13" s="0" t="s">
        <v>1556</v>
      </c>
      <c r="H13" s="0" t="s">
        <v>1557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s">
        <v>4</v>
      </c>
      <c r="U13" s="0" t="s">
        <v>12</v>
      </c>
    </row>
    <row r="14" customFormat="false" ht="14.4" hidden="false" customHeight="false" outlineLevel="0" collapsed="false">
      <c r="A14" s="0" t="s">
        <v>3</v>
      </c>
      <c r="B14" s="0" t="s">
        <v>11</v>
      </c>
      <c r="C14" s="0" t="s">
        <v>1558</v>
      </c>
      <c r="D14" s="0" t="s">
        <v>1550</v>
      </c>
      <c r="E14" s="0" t="s">
        <v>346</v>
      </c>
      <c r="F14" s="0" t="s">
        <v>1559</v>
      </c>
      <c r="G14" s="0" t="s">
        <v>1560</v>
      </c>
      <c r="H14" s="0" t="s">
        <v>1561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s">
        <v>4</v>
      </c>
      <c r="U14" s="0" t="s">
        <v>12</v>
      </c>
    </row>
    <row r="15" customFormat="false" ht="14.4" hidden="false" customHeight="false" outlineLevel="0" collapsed="false">
      <c r="A15" s="0" t="s">
        <v>3</v>
      </c>
      <c r="B15" s="0" t="s">
        <v>11</v>
      </c>
      <c r="C15" s="0" t="s">
        <v>1562</v>
      </c>
      <c r="D15" s="0" t="s">
        <v>1550</v>
      </c>
      <c r="E15" s="0" t="s">
        <v>346</v>
      </c>
      <c r="F15" s="0" t="s">
        <v>1551</v>
      </c>
      <c r="G15" s="0" t="s">
        <v>1552</v>
      </c>
      <c r="H15" s="0" t="s">
        <v>1553</v>
      </c>
      <c r="I15" s="0" t="n">
        <v>0</v>
      </c>
      <c r="J15" s="0" t="n">
        <v>1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s">
        <v>4</v>
      </c>
      <c r="U15" s="0" t="s">
        <v>12</v>
      </c>
    </row>
    <row r="16" customFormat="false" ht="14.4" hidden="false" customHeight="false" outlineLevel="0" collapsed="false">
      <c r="A16" s="0" t="s">
        <v>3</v>
      </c>
      <c r="B16" s="0" t="s">
        <v>11</v>
      </c>
      <c r="C16" s="0" t="s">
        <v>1563</v>
      </c>
      <c r="D16" s="0" t="s">
        <v>1564</v>
      </c>
      <c r="E16" s="0" t="s">
        <v>1565</v>
      </c>
      <c r="F16" s="0" t="s">
        <v>1559</v>
      </c>
      <c r="G16" s="0" t="s">
        <v>1560</v>
      </c>
      <c r="H16" s="0" t="s">
        <v>1561</v>
      </c>
      <c r="I16" s="0" t="n">
        <v>0</v>
      </c>
      <c r="J16" s="0" t="n">
        <v>1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s">
        <v>4</v>
      </c>
      <c r="U16" s="0" t="s">
        <v>12</v>
      </c>
    </row>
    <row r="17" customFormat="false" ht="14.4" hidden="false" customHeight="false" outlineLevel="0" collapsed="false">
      <c r="A17" s="0" t="s">
        <v>3</v>
      </c>
      <c r="B17" s="0" t="s">
        <v>11</v>
      </c>
      <c r="C17" s="0" t="s">
        <v>1566</v>
      </c>
      <c r="D17" s="0" t="s">
        <v>1564</v>
      </c>
      <c r="E17" s="0" t="s">
        <v>1565</v>
      </c>
      <c r="F17" s="0" t="s">
        <v>1551</v>
      </c>
      <c r="G17" s="0" t="s">
        <v>1552</v>
      </c>
      <c r="H17" s="0" t="s">
        <v>1553</v>
      </c>
      <c r="I17" s="0" t="n">
        <v>0</v>
      </c>
      <c r="J17" s="0" t="n">
        <v>1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s">
        <v>4</v>
      </c>
      <c r="U17" s="0" t="s">
        <v>12</v>
      </c>
    </row>
    <row r="18" customFormat="false" ht="14.4" hidden="false" customHeight="false" outlineLevel="0" collapsed="false">
      <c r="A18" s="0" t="s">
        <v>3</v>
      </c>
      <c r="B18" s="0" t="s">
        <v>5</v>
      </c>
      <c r="C18" s="0" t="s">
        <v>1567</v>
      </c>
      <c r="D18" s="0" t="s">
        <v>1568</v>
      </c>
      <c r="E18" s="0" t="s">
        <v>959</v>
      </c>
      <c r="F18" s="0" t="s">
        <v>1569</v>
      </c>
      <c r="G18" s="0" t="s">
        <v>1570</v>
      </c>
      <c r="H18" s="0" t="s">
        <v>1571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s">
        <v>4</v>
      </c>
      <c r="U18" s="0" t="s">
        <v>6</v>
      </c>
    </row>
    <row r="19" customFormat="false" ht="14.4" hidden="false" customHeight="false" outlineLevel="0" collapsed="false">
      <c r="A19" s="0" t="s">
        <v>3</v>
      </c>
      <c r="B19" s="0" t="s">
        <v>5</v>
      </c>
      <c r="C19" s="0" t="s">
        <v>1572</v>
      </c>
      <c r="D19" s="0" t="s">
        <v>1568</v>
      </c>
      <c r="E19" s="0" t="s">
        <v>959</v>
      </c>
      <c r="F19" s="0" t="s">
        <v>1573</v>
      </c>
      <c r="G19" s="0" t="s">
        <v>1574</v>
      </c>
      <c r="H19" s="0" t="s">
        <v>1575</v>
      </c>
      <c r="I19" s="0" t="n">
        <v>0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s">
        <v>4</v>
      </c>
      <c r="U19" s="0" t="s">
        <v>6</v>
      </c>
    </row>
    <row r="20" customFormat="false" ht="14.4" hidden="false" customHeight="false" outlineLevel="0" collapsed="false">
      <c r="A20" s="0" t="s">
        <v>3</v>
      </c>
      <c r="B20" s="0" t="s">
        <v>11</v>
      </c>
      <c r="C20" s="0" t="s">
        <v>1576</v>
      </c>
      <c r="D20" s="0" t="s">
        <v>1568</v>
      </c>
      <c r="E20" s="0" t="s">
        <v>959</v>
      </c>
      <c r="F20" s="0" t="s">
        <v>1555</v>
      </c>
      <c r="G20" s="0" t="s">
        <v>1556</v>
      </c>
      <c r="H20" s="0" t="s">
        <v>1557</v>
      </c>
      <c r="I20" s="0" t="n">
        <v>0</v>
      </c>
      <c r="J20" s="0" t="n">
        <v>1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s">
        <v>4</v>
      </c>
      <c r="U20" s="0" t="s">
        <v>12</v>
      </c>
    </row>
    <row r="21" customFormat="false" ht="14.4" hidden="false" customHeight="false" outlineLevel="0" collapsed="false">
      <c r="A21" s="0" t="s">
        <v>3</v>
      </c>
      <c r="B21" s="0" t="s">
        <v>11</v>
      </c>
      <c r="C21" s="0" t="s">
        <v>1577</v>
      </c>
      <c r="D21" s="0" t="s">
        <v>1568</v>
      </c>
      <c r="E21" s="0" t="s">
        <v>959</v>
      </c>
      <c r="F21" s="0" t="s">
        <v>1551</v>
      </c>
      <c r="G21" s="0" t="s">
        <v>1552</v>
      </c>
      <c r="H21" s="0" t="s">
        <v>1553</v>
      </c>
      <c r="I21" s="0" t="n">
        <v>0</v>
      </c>
      <c r="J21" s="0" t="n">
        <v>1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s">
        <v>4</v>
      </c>
      <c r="U21" s="0" t="s">
        <v>12</v>
      </c>
    </row>
    <row r="22" customFormat="false" ht="14.4" hidden="false" customHeight="false" outlineLevel="0" collapsed="false">
      <c r="A22" s="0" t="s">
        <v>3</v>
      </c>
      <c r="B22" s="0" t="s">
        <v>11</v>
      </c>
      <c r="C22" s="0" t="s">
        <v>1578</v>
      </c>
      <c r="D22" s="0" t="s">
        <v>1568</v>
      </c>
      <c r="E22" s="0" t="s">
        <v>959</v>
      </c>
      <c r="F22" s="0" t="s">
        <v>1579</v>
      </c>
      <c r="G22" s="0" t="s">
        <v>1580</v>
      </c>
      <c r="H22" s="0" t="s">
        <v>1581</v>
      </c>
      <c r="I22" s="0" t="n">
        <v>0</v>
      </c>
      <c r="J22" s="0" t="n">
        <v>1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s">
        <v>4</v>
      </c>
      <c r="U22" s="0" t="s">
        <v>12</v>
      </c>
    </row>
    <row r="23" customFormat="false" ht="14.4" hidden="false" customHeight="false" outlineLevel="0" collapsed="false">
      <c r="A23" s="0" t="s">
        <v>3</v>
      </c>
      <c r="B23" s="0" t="s">
        <v>3</v>
      </c>
      <c r="C23" s="0" t="s">
        <v>1582</v>
      </c>
      <c r="D23" s="0" t="s">
        <v>1529</v>
      </c>
      <c r="E23" s="0" t="s">
        <v>1530</v>
      </c>
      <c r="F23" s="0" t="s">
        <v>1583</v>
      </c>
      <c r="G23" s="0" t="s">
        <v>1529</v>
      </c>
      <c r="H23" s="0" t="s">
        <v>1530</v>
      </c>
      <c r="I23" s="0" t="n">
        <v>0</v>
      </c>
      <c r="J23" s="0" t="n">
        <v>1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s">
        <v>4</v>
      </c>
      <c r="U23" s="0" t="s">
        <v>4</v>
      </c>
    </row>
    <row r="24" customFormat="false" ht="14.4" hidden="false" customHeight="false" outlineLevel="0" collapsed="false">
      <c r="A24" s="0" t="s">
        <v>3</v>
      </c>
      <c r="B24" s="0" t="s">
        <v>3</v>
      </c>
      <c r="C24" s="0" t="s">
        <v>1584</v>
      </c>
      <c r="D24" s="0" t="s">
        <v>1585</v>
      </c>
      <c r="E24" s="0" t="s">
        <v>212</v>
      </c>
      <c r="F24" s="0" t="s">
        <v>1586</v>
      </c>
      <c r="G24" s="0" t="s">
        <v>1585</v>
      </c>
      <c r="H24" s="0" t="s">
        <v>212</v>
      </c>
      <c r="I24" s="0" t="n">
        <v>0</v>
      </c>
      <c r="J24" s="0" t="n">
        <v>1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</v>
      </c>
      <c r="S24" s="0" t="n">
        <v>0</v>
      </c>
      <c r="T24" s="0" t="s">
        <v>4</v>
      </c>
      <c r="U24" s="0" t="s">
        <v>4</v>
      </c>
    </row>
    <row r="25" customFormat="false" ht="14.4" hidden="false" customHeight="false" outlineLevel="0" collapsed="false">
      <c r="A25" s="0" t="s">
        <v>5</v>
      </c>
      <c r="B25" s="0" t="s">
        <v>5</v>
      </c>
      <c r="C25" s="0" t="s">
        <v>1587</v>
      </c>
      <c r="D25" s="0" t="s">
        <v>1588</v>
      </c>
      <c r="E25" s="0" t="s">
        <v>95</v>
      </c>
      <c r="F25" s="0" t="s">
        <v>1589</v>
      </c>
      <c r="G25" s="0" t="s">
        <v>1590</v>
      </c>
      <c r="H25" s="0" t="s">
        <v>1079</v>
      </c>
      <c r="I25" s="0" t="n">
        <v>0</v>
      </c>
      <c r="J25" s="0" t="n">
        <v>1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s">
        <v>6</v>
      </c>
      <c r="U25" s="0" t="s">
        <v>6</v>
      </c>
    </row>
    <row r="26" customFormat="false" ht="14.4" hidden="false" customHeight="false" outlineLevel="0" collapsed="false">
      <c r="A26" s="0" t="s">
        <v>5</v>
      </c>
      <c r="B26" s="0" t="s">
        <v>5</v>
      </c>
      <c r="C26" s="0" t="s">
        <v>1591</v>
      </c>
      <c r="D26" s="0" t="s">
        <v>1592</v>
      </c>
      <c r="E26" s="0" t="s">
        <v>1593</v>
      </c>
      <c r="F26" s="0" t="s">
        <v>1594</v>
      </c>
      <c r="G26" s="0" t="s">
        <v>1595</v>
      </c>
      <c r="H26" s="0" t="s">
        <v>1596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s">
        <v>6</v>
      </c>
      <c r="U26" s="0" t="s">
        <v>6</v>
      </c>
    </row>
    <row r="27" customFormat="false" ht="14.4" hidden="false" customHeight="false" outlineLevel="0" collapsed="false">
      <c r="A27" s="0" t="s">
        <v>11</v>
      </c>
      <c r="B27" s="0" t="s">
        <v>11</v>
      </c>
      <c r="C27" s="0" t="s">
        <v>1559</v>
      </c>
      <c r="D27" s="0" t="s">
        <v>1560</v>
      </c>
      <c r="E27" s="0" t="s">
        <v>1561</v>
      </c>
      <c r="F27" s="0" t="s">
        <v>1597</v>
      </c>
      <c r="G27" s="0" t="s">
        <v>1598</v>
      </c>
      <c r="H27" s="0" t="s">
        <v>1599</v>
      </c>
      <c r="I27" s="0" t="n">
        <v>0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s">
        <v>12</v>
      </c>
      <c r="U27" s="0" t="s">
        <v>12</v>
      </c>
    </row>
    <row r="28" customFormat="false" ht="14.4" hidden="false" customHeight="false" outlineLevel="0" collapsed="false">
      <c r="A28" s="0" t="s">
        <v>11</v>
      </c>
      <c r="B28" s="0" t="s">
        <v>11</v>
      </c>
      <c r="C28" s="0" t="s">
        <v>1600</v>
      </c>
      <c r="D28" s="0" t="s">
        <v>1601</v>
      </c>
      <c r="E28" s="0" t="s">
        <v>1602</v>
      </c>
      <c r="F28" s="0" t="s">
        <v>1603</v>
      </c>
      <c r="G28" s="0" t="s">
        <v>1604</v>
      </c>
      <c r="H28" s="0" t="s">
        <v>1056</v>
      </c>
      <c r="I28" s="0" t="n">
        <v>0</v>
      </c>
      <c r="J28" s="0" t="n">
        <v>1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s">
        <v>12</v>
      </c>
      <c r="U28" s="0" t="s">
        <v>12</v>
      </c>
    </row>
    <row r="29" customFormat="false" ht="14.4" hidden="false" customHeight="false" outlineLevel="0" collapsed="false">
      <c r="A29" s="0" t="s">
        <v>3</v>
      </c>
      <c r="B29" s="0" t="s">
        <v>5</v>
      </c>
      <c r="C29" s="0" t="s">
        <v>1605</v>
      </c>
      <c r="D29" s="0" t="s">
        <v>1606</v>
      </c>
      <c r="E29" s="0" t="s">
        <v>1607</v>
      </c>
      <c r="F29" s="0" t="s">
        <v>1538</v>
      </c>
      <c r="G29" s="0" t="s">
        <v>1539</v>
      </c>
      <c r="H29" s="0" t="s">
        <v>1540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s">
        <v>4</v>
      </c>
      <c r="U29" s="0" t="s">
        <v>6</v>
      </c>
    </row>
    <row r="30" customFormat="false" ht="14.4" hidden="false" customHeight="false" outlineLevel="0" collapsed="false">
      <c r="A30" s="0" t="s">
        <v>3</v>
      </c>
      <c r="B30" s="0" t="s">
        <v>11</v>
      </c>
      <c r="C30" s="0" t="s">
        <v>1608</v>
      </c>
      <c r="D30" s="0" t="s">
        <v>1550</v>
      </c>
      <c r="E30" s="0" t="s">
        <v>346</v>
      </c>
      <c r="F30" s="0" t="s">
        <v>1551</v>
      </c>
      <c r="G30" s="0" t="s">
        <v>1552</v>
      </c>
      <c r="H30" s="0" t="s">
        <v>1553</v>
      </c>
      <c r="I30" s="0" t="n">
        <v>0</v>
      </c>
      <c r="J30" s="0" t="n">
        <v>0</v>
      </c>
      <c r="K30" s="0" t="n">
        <v>1</v>
      </c>
      <c r="L30" s="0" t="n">
        <v>1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s">
        <v>4</v>
      </c>
      <c r="U30" s="0" t="s">
        <v>12</v>
      </c>
    </row>
    <row r="31" customFormat="false" ht="14.4" hidden="false" customHeight="false" outlineLevel="0" collapsed="false">
      <c r="A31" s="0" t="s">
        <v>3</v>
      </c>
      <c r="B31" s="0" t="s">
        <v>11</v>
      </c>
      <c r="C31" s="0" t="s">
        <v>1609</v>
      </c>
      <c r="D31" s="0" t="s">
        <v>1550</v>
      </c>
      <c r="E31" s="0" t="s">
        <v>346</v>
      </c>
      <c r="F31" s="0" t="s">
        <v>1555</v>
      </c>
      <c r="G31" s="0" t="s">
        <v>1556</v>
      </c>
      <c r="H31" s="0" t="s">
        <v>1557</v>
      </c>
      <c r="I31" s="0" t="n">
        <v>0</v>
      </c>
      <c r="J31" s="0" t="n">
        <v>0</v>
      </c>
      <c r="K31" s="0" t="n">
        <v>1</v>
      </c>
      <c r="L31" s="0" t="n">
        <v>1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s">
        <v>4</v>
      </c>
      <c r="U31" s="0" t="s">
        <v>12</v>
      </c>
    </row>
    <row r="32" customFormat="false" ht="14.4" hidden="false" customHeight="false" outlineLevel="0" collapsed="false">
      <c r="A32" s="0" t="s">
        <v>3</v>
      </c>
      <c r="B32" s="0" t="s">
        <v>11</v>
      </c>
      <c r="C32" s="0" t="s">
        <v>1610</v>
      </c>
      <c r="D32" s="0" t="s">
        <v>1550</v>
      </c>
      <c r="E32" s="0" t="s">
        <v>346</v>
      </c>
      <c r="F32" s="0" t="s">
        <v>1611</v>
      </c>
      <c r="G32" s="0" t="s">
        <v>1556</v>
      </c>
      <c r="H32" s="0" t="s">
        <v>1557</v>
      </c>
      <c r="I32" s="0" t="n">
        <v>0</v>
      </c>
      <c r="J32" s="0" t="n">
        <v>0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s">
        <v>4</v>
      </c>
      <c r="U32" s="0" t="s">
        <v>12</v>
      </c>
    </row>
    <row r="33" customFormat="false" ht="14.4" hidden="false" customHeight="false" outlineLevel="0" collapsed="false">
      <c r="A33" s="0" t="s">
        <v>3</v>
      </c>
      <c r="B33" s="0" t="s">
        <v>11</v>
      </c>
      <c r="C33" s="0" t="s">
        <v>1612</v>
      </c>
      <c r="D33" s="0" t="s">
        <v>1550</v>
      </c>
      <c r="E33" s="0" t="s">
        <v>346</v>
      </c>
      <c r="F33" s="0" t="s">
        <v>1551</v>
      </c>
      <c r="G33" s="0" t="s">
        <v>1552</v>
      </c>
      <c r="H33" s="0" t="s">
        <v>1553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s">
        <v>4</v>
      </c>
      <c r="U33" s="0" t="s">
        <v>12</v>
      </c>
    </row>
    <row r="34" customFormat="false" ht="14.4" hidden="false" customHeight="false" outlineLevel="0" collapsed="false">
      <c r="A34" s="0" t="s">
        <v>3</v>
      </c>
      <c r="B34" s="0" t="s">
        <v>11</v>
      </c>
      <c r="C34" s="0" t="s">
        <v>1613</v>
      </c>
      <c r="D34" s="0" t="s">
        <v>1550</v>
      </c>
      <c r="E34" s="0" t="s">
        <v>346</v>
      </c>
      <c r="F34" s="0" t="s">
        <v>1551</v>
      </c>
      <c r="G34" s="0" t="s">
        <v>1552</v>
      </c>
      <c r="H34" s="0" t="s">
        <v>1553</v>
      </c>
      <c r="I34" s="0" t="n">
        <v>0</v>
      </c>
      <c r="J34" s="0" t="n">
        <v>0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</v>
      </c>
      <c r="S34" s="0" t="n">
        <v>0</v>
      </c>
      <c r="T34" s="0" t="s">
        <v>4</v>
      </c>
      <c r="U34" s="0" t="s">
        <v>12</v>
      </c>
    </row>
    <row r="35" customFormat="false" ht="14.4" hidden="false" customHeight="false" outlineLevel="0" collapsed="false">
      <c r="A35" s="0" t="s">
        <v>3</v>
      </c>
      <c r="B35" s="0" t="s">
        <v>11</v>
      </c>
      <c r="C35" s="0" t="s">
        <v>1614</v>
      </c>
      <c r="D35" s="0" t="s">
        <v>1550</v>
      </c>
      <c r="E35" s="0" t="s">
        <v>346</v>
      </c>
      <c r="F35" s="0" t="s">
        <v>1555</v>
      </c>
      <c r="G35" s="0" t="s">
        <v>1556</v>
      </c>
      <c r="H35" s="0" t="s">
        <v>1557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s">
        <v>4</v>
      </c>
      <c r="U35" s="0" t="s">
        <v>12</v>
      </c>
    </row>
    <row r="36" customFormat="false" ht="14.4" hidden="false" customHeight="false" outlineLevel="0" collapsed="false">
      <c r="A36" s="0" t="s">
        <v>3</v>
      </c>
      <c r="B36" s="0" t="s">
        <v>11</v>
      </c>
      <c r="C36" s="0" t="s">
        <v>1615</v>
      </c>
      <c r="D36" s="0" t="s">
        <v>1550</v>
      </c>
      <c r="E36" s="0" t="s">
        <v>346</v>
      </c>
      <c r="F36" s="0" t="s">
        <v>1551</v>
      </c>
      <c r="G36" s="0" t="s">
        <v>1552</v>
      </c>
      <c r="H36" s="0" t="s">
        <v>1553</v>
      </c>
      <c r="I36" s="0" t="n">
        <v>0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s">
        <v>4</v>
      </c>
      <c r="U36" s="0" t="s">
        <v>12</v>
      </c>
    </row>
    <row r="37" customFormat="false" ht="14.4" hidden="false" customHeight="false" outlineLevel="0" collapsed="false">
      <c r="A37" s="0" t="s">
        <v>3</v>
      </c>
      <c r="B37" s="0" t="s">
        <v>11</v>
      </c>
      <c r="C37" s="0" t="s">
        <v>1616</v>
      </c>
      <c r="D37" s="0" t="s">
        <v>1550</v>
      </c>
      <c r="E37" s="0" t="s">
        <v>346</v>
      </c>
      <c r="F37" s="0" t="s">
        <v>1555</v>
      </c>
      <c r="G37" s="0" t="s">
        <v>1556</v>
      </c>
      <c r="H37" s="0" t="s">
        <v>1557</v>
      </c>
      <c r="I37" s="0" t="n">
        <v>0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s">
        <v>4</v>
      </c>
      <c r="U37" s="0" t="s">
        <v>12</v>
      </c>
    </row>
    <row r="38" customFormat="false" ht="14.4" hidden="false" customHeight="false" outlineLevel="0" collapsed="false">
      <c r="A38" s="0" t="s">
        <v>3</v>
      </c>
      <c r="B38" s="0" t="s">
        <v>11</v>
      </c>
      <c r="C38" s="0" t="s">
        <v>1617</v>
      </c>
      <c r="D38" s="0" t="s">
        <v>1618</v>
      </c>
      <c r="E38" s="0" t="s">
        <v>1619</v>
      </c>
      <c r="F38" s="0" t="s">
        <v>1620</v>
      </c>
      <c r="G38" s="0" t="s">
        <v>1621</v>
      </c>
      <c r="H38" s="0" t="s">
        <v>1622</v>
      </c>
      <c r="I38" s="0" t="n">
        <v>0</v>
      </c>
      <c r="J38" s="0" t="n">
        <v>0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s">
        <v>4</v>
      </c>
      <c r="U38" s="0" t="s">
        <v>12</v>
      </c>
    </row>
    <row r="39" customFormat="false" ht="14.4" hidden="false" customHeight="false" outlineLevel="0" collapsed="false">
      <c r="A39" s="0" t="s">
        <v>3</v>
      </c>
      <c r="B39" s="0" t="s">
        <v>11</v>
      </c>
      <c r="C39" s="0" t="s">
        <v>1623</v>
      </c>
      <c r="D39" s="0" t="s">
        <v>1618</v>
      </c>
      <c r="E39" s="0" t="s">
        <v>1619</v>
      </c>
      <c r="F39" s="0" t="s">
        <v>1555</v>
      </c>
      <c r="G39" s="0" t="s">
        <v>1556</v>
      </c>
      <c r="H39" s="0" t="s">
        <v>1557</v>
      </c>
      <c r="I39" s="0" t="n">
        <v>0</v>
      </c>
      <c r="J39" s="0" t="n">
        <v>0</v>
      </c>
      <c r="K39" s="0" t="n">
        <v>1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s">
        <v>4</v>
      </c>
      <c r="U39" s="0" t="s">
        <v>12</v>
      </c>
    </row>
    <row r="40" customFormat="false" ht="14.4" hidden="false" customHeight="false" outlineLevel="0" collapsed="false">
      <c r="A40" s="0" t="s">
        <v>3</v>
      </c>
      <c r="B40" s="0" t="s">
        <v>11</v>
      </c>
      <c r="C40" s="0" t="s">
        <v>1624</v>
      </c>
      <c r="D40" s="0" t="s">
        <v>1625</v>
      </c>
      <c r="E40" s="0" t="s">
        <v>1626</v>
      </c>
      <c r="F40" s="0" t="s">
        <v>1555</v>
      </c>
      <c r="G40" s="0" t="s">
        <v>1556</v>
      </c>
      <c r="H40" s="0" t="s">
        <v>1557</v>
      </c>
      <c r="I40" s="0" t="n">
        <v>0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s">
        <v>4</v>
      </c>
      <c r="U40" s="0" t="s">
        <v>12</v>
      </c>
    </row>
    <row r="41" customFormat="false" ht="14.4" hidden="false" customHeight="false" outlineLevel="0" collapsed="false">
      <c r="A41" s="0" t="s">
        <v>3</v>
      </c>
      <c r="B41" s="0" t="s">
        <v>11</v>
      </c>
      <c r="C41" s="0" t="s">
        <v>1627</v>
      </c>
      <c r="D41" s="0" t="s">
        <v>1625</v>
      </c>
      <c r="E41" s="0" t="s">
        <v>1626</v>
      </c>
      <c r="F41" s="0" t="s">
        <v>1620</v>
      </c>
      <c r="G41" s="0" t="s">
        <v>1621</v>
      </c>
      <c r="H41" s="0" t="s">
        <v>1622</v>
      </c>
      <c r="I41" s="0" t="n">
        <v>0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s">
        <v>4</v>
      </c>
      <c r="U41" s="0" t="s">
        <v>12</v>
      </c>
    </row>
    <row r="42" customFormat="false" ht="14.4" hidden="false" customHeight="false" outlineLevel="0" collapsed="false">
      <c r="A42" s="0" t="s">
        <v>3</v>
      </c>
      <c r="B42" s="0" t="s">
        <v>8</v>
      </c>
      <c r="C42" s="0" t="s">
        <v>1628</v>
      </c>
      <c r="D42" s="0" t="s">
        <v>1568</v>
      </c>
      <c r="E42" s="0" t="s">
        <v>959</v>
      </c>
      <c r="F42" s="0" t="s">
        <v>1629</v>
      </c>
      <c r="G42" s="0" t="s">
        <v>1630</v>
      </c>
      <c r="H42" s="0" t="s">
        <v>1631</v>
      </c>
      <c r="I42" s="0" t="n">
        <v>0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s">
        <v>4</v>
      </c>
      <c r="U42" s="0" t="s">
        <v>9</v>
      </c>
    </row>
    <row r="43" customFormat="false" ht="14.4" hidden="false" customHeight="false" outlineLevel="0" collapsed="false">
      <c r="A43" s="0" t="s">
        <v>3</v>
      </c>
      <c r="B43" s="0" t="s">
        <v>8</v>
      </c>
      <c r="C43" s="0" t="s">
        <v>1632</v>
      </c>
      <c r="D43" s="0" t="s">
        <v>1568</v>
      </c>
      <c r="E43" s="0" t="s">
        <v>959</v>
      </c>
      <c r="F43" s="0" t="s">
        <v>1633</v>
      </c>
      <c r="G43" s="0" t="s">
        <v>1634</v>
      </c>
      <c r="H43" s="0" t="s">
        <v>1635</v>
      </c>
      <c r="I43" s="0" t="n">
        <v>0</v>
      </c>
      <c r="J43" s="0" t="n">
        <v>0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s">
        <v>4</v>
      </c>
      <c r="U43" s="0" t="s">
        <v>9</v>
      </c>
    </row>
    <row r="44" customFormat="false" ht="14.4" hidden="false" customHeight="false" outlineLevel="0" collapsed="false">
      <c r="A44" s="0" t="s">
        <v>3</v>
      </c>
      <c r="B44" s="0" t="s">
        <v>11</v>
      </c>
      <c r="C44" s="0" t="s">
        <v>1636</v>
      </c>
      <c r="D44" s="0" t="s">
        <v>1568</v>
      </c>
      <c r="E44" s="0" t="s">
        <v>959</v>
      </c>
      <c r="F44" s="0" t="s">
        <v>1555</v>
      </c>
      <c r="G44" s="0" t="s">
        <v>1556</v>
      </c>
      <c r="H44" s="0" t="s">
        <v>1557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s">
        <v>4</v>
      </c>
      <c r="U44" s="0" t="s">
        <v>12</v>
      </c>
    </row>
    <row r="45" customFormat="false" ht="14.4" hidden="false" customHeight="false" outlineLevel="0" collapsed="false">
      <c r="A45" s="0" t="s">
        <v>3</v>
      </c>
      <c r="B45" s="0" t="s">
        <v>3</v>
      </c>
      <c r="C45" s="0" t="s">
        <v>1584</v>
      </c>
      <c r="D45" s="0" t="s">
        <v>1585</v>
      </c>
      <c r="E45" s="0" t="s">
        <v>212</v>
      </c>
      <c r="F45" s="0" t="s">
        <v>1637</v>
      </c>
      <c r="G45" s="0" t="s">
        <v>1585</v>
      </c>
      <c r="H45" s="0" t="s">
        <v>212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1</v>
      </c>
      <c r="P45" s="0" t="n">
        <v>0</v>
      </c>
      <c r="Q45" s="0" t="n">
        <v>0</v>
      </c>
      <c r="R45" s="0" t="n">
        <v>0</v>
      </c>
      <c r="S45" s="0" t="n">
        <v>0</v>
      </c>
      <c r="T45" s="0" t="s">
        <v>4</v>
      </c>
      <c r="U45" s="0" t="s">
        <v>4</v>
      </c>
    </row>
    <row r="46" customFormat="false" ht="14.4" hidden="false" customHeight="false" outlineLevel="0" collapsed="false">
      <c r="A46" s="0" t="s">
        <v>11</v>
      </c>
      <c r="B46" s="0" t="s">
        <v>11</v>
      </c>
      <c r="C46" s="0" t="s">
        <v>1638</v>
      </c>
      <c r="D46" s="0" t="s">
        <v>1639</v>
      </c>
      <c r="E46" s="0" t="s">
        <v>1640</v>
      </c>
      <c r="F46" s="0" t="s">
        <v>1641</v>
      </c>
      <c r="G46" s="0" t="s">
        <v>1642</v>
      </c>
      <c r="H46" s="0" t="s">
        <v>1643</v>
      </c>
      <c r="I46" s="0" t="n">
        <v>0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s">
        <v>12</v>
      </c>
      <c r="U46" s="0" t="s">
        <v>12</v>
      </c>
    </row>
    <row r="47" customFormat="false" ht="14.4" hidden="false" customHeight="false" outlineLevel="0" collapsed="false">
      <c r="A47" s="0" t="s">
        <v>11</v>
      </c>
      <c r="B47" s="0" t="s">
        <v>11</v>
      </c>
      <c r="C47" s="0" t="s">
        <v>1644</v>
      </c>
      <c r="D47" s="0" t="s">
        <v>1560</v>
      </c>
      <c r="E47" s="0" t="s">
        <v>1561</v>
      </c>
      <c r="F47" s="0" t="s">
        <v>1645</v>
      </c>
      <c r="G47" s="0" t="s">
        <v>1646</v>
      </c>
      <c r="H47" s="0" t="s">
        <v>36</v>
      </c>
      <c r="I47" s="0" t="n">
        <v>0</v>
      </c>
      <c r="J47" s="0" t="n">
        <v>0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s">
        <v>12</v>
      </c>
      <c r="U47" s="0" t="s">
        <v>12</v>
      </c>
    </row>
    <row r="48" customFormat="false" ht="14.4" hidden="false" customHeight="false" outlineLevel="0" collapsed="false">
      <c r="A48" s="0" t="s">
        <v>11</v>
      </c>
      <c r="B48" s="0" t="s">
        <v>11</v>
      </c>
      <c r="C48" s="0" t="s">
        <v>1555</v>
      </c>
      <c r="D48" s="0" t="s">
        <v>1556</v>
      </c>
      <c r="E48" s="0" t="s">
        <v>1557</v>
      </c>
      <c r="F48" s="0" t="s">
        <v>1647</v>
      </c>
      <c r="G48" s="0" t="s">
        <v>1648</v>
      </c>
      <c r="H48" s="0" t="s">
        <v>1649</v>
      </c>
      <c r="I48" s="0" t="n">
        <v>0</v>
      </c>
      <c r="J48" s="0" t="n">
        <v>0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s">
        <v>12</v>
      </c>
      <c r="U48" s="0" t="s">
        <v>12</v>
      </c>
    </row>
    <row r="49" customFormat="false" ht="14.4" hidden="false" customHeight="false" outlineLevel="0" collapsed="false">
      <c r="A49" s="0" t="s">
        <v>3</v>
      </c>
      <c r="B49" s="0" t="s">
        <v>11</v>
      </c>
      <c r="C49" s="0" t="s">
        <v>1650</v>
      </c>
      <c r="D49" s="0" t="s">
        <v>1550</v>
      </c>
      <c r="E49" s="0" t="s">
        <v>346</v>
      </c>
      <c r="F49" s="0" t="s">
        <v>1555</v>
      </c>
      <c r="G49" s="0" t="s">
        <v>1556</v>
      </c>
      <c r="H49" s="0" t="s">
        <v>1557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s">
        <v>4</v>
      </c>
      <c r="U49" s="0" t="s">
        <v>12</v>
      </c>
    </row>
    <row r="50" customFormat="false" ht="14.4" hidden="false" customHeight="false" outlineLevel="0" collapsed="false">
      <c r="A50" s="0" t="s">
        <v>3</v>
      </c>
      <c r="B50" s="0" t="s">
        <v>11</v>
      </c>
      <c r="C50" s="0" t="s">
        <v>1651</v>
      </c>
      <c r="D50" s="0" t="s">
        <v>1550</v>
      </c>
      <c r="E50" s="0" t="s">
        <v>346</v>
      </c>
      <c r="F50" s="0" t="s">
        <v>1551</v>
      </c>
      <c r="G50" s="0" t="s">
        <v>1552</v>
      </c>
      <c r="H50" s="0" t="s">
        <v>1553</v>
      </c>
      <c r="I50" s="0" t="n">
        <v>0</v>
      </c>
      <c r="J50" s="0" t="n">
        <v>0</v>
      </c>
      <c r="K50" s="0" t="n">
        <v>0</v>
      </c>
      <c r="L50" s="0" t="n">
        <v>1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s">
        <v>4</v>
      </c>
      <c r="U50" s="0" t="s">
        <v>12</v>
      </c>
    </row>
    <row r="51" customFormat="false" ht="14.4" hidden="false" customHeight="false" outlineLevel="0" collapsed="false">
      <c r="A51" s="0" t="s">
        <v>3</v>
      </c>
      <c r="B51" s="0" t="s">
        <v>11</v>
      </c>
      <c r="C51" s="0" t="s">
        <v>1652</v>
      </c>
      <c r="D51" s="0" t="s">
        <v>1550</v>
      </c>
      <c r="E51" s="0" t="s">
        <v>346</v>
      </c>
      <c r="F51" s="0" t="s">
        <v>1555</v>
      </c>
      <c r="G51" s="0" t="s">
        <v>1556</v>
      </c>
      <c r="H51" s="0" t="s">
        <v>1557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s">
        <v>4</v>
      </c>
      <c r="U51" s="0" t="s">
        <v>12</v>
      </c>
    </row>
    <row r="52" customFormat="false" ht="14.4" hidden="false" customHeight="false" outlineLevel="0" collapsed="false">
      <c r="A52" s="0" t="s">
        <v>3</v>
      </c>
      <c r="B52" s="0" t="s">
        <v>11</v>
      </c>
      <c r="C52" s="0" t="s">
        <v>1653</v>
      </c>
      <c r="D52" s="0" t="s">
        <v>1550</v>
      </c>
      <c r="E52" s="0" t="s">
        <v>346</v>
      </c>
      <c r="F52" s="0" t="s">
        <v>1551</v>
      </c>
      <c r="G52" s="0" t="s">
        <v>1552</v>
      </c>
      <c r="H52" s="0" t="s">
        <v>1553</v>
      </c>
      <c r="I52" s="0" t="n">
        <v>0</v>
      </c>
      <c r="J52" s="0" t="n">
        <v>0</v>
      </c>
      <c r="K52" s="0" t="n">
        <v>0</v>
      </c>
      <c r="L52" s="0" t="n">
        <v>1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s">
        <v>4</v>
      </c>
      <c r="U52" s="0" t="s">
        <v>12</v>
      </c>
    </row>
    <row r="53" customFormat="false" ht="14.4" hidden="false" customHeight="false" outlineLevel="0" collapsed="false">
      <c r="A53" s="0" t="s">
        <v>3</v>
      </c>
      <c r="B53" s="0" t="s">
        <v>11</v>
      </c>
      <c r="C53" s="0" t="s">
        <v>1654</v>
      </c>
      <c r="D53" s="0" t="s">
        <v>1550</v>
      </c>
      <c r="E53" s="0" t="s">
        <v>346</v>
      </c>
      <c r="F53" s="0" t="s">
        <v>1555</v>
      </c>
      <c r="G53" s="0" t="s">
        <v>1556</v>
      </c>
      <c r="H53" s="0" t="s">
        <v>1557</v>
      </c>
      <c r="I53" s="0" t="n">
        <v>0</v>
      </c>
      <c r="J53" s="0" t="n">
        <v>0</v>
      </c>
      <c r="K53" s="0" t="n">
        <v>0</v>
      </c>
      <c r="L53" s="0" t="n">
        <v>1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s">
        <v>4</v>
      </c>
      <c r="U53" s="0" t="s">
        <v>12</v>
      </c>
    </row>
    <row r="54" customFormat="false" ht="14.4" hidden="false" customHeight="false" outlineLevel="0" collapsed="false">
      <c r="A54" s="0" t="s">
        <v>3</v>
      </c>
      <c r="B54" s="0" t="s">
        <v>11</v>
      </c>
      <c r="C54" s="0" t="s">
        <v>1608</v>
      </c>
      <c r="D54" s="0" t="s">
        <v>1550</v>
      </c>
      <c r="E54" s="0" t="s">
        <v>346</v>
      </c>
      <c r="F54" s="0" t="s">
        <v>1559</v>
      </c>
      <c r="G54" s="0" t="s">
        <v>1560</v>
      </c>
      <c r="H54" s="0" t="s">
        <v>1561</v>
      </c>
      <c r="I54" s="0" t="n">
        <v>0</v>
      </c>
      <c r="J54" s="0" t="n">
        <v>0</v>
      </c>
      <c r="K54" s="0" t="n">
        <v>0</v>
      </c>
      <c r="L54" s="0" t="n">
        <v>1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s">
        <v>4</v>
      </c>
      <c r="U54" s="0" t="s">
        <v>12</v>
      </c>
    </row>
    <row r="55" customFormat="false" ht="14.4" hidden="false" customHeight="false" outlineLevel="0" collapsed="false">
      <c r="A55" s="0" t="s">
        <v>3</v>
      </c>
      <c r="B55" s="0" t="s">
        <v>11</v>
      </c>
      <c r="C55" s="0" t="s">
        <v>1609</v>
      </c>
      <c r="D55" s="0" t="s">
        <v>1550</v>
      </c>
      <c r="E55" s="0" t="s">
        <v>346</v>
      </c>
      <c r="F55" s="0" t="s">
        <v>1551</v>
      </c>
      <c r="G55" s="0" t="s">
        <v>1552</v>
      </c>
      <c r="H55" s="0" t="s">
        <v>1553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0</v>
      </c>
      <c r="S55" s="0" t="n">
        <v>0</v>
      </c>
      <c r="T55" s="0" t="s">
        <v>4</v>
      </c>
      <c r="U55" s="0" t="s">
        <v>12</v>
      </c>
    </row>
    <row r="56" customFormat="false" ht="14.4" hidden="false" customHeight="false" outlineLevel="0" collapsed="false">
      <c r="A56" s="0" t="s">
        <v>3</v>
      </c>
      <c r="B56" s="0" t="s">
        <v>11</v>
      </c>
      <c r="C56" s="0" t="s">
        <v>1655</v>
      </c>
      <c r="D56" s="0" t="s">
        <v>1550</v>
      </c>
      <c r="E56" s="0" t="s">
        <v>346</v>
      </c>
      <c r="F56" s="0" t="s">
        <v>1555</v>
      </c>
      <c r="G56" s="0" t="s">
        <v>1556</v>
      </c>
      <c r="H56" s="0" t="s">
        <v>1557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s">
        <v>4</v>
      </c>
      <c r="U56" s="0" t="s">
        <v>12</v>
      </c>
    </row>
    <row r="57" customFormat="false" ht="14.4" hidden="false" customHeight="false" outlineLevel="0" collapsed="false">
      <c r="A57" s="0" t="s">
        <v>3</v>
      </c>
      <c r="B57" s="0" t="s">
        <v>11</v>
      </c>
      <c r="C57" s="0" t="s">
        <v>1656</v>
      </c>
      <c r="D57" s="0" t="s">
        <v>1550</v>
      </c>
      <c r="E57" s="0" t="s">
        <v>346</v>
      </c>
      <c r="F57" s="0" t="s">
        <v>1551</v>
      </c>
      <c r="G57" s="0" t="s">
        <v>1552</v>
      </c>
      <c r="H57" s="0" t="s">
        <v>1553</v>
      </c>
      <c r="I57" s="0" t="n">
        <v>0</v>
      </c>
      <c r="J57" s="0" t="n">
        <v>0</v>
      </c>
      <c r="K57" s="0" t="n">
        <v>0</v>
      </c>
      <c r="L57" s="0" t="n">
        <v>1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s">
        <v>4</v>
      </c>
      <c r="U57" s="0" t="s">
        <v>12</v>
      </c>
    </row>
    <row r="58" customFormat="false" ht="14.4" hidden="false" customHeight="false" outlineLevel="0" collapsed="false">
      <c r="A58" s="0" t="s">
        <v>3</v>
      </c>
      <c r="B58" s="0" t="s">
        <v>11</v>
      </c>
      <c r="C58" s="0" t="s">
        <v>1657</v>
      </c>
      <c r="D58" s="0" t="s">
        <v>1658</v>
      </c>
      <c r="E58" s="0" t="s">
        <v>1659</v>
      </c>
      <c r="F58" s="0" t="s">
        <v>1551</v>
      </c>
      <c r="G58" s="0" t="s">
        <v>1552</v>
      </c>
      <c r="H58" s="0" t="s">
        <v>1553</v>
      </c>
      <c r="I58" s="0" t="n">
        <v>0</v>
      </c>
      <c r="J58" s="0" t="n">
        <v>0</v>
      </c>
      <c r="K58" s="0" t="n">
        <v>0</v>
      </c>
      <c r="L58" s="0" t="n">
        <v>1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s">
        <v>4</v>
      </c>
      <c r="U58" s="0" t="s">
        <v>12</v>
      </c>
    </row>
    <row r="59" customFormat="false" ht="14.4" hidden="false" customHeight="false" outlineLevel="0" collapsed="false">
      <c r="A59" s="0" t="s">
        <v>3</v>
      </c>
      <c r="B59" s="0" t="s">
        <v>11</v>
      </c>
      <c r="C59" s="0" t="s">
        <v>1660</v>
      </c>
      <c r="D59" s="0" t="s">
        <v>1658</v>
      </c>
      <c r="E59" s="0" t="s">
        <v>1659</v>
      </c>
      <c r="F59" s="0" t="s">
        <v>1555</v>
      </c>
      <c r="G59" s="0" t="s">
        <v>1556</v>
      </c>
      <c r="H59" s="0" t="s">
        <v>1557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s">
        <v>4</v>
      </c>
      <c r="U59" s="0" t="s">
        <v>12</v>
      </c>
    </row>
    <row r="60" customFormat="false" ht="14.4" hidden="false" customHeight="false" outlineLevel="0" collapsed="false">
      <c r="A60" s="0" t="s">
        <v>3</v>
      </c>
      <c r="B60" s="0" t="s">
        <v>11</v>
      </c>
      <c r="C60" s="0" t="s">
        <v>1661</v>
      </c>
      <c r="D60" s="0" t="s">
        <v>1618</v>
      </c>
      <c r="E60" s="0" t="s">
        <v>1619</v>
      </c>
      <c r="F60" s="0" t="s">
        <v>1551</v>
      </c>
      <c r="G60" s="0" t="s">
        <v>1552</v>
      </c>
      <c r="H60" s="0" t="s">
        <v>1553</v>
      </c>
      <c r="I60" s="0" t="n">
        <v>0</v>
      </c>
      <c r="J60" s="0" t="n">
        <v>0</v>
      </c>
      <c r="K60" s="0" t="n">
        <v>0</v>
      </c>
      <c r="L60" s="0" t="n">
        <v>1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s">
        <v>4</v>
      </c>
      <c r="U60" s="0" t="s">
        <v>12</v>
      </c>
    </row>
    <row r="61" customFormat="false" ht="14.4" hidden="false" customHeight="false" outlineLevel="0" collapsed="false">
      <c r="A61" s="0" t="s">
        <v>3</v>
      </c>
      <c r="B61" s="0" t="s">
        <v>11</v>
      </c>
      <c r="C61" s="0" t="s">
        <v>1662</v>
      </c>
      <c r="D61" s="0" t="s">
        <v>1618</v>
      </c>
      <c r="E61" s="0" t="s">
        <v>1619</v>
      </c>
      <c r="F61" s="0" t="s">
        <v>1555</v>
      </c>
      <c r="G61" s="0" t="s">
        <v>1556</v>
      </c>
      <c r="H61" s="0" t="s">
        <v>1557</v>
      </c>
      <c r="I61" s="0" t="n">
        <v>0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s">
        <v>4</v>
      </c>
      <c r="U61" s="0" t="s">
        <v>12</v>
      </c>
    </row>
    <row r="62" customFormat="false" ht="14.4" hidden="false" customHeight="false" outlineLevel="0" collapsed="false">
      <c r="A62" s="0" t="s">
        <v>3</v>
      </c>
      <c r="B62" s="0" t="s">
        <v>11</v>
      </c>
      <c r="C62" s="0" t="s">
        <v>1663</v>
      </c>
      <c r="D62" s="0" t="s">
        <v>1568</v>
      </c>
      <c r="E62" s="0" t="s">
        <v>959</v>
      </c>
      <c r="F62" s="0" t="s">
        <v>1664</v>
      </c>
      <c r="G62" s="0" t="s">
        <v>1580</v>
      </c>
      <c r="H62" s="0" t="s">
        <v>1581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s">
        <v>4</v>
      </c>
      <c r="U62" s="0" t="s">
        <v>12</v>
      </c>
    </row>
    <row r="63" customFormat="false" ht="14.4" hidden="false" customHeight="false" outlineLevel="0" collapsed="false">
      <c r="A63" s="0" t="s">
        <v>3</v>
      </c>
      <c r="B63" s="0" t="s">
        <v>11</v>
      </c>
      <c r="C63" s="0" t="s">
        <v>1665</v>
      </c>
      <c r="D63" s="0" t="s">
        <v>1568</v>
      </c>
      <c r="E63" s="0" t="s">
        <v>959</v>
      </c>
      <c r="F63" s="0" t="s">
        <v>1555</v>
      </c>
      <c r="G63" s="0" t="s">
        <v>1556</v>
      </c>
      <c r="H63" s="0" t="s">
        <v>1557</v>
      </c>
      <c r="I63" s="0" t="n">
        <v>0</v>
      </c>
      <c r="J63" s="0" t="n">
        <v>0</v>
      </c>
      <c r="K63" s="0" t="n">
        <v>0</v>
      </c>
      <c r="L63" s="0" t="n">
        <v>1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s">
        <v>4</v>
      </c>
      <c r="U63" s="0" t="s">
        <v>12</v>
      </c>
    </row>
    <row r="64" customFormat="false" ht="14.4" hidden="false" customHeight="false" outlineLevel="0" collapsed="false">
      <c r="A64" s="0" t="s">
        <v>3</v>
      </c>
      <c r="B64" s="0" t="s">
        <v>5</v>
      </c>
      <c r="C64" s="0" t="s">
        <v>1666</v>
      </c>
      <c r="D64" s="0" t="s">
        <v>1568</v>
      </c>
      <c r="E64" s="0" t="s">
        <v>959</v>
      </c>
      <c r="F64" s="0" t="s">
        <v>1569</v>
      </c>
      <c r="G64" s="0" t="s">
        <v>1570</v>
      </c>
      <c r="H64" s="0" t="s">
        <v>1571</v>
      </c>
      <c r="I64" s="0" t="n">
        <v>0</v>
      </c>
      <c r="J64" s="0" t="n">
        <v>0</v>
      </c>
      <c r="K64" s="0" t="n">
        <v>0</v>
      </c>
      <c r="L64" s="0" t="n">
        <v>1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s">
        <v>4</v>
      </c>
      <c r="U64" s="0" t="s">
        <v>6</v>
      </c>
    </row>
    <row r="65" customFormat="false" ht="14.4" hidden="false" customHeight="false" outlineLevel="0" collapsed="false">
      <c r="A65" s="0" t="s">
        <v>5</v>
      </c>
      <c r="B65" s="0" t="s">
        <v>5</v>
      </c>
      <c r="C65" s="0" t="s">
        <v>1667</v>
      </c>
      <c r="D65" s="0" t="s">
        <v>1668</v>
      </c>
      <c r="E65" s="0" t="s">
        <v>1669</v>
      </c>
      <c r="F65" s="0" t="s">
        <v>1670</v>
      </c>
      <c r="G65" s="0" t="s">
        <v>1671</v>
      </c>
      <c r="H65" s="0" t="s">
        <v>1593</v>
      </c>
      <c r="I65" s="0" t="n">
        <v>0</v>
      </c>
      <c r="J65" s="0" t="n">
        <v>0</v>
      </c>
      <c r="K65" s="0" t="n">
        <v>0</v>
      </c>
      <c r="L65" s="0" t="n">
        <v>1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1</v>
      </c>
      <c r="T65" s="0" t="s">
        <v>6</v>
      </c>
      <c r="U65" s="0" t="s">
        <v>6</v>
      </c>
    </row>
    <row r="66" customFormat="false" ht="14.4" hidden="false" customHeight="false" outlineLevel="0" collapsed="false">
      <c r="A66" s="0" t="s">
        <v>8</v>
      </c>
      <c r="B66" s="0" t="s">
        <v>8</v>
      </c>
      <c r="C66" s="0" t="s">
        <v>1544</v>
      </c>
      <c r="D66" s="0" t="s">
        <v>1545</v>
      </c>
      <c r="E66" s="0" t="s">
        <v>1546</v>
      </c>
      <c r="F66" s="0" t="s">
        <v>1083</v>
      </c>
      <c r="G66" s="0" t="s">
        <v>1548</v>
      </c>
      <c r="H66" s="0" t="s">
        <v>1085</v>
      </c>
      <c r="I66" s="0" t="n">
        <v>0</v>
      </c>
      <c r="J66" s="0" t="n">
        <v>0</v>
      </c>
      <c r="K66" s="0" t="n">
        <v>0</v>
      </c>
      <c r="L66" s="0" t="n">
        <v>1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s">
        <v>9</v>
      </c>
      <c r="U66" s="0" t="s">
        <v>9</v>
      </c>
    </row>
    <row r="67" customFormat="false" ht="14.4" hidden="false" customHeight="false" outlineLevel="0" collapsed="false">
      <c r="A67" s="0" t="s">
        <v>11</v>
      </c>
      <c r="B67" s="0" t="s">
        <v>11</v>
      </c>
      <c r="C67" s="0" t="s">
        <v>1672</v>
      </c>
      <c r="D67" s="0" t="s">
        <v>1639</v>
      </c>
      <c r="E67" s="0" t="s">
        <v>1640</v>
      </c>
      <c r="F67" s="0" t="s">
        <v>1673</v>
      </c>
      <c r="G67" s="0" t="s">
        <v>1642</v>
      </c>
      <c r="H67" s="0" t="s">
        <v>1643</v>
      </c>
      <c r="I67" s="0" t="n">
        <v>0</v>
      </c>
      <c r="J67" s="0" t="n">
        <v>0</v>
      </c>
      <c r="K67" s="0" t="n">
        <v>0</v>
      </c>
      <c r="L67" s="0" t="n">
        <v>1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s">
        <v>12</v>
      </c>
      <c r="U67" s="0" t="s">
        <v>12</v>
      </c>
    </row>
    <row r="68" customFormat="false" ht="14.4" hidden="false" customHeight="false" outlineLevel="0" collapsed="false">
      <c r="A68" s="0" t="s">
        <v>3</v>
      </c>
      <c r="B68" s="0" t="s">
        <v>3</v>
      </c>
      <c r="C68" s="0" t="s">
        <v>1674</v>
      </c>
      <c r="D68" s="0" t="s">
        <v>1675</v>
      </c>
      <c r="E68" s="0" t="s">
        <v>1676</v>
      </c>
      <c r="F68" s="0" t="s">
        <v>1677</v>
      </c>
      <c r="G68" s="0" t="s">
        <v>1678</v>
      </c>
      <c r="H68" s="0" t="s">
        <v>1679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s">
        <v>4</v>
      </c>
      <c r="U68" s="0" t="s">
        <v>4</v>
      </c>
    </row>
    <row r="69" customFormat="false" ht="14.4" hidden="false" customHeight="false" outlineLevel="0" collapsed="false">
      <c r="A69" s="0" t="s">
        <v>3</v>
      </c>
      <c r="B69" s="0" t="s">
        <v>5</v>
      </c>
      <c r="C69" s="0" t="s">
        <v>1510</v>
      </c>
      <c r="D69" s="0" t="s">
        <v>1511</v>
      </c>
      <c r="E69" s="0" t="s">
        <v>1512</v>
      </c>
      <c r="F69" s="0" t="s">
        <v>1680</v>
      </c>
      <c r="G69" s="0" t="s">
        <v>1574</v>
      </c>
      <c r="H69" s="0" t="s">
        <v>1575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s">
        <v>4</v>
      </c>
      <c r="U69" s="0" t="s">
        <v>6</v>
      </c>
    </row>
    <row r="70" customFormat="false" ht="14.4" hidden="false" customHeight="false" outlineLevel="0" collapsed="false">
      <c r="A70" s="0" t="s">
        <v>3</v>
      </c>
      <c r="B70" s="0" t="s">
        <v>8</v>
      </c>
      <c r="C70" s="0" t="s">
        <v>1681</v>
      </c>
      <c r="D70" s="0" t="s">
        <v>1511</v>
      </c>
      <c r="E70" s="0" t="s">
        <v>1512</v>
      </c>
      <c r="F70" s="0" t="s">
        <v>1682</v>
      </c>
      <c r="G70" s="0" t="s">
        <v>1634</v>
      </c>
      <c r="H70" s="0" t="s">
        <v>1635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1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s">
        <v>4</v>
      </c>
      <c r="U70" s="0" t="s">
        <v>9</v>
      </c>
    </row>
    <row r="71" customFormat="false" ht="14.4" hidden="false" customHeight="false" outlineLevel="0" collapsed="false">
      <c r="A71" s="0" t="s">
        <v>3</v>
      </c>
      <c r="B71" s="0" t="s">
        <v>5</v>
      </c>
      <c r="C71" s="0" t="s">
        <v>1683</v>
      </c>
      <c r="D71" s="0" t="s">
        <v>1684</v>
      </c>
      <c r="E71" s="0" t="s">
        <v>1685</v>
      </c>
      <c r="F71" s="0" t="s">
        <v>1686</v>
      </c>
      <c r="G71" s="0" t="s">
        <v>1687</v>
      </c>
      <c r="H71" s="0" t="s">
        <v>1688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1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s">
        <v>4</v>
      </c>
      <c r="U71" s="0" t="s">
        <v>6</v>
      </c>
    </row>
    <row r="72" customFormat="false" ht="14.4" hidden="false" customHeight="false" outlineLevel="0" collapsed="false">
      <c r="A72" s="0" t="s">
        <v>3</v>
      </c>
      <c r="B72" s="0" t="s">
        <v>5</v>
      </c>
      <c r="C72" s="0" t="s">
        <v>1689</v>
      </c>
      <c r="D72" s="0" t="s">
        <v>1684</v>
      </c>
      <c r="E72" s="0" t="s">
        <v>1685</v>
      </c>
      <c r="F72" s="0" t="s">
        <v>1690</v>
      </c>
      <c r="G72" s="0" t="s">
        <v>1691</v>
      </c>
      <c r="H72" s="0" t="s">
        <v>95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1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s">
        <v>4</v>
      </c>
      <c r="U72" s="0" t="s">
        <v>6</v>
      </c>
    </row>
    <row r="73" customFormat="false" ht="14.4" hidden="false" customHeight="false" outlineLevel="0" collapsed="false">
      <c r="A73" s="0" t="s">
        <v>3</v>
      </c>
      <c r="B73" s="0" t="s">
        <v>5</v>
      </c>
      <c r="C73" s="0" t="s">
        <v>1692</v>
      </c>
      <c r="D73" s="0" t="s">
        <v>1550</v>
      </c>
      <c r="E73" s="0" t="s">
        <v>346</v>
      </c>
      <c r="F73" s="0" t="s">
        <v>1573</v>
      </c>
      <c r="G73" s="0" t="s">
        <v>1574</v>
      </c>
      <c r="H73" s="0" t="s">
        <v>1575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1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s">
        <v>4</v>
      </c>
      <c r="U73" s="0" t="s">
        <v>6</v>
      </c>
    </row>
    <row r="74" customFormat="false" ht="14.4" hidden="false" customHeight="false" outlineLevel="0" collapsed="false">
      <c r="A74" s="0" t="s">
        <v>3</v>
      </c>
      <c r="B74" s="0" t="s">
        <v>5</v>
      </c>
      <c r="C74" s="0" t="s">
        <v>1693</v>
      </c>
      <c r="D74" s="0" t="s">
        <v>1550</v>
      </c>
      <c r="E74" s="0" t="s">
        <v>346</v>
      </c>
      <c r="F74" s="0" t="s">
        <v>1694</v>
      </c>
      <c r="G74" s="0" t="s">
        <v>1570</v>
      </c>
      <c r="H74" s="0" t="s">
        <v>1571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1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s">
        <v>4</v>
      </c>
      <c r="U74" s="0" t="s">
        <v>6</v>
      </c>
    </row>
    <row r="75" customFormat="false" ht="14.4" hidden="false" customHeight="false" outlineLevel="0" collapsed="false">
      <c r="A75" s="0" t="s">
        <v>3</v>
      </c>
      <c r="B75" s="0" t="s">
        <v>5</v>
      </c>
      <c r="C75" s="0" t="s">
        <v>1695</v>
      </c>
      <c r="D75" s="0" t="s">
        <v>1568</v>
      </c>
      <c r="E75" s="0" t="s">
        <v>959</v>
      </c>
      <c r="F75" s="0" t="s">
        <v>1569</v>
      </c>
      <c r="G75" s="0" t="s">
        <v>1570</v>
      </c>
      <c r="H75" s="0" t="s">
        <v>1571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1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s">
        <v>4</v>
      </c>
      <c r="U75" s="0" t="s">
        <v>6</v>
      </c>
    </row>
    <row r="76" customFormat="false" ht="14.4" hidden="false" customHeight="false" outlineLevel="0" collapsed="false">
      <c r="A76" s="0" t="s">
        <v>3</v>
      </c>
      <c r="B76" s="0" t="s">
        <v>5</v>
      </c>
      <c r="C76" s="0" t="s">
        <v>1696</v>
      </c>
      <c r="D76" s="0" t="s">
        <v>1568</v>
      </c>
      <c r="E76" s="0" t="s">
        <v>959</v>
      </c>
      <c r="F76" s="0" t="s">
        <v>1573</v>
      </c>
      <c r="G76" s="0" t="s">
        <v>1574</v>
      </c>
      <c r="H76" s="0" t="s">
        <v>1575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1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s">
        <v>4</v>
      </c>
      <c r="U76" s="0" t="s">
        <v>6</v>
      </c>
    </row>
    <row r="77" customFormat="false" ht="14.4" hidden="false" customHeight="false" outlineLevel="0" collapsed="false">
      <c r="A77" s="0" t="s">
        <v>3</v>
      </c>
      <c r="B77" s="0" t="s">
        <v>5</v>
      </c>
      <c r="C77" s="0" t="s">
        <v>1697</v>
      </c>
      <c r="D77" s="0" t="s">
        <v>1568</v>
      </c>
      <c r="E77" s="0" t="s">
        <v>959</v>
      </c>
      <c r="F77" s="0" t="s">
        <v>1698</v>
      </c>
      <c r="G77" s="0" t="s">
        <v>1687</v>
      </c>
      <c r="H77" s="0" t="s">
        <v>1688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1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s">
        <v>4</v>
      </c>
      <c r="U77" s="0" t="s">
        <v>6</v>
      </c>
    </row>
    <row r="78" customFormat="false" ht="14.4" hidden="false" customHeight="false" outlineLevel="0" collapsed="false">
      <c r="A78" s="0" t="s">
        <v>3</v>
      </c>
      <c r="B78" s="0" t="s">
        <v>5</v>
      </c>
      <c r="C78" s="0" t="s">
        <v>1699</v>
      </c>
      <c r="D78" s="0" t="s">
        <v>1568</v>
      </c>
      <c r="E78" s="0" t="s">
        <v>959</v>
      </c>
      <c r="F78" s="0" t="s">
        <v>1700</v>
      </c>
      <c r="G78" s="0" t="s">
        <v>1691</v>
      </c>
      <c r="H78" s="0" t="s">
        <v>95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1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s">
        <v>4</v>
      </c>
      <c r="U78" s="0" t="s">
        <v>6</v>
      </c>
    </row>
    <row r="79" customFormat="false" ht="14.4" hidden="false" customHeight="false" outlineLevel="0" collapsed="false">
      <c r="A79" s="0" t="s">
        <v>3</v>
      </c>
      <c r="B79" s="0" t="s">
        <v>5</v>
      </c>
      <c r="C79" s="0" t="s">
        <v>1701</v>
      </c>
      <c r="D79" s="0" t="s">
        <v>1702</v>
      </c>
      <c r="E79" s="0" t="s">
        <v>1703</v>
      </c>
      <c r="F79" s="0" t="s">
        <v>1686</v>
      </c>
      <c r="G79" s="0" t="s">
        <v>1687</v>
      </c>
      <c r="H79" s="0" t="s">
        <v>1688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1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s">
        <v>4</v>
      </c>
      <c r="U79" s="0" t="s">
        <v>6</v>
      </c>
    </row>
    <row r="80" customFormat="false" ht="14.4" hidden="false" customHeight="false" outlineLevel="0" collapsed="false">
      <c r="A80" s="0" t="s">
        <v>3</v>
      </c>
      <c r="B80" s="0" t="s">
        <v>5</v>
      </c>
      <c r="C80" s="0" t="s">
        <v>1704</v>
      </c>
      <c r="D80" s="0" t="s">
        <v>1702</v>
      </c>
      <c r="E80" s="0" t="s">
        <v>1703</v>
      </c>
      <c r="F80" s="0" t="s">
        <v>1690</v>
      </c>
      <c r="G80" s="0" t="s">
        <v>1691</v>
      </c>
      <c r="H80" s="0" t="s">
        <v>95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1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s">
        <v>4</v>
      </c>
      <c r="U80" s="0" t="s">
        <v>6</v>
      </c>
    </row>
    <row r="81" customFormat="false" ht="14.4" hidden="false" customHeight="false" outlineLevel="0" collapsed="false">
      <c r="A81" s="0" t="s">
        <v>3</v>
      </c>
      <c r="B81" s="0" t="s">
        <v>5</v>
      </c>
      <c r="C81" s="0" t="s">
        <v>1705</v>
      </c>
      <c r="D81" s="0" t="s">
        <v>1706</v>
      </c>
      <c r="E81" s="0" t="s">
        <v>647</v>
      </c>
      <c r="F81" s="0" t="s">
        <v>1573</v>
      </c>
      <c r="G81" s="0" t="s">
        <v>1574</v>
      </c>
      <c r="H81" s="0" t="s">
        <v>1575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1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s">
        <v>4</v>
      </c>
      <c r="U81" s="0" t="s">
        <v>6</v>
      </c>
    </row>
    <row r="82" customFormat="false" ht="14.4" hidden="false" customHeight="false" outlineLevel="0" collapsed="false">
      <c r="A82" s="0" t="s">
        <v>3</v>
      </c>
      <c r="B82" s="0" t="s">
        <v>5</v>
      </c>
      <c r="C82" s="0" t="s">
        <v>1707</v>
      </c>
      <c r="D82" s="0" t="s">
        <v>1706</v>
      </c>
      <c r="E82" s="0" t="s">
        <v>647</v>
      </c>
      <c r="F82" s="0" t="s">
        <v>1569</v>
      </c>
      <c r="G82" s="0" t="s">
        <v>1570</v>
      </c>
      <c r="H82" s="0" t="s">
        <v>1571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1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s">
        <v>4</v>
      </c>
      <c r="U82" s="0" t="s">
        <v>6</v>
      </c>
    </row>
    <row r="83" customFormat="false" ht="14.4" hidden="false" customHeight="false" outlineLevel="0" collapsed="false">
      <c r="A83" s="0" t="s">
        <v>5</v>
      </c>
      <c r="B83" s="0" t="s">
        <v>5</v>
      </c>
      <c r="C83" s="0" t="s">
        <v>1708</v>
      </c>
      <c r="D83" s="0" t="s">
        <v>1709</v>
      </c>
      <c r="E83" s="0" t="s">
        <v>1710</v>
      </c>
      <c r="F83" s="0" t="s">
        <v>1694</v>
      </c>
      <c r="G83" s="0" t="s">
        <v>1570</v>
      </c>
      <c r="H83" s="0" t="s">
        <v>1571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1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s">
        <v>6</v>
      </c>
      <c r="U83" s="0" t="s">
        <v>6</v>
      </c>
    </row>
    <row r="84" customFormat="false" ht="14.4" hidden="false" customHeight="false" outlineLevel="0" collapsed="false">
      <c r="A84" s="0" t="s">
        <v>3</v>
      </c>
      <c r="B84" s="0" t="s">
        <v>3</v>
      </c>
      <c r="C84" s="0" t="s">
        <v>1711</v>
      </c>
      <c r="D84" s="0" t="s">
        <v>1511</v>
      </c>
      <c r="E84" s="0" t="s">
        <v>1512</v>
      </c>
      <c r="F84" s="0" t="s">
        <v>1712</v>
      </c>
      <c r="G84" s="0" t="s">
        <v>1511</v>
      </c>
      <c r="H84" s="0" t="s">
        <v>1512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1</v>
      </c>
      <c r="P84" s="0" t="n">
        <v>0</v>
      </c>
      <c r="Q84" s="0" t="n">
        <v>0</v>
      </c>
      <c r="R84" s="0" t="n">
        <v>0</v>
      </c>
      <c r="S84" s="0" t="n">
        <v>0</v>
      </c>
      <c r="T84" s="0" t="s">
        <v>4</v>
      </c>
      <c r="U84" s="0" t="s">
        <v>4</v>
      </c>
    </row>
    <row r="85" customFormat="false" ht="14.4" hidden="false" customHeight="false" outlineLevel="0" collapsed="false">
      <c r="A85" s="0" t="s">
        <v>3</v>
      </c>
      <c r="B85" s="0" t="s">
        <v>8</v>
      </c>
      <c r="C85" s="0" t="s">
        <v>1713</v>
      </c>
      <c r="D85" s="0" t="s">
        <v>1550</v>
      </c>
      <c r="E85" s="0" t="s">
        <v>346</v>
      </c>
      <c r="F85" s="0" t="s">
        <v>1629</v>
      </c>
      <c r="G85" s="0" t="s">
        <v>1630</v>
      </c>
      <c r="H85" s="0" t="s">
        <v>1631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1</v>
      </c>
      <c r="P85" s="0" t="n">
        <v>0</v>
      </c>
      <c r="Q85" s="0" t="n">
        <v>0</v>
      </c>
      <c r="R85" s="0" t="n">
        <v>0</v>
      </c>
      <c r="S85" s="0" t="n">
        <v>0</v>
      </c>
      <c r="T85" s="0" t="s">
        <v>4</v>
      </c>
      <c r="U85" s="0" t="s">
        <v>9</v>
      </c>
    </row>
    <row r="86" customFormat="false" ht="14.4" hidden="false" customHeight="false" outlineLevel="0" collapsed="false">
      <c r="A86" s="0" t="s">
        <v>3</v>
      </c>
      <c r="B86" s="0" t="s">
        <v>5</v>
      </c>
      <c r="C86" s="0" t="s">
        <v>1714</v>
      </c>
      <c r="D86" s="0" t="s">
        <v>1550</v>
      </c>
      <c r="E86" s="0" t="s">
        <v>346</v>
      </c>
      <c r="F86" s="0" t="s">
        <v>1569</v>
      </c>
      <c r="G86" s="0" t="s">
        <v>1570</v>
      </c>
      <c r="H86" s="0" t="s">
        <v>1571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1</v>
      </c>
      <c r="P86" s="0" t="n">
        <v>0</v>
      </c>
      <c r="Q86" s="0" t="n">
        <v>0</v>
      </c>
      <c r="R86" s="0" t="n">
        <v>0</v>
      </c>
      <c r="S86" s="0" t="n">
        <v>0</v>
      </c>
      <c r="T86" s="0" t="s">
        <v>4</v>
      </c>
      <c r="U86" s="0" t="s">
        <v>6</v>
      </c>
    </row>
    <row r="87" customFormat="false" ht="14.4" hidden="false" customHeight="false" outlineLevel="0" collapsed="false">
      <c r="A87" s="0" t="s">
        <v>3</v>
      </c>
      <c r="B87" s="0" t="s">
        <v>5</v>
      </c>
      <c r="C87" s="0" t="s">
        <v>1715</v>
      </c>
      <c r="D87" s="0" t="s">
        <v>1618</v>
      </c>
      <c r="E87" s="0" t="s">
        <v>1619</v>
      </c>
      <c r="F87" s="0" t="s">
        <v>1698</v>
      </c>
      <c r="G87" s="0" t="s">
        <v>1687</v>
      </c>
      <c r="H87" s="0" t="s">
        <v>1688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1</v>
      </c>
      <c r="P87" s="0" t="n">
        <v>0</v>
      </c>
      <c r="Q87" s="0" t="n">
        <v>0</v>
      </c>
      <c r="R87" s="0" t="n">
        <v>0</v>
      </c>
      <c r="S87" s="0" t="n">
        <v>0</v>
      </c>
      <c r="T87" s="0" t="s">
        <v>4</v>
      </c>
      <c r="U87" s="0" t="s">
        <v>6</v>
      </c>
    </row>
    <row r="88" customFormat="false" ht="14.4" hidden="false" customHeight="false" outlineLevel="0" collapsed="false">
      <c r="A88" s="0" t="s">
        <v>3</v>
      </c>
      <c r="B88" s="0" t="s">
        <v>5</v>
      </c>
      <c r="C88" s="0" t="s">
        <v>1716</v>
      </c>
      <c r="D88" s="0" t="s">
        <v>1618</v>
      </c>
      <c r="E88" s="0" t="s">
        <v>1619</v>
      </c>
      <c r="F88" s="0" t="s">
        <v>1690</v>
      </c>
      <c r="G88" s="0" t="s">
        <v>1691</v>
      </c>
      <c r="H88" s="0" t="s">
        <v>95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1</v>
      </c>
      <c r="P88" s="0" t="n">
        <v>0</v>
      </c>
      <c r="Q88" s="0" t="n">
        <v>0</v>
      </c>
      <c r="R88" s="0" t="n">
        <v>0</v>
      </c>
      <c r="S88" s="0" t="n">
        <v>0</v>
      </c>
      <c r="T88" s="0" t="s">
        <v>4</v>
      </c>
      <c r="U88" s="0" t="s">
        <v>6</v>
      </c>
    </row>
    <row r="89" customFormat="false" ht="14.4" hidden="false" customHeight="false" outlineLevel="0" collapsed="false">
      <c r="A89" s="0" t="s">
        <v>3</v>
      </c>
      <c r="B89" s="0" t="s">
        <v>8</v>
      </c>
      <c r="C89" s="0" t="s">
        <v>1717</v>
      </c>
      <c r="D89" s="0" t="s">
        <v>1568</v>
      </c>
      <c r="E89" s="0" t="s">
        <v>959</v>
      </c>
      <c r="F89" s="0" t="s">
        <v>1718</v>
      </c>
      <c r="G89" s="0" t="s">
        <v>1719</v>
      </c>
      <c r="H89" s="0" t="s">
        <v>1720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1</v>
      </c>
      <c r="P89" s="0" t="n">
        <v>0</v>
      </c>
      <c r="Q89" s="0" t="n">
        <v>0</v>
      </c>
      <c r="R89" s="0" t="n">
        <v>0</v>
      </c>
      <c r="S89" s="0" t="n">
        <v>0</v>
      </c>
      <c r="T89" s="0" t="s">
        <v>4</v>
      </c>
      <c r="U89" s="0" t="s">
        <v>9</v>
      </c>
    </row>
    <row r="90" customFormat="false" ht="14.4" hidden="false" customHeight="false" outlineLevel="0" collapsed="false">
      <c r="A90" s="0" t="s">
        <v>3</v>
      </c>
      <c r="B90" s="0" t="s">
        <v>5</v>
      </c>
      <c r="C90" s="0" t="s">
        <v>1721</v>
      </c>
      <c r="D90" s="0" t="s">
        <v>1722</v>
      </c>
      <c r="E90" s="0" t="s">
        <v>1723</v>
      </c>
      <c r="F90" s="0" t="s">
        <v>1569</v>
      </c>
      <c r="G90" s="0" t="s">
        <v>1570</v>
      </c>
      <c r="H90" s="0" t="s">
        <v>1571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1</v>
      </c>
      <c r="P90" s="0" t="n">
        <v>0</v>
      </c>
      <c r="Q90" s="0" t="n">
        <v>0</v>
      </c>
      <c r="R90" s="0" t="n">
        <v>0</v>
      </c>
      <c r="S90" s="0" t="n">
        <v>0</v>
      </c>
      <c r="T90" s="0" t="s">
        <v>4</v>
      </c>
      <c r="U90" s="0" t="s">
        <v>6</v>
      </c>
    </row>
    <row r="91" customFormat="false" ht="14.4" hidden="false" customHeight="false" outlineLevel="0" collapsed="false">
      <c r="A91" s="0" t="s">
        <v>3</v>
      </c>
      <c r="B91" s="0" t="s">
        <v>5</v>
      </c>
      <c r="C91" s="0" t="s">
        <v>1724</v>
      </c>
      <c r="D91" s="0" t="s">
        <v>1722</v>
      </c>
      <c r="E91" s="0" t="s">
        <v>1723</v>
      </c>
      <c r="F91" s="0" t="s">
        <v>1573</v>
      </c>
      <c r="G91" s="0" t="s">
        <v>1574</v>
      </c>
      <c r="H91" s="0" t="s">
        <v>1575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1</v>
      </c>
      <c r="P91" s="0" t="n">
        <v>0</v>
      </c>
      <c r="Q91" s="0" t="n">
        <v>0</v>
      </c>
      <c r="R91" s="0" t="n">
        <v>0</v>
      </c>
      <c r="S91" s="0" t="n">
        <v>0</v>
      </c>
      <c r="T91" s="0" t="s">
        <v>4</v>
      </c>
      <c r="U91" s="0" t="s">
        <v>6</v>
      </c>
    </row>
    <row r="92" customFormat="false" ht="14.4" hidden="false" customHeight="false" outlineLevel="0" collapsed="false">
      <c r="A92" s="0" t="s">
        <v>8</v>
      </c>
      <c r="B92" s="0" t="s">
        <v>8</v>
      </c>
      <c r="C92" s="0" t="s">
        <v>1725</v>
      </c>
      <c r="D92" s="0" t="s">
        <v>1726</v>
      </c>
      <c r="E92" s="0" t="s">
        <v>1727</v>
      </c>
      <c r="F92" s="0" t="s">
        <v>1728</v>
      </c>
      <c r="G92" s="0" t="s">
        <v>1729</v>
      </c>
      <c r="H92" s="0" t="s">
        <v>1730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1</v>
      </c>
      <c r="P92" s="0" t="n">
        <v>0</v>
      </c>
      <c r="Q92" s="0" t="n">
        <v>0</v>
      </c>
      <c r="R92" s="0" t="n">
        <v>0</v>
      </c>
      <c r="S92" s="0" t="n">
        <v>0</v>
      </c>
      <c r="T92" s="0" t="s">
        <v>9</v>
      </c>
      <c r="U92" s="0" t="s">
        <v>9</v>
      </c>
    </row>
    <row r="93" customFormat="false" ht="14.4" hidden="false" customHeight="false" outlineLevel="0" collapsed="false">
      <c r="A93" s="0" t="s">
        <v>3</v>
      </c>
      <c r="B93" s="0" t="s">
        <v>8</v>
      </c>
      <c r="C93" s="0" t="s">
        <v>1731</v>
      </c>
      <c r="D93" s="0" t="s">
        <v>1550</v>
      </c>
      <c r="E93" s="0" t="s">
        <v>346</v>
      </c>
      <c r="F93" s="0" t="s">
        <v>1629</v>
      </c>
      <c r="G93" s="0" t="s">
        <v>1630</v>
      </c>
      <c r="H93" s="0" t="s">
        <v>1631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v>0</v>
      </c>
      <c r="R93" s="0" t="n">
        <v>0</v>
      </c>
      <c r="S93" s="0" t="n">
        <v>0</v>
      </c>
      <c r="T93" s="0" t="s">
        <v>4</v>
      </c>
      <c r="U93" s="0" t="s">
        <v>9</v>
      </c>
    </row>
    <row r="94" customFormat="false" ht="14.4" hidden="false" customHeight="false" outlineLevel="0" collapsed="false">
      <c r="A94" s="0" t="s">
        <v>3</v>
      </c>
      <c r="B94" s="0" t="s">
        <v>5</v>
      </c>
      <c r="C94" s="0" t="s">
        <v>1732</v>
      </c>
      <c r="D94" s="0" t="s">
        <v>1564</v>
      </c>
      <c r="E94" s="0" t="s">
        <v>1565</v>
      </c>
      <c r="F94" s="0" t="s">
        <v>1569</v>
      </c>
      <c r="G94" s="0" t="s">
        <v>1570</v>
      </c>
      <c r="H94" s="0" t="s">
        <v>1571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v>0</v>
      </c>
      <c r="R94" s="0" t="n">
        <v>0</v>
      </c>
      <c r="S94" s="0" t="n">
        <v>0</v>
      </c>
      <c r="T94" s="0" t="s">
        <v>4</v>
      </c>
      <c r="U94" s="0" t="s">
        <v>6</v>
      </c>
    </row>
    <row r="95" customFormat="false" ht="14.4" hidden="false" customHeight="false" outlineLevel="0" collapsed="false">
      <c r="A95" s="0" t="s">
        <v>3</v>
      </c>
      <c r="B95" s="0" t="s">
        <v>5</v>
      </c>
      <c r="C95" s="0" t="s">
        <v>1695</v>
      </c>
      <c r="D95" s="0" t="s">
        <v>1568</v>
      </c>
      <c r="E95" s="0" t="s">
        <v>959</v>
      </c>
      <c r="F95" s="0" t="s">
        <v>1573</v>
      </c>
      <c r="G95" s="0" t="s">
        <v>1574</v>
      </c>
      <c r="H95" s="0" t="s">
        <v>1575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</v>
      </c>
      <c r="Q95" s="0" t="n">
        <v>0</v>
      </c>
      <c r="R95" s="0" t="n">
        <v>0</v>
      </c>
      <c r="S95" s="0" t="n">
        <v>0</v>
      </c>
      <c r="T95" s="0" t="s">
        <v>4</v>
      </c>
      <c r="U95" s="0" t="s">
        <v>6</v>
      </c>
    </row>
    <row r="96" customFormat="false" ht="14.4" hidden="false" customHeight="false" outlineLevel="0" collapsed="false">
      <c r="A96" s="0" t="s">
        <v>3</v>
      </c>
      <c r="B96" s="0" t="s">
        <v>8</v>
      </c>
      <c r="C96" s="0" t="s">
        <v>1696</v>
      </c>
      <c r="D96" s="0" t="s">
        <v>1568</v>
      </c>
      <c r="E96" s="0" t="s">
        <v>959</v>
      </c>
      <c r="F96" s="0" t="s">
        <v>1633</v>
      </c>
      <c r="G96" s="0" t="s">
        <v>1634</v>
      </c>
      <c r="H96" s="0" t="s">
        <v>1635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0</v>
      </c>
      <c r="R96" s="0" t="n">
        <v>0</v>
      </c>
      <c r="S96" s="0" t="n">
        <v>0</v>
      </c>
      <c r="T96" s="0" t="s">
        <v>4</v>
      </c>
      <c r="U96" s="0" t="s">
        <v>9</v>
      </c>
    </row>
    <row r="97" customFormat="false" ht="14.4" hidden="false" customHeight="false" outlineLevel="0" collapsed="false">
      <c r="A97" s="0" t="s">
        <v>3</v>
      </c>
      <c r="B97" s="0" t="s">
        <v>8</v>
      </c>
      <c r="C97" s="0" t="s">
        <v>1733</v>
      </c>
      <c r="D97" s="0" t="s">
        <v>1702</v>
      </c>
      <c r="E97" s="0" t="s">
        <v>1703</v>
      </c>
      <c r="F97" s="0" t="s">
        <v>1734</v>
      </c>
      <c r="G97" s="0" t="s">
        <v>1630</v>
      </c>
      <c r="H97" s="0" t="s">
        <v>1631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v>0</v>
      </c>
      <c r="R97" s="0" t="n">
        <v>0</v>
      </c>
      <c r="S97" s="0" t="n">
        <v>0</v>
      </c>
      <c r="T97" s="0" t="s">
        <v>4</v>
      </c>
      <c r="U97" s="0" t="s">
        <v>9</v>
      </c>
    </row>
    <row r="98" customFormat="false" ht="14.4" hidden="false" customHeight="false" outlineLevel="0" collapsed="false">
      <c r="A98" s="0" t="s">
        <v>3</v>
      </c>
      <c r="B98" s="0" t="s">
        <v>5</v>
      </c>
      <c r="C98" s="0" t="s">
        <v>1735</v>
      </c>
      <c r="D98" s="0" t="s">
        <v>1702</v>
      </c>
      <c r="E98" s="0" t="s">
        <v>1703</v>
      </c>
      <c r="F98" s="0" t="s">
        <v>1569</v>
      </c>
      <c r="G98" s="0" t="s">
        <v>1570</v>
      </c>
      <c r="H98" s="0" t="s">
        <v>1571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0</v>
      </c>
      <c r="R98" s="0" t="n">
        <v>0</v>
      </c>
      <c r="S98" s="0" t="n">
        <v>0</v>
      </c>
      <c r="T98" s="0" t="s">
        <v>4</v>
      </c>
      <c r="U98" s="0" t="s">
        <v>6</v>
      </c>
    </row>
    <row r="99" customFormat="false" ht="14.4" hidden="false" customHeight="false" outlineLevel="0" collapsed="false">
      <c r="A99" s="0" t="s">
        <v>3</v>
      </c>
      <c r="B99" s="0" t="s">
        <v>5</v>
      </c>
      <c r="C99" s="0" t="s">
        <v>1736</v>
      </c>
      <c r="D99" s="0" t="s">
        <v>1702</v>
      </c>
      <c r="E99" s="0" t="s">
        <v>1703</v>
      </c>
      <c r="F99" s="0" t="s">
        <v>1569</v>
      </c>
      <c r="G99" s="0" t="s">
        <v>1570</v>
      </c>
      <c r="H99" s="0" t="s">
        <v>1571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0</v>
      </c>
      <c r="R99" s="0" t="n">
        <v>0</v>
      </c>
      <c r="S99" s="0" t="n">
        <v>0</v>
      </c>
      <c r="T99" s="0" t="s">
        <v>4</v>
      </c>
      <c r="U99" s="0" t="s">
        <v>6</v>
      </c>
    </row>
    <row r="100" customFormat="false" ht="14.4" hidden="false" customHeight="false" outlineLevel="0" collapsed="false">
      <c r="A100" s="0" t="s">
        <v>3</v>
      </c>
      <c r="B100" s="0" t="s">
        <v>5</v>
      </c>
      <c r="C100" s="0" t="s">
        <v>1737</v>
      </c>
      <c r="D100" s="0" t="s">
        <v>1702</v>
      </c>
      <c r="E100" s="0" t="s">
        <v>1703</v>
      </c>
      <c r="F100" s="0" t="s">
        <v>1573</v>
      </c>
      <c r="G100" s="0" t="s">
        <v>1574</v>
      </c>
      <c r="H100" s="0" t="s">
        <v>1575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v>0</v>
      </c>
      <c r="R100" s="0" t="n">
        <v>0</v>
      </c>
      <c r="S100" s="0" t="n">
        <v>0</v>
      </c>
      <c r="T100" s="0" t="s">
        <v>4</v>
      </c>
      <c r="U100" s="0" t="s">
        <v>6</v>
      </c>
    </row>
    <row r="101" customFormat="false" ht="14.4" hidden="false" customHeight="false" outlineLevel="0" collapsed="false">
      <c r="A101" s="0" t="s">
        <v>3</v>
      </c>
      <c r="B101" s="0" t="s">
        <v>8</v>
      </c>
      <c r="C101" s="0" t="s">
        <v>1738</v>
      </c>
      <c r="D101" s="0" t="s">
        <v>1550</v>
      </c>
      <c r="E101" s="0" t="s">
        <v>346</v>
      </c>
      <c r="F101" s="0" t="s">
        <v>1739</v>
      </c>
      <c r="G101" s="0" t="s">
        <v>1740</v>
      </c>
      <c r="H101" s="0" t="s">
        <v>1741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1</v>
      </c>
      <c r="R101" s="0" t="n">
        <v>0</v>
      </c>
      <c r="S101" s="0" t="n">
        <v>0</v>
      </c>
      <c r="T101" s="0" t="s">
        <v>4</v>
      </c>
      <c r="U101" s="0" t="s">
        <v>9</v>
      </c>
    </row>
    <row r="102" customFormat="false" ht="14.4" hidden="false" customHeight="false" outlineLevel="0" collapsed="false">
      <c r="A102" s="0" t="s">
        <v>3</v>
      </c>
      <c r="B102" s="0" t="s">
        <v>8</v>
      </c>
      <c r="C102" s="0" t="s">
        <v>1742</v>
      </c>
      <c r="D102" s="0" t="s">
        <v>1550</v>
      </c>
      <c r="E102" s="0" t="s">
        <v>346</v>
      </c>
      <c r="F102" s="0" t="s">
        <v>1629</v>
      </c>
      <c r="G102" s="0" t="s">
        <v>1630</v>
      </c>
      <c r="H102" s="0" t="s">
        <v>1631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1</v>
      </c>
      <c r="R102" s="0" t="n">
        <v>0</v>
      </c>
      <c r="S102" s="0" t="n">
        <v>0</v>
      </c>
      <c r="T102" s="0" t="s">
        <v>4</v>
      </c>
      <c r="U102" s="0" t="s">
        <v>9</v>
      </c>
    </row>
    <row r="103" customFormat="false" ht="14.4" hidden="false" customHeight="false" outlineLevel="0" collapsed="false">
      <c r="A103" s="0" t="s">
        <v>3</v>
      </c>
      <c r="B103" s="0" t="s">
        <v>8</v>
      </c>
      <c r="C103" s="0" t="s">
        <v>1743</v>
      </c>
      <c r="D103" s="0" t="s">
        <v>1550</v>
      </c>
      <c r="E103" s="0" t="s">
        <v>346</v>
      </c>
      <c r="F103" s="0" t="s">
        <v>1744</v>
      </c>
      <c r="G103" s="0" t="s">
        <v>1745</v>
      </c>
      <c r="H103" s="0" t="s">
        <v>1746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1</v>
      </c>
      <c r="R103" s="0" t="n">
        <v>0</v>
      </c>
      <c r="S103" s="0" t="n">
        <v>0</v>
      </c>
      <c r="T103" s="0" t="s">
        <v>4</v>
      </c>
      <c r="U103" s="0" t="s">
        <v>9</v>
      </c>
    </row>
    <row r="104" customFormat="false" ht="14.4" hidden="false" customHeight="false" outlineLevel="0" collapsed="false">
      <c r="A104" s="0" t="s">
        <v>3</v>
      </c>
      <c r="B104" s="0" t="s">
        <v>5</v>
      </c>
      <c r="C104" s="0" t="s">
        <v>1747</v>
      </c>
      <c r="D104" s="0" t="s">
        <v>1550</v>
      </c>
      <c r="E104" s="0" t="s">
        <v>346</v>
      </c>
      <c r="F104" s="0" t="s">
        <v>1569</v>
      </c>
      <c r="G104" s="0" t="s">
        <v>1570</v>
      </c>
      <c r="H104" s="0" t="s">
        <v>1571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1</v>
      </c>
      <c r="R104" s="0" t="n">
        <v>0</v>
      </c>
      <c r="S104" s="0" t="n">
        <v>0</v>
      </c>
      <c r="T104" s="0" t="s">
        <v>4</v>
      </c>
      <c r="U104" s="0" t="s">
        <v>6</v>
      </c>
    </row>
    <row r="105" customFormat="false" ht="14.4" hidden="false" customHeight="false" outlineLevel="0" collapsed="false">
      <c r="A105" s="0" t="s">
        <v>3</v>
      </c>
      <c r="B105" s="0" t="s">
        <v>11</v>
      </c>
      <c r="C105" s="0" t="s">
        <v>1748</v>
      </c>
      <c r="D105" s="0" t="s">
        <v>1550</v>
      </c>
      <c r="E105" s="0" t="s">
        <v>346</v>
      </c>
      <c r="F105" s="0" t="s">
        <v>1551</v>
      </c>
      <c r="G105" s="0" t="s">
        <v>1552</v>
      </c>
      <c r="H105" s="0" t="s">
        <v>1553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1</v>
      </c>
      <c r="R105" s="0" t="n">
        <v>0</v>
      </c>
      <c r="S105" s="0" t="n">
        <v>0</v>
      </c>
      <c r="T105" s="0" t="s">
        <v>4</v>
      </c>
      <c r="U105" s="0" t="s">
        <v>12</v>
      </c>
    </row>
    <row r="106" customFormat="false" ht="14.4" hidden="false" customHeight="false" outlineLevel="0" collapsed="false">
      <c r="A106" s="0" t="s">
        <v>3</v>
      </c>
      <c r="B106" s="0" t="s">
        <v>11</v>
      </c>
      <c r="C106" s="0" t="s">
        <v>1563</v>
      </c>
      <c r="D106" s="0" t="s">
        <v>1564</v>
      </c>
      <c r="E106" s="0" t="s">
        <v>1565</v>
      </c>
      <c r="F106" s="0" t="s">
        <v>1551</v>
      </c>
      <c r="G106" s="0" t="s">
        <v>1552</v>
      </c>
      <c r="H106" s="0" t="s">
        <v>1553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1</v>
      </c>
      <c r="R106" s="0" t="n">
        <v>0</v>
      </c>
      <c r="S106" s="0" t="n">
        <v>0</v>
      </c>
      <c r="T106" s="0" t="s">
        <v>4</v>
      </c>
      <c r="U106" s="0" t="s">
        <v>12</v>
      </c>
    </row>
    <row r="107" customFormat="false" ht="14.4" hidden="false" customHeight="false" outlineLevel="0" collapsed="false">
      <c r="A107" s="0" t="s">
        <v>3</v>
      </c>
      <c r="B107" s="0" t="s">
        <v>11</v>
      </c>
      <c r="C107" s="0" t="s">
        <v>1566</v>
      </c>
      <c r="D107" s="0" t="s">
        <v>1564</v>
      </c>
      <c r="E107" s="0" t="s">
        <v>1565</v>
      </c>
      <c r="F107" s="0" t="s">
        <v>1555</v>
      </c>
      <c r="G107" s="0" t="s">
        <v>1556</v>
      </c>
      <c r="H107" s="0" t="s">
        <v>1557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1</v>
      </c>
      <c r="R107" s="0" t="n">
        <v>0</v>
      </c>
      <c r="S107" s="0" t="n">
        <v>0</v>
      </c>
      <c r="T107" s="0" t="s">
        <v>4</v>
      </c>
      <c r="U107" s="0" t="s">
        <v>12</v>
      </c>
    </row>
    <row r="108" customFormat="false" ht="14.4" hidden="false" customHeight="false" outlineLevel="0" collapsed="false">
      <c r="A108" s="0" t="s">
        <v>3</v>
      </c>
      <c r="B108" s="0" t="s">
        <v>5</v>
      </c>
      <c r="C108" s="0" t="s">
        <v>1749</v>
      </c>
      <c r="D108" s="0" t="s">
        <v>1618</v>
      </c>
      <c r="E108" s="0" t="s">
        <v>1619</v>
      </c>
      <c r="F108" s="0" t="s">
        <v>1573</v>
      </c>
      <c r="G108" s="0" t="s">
        <v>1574</v>
      </c>
      <c r="H108" s="0" t="s">
        <v>1575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1</v>
      </c>
      <c r="R108" s="0" t="n">
        <v>0</v>
      </c>
      <c r="S108" s="0" t="n">
        <v>0</v>
      </c>
      <c r="T108" s="0" t="s">
        <v>4</v>
      </c>
      <c r="U108" s="0" t="s">
        <v>6</v>
      </c>
    </row>
    <row r="109" customFormat="false" ht="14.4" hidden="false" customHeight="false" outlineLevel="0" collapsed="false">
      <c r="A109" s="0" t="s">
        <v>3</v>
      </c>
      <c r="B109" s="0" t="s">
        <v>11</v>
      </c>
      <c r="C109" s="0" t="s">
        <v>1750</v>
      </c>
      <c r="D109" s="0" t="s">
        <v>1625</v>
      </c>
      <c r="E109" s="0" t="s">
        <v>1626</v>
      </c>
      <c r="F109" s="0" t="s">
        <v>1559</v>
      </c>
      <c r="G109" s="0" t="s">
        <v>1560</v>
      </c>
      <c r="H109" s="0" t="s">
        <v>1561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1</v>
      </c>
      <c r="R109" s="0" t="n">
        <v>0</v>
      </c>
      <c r="S109" s="0" t="n">
        <v>0</v>
      </c>
      <c r="T109" s="0" t="s">
        <v>4</v>
      </c>
      <c r="U109" s="0" t="s">
        <v>12</v>
      </c>
    </row>
    <row r="110" customFormat="false" ht="14.4" hidden="false" customHeight="false" outlineLevel="0" collapsed="false">
      <c r="A110" s="0" t="s">
        <v>3</v>
      </c>
      <c r="B110" s="0" t="s">
        <v>11</v>
      </c>
      <c r="C110" s="0" t="s">
        <v>1751</v>
      </c>
      <c r="D110" s="0" t="s">
        <v>1568</v>
      </c>
      <c r="E110" s="0" t="s">
        <v>959</v>
      </c>
      <c r="F110" s="0" t="s">
        <v>1551</v>
      </c>
      <c r="G110" s="0" t="s">
        <v>1552</v>
      </c>
      <c r="H110" s="0" t="s">
        <v>1553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1</v>
      </c>
      <c r="R110" s="0" t="n">
        <v>0</v>
      </c>
      <c r="S110" s="0" t="n">
        <v>0</v>
      </c>
      <c r="T110" s="0" t="s">
        <v>4</v>
      </c>
      <c r="U110" s="0" t="s">
        <v>12</v>
      </c>
    </row>
    <row r="111" customFormat="false" ht="14.4" hidden="false" customHeight="false" outlineLevel="0" collapsed="false">
      <c r="A111" s="0" t="s">
        <v>3</v>
      </c>
      <c r="B111" s="0" t="s">
        <v>11</v>
      </c>
      <c r="C111" s="0" t="s">
        <v>1752</v>
      </c>
      <c r="D111" s="0" t="s">
        <v>1568</v>
      </c>
      <c r="E111" s="0" t="s">
        <v>959</v>
      </c>
      <c r="F111" s="0" t="s">
        <v>1559</v>
      </c>
      <c r="G111" s="0" t="s">
        <v>1560</v>
      </c>
      <c r="H111" s="0" t="s">
        <v>1561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1</v>
      </c>
      <c r="R111" s="0" t="n">
        <v>0</v>
      </c>
      <c r="S111" s="0" t="n">
        <v>0</v>
      </c>
      <c r="T111" s="0" t="s">
        <v>4</v>
      </c>
      <c r="U111" s="0" t="s">
        <v>12</v>
      </c>
    </row>
    <row r="112" customFormat="false" ht="14.4" hidden="false" customHeight="false" outlineLevel="0" collapsed="false">
      <c r="A112" s="0" t="s">
        <v>3</v>
      </c>
      <c r="B112" s="0" t="s">
        <v>11</v>
      </c>
      <c r="C112" s="0" t="s">
        <v>1753</v>
      </c>
      <c r="D112" s="0" t="s">
        <v>1550</v>
      </c>
      <c r="E112" s="0" t="s">
        <v>346</v>
      </c>
      <c r="F112" s="0" t="s">
        <v>1579</v>
      </c>
      <c r="G112" s="0" t="s">
        <v>1580</v>
      </c>
      <c r="H112" s="0" t="s">
        <v>1581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</v>
      </c>
      <c r="S112" s="0" t="n">
        <v>1</v>
      </c>
      <c r="T112" s="0" t="s">
        <v>4</v>
      </c>
      <c r="U112" s="0" t="s">
        <v>12</v>
      </c>
    </row>
    <row r="113" customFormat="false" ht="14.4" hidden="false" customHeight="false" outlineLevel="0" collapsed="false">
      <c r="A113" s="0" t="s">
        <v>3</v>
      </c>
      <c r="B113" s="0" t="s">
        <v>11</v>
      </c>
      <c r="C113" s="0" t="s">
        <v>1754</v>
      </c>
      <c r="D113" s="0" t="s">
        <v>1550</v>
      </c>
      <c r="E113" s="0" t="s">
        <v>346</v>
      </c>
      <c r="F113" s="0" t="s">
        <v>1555</v>
      </c>
      <c r="G113" s="0" t="s">
        <v>1556</v>
      </c>
      <c r="H113" s="0" t="s">
        <v>1557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</v>
      </c>
      <c r="S113" s="0" t="n">
        <v>1</v>
      </c>
      <c r="T113" s="0" t="s">
        <v>4</v>
      </c>
      <c r="U113" s="0" t="s">
        <v>12</v>
      </c>
    </row>
    <row r="114" customFormat="false" ht="14.4" hidden="false" customHeight="false" outlineLevel="0" collapsed="false">
      <c r="A114" s="0" t="s">
        <v>3</v>
      </c>
      <c r="B114" s="0" t="s">
        <v>11</v>
      </c>
      <c r="C114" s="0" t="s">
        <v>1738</v>
      </c>
      <c r="D114" s="0" t="s">
        <v>1550</v>
      </c>
      <c r="E114" s="0" t="s">
        <v>346</v>
      </c>
      <c r="F114" s="0" t="s">
        <v>1551</v>
      </c>
      <c r="G114" s="0" t="s">
        <v>1552</v>
      </c>
      <c r="H114" s="0" t="s">
        <v>1553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</v>
      </c>
      <c r="S114" s="0" t="n">
        <v>0</v>
      </c>
      <c r="T114" s="0" t="s">
        <v>4</v>
      </c>
      <c r="U114" s="0" t="s">
        <v>12</v>
      </c>
    </row>
    <row r="115" customFormat="false" ht="14.4" hidden="false" customHeight="false" outlineLevel="0" collapsed="false">
      <c r="A115" s="0" t="s">
        <v>3</v>
      </c>
      <c r="B115" s="0" t="s">
        <v>11</v>
      </c>
      <c r="C115" s="0" t="s">
        <v>1738</v>
      </c>
      <c r="D115" s="0" t="s">
        <v>1550</v>
      </c>
      <c r="E115" s="0" t="s">
        <v>346</v>
      </c>
      <c r="F115" s="0" t="s">
        <v>1555</v>
      </c>
      <c r="G115" s="0" t="s">
        <v>1556</v>
      </c>
      <c r="H115" s="0" t="s">
        <v>1557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</v>
      </c>
      <c r="S115" s="0" t="n">
        <v>0</v>
      </c>
      <c r="T115" s="0" t="s">
        <v>4</v>
      </c>
      <c r="U115" s="0" t="s">
        <v>12</v>
      </c>
    </row>
    <row r="116" customFormat="false" ht="14.4" hidden="false" customHeight="false" outlineLevel="0" collapsed="false">
      <c r="A116" s="0" t="s">
        <v>3</v>
      </c>
      <c r="B116" s="0" t="s">
        <v>11</v>
      </c>
      <c r="C116" s="0" t="s">
        <v>1743</v>
      </c>
      <c r="D116" s="0" t="s">
        <v>1550</v>
      </c>
      <c r="E116" s="0" t="s">
        <v>346</v>
      </c>
      <c r="F116" s="0" t="s">
        <v>1755</v>
      </c>
      <c r="G116" s="0" t="s">
        <v>1580</v>
      </c>
      <c r="H116" s="0" t="s">
        <v>1581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</v>
      </c>
      <c r="S116" s="0" t="n">
        <v>0</v>
      </c>
      <c r="T116" s="0" t="s">
        <v>4</v>
      </c>
      <c r="U116" s="0" t="s">
        <v>12</v>
      </c>
    </row>
    <row r="117" customFormat="false" ht="14.4" hidden="false" customHeight="false" outlineLevel="0" collapsed="false">
      <c r="A117" s="0" t="s">
        <v>3</v>
      </c>
      <c r="B117" s="0" t="s">
        <v>11</v>
      </c>
      <c r="C117" s="0" t="s">
        <v>1743</v>
      </c>
      <c r="D117" s="0" t="s">
        <v>1550</v>
      </c>
      <c r="E117" s="0" t="s">
        <v>346</v>
      </c>
      <c r="F117" s="0" t="s">
        <v>1756</v>
      </c>
      <c r="G117" s="0" t="s">
        <v>1556</v>
      </c>
      <c r="H117" s="0" t="s">
        <v>1557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0</v>
      </c>
      <c r="T117" s="0" t="s">
        <v>4</v>
      </c>
      <c r="U117" s="0" t="s">
        <v>12</v>
      </c>
    </row>
    <row r="118" customFormat="false" ht="14.4" hidden="false" customHeight="false" outlineLevel="0" collapsed="false">
      <c r="A118" s="0" t="s">
        <v>3</v>
      </c>
      <c r="B118" s="0" t="s">
        <v>5</v>
      </c>
      <c r="C118" s="0" t="s">
        <v>1757</v>
      </c>
      <c r="D118" s="0" t="s">
        <v>1564</v>
      </c>
      <c r="E118" s="0" t="s">
        <v>1565</v>
      </c>
      <c r="F118" s="0" t="s">
        <v>1569</v>
      </c>
      <c r="G118" s="0" t="s">
        <v>1570</v>
      </c>
      <c r="H118" s="0" t="s">
        <v>1571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</v>
      </c>
      <c r="S118" s="0" t="n">
        <v>0</v>
      </c>
      <c r="T118" s="0" t="s">
        <v>4</v>
      </c>
      <c r="U118" s="0" t="s">
        <v>6</v>
      </c>
    </row>
    <row r="119" customFormat="false" ht="14.4" hidden="false" customHeight="false" outlineLevel="0" collapsed="false">
      <c r="A119" s="0" t="s">
        <v>3</v>
      </c>
      <c r="B119" s="0" t="s">
        <v>5</v>
      </c>
      <c r="C119" s="0" t="s">
        <v>1758</v>
      </c>
      <c r="D119" s="0" t="s">
        <v>1564</v>
      </c>
      <c r="E119" s="0" t="s">
        <v>1565</v>
      </c>
      <c r="F119" s="0" t="s">
        <v>1573</v>
      </c>
      <c r="G119" s="0" t="s">
        <v>1574</v>
      </c>
      <c r="H119" s="0" t="s">
        <v>1575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</v>
      </c>
      <c r="S119" s="0" t="n">
        <v>0</v>
      </c>
      <c r="T119" s="0" t="s">
        <v>4</v>
      </c>
      <c r="U119" s="0" t="s">
        <v>6</v>
      </c>
    </row>
    <row r="120" customFormat="false" ht="14.4" hidden="false" customHeight="false" outlineLevel="0" collapsed="false">
      <c r="A120" s="0" t="s">
        <v>3</v>
      </c>
      <c r="B120" s="0" t="s">
        <v>11</v>
      </c>
      <c r="C120" s="0" t="s">
        <v>1759</v>
      </c>
      <c r="D120" s="0" t="s">
        <v>1618</v>
      </c>
      <c r="E120" s="0" t="s">
        <v>1619</v>
      </c>
      <c r="F120" s="0" t="s">
        <v>1551</v>
      </c>
      <c r="G120" s="0" t="s">
        <v>1552</v>
      </c>
      <c r="H120" s="0" t="s">
        <v>1553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</v>
      </c>
      <c r="S120" s="0" t="n">
        <v>0</v>
      </c>
      <c r="T120" s="0" t="s">
        <v>4</v>
      </c>
      <c r="U120" s="0" t="s">
        <v>12</v>
      </c>
    </row>
    <row r="121" customFormat="false" ht="14.4" hidden="false" customHeight="false" outlineLevel="0" collapsed="false">
      <c r="A121" s="0" t="s">
        <v>3</v>
      </c>
      <c r="B121" s="0" t="s">
        <v>11</v>
      </c>
      <c r="C121" s="0" t="s">
        <v>1760</v>
      </c>
      <c r="D121" s="0" t="s">
        <v>1618</v>
      </c>
      <c r="E121" s="0" t="s">
        <v>1619</v>
      </c>
      <c r="F121" s="0" t="s">
        <v>1555</v>
      </c>
      <c r="G121" s="0" t="s">
        <v>1556</v>
      </c>
      <c r="H121" s="0" t="s">
        <v>1557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0</v>
      </c>
      <c r="T121" s="0" t="s">
        <v>4</v>
      </c>
      <c r="U121" s="0" t="s">
        <v>12</v>
      </c>
    </row>
    <row r="122" customFormat="false" ht="14.4" hidden="false" customHeight="false" outlineLevel="0" collapsed="false">
      <c r="A122" s="0" t="s">
        <v>3</v>
      </c>
      <c r="B122" s="0" t="s">
        <v>11</v>
      </c>
      <c r="C122" s="0" t="s">
        <v>1761</v>
      </c>
      <c r="D122" s="0" t="s">
        <v>1568</v>
      </c>
      <c r="E122" s="0" t="s">
        <v>959</v>
      </c>
      <c r="F122" s="0" t="s">
        <v>1551</v>
      </c>
      <c r="G122" s="0" t="s">
        <v>1552</v>
      </c>
      <c r="H122" s="0" t="s">
        <v>1553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</v>
      </c>
      <c r="S122" s="0" t="n">
        <v>0</v>
      </c>
      <c r="T122" s="0" t="s">
        <v>4</v>
      </c>
      <c r="U122" s="0" t="s">
        <v>12</v>
      </c>
    </row>
    <row r="123" customFormat="false" ht="14.4" hidden="false" customHeight="false" outlineLevel="0" collapsed="false">
      <c r="A123" s="0" t="s">
        <v>3</v>
      </c>
      <c r="B123" s="0" t="s">
        <v>11</v>
      </c>
      <c r="C123" s="0" t="s">
        <v>1762</v>
      </c>
      <c r="D123" s="0" t="s">
        <v>1568</v>
      </c>
      <c r="E123" s="0" t="s">
        <v>959</v>
      </c>
      <c r="F123" s="0" t="s">
        <v>1559</v>
      </c>
      <c r="G123" s="0" t="s">
        <v>1560</v>
      </c>
      <c r="H123" s="0" t="s">
        <v>1561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</v>
      </c>
      <c r="S123" s="0" t="n">
        <v>0</v>
      </c>
      <c r="T123" s="0" t="s">
        <v>4</v>
      </c>
      <c r="U123" s="0" t="s">
        <v>12</v>
      </c>
    </row>
    <row r="124" customFormat="false" ht="14.4" hidden="false" customHeight="false" outlineLevel="0" collapsed="false">
      <c r="A124" s="0" t="s">
        <v>3</v>
      </c>
      <c r="B124" s="0" t="s">
        <v>5</v>
      </c>
      <c r="C124" s="0" t="s">
        <v>1763</v>
      </c>
      <c r="D124" s="0" t="s">
        <v>1568</v>
      </c>
      <c r="E124" s="0" t="s">
        <v>959</v>
      </c>
      <c r="F124" s="0" t="s">
        <v>1573</v>
      </c>
      <c r="G124" s="0" t="s">
        <v>1574</v>
      </c>
      <c r="H124" s="0" t="s">
        <v>1575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</v>
      </c>
      <c r="S124" s="0" t="n">
        <v>0</v>
      </c>
      <c r="T124" s="0" t="s">
        <v>4</v>
      </c>
      <c r="U124" s="0" t="s">
        <v>6</v>
      </c>
    </row>
    <row r="125" customFormat="false" ht="14.4" hidden="false" customHeight="false" outlineLevel="0" collapsed="false">
      <c r="A125" s="0" t="s">
        <v>3</v>
      </c>
      <c r="B125" s="0" t="s">
        <v>8</v>
      </c>
      <c r="C125" s="0" t="s">
        <v>1764</v>
      </c>
      <c r="D125" s="0" t="s">
        <v>1568</v>
      </c>
      <c r="E125" s="0" t="s">
        <v>959</v>
      </c>
      <c r="F125" s="0" t="s">
        <v>1633</v>
      </c>
      <c r="G125" s="0" t="s">
        <v>1634</v>
      </c>
      <c r="H125" s="0" t="s">
        <v>1635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</v>
      </c>
      <c r="S125" s="0" t="n">
        <v>0</v>
      </c>
      <c r="T125" s="0" t="s">
        <v>4</v>
      </c>
      <c r="U125" s="0" t="s">
        <v>9</v>
      </c>
    </row>
    <row r="126" customFormat="false" ht="14.4" hidden="false" customHeight="false" outlineLevel="0" collapsed="false">
      <c r="A126" s="0" t="s">
        <v>3</v>
      </c>
      <c r="B126" s="0" t="s">
        <v>11</v>
      </c>
      <c r="C126" s="0" t="s">
        <v>1765</v>
      </c>
      <c r="D126" s="0" t="s">
        <v>1568</v>
      </c>
      <c r="E126" s="0" t="s">
        <v>959</v>
      </c>
      <c r="F126" s="0" t="s">
        <v>1559</v>
      </c>
      <c r="G126" s="0" t="s">
        <v>1560</v>
      </c>
      <c r="H126" s="0" t="s">
        <v>1561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</v>
      </c>
      <c r="S126" s="0" t="n">
        <v>0</v>
      </c>
      <c r="T126" s="0" t="s">
        <v>4</v>
      </c>
      <c r="U126" s="0" t="s">
        <v>12</v>
      </c>
    </row>
    <row r="127" customFormat="false" ht="14.4" hidden="false" customHeight="false" outlineLevel="0" collapsed="false">
      <c r="A127" s="0" t="s">
        <v>3</v>
      </c>
      <c r="B127" s="0" t="s">
        <v>11</v>
      </c>
      <c r="C127" s="0" t="s">
        <v>1766</v>
      </c>
      <c r="D127" s="0" t="s">
        <v>1568</v>
      </c>
      <c r="E127" s="0" t="s">
        <v>959</v>
      </c>
      <c r="F127" s="0" t="s">
        <v>1579</v>
      </c>
      <c r="G127" s="0" t="s">
        <v>1580</v>
      </c>
      <c r="H127" s="0" t="s">
        <v>1581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</v>
      </c>
      <c r="S127" s="0" t="n">
        <v>0</v>
      </c>
      <c r="T127" s="0" t="s">
        <v>4</v>
      </c>
      <c r="U127" s="0" t="s">
        <v>12</v>
      </c>
    </row>
    <row r="128" customFormat="false" ht="14.4" hidden="false" customHeight="false" outlineLevel="0" collapsed="false">
      <c r="A128" s="0" t="s">
        <v>3</v>
      </c>
      <c r="B128" s="0" t="s">
        <v>5</v>
      </c>
      <c r="C128" s="0" t="s">
        <v>1767</v>
      </c>
      <c r="D128" s="0" t="s">
        <v>1568</v>
      </c>
      <c r="E128" s="0" t="s">
        <v>959</v>
      </c>
      <c r="F128" s="0" t="s">
        <v>1573</v>
      </c>
      <c r="G128" s="0" t="s">
        <v>1574</v>
      </c>
      <c r="H128" s="0" t="s">
        <v>1575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</v>
      </c>
      <c r="S128" s="0" t="n">
        <v>0</v>
      </c>
      <c r="T128" s="0" t="s">
        <v>4</v>
      </c>
      <c r="U128" s="0" t="s">
        <v>6</v>
      </c>
    </row>
    <row r="129" customFormat="false" ht="14.4" hidden="false" customHeight="false" outlineLevel="0" collapsed="false">
      <c r="A129" s="0" t="s">
        <v>3</v>
      </c>
      <c r="B129" s="0" t="s">
        <v>11</v>
      </c>
      <c r="C129" s="0" t="s">
        <v>1768</v>
      </c>
      <c r="D129" s="0" t="s">
        <v>1706</v>
      </c>
      <c r="E129" s="0" t="s">
        <v>647</v>
      </c>
      <c r="F129" s="0" t="s">
        <v>1555</v>
      </c>
      <c r="G129" s="0" t="s">
        <v>1556</v>
      </c>
      <c r="H129" s="0" t="s">
        <v>1557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</v>
      </c>
      <c r="S129" s="0" t="n">
        <v>0</v>
      </c>
      <c r="T129" s="0" t="s">
        <v>4</v>
      </c>
      <c r="U129" s="0" t="s">
        <v>12</v>
      </c>
    </row>
    <row r="130" customFormat="false" ht="14.4" hidden="false" customHeight="false" outlineLevel="0" collapsed="false">
      <c r="A130" s="0" t="s">
        <v>3</v>
      </c>
      <c r="B130" s="0" t="s">
        <v>11</v>
      </c>
      <c r="C130" s="0" t="s">
        <v>1769</v>
      </c>
      <c r="D130" s="0" t="s">
        <v>1722</v>
      </c>
      <c r="E130" s="0" t="s">
        <v>1723</v>
      </c>
      <c r="F130" s="0" t="s">
        <v>1555</v>
      </c>
      <c r="G130" s="0" t="s">
        <v>1556</v>
      </c>
      <c r="H130" s="0" t="s">
        <v>1557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</v>
      </c>
      <c r="S130" s="0" t="n">
        <v>0</v>
      </c>
      <c r="T130" s="0" t="s">
        <v>4</v>
      </c>
      <c r="U130" s="0" t="s">
        <v>12</v>
      </c>
    </row>
    <row r="131" customFormat="false" ht="14.4" hidden="false" customHeight="false" outlineLevel="0" collapsed="false">
      <c r="A131" s="0" t="s">
        <v>3</v>
      </c>
      <c r="B131" s="0" t="s">
        <v>11</v>
      </c>
      <c r="C131" s="0" t="s">
        <v>1653</v>
      </c>
      <c r="D131" s="0" t="s">
        <v>1550</v>
      </c>
      <c r="E131" s="0" t="s">
        <v>346</v>
      </c>
      <c r="F131" s="0" t="s">
        <v>1555</v>
      </c>
      <c r="G131" s="0" t="s">
        <v>1556</v>
      </c>
      <c r="H131" s="0" t="s">
        <v>1557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1</v>
      </c>
      <c r="T131" s="0" t="s">
        <v>4</v>
      </c>
      <c r="U131" s="0" t="s">
        <v>12</v>
      </c>
    </row>
    <row r="132" customFormat="false" ht="14.4" hidden="false" customHeight="false" outlineLevel="0" collapsed="false">
      <c r="A132" s="0" t="s">
        <v>3</v>
      </c>
      <c r="B132" s="0" t="s">
        <v>11</v>
      </c>
      <c r="C132" s="0" t="s">
        <v>1770</v>
      </c>
      <c r="D132" s="0" t="s">
        <v>1550</v>
      </c>
      <c r="E132" s="0" t="s">
        <v>346</v>
      </c>
      <c r="F132" s="0" t="s">
        <v>1551</v>
      </c>
      <c r="G132" s="0" t="s">
        <v>1552</v>
      </c>
      <c r="H132" s="0" t="s">
        <v>1553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1</v>
      </c>
      <c r="T132" s="0" t="s">
        <v>4</v>
      </c>
      <c r="U132" s="0" t="s">
        <v>12</v>
      </c>
    </row>
    <row r="133" customFormat="false" ht="14.4" hidden="false" customHeight="false" outlineLevel="0" collapsed="false">
      <c r="A133" s="0" t="s">
        <v>3</v>
      </c>
      <c r="B133" s="0" t="s">
        <v>3</v>
      </c>
      <c r="C133" s="0" t="s">
        <v>1771</v>
      </c>
      <c r="D133" s="0" t="s">
        <v>1772</v>
      </c>
      <c r="E133" s="0" t="s">
        <v>1773</v>
      </c>
      <c r="F133" s="0" t="s">
        <v>1774</v>
      </c>
      <c r="G133" s="0" t="s">
        <v>1775</v>
      </c>
      <c r="H133" s="0" t="s">
        <v>1773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1</v>
      </c>
      <c r="T133" s="0" t="s">
        <v>4</v>
      </c>
      <c r="U133" s="0" t="s">
        <v>4</v>
      </c>
    </row>
    <row r="134" customFormat="false" ht="14.4" hidden="false" customHeight="false" outlineLevel="0" collapsed="false">
      <c r="A134" s="0" t="s">
        <v>3</v>
      </c>
      <c r="B134" s="0" t="s">
        <v>8</v>
      </c>
      <c r="C134" s="0" t="s">
        <v>1776</v>
      </c>
      <c r="D134" s="0" t="s">
        <v>1568</v>
      </c>
      <c r="E134" s="0" t="s">
        <v>959</v>
      </c>
      <c r="F134" s="0" t="s">
        <v>1734</v>
      </c>
      <c r="G134" s="0" t="s">
        <v>1630</v>
      </c>
      <c r="H134" s="0" t="s">
        <v>1631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1</v>
      </c>
      <c r="T134" s="0" t="s">
        <v>4</v>
      </c>
      <c r="U134" s="0" t="s">
        <v>9</v>
      </c>
    </row>
    <row r="135" customFormat="false" ht="14.4" hidden="false" customHeight="false" outlineLevel="0" collapsed="false">
      <c r="A135" s="0" t="s">
        <v>3</v>
      </c>
      <c r="B135" s="0" t="s">
        <v>11</v>
      </c>
      <c r="C135" s="0" t="s">
        <v>1777</v>
      </c>
      <c r="D135" s="0" t="s">
        <v>1568</v>
      </c>
      <c r="E135" s="0" t="s">
        <v>959</v>
      </c>
      <c r="F135" s="0" t="s">
        <v>1559</v>
      </c>
      <c r="G135" s="0" t="s">
        <v>1560</v>
      </c>
      <c r="H135" s="0" t="s">
        <v>1561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1</v>
      </c>
      <c r="T135" s="0" t="s">
        <v>4</v>
      </c>
      <c r="U135" s="0" t="s">
        <v>12</v>
      </c>
    </row>
    <row r="136" customFormat="false" ht="14.4" hidden="false" customHeight="false" outlineLevel="0" collapsed="false">
      <c r="A136" s="0" t="s">
        <v>3</v>
      </c>
      <c r="B136" s="0" t="s">
        <v>11</v>
      </c>
      <c r="C136" s="0" t="s">
        <v>1778</v>
      </c>
      <c r="D136" s="0" t="s">
        <v>1568</v>
      </c>
      <c r="E136" s="0" t="s">
        <v>959</v>
      </c>
      <c r="F136" s="0" t="s">
        <v>1551</v>
      </c>
      <c r="G136" s="0" t="s">
        <v>1552</v>
      </c>
      <c r="H136" s="0" t="s">
        <v>1553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1</v>
      </c>
      <c r="T136" s="0" t="s">
        <v>4</v>
      </c>
      <c r="U136" s="0" t="s">
        <v>12</v>
      </c>
    </row>
    <row r="137" customFormat="false" ht="14.4" hidden="false" customHeight="false" outlineLevel="0" collapsed="false">
      <c r="A137" s="0" t="s">
        <v>3</v>
      </c>
      <c r="B137" s="0" t="s">
        <v>3</v>
      </c>
      <c r="C137" s="0" t="s">
        <v>1779</v>
      </c>
      <c r="D137" s="0" t="s">
        <v>1780</v>
      </c>
      <c r="E137" s="0" t="s">
        <v>1781</v>
      </c>
      <c r="F137" s="0" t="s">
        <v>1782</v>
      </c>
      <c r="G137" s="0" t="s">
        <v>1783</v>
      </c>
      <c r="H137" s="0" t="s">
        <v>1784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1</v>
      </c>
      <c r="T137" s="0" t="s">
        <v>4</v>
      </c>
      <c r="U137" s="0" t="s">
        <v>4</v>
      </c>
    </row>
    <row r="138" customFormat="false" ht="14.4" hidden="false" customHeight="false" outlineLevel="0" collapsed="false">
      <c r="A138" s="0" t="s">
        <v>11</v>
      </c>
      <c r="B138" s="0" t="s">
        <v>11</v>
      </c>
      <c r="C138" s="0" t="s">
        <v>1785</v>
      </c>
      <c r="D138" s="0" t="s">
        <v>1621</v>
      </c>
      <c r="E138" s="0" t="s">
        <v>1622</v>
      </c>
      <c r="F138" s="0" t="s">
        <v>1786</v>
      </c>
      <c r="G138" s="0" t="s">
        <v>1621</v>
      </c>
      <c r="H138" s="0" t="s">
        <v>1622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1</v>
      </c>
      <c r="T138" s="0" t="s">
        <v>12</v>
      </c>
      <c r="U138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B187"/>
  <sheetViews>
    <sheetView showFormulas="false" showGridLines="true" showRowColHeaders="true" showZeros="true" rightToLeft="false" tabSelected="false" showOutlineSymbols="true" defaultGridColor="true" view="normal" topLeftCell="F40" colorId="64" zoomScale="100" zoomScaleNormal="100" zoomScalePageLayoutView="100" workbookViewId="0">
      <selection pane="topLeft" activeCell="O63" activeCellId="0" sqref="O6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1496</v>
      </c>
      <c r="B1" s="1" t="s">
        <v>1787</v>
      </c>
      <c r="C1" s="1" t="s">
        <v>1788</v>
      </c>
      <c r="D1" s="1" t="s">
        <v>1497</v>
      </c>
      <c r="E1" s="1" t="s">
        <v>1789</v>
      </c>
      <c r="F1" s="1" t="s">
        <v>1790</v>
      </c>
      <c r="G1" s="1" t="s">
        <v>1791</v>
      </c>
      <c r="H1" s="1" t="s">
        <v>1792</v>
      </c>
      <c r="I1" s="1" t="s">
        <v>1793</v>
      </c>
      <c r="J1" s="1" t="s">
        <v>1498</v>
      </c>
      <c r="K1" s="1" t="s">
        <v>1499</v>
      </c>
      <c r="L1" s="1" t="s">
        <v>1500</v>
      </c>
      <c r="M1" s="1" t="s">
        <v>1501</v>
      </c>
      <c r="N1" s="1" t="s">
        <v>1502</v>
      </c>
      <c r="O1" s="1" t="s">
        <v>1503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1504</v>
      </c>
      <c r="AB1" s="1" t="s">
        <v>1505</v>
      </c>
    </row>
    <row r="2" customFormat="false" ht="14.4" hidden="true" customHeight="false" outlineLevel="0" collapsed="false">
      <c r="A2" s="0" t="n">
        <v>1</v>
      </c>
      <c r="B2" s="0" t="n">
        <f aca="false">456779</f>
        <v>456779</v>
      </c>
      <c r="C2" s="0" t="s">
        <v>1794</v>
      </c>
      <c r="D2" s="0" t="n">
        <v>1</v>
      </c>
      <c r="E2" s="0" t="s">
        <v>1795</v>
      </c>
      <c r="F2" s="0" t="s">
        <v>1796</v>
      </c>
      <c r="G2" s="0" t="s">
        <v>1797</v>
      </c>
      <c r="H2" s="0" t="s">
        <v>1798</v>
      </c>
      <c r="I2" s="0" t="s">
        <v>1799</v>
      </c>
      <c r="J2" s="0" t="s">
        <v>1506</v>
      </c>
      <c r="K2" s="0" t="s">
        <v>1507</v>
      </c>
      <c r="L2" s="0" t="s">
        <v>1508</v>
      </c>
      <c r="M2" s="0" t="s">
        <v>1509</v>
      </c>
      <c r="N2" s="0" t="s">
        <v>1507</v>
      </c>
      <c r="O2" s="0" t="s">
        <v>1508</v>
      </c>
      <c r="P2" s="0" t="n">
        <v>64.9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s">
        <v>4</v>
      </c>
      <c r="AB2" s="0" t="s">
        <v>4</v>
      </c>
    </row>
    <row r="3" customFormat="false" ht="14.4" hidden="true" customHeight="false" outlineLevel="0" collapsed="false">
      <c r="A3" s="0" t="n">
        <v>1</v>
      </c>
      <c r="B3" s="0" t="s">
        <v>1800</v>
      </c>
      <c r="C3" s="0" t="s">
        <v>1801</v>
      </c>
      <c r="D3" s="0" t="n">
        <v>1</v>
      </c>
      <c r="E3" s="0" t="s">
        <v>1802</v>
      </c>
      <c r="F3" s="0" t="s">
        <v>1803</v>
      </c>
      <c r="G3" s="0" t="s">
        <v>1804</v>
      </c>
      <c r="H3" s="0" t="s">
        <v>1805</v>
      </c>
      <c r="I3" s="0" t="s">
        <v>1799</v>
      </c>
      <c r="J3" s="0" t="s">
        <v>1510</v>
      </c>
      <c r="K3" s="0" t="s">
        <v>1511</v>
      </c>
      <c r="L3" s="0" t="s">
        <v>1512</v>
      </c>
      <c r="M3" s="0" t="s">
        <v>1513</v>
      </c>
      <c r="N3" s="0" t="s">
        <v>1511</v>
      </c>
      <c r="O3" s="0" t="s">
        <v>1512</v>
      </c>
      <c r="P3" s="0" t="n">
        <v>20.3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s">
        <v>4</v>
      </c>
      <c r="AB3" s="0" t="s">
        <v>4</v>
      </c>
    </row>
    <row r="4" customFormat="false" ht="14.4" hidden="true" customHeight="false" outlineLevel="0" collapsed="false">
      <c r="A4" s="0" t="n">
        <v>1</v>
      </c>
      <c r="B4" s="0" t="n">
        <f aca="false">846042</f>
        <v>846042</v>
      </c>
      <c r="C4" s="0" t="s">
        <v>1806</v>
      </c>
      <c r="D4" s="0" t="n">
        <v>1</v>
      </c>
      <c r="E4" s="0" t="n">
        <f aca="false">846338</f>
        <v>846338</v>
      </c>
      <c r="F4" s="0" t="s">
        <v>1803</v>
      </c>
      <c r="G4" s="0" t="s">
        <v>1807</v>
      </c>
      <c r="H4" s="0" t="s">
        <v>1808</v>
      </c>
      <c r="I4" s="0" t="s">
        <v>1799</v>
      </c>
      <c r="J4" s="0" t="s">
        <v>1514</v>
      </c>
      <c r="K4" s="0" t="s">
        <v>1511</v>
      </c>
      <c r="L4" s="0" t="s">
        <v>1512</v>
      </c>
      <c r="M4" s="0" t="s">
        <v>1515</v>
      </c>
      <c r="N4" s="0" t="s">
        <v>1511</v>
      </c>
      <c r="O4" s="0" t="s">
        <v>1512</v>
      </c>
      <c r="P4" s="0" t="n">
        <v>32.5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s">
        <v>4</v>
      </c>
      <c r="AB4" s="0" t="s">
        <v>4</v>
      </c>
    </row>
    <row r="5" customFormat="false" ht="14.4" hidden="true" customHeight="false" outlineLevel="0" collapsed="false">
      <c r="A5" s="0" t="n">
        <v>1</v>
      </c>
      <c r="B5" s="0" t="n">
        <f aca="false">1240240</f>
        <v>1240240</v>
      </c>
      <c r="C5" s="0" t="s">
        <v>1809</v>
      </c>
      <c r="D5" s="0" t="n">
        <v>1</v>
      </c>
      <c r="E5" s="0" t="s">
        <v>1810</v>
      </c>
      <c r="F5" s="0" t="s">
        <v>1796</v>
      </c>
      <c r="G5" s="0" t="s">
        <v>1811</v>
      </c>
      <c r="H5" s="0" t="s">
        <v>1812</v>
      </c>
      <c r="I5" s="0" t="s">
        <v>1799</v>
      </c>
      <c r="J5" s="0" t="s">
        <v>1516</v>
      </c>
      <c r="K5" s="0" t="s">
        <v>1517</v>
      </c>
      <c r="L5" s="0" t="s">
        <v>69</v>
      </c>
      <c r="M5" s="0" t="s">
        <v>1518</v>
      </c>
      <c r="N5" s="0" t="s">
        <v>1517</v>
      </c>
      <c r="O5" s="0" t="s">
        <v>69</v>
      </c>
      <c r="P5" s="0" t="n">
        <v>29.1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s">
        <v>4</v>
      </c>
      <c r="AB5" s="0" t="s">
        <v>4</v>
      </c>
    </row>
    <row r="6" customFormat="false" ht="14.4" hidden="true" customHeight="false" outlineLevel="0" collapsed="false">
      <c r="A6" s="0" t="n">
        <v>1</v>
      </c>
      <c r="B6" s="0" t="s">
        <v>1813</v>
      </c>
      <c r="C6" s="0" t="s">
        <v>1814</v>
      </c>
      <c r="D6" s="0" t="n">
        <v>1</v>
      </c>
      <c r="E6" s="0" t="n">
        <f aca="false">3406063</f>
        <v>3406063</v>
      </c>
      <c r="F6" s="0" t="s">
        <v>1815</v>
      </c>
      <c r="G6" s="0" t="s">
        <v>1816</v>
      </c>
      <c r="H6" s="0" t="s">
        <v>1817</v>
      </c>
      <c r="I6" s="0" t="s">
        <v>1799</v>
      </c>
      <c r="J6" s="0" t="s">
        <v>1525</v>
      </c>
      <c r="K6" s="0" t="s">
        <v>1526</v>
      </c>
      <c r="L6" s="0" t="s">
        <v>140</v>
      </c>
      <c r="M6" s="0" t="s">
        <v>1527</v>
      </c>
      <c r="N6" s="0" t="s">
        <v>1526</v>
      </c>
      <c r="O6" s="0" t="s">
        <v>140</v>
      </c>
      <c r="P6" s="0" t="n">
        <v>25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4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s">
        <v>4</v>
      </c>
      <c r="AB6" s="0" t="s">
        <v>4</v>
      </c>
    </row>
    <row r="7" customFormat="false" ht="14.4" hidden="true" customHeight="false" outlineLevel="0" collapsed="false">
      <c r="A7" s="0" t="n">
        <v>1</v>
      </c>
      <c r="B7" s="0" t="n">
        <f aca="false">3589557</f>
        <v>3589557</v>
      </c>
      <c r="C7" s="0" t="s">
        <v>1796</v>
      </c>
      <c r="D7" s="0" t="n">
        <v>1</v>
      </c>
      <c r="E7" s="0" t="s">
        <v>1818</v>
      </c>
      <c r="F7" s="0" t="s">
        <v>1796</v>
      </c>
      <c r="G7" s="0" t="s">
        <v>1819</v>
      </c>
      <c r="H7" s="0" t="s">
        <v>1820</v>
      </c>
      <c r="I7" s="0" t="s">
        <v>1799</v>
      </c>
      <c r="J7" s="0" t="s">
        <v>1528</v>
      </c>
      <c r="K7" s="0" t="s">
        <v>1529</v>
      </c>
      <c r="L7" s="0" t="s">
        <v>1530</v>
      </c>
      <c r="M7" s="0" t="s">
        <v>1531</v>
      </c>
      <c r="N7" s="0" t="s">
        <v>1529</v>
      </c>
      <c r="O7" s="0" t="s">
        <v>1530</v>
      </c>
      <c r="P7" s="0" t="s">
        <v>1821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s">
        <v>4</v>
      </c>
      <c r="AB7" s="0" t="s">
        <v>4</v>
      </c>
    </row>
    <row r="8" customFormat="false" ht="14.4" hidden="false" customHeight="false" outlineLevel="0" collapsed="false">
      <c r="A8" s="0" t="n">
        <v>1</v>
      </c>
      <c r="B8" s="0" t="s">
        <v>1813</v>
      </c>
      <c r="C8" s="0" t="s">
        <v>1822</v>
      </c>
      <c r="D8" s="0" t="n">
        <v>1</v>
      </c>
      <c r="E8" s="0" t="n">
        <f aca="false">3406063</f>
        <v>3406063</v>
      </c>
      <c r="F8" s="0" t="s">
        <v>1823</v>
      </c>
      <c r="G8" s="0" t="s">
        <v>1824</v>
      </c>
      <c r="H8" s="0" t="s">
        <v>1825</v>
      </c>
      <c r="I8" s="0" t="s">
        <v>1799</v>
      </c>
      <c r="J8" s="0" t="s">
        <v>1525</v>
      </c>
      <c r="K8" s="0" t="s">
        <v>1526</v>
      </c>
      <c r="L8" s="0" t="s">
        <v>140</v>
      </c>
      <c r="M8" s="0" t="s">
        <v>1527</v>
      </c>
      <c r="N8" s="0" t="s">
        <v>1526</v>
      </c>
      <c r="O8" s="0" t="s">
        <v>140</v>
      </c>
      <c r="P8" s="0" t="n">
        <v>0</v>
      </c>
      <c r="Q8" s="0" t="n">
        <v>33.9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s">
        <v>4</v>
      </c>
      <c r="AB8" s="0" t="s">
        <v>4</v>
      </c>
    </row>
    <row r="9" customFormat="false" ht="14.4" hidden="false" customHeight="false" outlineLevel="0" collapsed="false">
      <c r="A9" s="0" t="n">
        <v>1</v>
      </c>
      <c r="B9" s="0" t="n">
        <f aca="false">3589557</f>
        <v>3589557</v>
      </c>
      <c r="C9" s="0" t="s">
        <v>1796</v>
      </c>
      <c r="D9" s="0" t="n">
        <v>1</v>
      </c>
      <c r="E9" s="0" t="s">
        <v>1818</v>
      </c>
      <c r="F9" s="0" t="s">
        <v>1796</v>
      </c>
      <c r="G9" s="0" t="s">
        <v>1826</v>
      </c>
      <c r="H9" s="0" t="s">
        <v>1827</v>
      </c>
      <c r="I9" s="0" t="s">
        <v>1799</v>
      </c>
      <c r="J9" s="0" t="s">
        <v>1528</v>
      </c>
      <c r="K9" s="0" t="s">
        <v>1529</v>
      </c>
      <c r="L9" s="0" t="s">
        <v>1530</v>
      </c>
      <c r="M9" s="0" t="s">
        <v>1531</v>
      </c>
      <c r="N9" s="0" t="s">
        <v>1529</v>
      </c>
      <c r="O9" s="0" t="s">
        <v>1530</v>
      </c>
      <c r="P9" s="0" t="n">
        <v>0</v>
      </c>
      <c r="Q9" s="0" t="s">
        <v>1821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s">
        <v>4</v>
      </c>
      <c r="AB9" s="0" t="s">
        <v>4</v>
      </c>
    </row>
    <row r="10" customFormat="false" ht="14.4" hidden="false" customHeight="false" outlineLevel="0" collapsed="false">
      <c r="A10" s="0" t="n">
        <v>1</v>
      </c>
      <c r="B10" s="0" t="n">
        <f aca="false">3589836</f>
        <v>3589836</v>
      </c>
      <c r="C10" s="0" t="s">
        <v>1796</v>
      </c>
      <c r="D10" s="0" t="n">
        <v>1</v>
      </c>
      <c r="E10" s="0" t="s">
        <v>1828</v>
      </c>
      <c r="F10" s="0" t="s">
        <v>1796</v>
      </c>
      <c r="G10" s="0" t="s">
        <v>1829</v>
      </c>
      <c r="H10" s="0" t="s">
        <v>1830</v>
      </c>
      <c r="I10" s="0" t="s">
        <v>1799</v>
      </c>
      <c r="J10" s="0" t="s">
        <v>1582</v>
      </c>
      <c r="K10" s="0" t="s">
        <v>1529</v>
      </c>
      <c r="L10" s="0" t="s">
        <v>1530</v>
      </c>
      <c r="M10" s="0" t="s">
        <v>1583</v>
      </c>
      <c r="N10" s="0" t="s">
        <v>1529</v>
      </c>
      <c r="O10" s="0" t="s">
        <v>1530</v>
      </c>
      <c r="P10" s="0" t="n">
        <v>0</v>
      </c>
      <c r="Q10" s="0" t="s">
        <v>1821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s">
        <v>4</v>
      </c>
      <c r="AB10" s="0" t="s">
        <v>4</v>
      </c>
    </row>
    <row r="11" customFormat="false" ht="14.4" hidden="false" customHeight="false" outlineLevel="0" collapsed="false">
      <c r="A11" s="0" t="n">
        <v>1</v>
      </c>
      <c r="B11" s="0" t="n">
        <f aca="false">4972505</f>
        <v>4972505</v>
      </c>
      <c r="C11" s="0" t="s">
        <v>1796</v>
      </c>
      <c r="D11" s="0" t="n">
        <v>1</v>
      </c>
      <c r="E11" s="0" t="s">
        <v>1831</v>
      </c>
      <c r="F11" s="0" t="s">
        <v>1832</v>
      </c>
      <c r="G11" s="0" t="s">
        <v>1833</v>
      </c>
      <c r="H11" s="0" t="s">
        <v>1834</v>
      </c>
      <c r="I11" s="0" t="s">
        <v>1799</v>
      </c>
      <c r="J11" s="0" t="s">
        <v>1584</v>
      </c>
      <c r="K11" s="0" t="s">
        <v>1585</v>
      </c>
      <c r="L11" s="0" t="s">
        <v>212</v>
      </c>
      <c r="M11" s="0" t="s">
        <v>1586</v>
      </c>
      <c r="N11" s="0" t="s">
        <v>1585</v>
      </c>
      <c r="O11" s="0" t="s">
        <v>212</v>
      </c>
      <c r="P11" s="0" t="n">
        <v>0</v>
      </c>
      <c r="Q11" s="0" t="n">
        <v>100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s">
        <v>4</v>
      </c>
      <c r="AB11" s="0" t="s">
        <v>4</v>
      </c>
    </row>
    <row r="12" customFormat="false" ht="14.4" hidden="false" customHeight="false" outlineLevel="0" collapsed="false">
      <c r="A12" s="0" t="n">
        <v>1</v>
      </c>
      <c r="B12" s="0" t="n">
        <f aca="false">3589557</f>
        <v>3589557</v>
      </c>
      <c r="C12" s="0" t="s">
        <v>1796</v>
      </c>
      <c r="D12" s="0" t="n">
        <v>1</v>
      </c>
      <c r="E12" s="0" t="s">
        <v>1818</v>
      </c>
      <c r="F12" s="0" t="s">
        <v>1796</v>
      </c>
      <c r="G12" s="0" t="s">
        <v>1835</v>
      </c>
      <c r="H12" s="0" t="s">
        <v>1836</v>
      </c>
      <c r="I12" s="0" t="s">
        <v>1799</v>
      </c>
      <c r="J12" s="0" t="s">
        <v>1528</v>
      </c>
      <c r="K12" s="0" t="s">
        <v>1529</v>
      </c>
      <c r="L12" s="0" t="s">
        <v>1530</v>
      </c>
      <c r="M12" s="0" t="s">
        <v>1531</v>
      </c>
      <c r="N12" s="0" t="s">
        <v>1529</v>
      </c>
      <c r="O12" s="0" t="s">
        <v>1530</v>
      </c>
      <c r="P12" s="0" t="n">
        <v>0</v>
      </c>
      <c r="Q12" s="0" t="n">
        <v>0</v>
      </c>
      <c r="R12" s="0" t="s">
        <v>1821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s">
        <v>4</v>
      </c>
      <c r="AB12" s="0" t="s">
        <v>4</v>
      </c>
    </row>
    <row r="13" customFormat="false" ht="14.4" hidden="false" customHeight="false" outlineLevel="0" collapsed="false">
      <c r="A13" s="0" t="n">
        <v>1</v>
      </c>
      <c r="B13" s="0" t="n">
        <f aca="false">4972505</f>
        <v>4972505</v>
      </c>
      <c r="C13" s="0" t="s">
        <v>1796</v>
      </c>
      <c r="D13" s="0" t="n">
        <v>1</v>
      </c>
      <c r="E13" s="0" t="s">
        <v>1837</v>
      </c>
      <c r="F13" s="0" t="s">
        <v>1832</v>
      </c>
      <c r="G13" s="0" t="s">
        <v>1838</v>
      </c>
      <c r="H13" s="0" t="s">
        <v>1839</v>
      </c>
      <c r="I13" s="0" t="s">
        <v>1799</v>
      </c>
      <c r="J13" s="0" t="s">
        <v>1584</v>
      </c>
      <c r="K13" s="0" t="s">
        <v>1585</v>
      </c>
      <c r="L13" s="0" t="s">
        <v>212</v>
      </c>
      <c r="M13" s="0" t="s">
        <v>1637</v>
      </c>
      <c r="N13" s="0" t="s">
        <v>1585</v>
      </c>
      <c r="O13" s="0" t="s">
        <v>212</v>
      </c>
      <c r="P13" s="0" t="n">
        <v>0</v>
      </c>
      <c r="Q13" s="0" t="n">
        <v>0</v>
      </c>
      <c r="R13" s="0" t="n">
        <v>100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s">
        <v>4</v>
      </c>
      <c r="AB13" s="0" t="s">
        <v>4</v>
      </c>
    </row>
    <row r="14" customFormat="false" ht="14.4" hidden="false" customHeight="false" outlineLevel="0" collapsed="false">
      <c r="A14" s="0" t="n">
        <v>1</v>
      </c>
      <c r="B14" s="0" t="n">
        <f aca="false">456779</f>
        <v>456779</v>
      </c>
      <c r="C14" s="0" t="s">
        <v>1840</v>
      </c>
      <c r="D14" s="0" t="n">
        <v>1</v>
      </c>
      <c r="E14" s="0" t="s">
        <v>1795</v>
      </c>
      <c r="F14" s="0" t="s">
        <v>1796</v>
      </c>
      <c r="G14" s="0" t="s">
        <v>1841</v>
      </c>
      <c r="H14" s="0" t="s">
        <v>1842</v>
      </c>
      <c r="I14" s="0" t="s">
        <v>1799</v>
      </c>
      <c r="J14" s="0" t="s">
        <v>1506</v>
      </c>
      <c r="K14" s="0" t="s">
        <v>1507</v>
      </c>
      <c r="L14" s="0" t="s">
        <v>1508</v>
      </c>
      <c r="M14" s="0" t="s">
        <v>1509</v>
      </c>
      <c r="N14" s="0" t="s">
        <v>1507</v>
      </c>
      <c r="O14" s="0" t="s">
        <v>1508</v>
      </c>
      <c r="P14" s="0" t="n">
        <v>0</v>
      </c>
      <c r="Q14" s="0" t="n">
        <v>0</v>
      </c>
      <c r="R14" s="0" t="n">
        <v>0</v>
      </c>
      <c r="S14" s="0" t="n">
        <v>81.3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s">
        <v>4</v>
      </c>
      <c r="AB14" s="0" t="s">
        <v>4</v>
      </c>
    </row>
    <row r="15" customFormat="false" ht="14.4" hidden="false" customHeight="false" outlineLevel="0" collapsed="false">
      <c r="A15" s="0" t="n">
        <v>1</v>
      </c>
      <c r="B15" s="0" t="n">
        <f aca="false">1240240</f>
        <v>1240240</v>
      </c>
      <c r="C15" s="0" t="s">
        <v>1843</v>
      </c>
      <c r="D15" s="0" t="n">
        <v>1</v>
      </c>
      <c r="E15" s="0" t="s">
        <v>1810</v>
      </c>
      <c r="F15" s="0" t="s">
        <v>1796</v>
      </c>
      <c r="G15" s="0" t="s">
        <v>1844</v>
      </c>
      <c r="H15" s="0" t="s">
        <v>1845</v>
      </c>
      <c r="I15" s="0" t="s">
        <v>1799</v>
      </c>
      <c r="J15" s="0" t="s">
        <v>1516</v>
      </c>
      <c r="K15" s="0" t="s">
        <v>1517</v>
      </c>
      <c r="L15" s="0" t="s">
        <v>69</v>
      </c>
      <c r="M15" s="0" t="s">
        <v>1518</v>
      </c>
      <c r="N15" s="0" t="s">
        <v>1517</v>
      </c>
      <c r="O15" s="0" t="s">
        <v>69</v>
      </c>
      <c r="P15" s="0" t="n">
        <v>0</v>
      </c>
      <c r="Q15" s="0" t="n">
        <v>0</v>
      </c>
      <c r="R15" s="0" t="n">
        <v>0</v>
      </c>
      <c r="S15" s="0" t="n">
        <v>16.7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s">
        <v>4</v>
      </c>
      <c r="AB15" s="0" t="s">
        <v>4</v>
      </c>
    </row>
    <row r="16" customFormat="false" ht="14.4" hidden="true" customHeight="false" outlineLevel="0" collapsed="false">
      <c r="A16" s="0" t="n">
        <v>1</v>
      </c>
      <c r="B16" s="0" t="n">
        <f aca="false">456779</f>
        <v>456779</v>
      </c>
      <c r="C16" s="0" t="s">
        <v>1846</v>
      </c>
      <c r="D16" s="0" t="n">
        <v>1</v>
      </c>
      <c r="E16" s="0" t="s">
        <v>1795</v>
      </c>
      <c r="F16" s="0" t="s">
        <v>1796</v>
      </c>
      <c r="G16" s="0" t="s">
        <v>1847</v>
      </c>
      <c r="H16" s="0" t="s">
        <v>1848</v>
      </c>
      <c r="I16" s="0" t="s">
        <v>1799</v>
      </c>
      <c r="J16" s="0" t="s">
        <v>1506</v>
      </c>
      <c r="K16" s="0" t="s">
        <v>1507</v>
      </c>
      <c r="L16" s="0" t="s">
        <v>1508</v>
      </c>
      <c r="M16" s="0" t="s">
        <v>1509</v>
      </c>
      <c r="N16" s="0" t="s">
        <v>1507</v>
      </c>
      <c r="O16" s="0" t="s">
        <v>1508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72.7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s">
        <v>4</v>
      </c>
      <c r="AB16" s="0" t="s">
        <v>4</v>
      </c>
    </row>
    <row r="17" customFormat="false" ht="14.4" hidden="true" customHeight="false" outlineLevel="0" collapsed="false">
      <c r="A17" s="0" t="n">
        <v>1</v>
      </c>
      <c r="B17" s="0" t="s">
        <v>1800</v>
      </c>
      <c r="C17" s="0" t="s">
        <v>1849</v>
      </c>
      <c r="D17" s="0" t="n">
        <v>1</v>
      </c>
      <c r="E17" s="0" t="s">
        <v>1802</v>
      </c>
      <c r="F17" s="0" t="s">
        <v>1850</v>
      </c>
      <c r="G17" s="0" t="s">
        <v>1851</v>
      </c>
      <c r="H17" s="0" t="s">
        <v>1852</v>
      </c>
      <c r="I17" s="0" t="s">
        <v>1799</v>
      </c>
      <c r="J17" s="0" t="s">
        <v>1510</v>
      </c>
      <c r="K17" s="0" t="s">
        <v>1511</v>
      </c>
      <c r="L17" s="0" t="s">
        <v>1512</v>
      </c>
      <c r="M17" s="0" t="s">
        <v>1513</v>
      </c>
      <c r="N17" s="0" t="s">
        <v>1511</v>
      </c>
      <c r="O17" s="0" t="s">
        <v>1512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53.9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s">
        <v>4</v>
      </c>
      <c r="AB17" s="0" t="s">
        <v>4</v>
      </c>
    </row>
    <row r="18" customFormat="false" ht="14.4" hidden="true" customHeight="false" outlineLevel="0" collapsed="false">
      <c r="A18" s="0" t="n">
        <v>1</v>
      </c>
      <c r="B18" s="0" t="n">
        <f aca="false">846042</f>
        <v>846042</v>
      </c>
      <c r="C18" s="0" t="s">
        <v>1853</v>
      </c>
      <c r="D18" s="0" t="n">
        <v>1</v>
      </c>
      <c r="E18" s="0" t="n">
        <f aca="false">846338</f>
        <v>846338</v>
      </c>
      <c r="F18" s="0" t="s">
        <v>1850</v>
      </c>
      <c r="G18" s="0" t="s">
        <v>1854</v>
      </c>
      <c r="H18" s="0" t="s">
        <v>1855</v>
      </c>
      <c r="I18" s="0" t="s">
        <v>1799</v>
      </c>
      <c r="J18" s="0" t="s">
        <v>1514</v>
      </c>
      <c r="K18" s="0" t="s">
        <v>1511</v>
      </c>
      <c r="L18" s="0" t="s">
        <v>1512</v>
      </c>
      <c r="M18" s="0" t="s">
        <v>1515</v>
      </c>
      <c r="N18" s="0" t="s">
        <v>1511</v>
      </c>
      <c r="O18" s="0" t="s">
        <v>1512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51.8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s">
        <v>4</v>
      </c>
      <c r="AB18" s="0" t="s">
        <v>4</v>
      </c>
    </row>
    <row r="19" customFormat="false" ht="14.4" hidden="true" customHeight="false" outlineLevel="0" collapsed="false">
      <c r="A19" s="0" t="n">
        <v>1</v>
      </c>
      <c r="B19" s="0" t="n">
        <f aca="false">1240240</f>
        <v>1240240</v>
      </c>
      <c r="C19" s="0" t="s">
        <v>1856</v>
      </c>
      <c r="D19" s="0" t="n">
        <v>1</v>
      </c>
      <c r="E19" s="0" t="s">
        <v>1810</v>
      </c>
      <c r="F19" s="0" t="s">
        <v>1796</v>
      </c>
      <c r="G19" s="0" t="s">
        <v>1857</v>
      </c>
      <c r="H19" s="0" t="s">
        <v>1858</v>
      </c>
      <c r="I19" s="0" t="s">
        <v>1799</v>
      </c>
      <c r="J19" s="0" t="s">
        <v>1516</v>
      </c>
      <c r="K19" s="0" t="s">
        <v>1517</v>
      </c>
      <c r="L19" s="0" t="s">
        <v>69</v>
      </c>
      <c r="M19" s="0" t="s">
        <v>1518</v>
      </c>
      <c r="N19" s="0" t="s">
        <v>1517</v>
      </c>
      <c r="O19" s="0" t="s">
        <v>69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37.8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s">
        <v>4</v>
      </c>
      <c r="AB19" s="0" t="s">
        <v>4</v>
      </c>
    </row>
    <row r="20" customFormat="false" ht="14.4" hidden="true" customHeight="false" outlineLevel="0" collapsed="false">
      <c r="A20" s="0" t="n">
        <v>1</v>
      </c>
      <c r="B20" s="0" t="s">
        <v>1859</v>
      </c>
      <c r="C20" s="0" t="s">
        <v>1860</v>
      </c>
      <c r="D20" s="0" t="n">
        <v>1</v>
      </c>
      <c r="E20" s="0" t="n">
        <f aca="false">3038037</f>
        <v>3038037</v>
      </c>
      <c r="F20" s="0" t="s">
        <v>1861</v>
      </c>
      <c r="G20" s="0" t="s">
        <v>1862</v>
      </c>
      <c r="H20" s="0" t="s">
        <v>1863</v>
      </c>
      <c r="I20" s="0" t="s">
        <v>1799</v>
      </c>
      <c r="J20" s="0" t="s">
        <v>1674</v>
      </c>
      <c r="K20" s="0" t="s">
        <v>1675</v>
      </c>
      <c r="L20" s="0" t="s">
        <v>1676</v>
      </c>
      <c r="M20" s="0" t="s">
        <v>1677</v>
      </c>
      <c r="N20" s="0" t="s">
        <v>1678</v>
      </c>
      <c r="O20" s="0" t="s">
        <v>1679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9.4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s">
        <v>4</v>
      </c>
      <c r="AB20" s="0" t="s">
        <v>4</v>
      </c>
    </row>
    <row r="21" customFormat="false" ht="14.4" hidden="true" customHeight="false" outlineLevel="0" collapsed="false">
      <c r="A21" s="0" t="n">
        <v>1</v>
      </c>
      <c r="B21" s="0" t="s">
        <v>1813</v>
      </c>
      <c r="C21" s="0" t="s">
        <v>1864</v>
      </c>
      <c r="D21" s="0" t="n">
        <v>1</v>
      </c>
      <c r="E21" s="0" t="n">
        <f aca="false">3406063</f>
        <v>3406063</v>
      </c>
      <c r="F21" s="0" t="s">
        <v>1865</v>
      </c>
      <c r="G21" s="0" t="s">
        <v>1866</v>
      </c>
      <c r="H21" s="0" t="s">
        <v>1867</v>
      </c>
      <c r="I21" s="0" t="s">
        <v>1799</v>
      </c>
      <c r="J21" s="0" t="s">
        <v>1525</v>
      </c>
      <c r="K21" s="0" t="s">
        <v>1526</v>
      </c>
      <c r="L21" s="0" t="s">
        <v>140</v>
      </c>
      <c r="M21" s="0" t="s">
        <v>1527</v>
      </c>
      <c r="N21" s="0" t="s">
        <v>1526</v>
      </c>
      <c r="O21" s="0" t="s">
        <v>140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25.7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s">
        <v>4</v>
      </c>
      <c r="AB21" s="0" t="s">
        <v>4</v>
      </c>
    </row>
    <row r="22" customFormat="false" ht="14.4" hidden="true" customHeight="false" outlineLevel="0" collapsed="false">
      <c r="A22" s="0" t="n">
        <v>1</v>
      </c>
      <c r="B22" s="0" t="n">
        <f aca="false">3589557</f>
        <v>3589557</v>
      </c>
      <c r="C22" s="0" t="s">
        <v>1796</v>
      </c>
      <c r="D22" s="0" t="n">
        <v>1</v>
      </c>
      <c r="E22" s="0" t="s">
        <v>1818</v>
      </c>
      <c r="F22" s="0" t="s">
        <v>1796</v>
      </c>
      <c r="G22" s="0" t="s">
        <v>1868</v>
      </c>
      <c r="H22" s="0" t="s">
        <v>1869</v>
      </c>
      <c r="I22" s="0" t="s">
        <v>1799</v>
      </c>
      <c r="J22" s="0" t="s">
        <v>1528</v>
      </c>
      <c r="K22" s="0" t="s">
        <v>1529</v>
      </c>
      <c r="L22" s="0" t="s">
        <v>1530</v>
      </c>
      <c r="M22" s="0" t="s">
        <v>1531</v>
      </c>
      <c r="N22" s="0" t="s">
        <v>1529</v>
      </c>
      <c r="O22" s="0" t="s">
        <v>1530</v>
      </c>
      <c r="P22" s="0" t="n">
        <v>0</v>
      </c>
      <c r="Q22" s="0" t="n">
        <v>0</v>
      </c>
      <c r="R22" s="0" t="n">
        <v>0</v>
      </c>
      <c r="S22" s="0" t="n">
        <v>0</v>
      </c>
      <c r="T22" s="0" t="s">
        <v>1821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s">
        <v>4</v>
      </c>
      <c r="AB22" s="0" t="s">
        <v>4</v>
      </c>
    </row>
    <row r="23" customFormat="false" ht="14.4" hidden="false" customHeight="false" outlineLevel="0" collapsed="false">
      <c r="A23" s="0" t="n">
        <v>1</v>
      </c>
      <c r="B23" s="0" t="n">
        <f aca="false">456779</f>
        <v>456779</v>
      </c>
      <c r="C23" s="0" t="s">
        <v>1870</v>
      </c>
      <c r="D23" s="0" t="n">
        <v>1</v>
      </c>
      <c r="E23" s="0" t="s">
        <v>1795</v>
      </c>
      <c r="F23" s="0" t="s">
        <v>1796</v>
      </c>
      <c r="G23" s="0" t="s">
        <v>1871</v>
      </c>
      <c r="H23" s="0" t="s">
        <v>1872</v>
      </c>
      <c r="I23" s="0" t="s">
        <v>1799</v>
      </c>
      <c r="J23" s="0" t="s">
        <v>1506</v>
      </c>
      <c r="K23" s="0" t="s">
        <v>1507</v>
      </c>
      <c r="L23" s="0" t="s">
        <v>1508</v>
      </c>
      <c r="M23" s="0" t="s">
        <v>1509</v>
      </c>
      <c r="N23" s="0" t="s">
        <v>1507</v>
      </c>
      <c r="O23" s="0" t="s">
        <v>1508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73.8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s">
        <v>4</v>
      </c>
      <c r="AB23" s="0" t="s">
        <v>4</v>
      </c>
    </row>
    <row r="24" customFormat="false" ht="14.4" hidden="false" customHeight="false" outlineLevel="0" collapsed="false">
      <c r="A24" s="0" t="n">
        <v>1</v>
      </c>
      <c r="B24" s="0" t="s">
        <v>1800</v>
      </c>
      <c r="C24" s="0" t="s">
        <v>1873</v>
      </c>
      <c r="D24" s="0" t="n">
        <v>1</v>
      </c>
      <c r="E24" s="0" t="s">
        <v>1802</v>
      </c>
      <c r="F24" s="0" t="s">
        <v>1874</v>
      </c>
      <c r="G24" s="0" t="s">
        <v>1875</v>
      </c>
      <c r="H24" s="0" t="s">
        <v>1876</v>
      </c>
      <c r="I24" s="0" t="s">
        <v>1799</v>
      </c>
      <c r="J24" s="0" t="s">
        <v>1510</v>
      </c>
      <c r="K24" s="0" t="s">
        <v>1511</v>
      </c>
      <c r="L24" s="0" t="s">
        <v>1512</v>
      </c>
      <c r="M24" s="0" t="s">
        <v>1513</v>
      </c>
      <c r="N24" s="0" t="s">
        <v>1511</v>
      </c>
      <c r="O24" s="0" t="s">
        <v>1512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18.9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s">
        <v>4</v>
      </c>
      <c r="AB24" s="0" t="s">
        <v>4</v>
      </c>
    </row>
    <row r="25" customFormat="false" ht="14.4" hidden="false" customHeight="false" outlineLevel="0" collapsed="false">
      <c r="A25" s="0" t="n">
        <v>1</v>
      </c>
      <c r="B25" s="0" t="n">
        <f aca="false">846042</f>
        <v>846042</v>
      </c>
      <c r="C25" s="0" t="s">
        <v>1877</v>
      </c>
      <c r="D25" s="0" t="n">
        <v>1</v>
      </c>
      <c r="E25" s="0" t="n">
        <f aca="false">846338</f>
        <v>846338</v>
      </c>
      <c r="F25" s="0" t="s">
        <v>1874</v>
      </c>
      <c r="G25" s="0" t="s">
        <v>1878</v>
      </c>
      <c r="H25" s="0" t="s">
        <v>1879</v>
      </c>
      <c r="I25" s="0" t="s">
        <v>1799</v>
      </c>
      <c r="J25" s="0" t="s">
        <v>1514</v>
      </c>
      <c r="K25" s="0" t="s">
        <v>1511</v>
      </c>
      <c r="L25" s="0" t="s">
        <v>1512</v>
      </c>
      <c r="M25" s="0" t="s">
        <v>1515</v>
      </c>
      <c r="N25" s="0" t="s">
        <v>1511</v>
      </c>
      <c r="O25" s="0" t="s">
        <v>1512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46.1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s">
        <v>4</v>
      </c>
      <c r="AB25" s="0" t="s">
        <v>4</v>
      </c>
    </row>
    <row r="26" customFormat="false" ht="14.4" hidden="false" customHeight="false" outlineLevel="0" collapsed="false">
      <c r="A26" s="0" t="n">
        <v>1</v>
      </c>
      <c r="B26" s="0" t="n">
        <f aca="false">1240240</f>
        <v>1240240</v>
      </c>
      <c r="C26" s="0" t="s">
        <v>1880</v>
      </c>
      <c r="D26" s="0" t="n">
        <v>1</v>
      </c>
      <c r="E26" s="0" t="s">
        <v>1810</v>
      </c>
      <c r="F26" s="0" t="s">
        <v>1796</v>
      </c>
      <c r="G26" s="0" t="s">
        <v>1881</v>
      </c>
      <c r="H26" s="0" t="s">
        <v>1882</v>
      </c>
      <c r="I26" s="0" t="s">
        <v>1799</v>
      </c>
      <c r="J26" s="0" t="s">
        <v>1516</v>
      </c>
      <c r="K26" s="0" t="s">
        <v>1517</v>
      </c>
      <c r="L26" s="0" t="s">
        <v>69</v>
      </c>
      <c r="M26" s="0" t="s">
        <v>1518</v>
      </c>
      <c r="N26" s="0" t="s">
        <v>1517</v>
      </c>
      <c r="O26" s="0" t="s">
        <v>69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26.7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s">
        <v>4</v>
      </c>
      <c r="AB26" s="0" t="s">
        <v>4</v>
      </c>
    </row>
    <row r="27" customFormat="false" ht="14.4" hidden="false" customHeight="false" outlineLevel="0" collapsed="false">
      <c r="A27" s="0" t="n">
        <v>1</v>
      </c>
      <c r="B27" s="0" t="s">
        <v>1813</v>
      </c>
      <c r="C27" s="0" t="s">
        <v>1883</v>
      </c>
      <c r="D27" s="0" t="n">
        <v>1</v>
      </c>
      <c r="E27" s="0" t="n">
        <f aca="false">3406063</f>
        <v>3406063</v>
      </c>
      <c r="F27" s="0" t="s">
        <v>1884</v>
      </c>
      <c r="G27" s="0" t="s">
        <v>1885</v>
      </c>
      <c r="H27" s="0" t="s">
        <v>1886</v>
      </c>
      <c r="I27" s="0" t="s">
        <v>1799</v>
      </c>
      <c r="J27" s="0" t="s">
        <v>1525</v>
      </c>
      <c r="K27" s="0" t="s">
        <v>1526</v>
      </c>
      <c r="L27" s="0" t="s">
        <v>140</v>
      </c>
      <c r="M27" s="0" t="s">
        <v>1527</v>
      </c>
      <c r="N27" s="0" t="s">
        <v>1526</v>
      </c>
      <c r="O27" s="0" t="s">
        <v>140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30.3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s">
        <v>4</v>
      </c>
      <c r="AB27" s="0" t="s">
        <v>4</v>
      </c>
    </row>
    <row r="28" customFormat="false" ht="14.4" hidden="false" customHeight="false" outlineLevel="0" collapsed="false">
      <c r="A28" s="0" t="n">
        <v>1</v>
      </c>
      <c r="B28" s="0" t="n">
        <f aca="false">3589557</f>
        <v>3589557</v>
      </c>
      <c r="C28" s="0" t="s">
        <v>1796</v>
      </c>
      <c r="D28" s="0" t="n">
        <v>1</v>
      </c>
      <c r="E28" s="0" t="s">
        <v>1818</v>
      </c>
      <c r="F28" s="0" t="s">
        <v>1796</v>
      </c>
      <c r="G28" s="0" t="s">
        <v>1887</v>
      </c>
      <c r="H28" s="0" t="s">
        <v>1888</v>
      </c>
      <c r="I28" s="0" t="s">
        <v>1799</v>
      </c>
      <c r="J28" s="0" t="s">
        <v>1528</v>
      </c>
      <c r="K28" s="0" t="s">
        <v>1529</v>
      </c>
      <c r="L28" s="0" t="s">
        <v>1530</v>
      </c>
      <c r="M28" s="0" t="s">
        <v>1531</v>
      </c>
      <c r="N28" s="0" t="s">
        <v>1529</v>
      </c>
      <c r="O28" s="0" t="s">
        <v>1530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s">
        <v>1821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s">
        <v>4</v>
      </c>
      <c r="AB28" s="0" t="s">
        <v>4</v>
      </c>
    </row>
    <row r="29" customFormat="false" ht="14.4" hidden="false" customHeight="false" outlineLevel="0" collapsed="false">
      <c r="A29" s="0" t="n">
        <v>1</v>
      </c>
      <c r="B29" s="0" t="s">
        <v>1889</v>
      </c>
      <c r="C29" s="0" t="s">
        <v>1890</v>
      </c>
      <c r="D29" s="0" t="n">
        <v>1</v>
      </c>
      <c r="E29" s="0" t="s">
        <v>1891</v>
      </c>
      <c r="F29" s="0" t="s">
        <v>1892</v>
      </c>
      <c r="G29" s="0" t="s">
        <v>1893</v>
      </c>
      <c r="H29" s="0" t="s">
        <v>1894</v>
      </c>
      <c r="I29" s="0" t="s">
        <v>1799</v>
      </c>
      <c r="J29" s="0" t="s">
        <v>1711</v>
      </c>
      <c r="K29" s="0" t="s">
        <v>1511</v>
      </c>
      <c r="L29" s="0" t="s">
        <v>1512</v>
      </c>
      <c r="M29" s="0" t="s">
        <v>1712</v>
      </c>
      <c r="N29" s="0" t="s">
        <v>1511</v>
      </c>
      <c r="O29" s="0" t="s">
        <v>1512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33.7</v>
      </c>
      <c r="W29" s="0" t="n">
        <v>0</v>
      </c>
      <c r="X29" s="0" t="n">
        <v>0</v>
      </c>
      <c r="Y29" s="0" t="n">
        <v>0</v>
      </c>
      <c r="Z29" s="0" t="n">
        <v>0</v>
      </c>
      <c r="AA29" s="0" t="s">
        <v>4</v>
      </c>
      <c r="AB29" s="0" t="s">
        <v>4</v>
      </c>
    </row>
    <row r="30" customFormat="false" ht="14.4" hidden="false" customHeight="false" outlineLevel="0" collapsed="false">
      <c r="A30" s="0" t="n">
        <v>1</v>
      </c>
      <c r="B30" s="0" t="n">
        <f aca="false">846042</f>
        <v>846042</v>
      </c>
      <c r="C30" s="0" t="s">
        <v>1895</v>
      </c>
      <c r="D30" s="0" t="n">
        <v>1</v>
      </c>
      <c r="E30" s="0" t="n">
        <f aca="false">846338</f>
        <v>846338</v>
      </c>
      <c r="F30" s="0" t="s">
        <v>1896</v>
      </c>
      <c r="G30" s="0" t="s">
        <v>1897</v>
      </c>
      <c r="H30" s="0" t="s">
        <v>1898</v>
      </c>
      <c r="I30" s="0" t="s">
        <v>1799</v>
      </c>
      <c r="J30" s="0" t="s">
        <v>1514</v>
      </c>
      <c r="K30" s="0" t="s">
        <v>1511</v>
      </c>
      <c r="L30" s="0" t="s">
        <v>1512</v>
      </c>
      <c r="M30" s="0" t="s">
        <v>1515</v>
      </c>
      <c r="N30" s="0" t="s">
        <v>1511</v>
      </c>
      <c r="O30" s="0" t="s">
        <v>1512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46.9</v>
      </c>
      <c r="W30" s="0" t="n">
        <v>0</v>
      </c>
      <c r="X30" s="0" t="n">
        <v>0</v>
      </c>
      <c r="Y30" s="0" t="n">
        <v>0</v>
      </c>
      <c r="Z30" s="0" t="n">
        <v>0</v>
      </c>
      <c r="AA30" s="0" t="s">
        <v>4</v>
      </c>
      <c r="AB30" s="0" t="s">
        <v>4</v>
      </c>
    </row>
    <row r="31" customFormat="false" ht="14.4" hidden="false" customHeight="false" outlineLevel="0" collapsed="false">
      <c r="A31" s="0" t="n">
        <v>1</v>
      </c>
      <c r="B31" s="0" t="n">
        <f aca="false">3589557</f>
        <v>3589557</v>
      </c>
      <c r="C31" s="0" t="s">
        <v>1796</v>
      </c>
      <c r="D31" s="0" t="n">
        <v>1</v>
      </c>
      <c r="E31" s="0" t="s">
        <v>1818</v>
      </c>
      <c r="F31" s="0" t="s">
        <v>1796</v>
      </c>
      <c r="G31" s="0" t="s">
        <v>1899</v>
      </c>
      <c r="H31" s="0" t="s">
        <v>1900</v>
      </c>
      <c r="I31" s="0" t="s">
        <v>1799</v>
      </c>
      <c r="J31" s="0" t="s">
        <v>1528</v>
      </c>
      <c r="K31" s="0" t="s">
        <v>1529</v>
      </c>
      <c r="L31" s="0" t="s">
        <v>1530</v>
      </c>
      <c r="M31" s="0" t="s">
        <v>1531</v>
      </c>
      <c r="N31" s="0" t="s">
        <v>1529</v>
      </c>
      <c r="O31" s="0" t="s">
        <v>1530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1821</v>
      </c>
      <c r="W31" s="0" t="n">
        <v>0</v>
      </c>
      <c r="X31" s="0" t="n">
        <v>0</v>
      </c>
      <c r="Y31" s="0" t="n">
        <v>0</v>
      </c>
      <c r="Z31" s="0" t="n">
        <v>0</v>
      </c>
      <c r="AA31" s="0" t="s">
        <v>4</v>
      </c>
      <c r="AB31" s="0" t="s">
        <v>4</v>
      </c>
    </row>
    <row r="32" customFormat="false" ht="14.4" hidden="false" customHeight="false" outlineLevel="0" collapsed="false">
      <c r="A32" s="0" t="n">
        <v>1</v>
      </c>
      <c r="B32" s="0" t="n">
        <f aca="false">4972505</f>
        <v>4972505</v>
      </c>
      <c r="C32" s="0" t="s">
        <v>1796</v>
      </c>
      <c r="D32" s="0" t="n">
        <v>1</v>
      </c>
      <c r="E32" s="0" t="s">
        <v>1837</v>
      </c>
      <c r="F32" s="0" t="s">
        <v>1832</v>
      </c>
      <c r="G32" s="0" t="s">
        <v>1901</v>
      </c>
      <c r="H32" s="0" t="s">
        <v>1902</v>
      </c>
      <c r="I32" s="0" t="s">
        <v>1799</v>
      </c>
      <c r="J32" s="0" t="s">
        <v>1584</v>
      </c>
      <c r="K32" s="0" t="s">
        <v>1585</v>
      </c>
      <c r="L32" s="0" t="s">
        <v>212</v>
      </c>
      <c r="M32" s="0" t="s">
        <v>1637</v>
      </c>
      <c r="N32" s="0" t="s">
        <v>1585</v>
      </c>
      <c r="O32" s="0" t="s">
        <v>212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100</v>
      </c>
      <c r="W32" s="0" t="n">
        <v>0</v>
      </c>
      <c r="X32" s="0" t="n">
        <v>0</v>
      </c>
      <c r="Y32" s="0" t="n">
        <v>0</v>
      </c>
      <c r="Z32" s="0" t="n">
        <v>0</v>
      </c>
      <c r="AA32" s="0" t="s">
        <v>4</v>
      </c>
      <c r="AB32" s="0" t="s">
        <v>4</v>
      </c>
    </row>
    <row r="33" customFormat="false" ht="14.4" hidden="false" customHeight="false" outlineLevel="0" collapsed="false">
      <c r="A33" s="0" t="n">
        <v>1</v>
      </c>
      <c r="B33" s="0" t="n">
        <f aca="false">456779</f>
        <v>456779</v>
      </c>
      <c r="C33" s="0" t="s">
        <v>1903</v>
      </c>
      <c r="D33" s="0" t="n">
        <v>1</v>
      </c>
      <c r="E33" s="0" t="s">
        <v>1795</v>
      </c>
      <c r="F33" s="0" t="s">
        <v>1796</v>
      </c>
      <c r="G33" s="0" t="s">
        <v>1904</v>
      </c>
      <c r="H33" s="0" t="s">
        <v>1905</v>
      </c>
      <c r="I33" s="0" t="s">
        <v>1799</v>
      </c>
      <c r="J33" s="0" t="s">
        <v>1506</v>
      </c>
      <c r="K33" s="0" t="s">
        <v>1507</v>
      </c>
      <c r="L33" s="0" t="s">
        <v>1508</v>
      </c>
      <c r="M33" s="0" t="s">
        <v>1509</v>
      </c>
      <c r="N33" s="0" t="s">
        <v>1507</v>
      </c>
      <c r="O33" s="0" t="s">
        <v>1508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73.2</v>
      </c>
      <c r="X33" s="0" t="n">
        <v>0</v>
      </c>
      <c r="Y33" s="0" t="n">
        <v>0</v>
      </c>
      <c r="Z33" s="0" t="n">
        <v>0</v>
      </c>
      <c r="AA33" s="0" t="s">
        <v>4</v>
      </c>
      <c r="AB33" s="0" t="s">
        <v>4</v>
      </c>
    </row>
    <row r="34" customFormat="false" ht="14.4" hidden="false" customHeight="false" outlineLevel="0" collapsed="false">
      <c r="A34" s="0" t="n">
        <v>1</v>
      </c>
      <c r="B34" s="0" t="s">
        <v>1800</v>
      </c>
      <c r="C34" s="0" t="s">
        <v>1906</v>
      </c>
      <c r="D34" s="0" t="n">
        <v>1</v>
      </c>
      <c r="E34" s="0" t="s">
        <v>1802</v>
      </c>
      <c r="F34" s="0" t="s">
        <v>1874</v>
      </c>
      <c r="G34" s="0" t="s">
        <v>1907</v>
      </c>
      <c r="H34" s="0" t="s">
        <v>1908</v>
      </c>
      <c r="I34" s="0" t="s">
        <v>1799</v>
      </c>
      <c r="J34" s="0" t="s">
        <v>1510</v>
      </c>
      <c r="K34" s="0" t="s">
        <v>1511</v>
      </c>
      <c r="L34" s="0" t="s">
        <v>1512</v>
      </c>
      <c r="M34" s="0" t="s">
        <v>1513</v>
      </c>
      <c r="N34" s="0" t="s">
        <v>1511</v>
      </c>
      <c r="O34" s="0" t="s">
        <v>1512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35.2</v>
      </c>
      <c r="X34" s="0" t="n">
        <v>0</v>
      </c>
      <c r="Y34" s="0" t="n">
        <v>0</v>
      </c>
      <c r="Z34" s="0" t="n">
        <v>0</v>
      </c>
      <c r="AA34" s="0" t="s">
        <v>4</v>
      </c>
      <c r="AB34" s="0" t="s">
        <v>4</v>
      </c>
    </row>
    <row r="35" customFormat="false" ht="14.4" hidden="false" customHeight="false" outlineLevel="0" collapsed="false">
      <c r="A35" s="0" t="n">
        <v>1</v>
      </c>
      <c r="B35" s="0" t="n">
        <f aca="false">846042</f>
        <v>846042</v>
      </c>
      <c r="C35" s="0" t="s">
        <v>1909</v>
      </c>
      <c r="D35" s="0" t="n">
        <v>1</v>
      </c>
      <c r="E35" s="0" t="n">
        <f aca="false">846338</f>
        <v>846338</v>
      </c>
      <c r="F35" s="0" t="s">
        <v>1874</v>
      </c>
      <c r="G35" s="0" t="s">
        <v>1910</v>
      </c>
      <c r="H35" s="0" t="s">
        <v>1908</v>
      </c>
      <c r="I35" s="0" t="s">
        <v>1799</v>
      </c>
      <c r="J35" s="0" t="s">
        <v>1514</v>
      </c>
      <c r="K35" s="0" t="s">
        <v>1511</v>
      </c>
      <c r="L35" s="0" t="s">
        <v>1512</v>
      </c>
      <c r="M35" s="0" t="s">
        <v>1515</v>
      </c>
      <c r="N35" s="0" t="s">
        <v>1511</v>
      </c>
      <c r="O35" s="0" t="s">
        <v>1512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33.6</v>
      </c>
      <c r="X35" s="0" t="n">
        <v>0</v>
      </c>
      <c r="Y35" s="0" t="n">
        <v>0</v>
      </c>
      <c r="Z35" s="0" t="n">
        <v>0</v>
      </c>
      <c r="AA35" s="0" t="s">
        <v>4</v>
      </c>
      <c r="AB35" s="0" t="s">
        <v>4</v>
      </c>
    </row>
    <row r="36" customFormat="false" ht="14.4" hidden="false" customHeight="false" outlineLevel="0" collapsed="false">
      <c r="A36" s="0" t="n">
        <v>1</v>
      </c>
      <c r="B36" s="0" t="n">
        <f aca="false">1240240</f>
        <v>1240240</v>
      </c>
      <c r="C36" s="0" t="s">
        <v>1911</v>
      </c>
      <c r="D36" s="0" t="n">
        <v>1</v>
      </c>
      <c r="E36" s="0" t="s">
        <v>1810</v>
      </c>
      <c r="F36" s="0" t="s">
        <v>1796</v>
      </c>
      <c r="G36" s="0" t="s">
        <v>1912</v>
      </c>
      <c r="H36" s="0" t="s">
        <v>1882</v>
      </c>
      <c r="I36" s="0" t="s">
        <v>1799</v>
      </c>
      <c r="J36" s="0" t="s">
        <v>1516</v>
      </c>
      <c r="K36" s="0" t="s">
        <v>1517</v>
      </c>
      <c r="L36" s="0" t="s">
        <v>69</v>
      </c>
      <c r="M36" s="0" t="s">
        <v>1518</v>
      </c>
      <c r="N36" s="0" t="s">
        <v>1517</v>
      </c>
      <c r="O36" s="0" t="s">
        <v>69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22.9</v>
      </c>
      <c r="X36" s="0" t="n">
        <v>0</v>
      </c>
      <c r="Y36" s="0" t="n">
        <v>0</v>
      </c>
      <c r="Z36" s="0" t="n">
        <v>0</v>
      </c>
      <c r="AA36" s="0" t="s">
        <v>4</v>
      </c>
      <c r="AB36" s="0" t="s">
        <v>4</v>
      </c>
    </row>
    <row r="37" customFormat="false" ht="14.4" hidden="false" customHeight="false" outlineLevel="0" collapsed="false">
      <c r="A37" s="0" t="n">
        <v>1</v>
      </c>
      <c r="B37" s="0" t="n">
        <f aca="false">3589557</f>
        <v>3589557</v>
      </c>
      <c r="C37" s="0" t="s">
        <v>1796</v>
      </c>
      <c r="D37" s="0" t="n">
        <v>1</v>
      </c>
      <c r="E37" s="0" t="s">
        <v>1818</v>
      </c>
      <c r="F37" s="0" t="s">
        <v>1796</v>
      </c>
      <c r="G37" s="0" t="s">
        <v>1913</v>
      </c>
      <c r="H37" s="0" t="s">
        <v>1900</v>
      </c>
      <c r="I37" s="0" t="s">
        <v>1799</v>
      </c>
      <c r="J37" s="0" t="s">
        <v>1528</v>
      </c>
      <c r="K37" s="0" t="s">
        <v>1529</v>
      </c>
      <c r="L37" s="0" t="s">
        <v>1530</v>
      </c>
      <c r="M37" s="0" t="s">
        <v>1531</v>
      </c>
      <c r="N37" s="0" t="s">
        <v>1529</v>
      </c>
      <c r="O37" s="0" t="s">
        <v>1530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s">
        <v>1821</v>
      </c>
      <c r="X37" s="0" t="n">
        <v>0</v>
      </c>
      <c r="Y37" s="0" t="n">
        <v>0</v>
      </c>
      <c r="Z37" s="0" t="n">
        <v>0</v>
      </c>
      <c r="AA37" s="0" t="s">
        <v>4</v>
      </c>
      <c r="AB37" s="0" t="s">
        <v>4</v>
      </c>
    </row>
    <row r="38" customFormat="false" ht="14.4" hidden="false" customHeight="false" outlineLevel="0" collapsed="false">
      <c r="A38" s="0" t="n">
        <v>1</v>
      </c>
      <c r="B38" s="0" t="n">
        <f aca="false">456779</f>
        <v>456779</v>
      </c>
      <c r="C38" s="0" t="s">
        <v>1914</v>
      </c>
      <c r="D38" s="0" t="n">
        <v>1</v>
      </c>
      <c r="E38" s="0" t="s">
        <v>1795</v>
      </c>
      <c r="F38" s="0" t="s">
        <v>1796</v>
      </c>
      <c r="G38" s="0" t="s">
        <v>1915</v>
      </c>
      <c r="H38" s="0" t="s">
        <v>1916</v>
      </c>
      <c r="I38" s="0" t="s">
        <v>1799</v>
      </c>
      <c r="J38" s="0" t="s">
        <v>1506</v>
      </c>
      <c r="K38" s="0" t="s">
        <v>1507</v>
      </c>
      <c r="L38" s="0" t="s">
        <v>1508</v>
      </c>
      <c r="M38" s="0" t="s">
        <v>1509</v>
      </c>
      <c r="N38" s="0" t="s">
        <v>1507</v>
      </c>
      <c r="O38" s="0" t="s">
        <v>1508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58.3</v>
      </c>
      <c r="Y38" s="0" t="n">
        <v>0</v>
      </c>
      <c r="Z38" s="0" t="n">
        <v>0</v>
      </c>
      <c r="AA38" s="0" t="s">
        <v>4</v>
      </c>
      <c r="AB38" s="0" t="s">
        <v>4</v>
      </c>
    </row>
    <row r="39" customFormat="false" ht="14.4" hidden="false" customHeight="false" outlineLevel="0" collapsed="false">
      <c r="A39" s="0" t="n">
        <v>1</v>
      </c>
      <c r="B39" s="0" t="n">
        <f aca="false">1240240</f>
        <v>1240240</v>
      </c>
      <c r="C39" s="0" t="s">
        <v>1917</v>
      </c>
      <c r="D39" s="0" t="n">
        <v>1</v>
      </c>
      <c r="E39" s="0" t="s">
        <v>1810</v>
      </c>
      <c r="F39" s="0" t="s">
        <v>1796</v>
      </c>
      <c r="G39" s="0" t="s">
        <v>1918</v>
      </c>
      <c r="H39" s="0" t="s">
        <v>1919</v>
      </c>
      <c r="I39" s="0" t="s">
        <v>1799</v>
      </c>
      <c r="J39" s="0" t="s">
        <v>1516</v>
      </c>
      <c r="K39" s="0" t="s">
        <v>1517</v>
      </c>
      <c r="L39" s="0" t="s">
        <v>69</v>
      </c>
      <c r="M39" s="0" t="s">
        <v>1518</v>
      </c>
      <c r="N39" s="0" t="s">
        <v>1517</v>
      </c>
      <c r="O39" s="0" t="s">
        <v>69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35</v>
      </c>
      <c r="Y39" s="0" t="n">
        <v>0</v>
      </c>
      <c r="Z39" s="0" t="n">
        <v>0</v>
      </c>
      <c r="AA39" s="0" t="s">
        <v>4</v>
      </c>
      <c r="AB39" s="0" t="s">
        <v>4</v>
      </c>
    </row>
    <row r="40" customFormat="false" ht="14.4" hidden="false" customHeight="false" outlineLevel="0" collapsed="false">
      <c r="A40" s="0" t="n">
        <v>1</v>
      </c>
      <c r="B40" s="0" t="s">
        <v>1813</v>
      </c>
      <c r="C40" s="0" t="s">
        <v>1920</v>
      </c>
      <c r="D40" s="0" t="n">
        <v>1</v>
      </c>
      <c r="E40" s="0" t="n">
        <f aca="false">3406063</f>
        <v>3406063</v>
      </c>
      <c r="F40" s="0" t="s">
        <v>1921</v>
      </c>
      <c r="G40" s="0" t="s">
        <v>1922</v>
      </c>
      <c r="H40" s="0" t="s">
        <v>1923</v>
      </c>
      <c r="I40" s="0" t="s">
        <v>1799</v>
      </c>
      <c r="J40" s="0" t="s">
        <v>1525</v>
      </c>
      <c r="K40" s="0" t="s">
        <v>1526</v>
      </c>
      <c r="L40" s="0" t="s">
        <v>140</v>
      </c>
      <c r="M40" s="0" t="s">
        <v>1527</v>
      </c>
      <c r="N40" s="0" t="s">
        <v>1526</v>
      </c>
      <c r="O40" s="0" t="s">
        <v>140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22.4</v>
      </c>
      <c r="Y40" s="0" t="n">
        <v>0</v>
      </c>
      <c r="Z40" s="0" t="n">
        <v>0</v>
      </c>
      <c r="AA40" s="0" t="s">
        <v>4</v>
      </c>
      <c r="AB40" s="0" t="s">
        <v>4</v>
      </c>
    </row>
    <row r="41" customFormat="false" ht="14.4" hidden="false" customHeight="false" outlineLevel="0" collapsed="false">
      <c r="A41" s="0" t="n">
        <v>1</v>
      </c>
      <c r="B41" s="0" t="n">
        <f aca="false">3589557</f>
        <v>3589557</v>
      </c>
      <c r="C41" s="0" t="s">
        <v>1796</v>
      </c>
      <c r="D41" s="0" t="n">
        <v>1</v>
      </c>
      <c r="E41" s="0" t="s">
        <v>1818</v>
      </c>
      <c r="F41" s="0" t="s">
        <v>1796</v>
      </c>
      <c r="G41" s="0" t="s">
        <v>1924</v>
      </c>
      <c r="H41" s="0" t="s">
        <v>1925</v>
      </c>
      <c r="I41" s="0" t="s">
        <v>1799</v>
      </c>
      <c r="J41" s="0" t="s">
        <v>1528</v>
      </c>
      <c r="K41" s="0" t="s">
        <v>1529</v>
      </c>
      <c r="L41" s="0" t="s">
        <v>1530</v>
      </c>
      <c r="M41" s="0" t="s">
        <v>1531</v>
      </c>
      <c r="N41" s="0" t="s">
        <v>1529</v>
      </c>
      <c r="O41" s="0" t="s">
        <v>1530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s">
        <v>1821</v>
      </c>
      <c r="Y41" s="0" t="n">
        <v>0</v>
      </c>
      <c r="Z41" s="0" t="n">
        <v>0</v>
      </c>
      <c r="AA41" s="0" t="s">
        <v>4</v>
      </c>
      <c r="AB41" s="0" t="s">
        <v>4</v>
      </c>
    </row>
    <row r="42" customFormat="false" ht="14.4" hidden="false" customHeight="false" outlineLevel="0" collapsed="false">
      <c r="A42" s="0" t="n">
        <v>1</v>
      </c>
      <c r="B42" s="0" t="n">
        <f aca="false">456779</f>
        <v>456779</v>
      </c>
      <c r="C42" s="0" t="s">
        <v>1926</v>
      </c>
      <c r="D42" s="0" t="n">
        <v>1</v>
      </c>
      <c r="E42" s="0" t="s">
        <v>1795</v>
      </c>
      <c r="F42" s="0" t="s">
        <v>1796</v>
      </c>
      <c r="G42" s="0" t="s">
        <v>1927</v>
      </c>
      <c r="H42" s="0" t="s">
        <v>1928</v>
      </c>
      <c r="I42" s="0" t="s">
        <v>1799</v>
      </c>
      <c r="J42" s="0" t="s">
        <v>1506</v>
      </c>
      <c r="K42" s="0" t="s">
        <v>1507</v>
      </c>
      <c r="L42" s="0" t="s">
        <v>1508</v>
      </c>
      <c r="M42" s="0" t="s">
        <v>1509</v>
      </c>
      <c r="N42" s="0" t="s">
        <v>1507</v>
      </c>
      <c r="O42" s="0" t="s">
        <v>1508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73.4</v>
      </c>
      <c r="Z42" s="0" t="n">
        <v>0</v>
      </c>
      <c r="AA42" s="0" t="s">
        <v>4</v>
      </c>
      <c r="AB42" s="0" t="s">
        <v>4</v>
      </c>
    </row>
    <row r="43" customFormat="false" ht="14.4" hidden="false" customHeight="false" outlineLevel="0" collapsed="false">
      <c r="A43" s="0" t="n">
        <v>1</v>
      </c>
      <c r="B43" s="0" t="n">
        <f aca="false">3589557</f>
        <v>3589557</v>
      </c>
      <c r="C43" s="0" t="s">
        <v>1796</v>
      </c>
      <c r="D43" s="0" t="n">
        <v>1</v>
      </c>
      <c r="E43" s="0" t="s">
        <v>1818</v>
      </c>
      <c r="F43" s="0" t="s">
        <v>1796</v>
      </c>
      <c r="G43" s="0" t="s">
        <v>1929</v>
      </c>
      <c r="H43" s="0" t="s">
        <v>1925</v>
      </c>
      <c r="I43" s="0" t="s">
        <v>1799</v>
      </c>
      <c r="J43" s="0" t="s">
        <v>1528</v>
      </c>
      <c r="K43" s="0" t="s">
        <v>1529</v>
      </c>
      <c r="L43" s="0" t="s">
        <v>1530</v>
      </c>
      <c r="M43" s="0" t="s">
        <v>1531</v>
      </c>
      <c r="N43" s="0" t="s">
        <v>1529</v>
      </c>
      <c r="O43" s="0" t="s">
        <v>1530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s">
        <v>1821</v>
      </c>
      <c r="Z43" s="0" t="n">
        <v>0</v>
      </c>
      <c r="AA43" s="0" t="s">
        <v>4</v>
      </c>
      <c r="AB43" s="0" t="s">
        <v>4</v>
      </c>
    </row>
    <row r="44" customFormat="false" ht="14.4" hidden="false" customHeight="false" outlineLevel="0" collapsed="false">
      <c r="A44" s="0" t="n">
        <v>1</v>
      </c>
      <c r="B44" s="0" t="n">
        <f aca="false">4972505</f>
        <v>4972505</v>
      </c>
      <c r="C44" s="0" t="s">
        <v>1796</v>
      </c>
      <c r="D44" s="0" t="n">
        <v>1</v>
      </c>
      <c r="E44" s="0" t="s">
        <v>1831</v>
      </c>
      <c r="F44" s="0" t="s">
        <v>1832</v>
      </c>
      <c r="G44" s="0" t="s">
        <v>1930</v>
      </c>
      <c r="H44" s="0" t="s">
        <v>1931</v>
      </c>
      <c r="I44" s="0" t="s">
        <v>1799</v>
      </c>
      <c r="J44" s="0" t="s">
        <v>1584</v>
      </c>
      <c r="K44" s="0" t="s">
        <v>1585</v>
      </c>
      <c r="L44" s="0" t="s">
        <v>212</v>
      </c>
      <c r="M44" s="0" t="s">
        <v>1586</v>
      </c>
      <c r="N44" s="0" t="s">
        <v>1585</v>
      </c>
      <c r="O44" s="0" t="s">
        <v>212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100</v>
      </c>
      <c r="Z44" s="0" t="n">
        <v>0</v>
      </c>
      <c r="AA44" s="0" t="s">
        <v>4</v>
      </c>
      <c r="AB44" s="0" t="s">
        <v>4</v>
      </c>
    </row>
    <row r="45" customFormat="false" ht="14.4" hidden="false" customHeight="false" outlineLevel="0" collapsed="false">
      <c r="A45" s="0" t="n">
        <v>1</v>
      </c>
      <c r="B45" s="0" t="n">
        <f aca="false">456779</f>
        <v>456779</v>
      </c>
      <c r="C45" s="0" t="s">
        <v>1932</v>
      </c>
      <c r="D45" s="0" t="n">
        <v>1</v>
      </c>
      <c r="E45" s="0" t="s">
        <v>1795</v>
      </c>
      <c r="F45" s="0" t="s">
        <v>1796</v>
      </c>
      <c r="G45" s="0" t="s">
        <v>1933</v>
      </c>
      <c r="H45" s="0" t="s">
        <v>1934</v>
      </c>
      <c r="I45" s="0" t="s">
        <v>1799</v>
      </c>
      <c r="J45" s="0" t="s">
        <v>1506</v>
      </c>
      <c r="K45" s="0" t="s">
        <v>1507</v>
      </c>
      <c r="L45" s="0" t="s">
        <v>1508</v>
      </c>
      <c r="M45" s="0" t="s">
        <v>1509</v>
      </c>
      <c r="N45" s="0" t="s">
        <v>1507</v>
      </c>
      <c r="O45" s="0" t="s">
        <v>1508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65.9</v>
      </c>
      <c r="AA45" s="0" t="s">
        <v>4</v>
      </c>
      <c r="AB45" s="0" t="s">
        <v>4</v>
      </c>
    </row>
    <row r="46" customFormat="false" ht="14.4" hidden="false" customHeight="false" outlineLevel="0" collapsed="false">
      <c r="A46" s="0" t="n">
        <v>1</v>
      </c>
      <c r="B46" s="0" t="n">
        <f aca="false">1110246</f>
        <v>1110246</v>
      </c>
      <c r="C46" s="0" t="s">
        <v>1935</v>
      </c>
      <c r="D46" s="0" t="n">
        <v>1</v>
      </c>
      <c r="E46" s="0" t="s">
        <v>1936</v>
      </c>
      <c r="F46" s="0" t="s">
        <v>1937</v>
      </c>
      <c r="G46" s="0" t="s">
        <v>1938</v>
      </c>
      <c r="H46" s="0" t="s">
        <v>1939</v>
      </c>
      <c r="I46" s="0" t="s">
        <v>1799</v>
      </c>
      <c r="J46" s="0" t="s">
        <v>1771</v>
      </c>
      <c r="K46" s="0" t="s">
        <v>1772</v>
      </c>
      <c r="L46" s="0" t="s">
        <v>1773</v>
      </c>
      <c r="M46" s="0" t="s">
        <v>1774</v>
      </c>
      <c r="N46" s="0" t="s">
        <v>1775</v>
      </c>
      <c r="O46" s="0" t="s">
        <v>1773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7.2</v>
      </c>
      <c r="AA46" s="0" t="s">
        <v>4</v>
      </c>
      <c r="AB46" s="0" t="s">
        <v>4</v>
      </c>
    </row>
    <row r="47" customFormat="false" ht="14.4" hidden="false" customHeight="false" outlineLevel="0" collapsed="false">
      <c r="A47" s="0" t="n">
        <v>1</v>
      </c>
      <c r="B47" s="0" t="n">
        <f aca="false">1240240</f>
        <v>1240240</v>
      </c>
      <c r="C47" s="0" t="s">
        <v>1940</v>
      </c>
      <c r="D47" s="0" t="n">
        <v>1</v>
      </c>
      <c r="E47" s="0" t="s">
        <v>1810</v>
      </c>
      <c r="F47" s="0" t="s">
        <v>1796</v>
      </c>
      <c r="G47" s="0" t="s">
        <v>1941</v>
      </c>
      <c r="H47" s="0" t="s">
        <v>1942</v>
      </c>
      <c r="I47" s="0" t="s">
        <v>1799</v>
      </c>
      <c r="J47" s="0" t="s">
        <v>1516</v>
      </c>
      <c r="K47" s="0" t="s">
        <v>1517</v>
      </c>
      <c r="L47" s="0" t="s">
        <v>69</v>
      </c>
      <c r="M47" s="0" t="s">
        <v>1518</v>
      </c>
      <c r="N47" s="0" t="s">
        <v>1517</v>
      </c>
      <c r="O47" s="0" t="s">
        <v>69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32.9</v>
      </c>
      <c r="AA47" s="0" t="s">
        <v>4</v>
      </c>
      <c r="AB47" s="0" t="s">
        <v>4</v>
      </c>
    </row>
    <row r="48" customFormat="false" ht="14.4" hidden="false" customHeight="false" outlineLevel="0" collapsed="false">
      <c r="A48" s="0" t="n">
        <v>1</v>
      </c>
      <c r="B48" s="0" t="s">
        <v>1943</v>
      </c>
      <c r="C48" s="0" t="s">
        <v>1944</v>
      </c>
      <c r="D48" s="0" t="n">
        <v>1</v>
      </c>
      <c r="E48" s="0" t="n">
        <f aca="false">3873848</f>
        <v>3873848</v>
      </c>
      <c r="F48" s="0" t="s">
        <v>1796</v>
      </c>
      <c r="G48" s="0" t="s">
        <v>1945</v>
      </c>
      <c r="H48" s="0" t="s">
        <v>1946</v>
      </c>
      <c r="I48" s="0" t="s">
        <v>1799</v>
      </c>
      <c r="J48" s="0" t="s">
        <v>1779</v>
      </c>
      <c r="K48" s="0" t="s">
        <v>1780</v>
      </c>
      <c r="L48" s="0" t="s">
        <v>1781</v>
      </c>
      <c r="M48" s="0" t="s">
        <v>1782</v>
      </c>
      <c r="N48" s="0" t="s">
        <v>1783</v>
      </c>
      <c r="O48" s="0" t="s">
        <v>1784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25</v>
      </c>
      <c r="AA48" s="0" t="s">
        <v>4</v>
      </c>
      <c r="AB48" s="0" t="s">
        <v>4</v>
      </c>
    </row>
    <row r="49" customFormat="false" ht="14.4" hidden="false" customHeight="false" outlineLevel="0" collapsed="false">
      <c r="A49" s="0" t="n">
        <v>1</v>
      </c>
      <c r="B49" s="0" t="n">
        <f aca="false">3589557</f>
        <v>3589557</v>
      </c>
      <c r="C49" s="0" t="s">
        <v>1796</v>
      </c>
      <c r="D49" s="0" t="n">
        <v>1</v>
      </c>
      <c r="E49" s="0" t="s">
        <v>1818</v>
      </c>
      <c r="F49" s="0" t="s">
        <v>1796</v>
      </c>
      <c r="G49" s="0" t="s">
        <v>1947</v>
      </c>
      <c r="H49" s="0" t="s">
        <v>1948</v>
      </c>
      <c r="I49" s="0" t="s">
        <v>1799</v>
      </c>
      <c r="J49" s="0" t="s">
        <v>1528</v>
      </c>
      <c r="K49" s="0" t="s">
        <v>1529</v>
      </c>
      <c r="L49" s="0" t="s">
        <v>1530</v>
      </c>
      <c r="M49" s="0" t="s">
        <v>1531</v>
      </c>
      <c r="N49" s="0" t="s">
        <v>1529</v>
      </c>
      <c r="O49" s="0" t="s">
        <v>1530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s">
        <v>1821</v>
      </c>
      <c r="AA49" s="0" t="s">
        <v>4</v>
      </c>
      <c r="AB49" s="0" t="s">
        <v>4</v>
      </c>
    </row>
    <row r="50" customFormat="false" ht="14.4" hidden="true" customHeight="false" outlineLevel="0" collapsed="false">
      <c r="A50" s="0" t="n">
        <v>1</v>
      </c>
      <c r="B50" s="0" t="n">
        <f aca="false">3163315</f>
        <v>3163315</v>
      </c>
      <c r="C50" s="0" t="s">
        <v>1949</v>
      </c>
      <c r="D50" s="0" t="n">
        <v>2</v>
      </c>
      <c r="E50" s="0" t="n">
        <f aca="false">197543</f>
        <v>197543</v>
      </c>
      <c r="F50" s="0" t="s">
        <v>1796</v>
      </c>
      <c r="G50" s="0" t="s">
        <v>1950</v>
      </c>
      <c r="H50" s="0" t="s">
        <v>1951</v>
      </c>
      <c r="I50" s="0" t="s">
        <v>1799</v>
      </c>
      <c r="J50" s="0" t="s">
        <v>1519</v>
      </c>
      <c r="K50" s="0" t="s">
        <v>1520</v>
      </c>
      <c r="L50" s="0" t="s">
        <v>1521</v>
      </c>
      <c r="M50" s="0" t="s">
        <v>1522</v>
      </c>
      <c r="N50" s="0" t="s">
        <v>1523</v>
      </c>
      <c r="O50" s="0" t="s">
        <v>1524</v>
      </c>
      <c r="P50" s="0" t="n">
        <v>5.3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s">
        <v>4</v>
      </c>
      <c r="AB50" s="0" t="s">
        <v>6</v>
      </c>
    </row>
    <row r="51" customFormat="false" ht="14.4" hidden="true" customHeight="false" outlineLevel="0" collapsed="false">
      <c r="A51" s="0" t="n">
        <v>2</v>
      </c>
      <c r="B51" s="0" t="s">
        <v>1952</v>
      </c>
      <c r="C51" s="0" t="s">
        <v>1796</v>
      </c>
      <c r="D51" s="0" t="n">
        <v>2</v>
      </c>
      <c r="E51" s="0" t="s">
        <v>1953</v>
      </c>
      <c r="F51" s="0" t="s">
        <v>1954</v>
      </c>
      <c r="G51" s="0" t="s">
        <v>1955</v>
      </c>
      <c r="H51" s="0" t="s">
        <v>1956</v>
      </c>
      <c r="I51" s="0" t="s">
        <v>1799</v>
      </c>
      <c r="J51" s="0" t="s">
        <v>1532</v>
      </c>
      <c r="K51" s="0" t="s">
        <v>1533</v>
      </c>
      <c r="L51" s="0" t="s">
        <v>1534</v>
      </c>
      <c r="M51" s="0" t="s">
        <v>1535</v>
      </c>
      <c r="N51" s="0" t="s">
        <v>1536</v>
      </c>
      <c r="O51" s="0" t="s">
        <v>1537</v>
      </c>
      <c r="P51" s="0" t="n">
        <v>5.7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s">
        <v>6</v>
      </c>
      <c r="AB51" s="0" t="s">
        <v>6</v>
      </c>
    </row>
    <row r="52" customFormat="false" ht="14.4" hidden="true" customHeight="false" outlineLevel="0" collapsed="false">
      <c r="A52" s="0" t="n">
        <v>2</v>
      </c>
      <c r="B52" s="0" t="s">
        <v>1957</v>
      </c>
      <c r="C52" s="0" t="s">
        <v>1796</v>
      </c>
      <c r="D52" s="0" t="n">
        <v>2</v>
      </c>
      <c r="E52" s="0" t="n">
        <f aca="false">104665</f>
        <v>104665</v>
      </c>
      <c r="F52" s="0" t="s">
        <v>1796</v>
      </c>
      <c r="G52" s="0" t="s">
        <v>1958</v>
      </c>
      <c r="H52" s="0" t="s">
        <v>1959</v>
      </c>
      <c r="I52" s="0" t="s">
        <v>1799</v>
      </c>
      <c r="J52" s="0" t="s">
        <v>1538</v>
      </c>
      <c r="K52" s="0" t="s">
        <v>1539</v>
      </c>
      <c r="L52" s="0" t="s">
        <v>1540</v>
      </c>
      <c r="M52" s="0" t="s">
        <v>1541</v>
      </c>
      <c r="N52" s="0" t="s">
        <v>1542</v>
      </c>
      <c r="O52" s="0" t="s">
        <v>1543</v>
      </c>
      <c r="P52" s="0" t="s">
        <v>1821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s">
        <v>6</v>
      </c>
      <c r="AB52" s="0" t="s">
        <v>6</v>
      </c>
    </row>
    <row r="53" customFormat="false" ht="14.4" hidden="false" customHeight="false" outlineLevel="0" collapsed="false">
      <c r="A53" s="0" t="n">
        <v>1</v>
      </c>
      <c r="B53" s="0" t="s">
        <v>1960</v>
      </c>
      <c r="C53" s="0" t="s">
        <v>1961</v>
      </c>
      <c r="D53" s="0" t="n">
        <v>2</v>
      </c>
      <c r="E53" s="0" t="n">
        <f aca="false">236578</f>
        <v>236578</v>
      </c>
      <c r="F53" s="0" t="s">
        <v>1796</v>
      </c>
      <c r="G53" s="0" t="s">
        <v>1962</v>
      </c>
      <c r="H53" s="0" t="s">
        <v>1963</v>
      </c>
      <c r="I53" s="0" t="s">
        <v>1799</v>
      </c>
      <c r="J53" s="0" t="s">
        <v>1567</v>
      </c>
      <c r="K53" s="0" t="s">
        <v>1568</v>
      </c>
      <c r="L53" s="0" t="s">
        <v>959</v>
      </c>
      <c r="M53" s="0" t="s">
        <v>1569</v>
      </c>
      <c r="N53" s="0" t="s">
        <v>1570</v>
      </c>
      <c r="O53" s="0" t="s">
        <v>1571</v>
      </c>
      <c r="P53" s="0" t="n">
        <v>0</v>
      </c>
      <c r="Q53" s="0" t="n">
        <v>23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s">
        <v>4</v>
      </c>
      <c r="AB53" s="0" t="s">
        <v>6</v>
      </c>
    </row>
    <row r="54" customFormat="false" ht="14.4" hidden="false" customHeight="false" outlineLevel="0" collapsed="false">
      <c r="A54" s="0" t="n">
        <v>1</v>
      </c>
      <c r="B54" s="0" t="n">
        <f aca="false">1710507</f>
        <v>1710507</v>
      </c>
      <c r="C54" s="0" t="s">
        <v>1964</v>
      </c>
      <c r="D54" s="0" t="n">
        <v>2</v>
      </c>
      <c r="E54" s="0" t="s">
        <v>1965</v>
      </c>
      <c r="F54" s="0" t="s">
        <v>1796</v>
      </c>
      <c r="G54" s="0" t="s">
        <v>1966</v>
      </c>
      <c r="H54" s="0" t="s">
        <v>1967</v>
      </c>
      <c r="I54" s="0" t="s">
        <v>1799</v>
      </c>
      <c r="J54" s="0" t="s">
        <v>1572</v>
      </c>
      <c r="K54" s="0" t="s">
        <v>1568</v>
      </c>
      <c r="L54" s="0" t="s">
        <v>959</v>
      </c>
      <c r="M54" s="0" t="s">
        <v>1573</v>
      </c>
      <c r="N54" s="0" t="s">
        <v>1574</v>
      </c>
      <c r="O54" s="0" t="s">
        <v>1575</v>
      </c>
      <c r="P54" s="0" t="n">
        <v>0</v>
      </c>
      <c r="Q54" s="0" t="n">
        <v>30.8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s">
        <v>4</v>
      </c>
      <c r="AB54" s="0" t="s">
        <v>6</v>
      </c>
    </row>
    <row r="55" customFormat="false" ht="14.4" hidden="false" customHeight="false" outlineLevel="0" collapsed="false">
      <c r="A55" s="0" t="n">
        <v>2</v>
      </c>
      <c r="B55" s="0" t="n">
        <f aca="false">1416</f>
        <v>1416</v>
      </c>
      <c r="C55" s="0" t="s">
        <v>1968</v>
      </c>
      <c r="D55" s="0" t="n">
        <v>2</v>
      </c>
      <c r="E55" s="0" t="s">
        <v>1969</v>
      </c>
      <c r="F55" s="0" t="s">
        <v>1970</v>
      </c>
      <c r="G55" s="0" t="s">
        <v>1829</v>
      </c>
      <c r="H55" s="0" t="s">
        <v>1971</v>
      </c>
      <c r="I55" s="0" t="s">
        <v>1799</v>
      </c>
      <c r="J55" s="0" t="s">
        <v>1587</v>
      </c>
      <c r="K55" s="0" t="s">
        <v>1588</v>
      </c>
      <c r="L55" s="0" t="s">
        <v>95</v>
      </c>
      <c r="M55" s="0" t="s">
        <v>1589</v>
      </c>
      <c r="N55" s="0" t="s">
        <v>1590</v>
      </c>
      <c r="O55" s="0" t="s">
        <v>1079</v>
      </c>
      <c r="P55" s="0" t="n">
        <v>0</v>
      </c>
      <c r="Q55" s="0" t="n">
        <v>5.1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s">
        <v>6</v>
      </c>
      <c r="AB55" s="0" t="s">
        <v>6</v>
      </c>
    </row>
    <row r="56" customFormat="false" ht="14.9" hidden="false" customHeight="false" outlineLevel="0" collapsed="false">
      <c r="A56" s="0" t="n">
        <v>2</v>
      </c>
      <c r="B56" s="0" t="n">
        <f aca="false">94708</f>
        <v>94708</v>
      </c>
      <c r="C56" s="0" t="s">
        <v>1796</v>
      </c>
      <c r="D56" s="0" t="n">
        <v>2</v>
      </c>
      <c r="E56" s="0" t="s">
        <v>1972</v>
      </c>
      <c r="F56" s="0" t="s">
        <v>1796</v>
      </c>
      <c r="G56" s="0" t="s">
        <v>1973</v>
      </c>
      <c r="H56" s="0" t="s">
        <v>1974</v>
      </c>
      <c r="I56" s="0" t="s">
        <v>1799</v>
      </c>
      <c r="J56" s="0" t="s">
        <v>1591</v>
      </c>
      <c r="K56" s="0" t="s">
        <v>1592</v>
      </c>
      <c r="L56" s="0" t="s">
        <v>1593</v>
      </c>
      <c r="M56" s="0" t="s">
        <v>1594</v>
      </c>
      <c r="N56" s="0" t="s">
        <v>1595</v>
      </c>
      <c r="O56" s="0" t="s">
        <v>1596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s">
        <v>6</v>
      </c>
      <c r="AB56" s="0" t="s">
        <v>6</v>
      </c>
    </row>
    <row r="57" customFormat="false" ht="14.9" hidden="false" customHeight="false" outlineLevel="0" collapsed="false">
      <c r="A57" s="0" t="n">
        <v>1</v>
      </c>
      <c r="B57" s="0" t="n">
        <f aca="false">455079</f>
        <v>455079</v>
      </c>
      <c r="C57" s="0" t="s">
        <v>1796</v>
      </c>
      <c r="D57" s="0" t="n">
        <v>2</v>
      </c>
      <c r="E57" s="0" t="s">
        <v>1957</v>
      </c>
      <c r="F57" s="0" t="s">
        <v>1796</v>
      </c>
      <c r="G57" s="0" t="s">
        <v>1975</v>
      </c>
      <c r="H57" s="0" t="s">
        <v>1974</v>
      </c>
      <c r="I57" s="0" t="s">
        <v>1799</v>
      </c>
      <c r="J57" s="0" t="s">
        <v>1605</v>
      </c>
      <c r="K57" s="0" t="s">
        <v>1606</v>
      </c>
      <c r="L57" s="0" t="s">
        <v>1607</v>
      </c>
      <c r="M57" s="0" t="s">
        <v>1538</v>
      </c>
      <c r="N57" s="0" t="s">
        <v>1539</v>
      </c>
      <c r="O57" s="0" t="s">
        <v>1540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s">
        <v>4</v>
      </c>
      <c r="AB57" s="0" t="s">
        <v>6</v>
      </c>
    </row>
    <row r="58" customFormat="false" ht="14.4" hidden="false" customHeight="false" outlineLevel="0" collapsed="false">
      <c r="A58" s="0" t="n">
        <v>1</v>
      </c>
      <c r="B58" s="0" t="s">
        <v>1976</v>
      </c>
      <c r="C58" s="0" t="s">
        <v>1977</v>
      </c>
      <c r="D58" s="0" t="n">
        <v>2</v>
      </c>
      <c r="E58" s="0" t="n">
        <f aca="false">236578</f>
        <v>236578</v>
      </c>
      <c r="F58" s="0" t="s">
        <v>1796</v>
      </c>
      <c r="G58" s="0" t="s">
        <v>1978</v>
      </c>
      <c r="H58" s="0" t="s">
        <v>1979</v>
      </c>
      <c r="I58" s="0" t="s">
        <v>1799</v>
      </c>
      <c r="J58" s="0" t="s">
        <v>1666</v>
      </c>
      <c r="K58" s="0" t="s">
        <v>1568</v>
      </c>
      <c r="L58" s="0" t="s">
        <v>959</v>
      </c>
      <c r="M58" s="0" t="s">
        <v>1569</v>
      </c>
      <c r="N58" s="0" t="s">
        <v>1570</v>
      </c>
      <c r="O58" s="0" t="s">
        <v>1571</v>
      </c>
      <c r="P58" s="0" t="n">
        <v>0</v>
      </c>
      <c r="Q58" s="0" t="n">
        <v>0</v>
      </c>
      <c r="R58" s="0" t="n">
        <v>0</v>
      </c>
      <c r="S58" s="0" t="n">
        <v>7.6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s">
        <v>4</v>
      </c>
      <c r="AB58" s="0" t="s">
        <v>6</v>
      </c>
    </row>
    <row r="59" customFormat="false" ht="14.4" hidden="false" customHeight="false" outlineLevel="0" collapsed="false">
      <c r="A59" s="0" t="n">
        <v>1</v>
      </c>
      <c r="B59" s="0" t="n">
        <f aca="false">3163315</f>
        <v>3163315</v>
      </c>
      <c r="C59" s="0" t="s">
        <v>1980</v>
      </c>
      <c r="D59" s="0" t="n">
        <v>2</v>
      </c>
      <c r="E59" s="0" t="n">
        <f aca="false">197543</f>
        <v>197543</v>
      </c>
      <c r="F59" s="0" t="s">
        <v>1796</v>
      </c>
      <c r="G59" s="0" t="s">
        <v>1950</v>
      </c>
      <c r="H59" s="0" t="s">
        <v>1959</v>
      </c>
      <c r="I59" s="0" t="s">
        <v>1799</v>
      </c>
      <c r="J59" s="0" t="s">
        <v>1519</v>
      </c>
      <c r="K59" s="0" t="s">
        <v>1520</v>
      </c>
      <c r="L59" s="0" t="s">
        <v>1521</v>
      </c>
      <c r="M59" s="0" t="s">
        <v>1522</v>
      </c>
      <c r="N59" s="0" t="s">
        <v>1523</v>
      </c>
      <c r="O59" s="0" t="s">
        <v>1524</v>
      </c>
      <c r="P59" s="0" t="n">
        <v>0</v>
      </c>
      <c r="Q59" s="0" t="n">
        <v>0</v>
      </c>
      <c r="R59" s="0" t="n">
        <v>0</v>
      </c>
      <c r="S59" s="0" t="n">
        <v>5.8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s">
        <v>4</v>
      </c>
      <c r="AB59" s="0" t="s">
        <v>6</v>
      </c>
    </row>
    <row r="60" customFormat="false" ht="14.9" hidden="false" customHeight="false" outlineLevel="0" collapsed="false">
      <c r="A60" s="0" t="n">
        <v>2</v>
      </c>
      <c r="B60" s="0" t="s">
        <v>1981</v>
      </c>
      <c r="C60" s="0" t="s">
        <v>1796</v>
      </c>
      <c r="D60" s="0" t="n">
        <v>2</v>
      </c>
      <c r="E60" s="0" t="n">
        <f aca="false">141495</f>
        <v>141495</v>
      </c>
      <c r="F60" s="0" t="s">
        <v>1796</v>
      </c>
      <c r="G60" s="0" t="s">
        <v>1982</v>
      </c>
      <c r="H60" s="0" t="s">
        <v>1983</v>
      </c>
      <c r="I60" s="0" t="s">
        <v>1799</v>
      </c>
      <c r="J60" s="0" t="s">
        <v>1667</v>
      </c>
      <c r="K60" s="0" t="s">
        <v>1668</v>
      </c>
      <c r="L60" s="0" t="s">
        <v>1669</v>
      </c>
      <c r="M60" s="0" t="s">
        <v>1670</v>
      </c>
      <c r="N60" s="0" t="s">
        <v>1671</v>
      </c>
      <c r="O60" s="0" t="s">
        <v>1593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s">
        <v>6</v>
      </c>
      <c r="AB60" s="0" t="s">
        <v>6</v>
      </c>
    </row>
    <row r="61" customFormat="false" ht="14.4" hidden="false" customHeight="false" outlineLevel="0" collapsed="false">
      <c r="A61" s="0" t="n">
        <v>1</v>
      </c>
      <c r="B61" s="0" t="s">
        <v>1800</v>
      </c>
      <c r="C61" s="0" t="s">
        <v>1873</v>
      </c>
      <c r="D61" s="0" t="n">
        <v>2</v>
      </c>
      <c r="E61" s="0" t="s">
        <v>1984</v>
      </c>
      <c r="F61" s="0" t="s">
        <v>1796</v>
      </c>
      <c r="G61" s="0" t="s">
        <v>1985</v>
      </c>
      <c r="H61" s="0" t="s">
        <v>1986</v>
      </c>
      <c r="I61" s="0" t="s">
        <v>1799</v>
      </c>
      <c r="J61" s="0" t="s">
        <v>1510</v>
      </c>
      <c r="K61" s="0" t="s">
        <v>1511</v>
      </c>
      <c r="L61" s="0" t="s">
        <v>1512</v>
      </c>
      <c r="M61" s="0" t="s">
        <v>1680</v>
      </c>
      <c r="N61" s="0" t="s">
        <v>1574</v>
      </c>
      <c r="O61" s="0" t="s">
        <v>1575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28.5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s">
        <v>4</v>
      </c>
      <c r="AB61" s="0" t="s">
        <v>6</v>
      </c>
    </row>
    <row r="62" customFormat="false" ht="14.4" hidden="false" customHeight="false" outlineLevel="0" collapsed="false">
      <c r="A62" s="0" t="n">
        <v>1</v>
      </c>
      <c r="B62" s="0" t="s">
        <v>1987</v>
      </c>
      <c r="C62" s="0" t="s">
        <v>1988</v>
      </c>
      <c r="D62" s="0" t="n">
        <v>2</v>
      </c>
      <c r="E62" s="0" t="s">
        <v>1989</v>
      </c>
      <c r="F62" s="0" t="s">
        <v>1990</v>
      </c>
      <c r="G62" s="0" t="s">
        <v>1991</v>
      </c>
      <c r="H62" s="0" t="s">
        <v>1992</v>
      </c>
      <c r="I62" s="0" t="s">
        <v>1799</v>
      </c>
      <c r="J62" s="0" t="s">
        <v>1683</v>
      </c>
      <c r="K62" s="0" t="s">
        <v>1684</v>
      </c>
      <c r="L62" s="0" t="s">
        <v>1685</v>
      </c>
      <c r="M62" s="0" t="s">
        <v>1686</v>
      </c>
      <c r="N62" s="0" t="s">
        <v>1687</v>
      </c>
      <c r="O62" s="0" t="s">
        <v>1688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5.4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s">
        <v>4</v>
      </c>
      <c r="AB62" s="0" t="s">
        <v>6</v>
      </c>
    </row>
    <row r="63" customFormat="false" ht="14.4" hidden="false" customHeight="false" outlineLevel="0" collapsed="false">
      <c r="A63" s="0" t="n">
        <v>1</v>
      </c>
      <c r="B63" s="0" t="n">
        <f aca="false">846866</f>
        <v>846866</v>
      </c>
      <c r="C63" s="0" t="s">
        <v>1993</v>
      </c>
      <c r="D63" s="0" t="n">
        <v>2</v>
      </c>
      <c r="E63" s="0" t="n">
        <f aca="false">151119</f>
        <v>151119</v>
      </c>
      <c r="F63" s="0" t="s">
        <v>1994</v>
      </c>
      <c r="G63" s="0" t="s">
        <v>1991</v>
      </c>
      <c r="H63" s="0" t="s">
        <v>1995</v>
      </c>
      <c r="I63" s="0" t="s">
        <v>1799</v>
      </c>
      <c r="J63" s="0" t="s">
        <v>1689</v>
      </c>
      <c r="K63" s="0" t="s">
        <v>1684</v>
      </c>
      <c r="L63" s="0" t="s">
        <v>1685</v>
      </c>
      <c r="M63" s="0" t="s">
        <v>1690</v>
      </c>
      <c r="N63" s="0" t="s">
        <v>1691</v>
      </c>
      <c r="O63" s="0" t="s">
        <v>95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5.4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s">
        <v>4</v>
      </c>
      <c r="AB63" s="0" t="s">
        <v>6</v>
      </c>
    </row>
    <row r="64" customFormat="false" ht="14.4" hidden="false" customHeight="false" outlineLevel="0" collapsed="false">
      <c r="A64" s="0" t="n">
        <v>1</v>
      </c>
      <c r="B64" s="0" t="s">
        <v>1996</v>
      </c>
      <c r="C64" s="0" t="s">
        <v>1997</v>
      </c>
      <c r="D64" s="0" t="n">
        <v>2</v>
      </c>
      <c r="E64" s="0" t="s">
        <v>1965</v>
      </c>
      <c r="F64" s="0" t="s">
        <v>1796</v>
      </c>
      <c r="G64" s="0" t="s">
        <v>1998</v>
      </c>
      <c r="H64" s="0" t="s">
        <v>1999</v>
      </c>
      <c r="I64" s="0" t="s">
        <v>1799</v>
      </c>
      <c r="J64" s="0" t="s">
        <v>1692</v>
      </c>
      <c r="K64" s="0" t="s">
        <v>1550</v>
      </c>
      <c r="L64" s="0" t="s">
        <v>346</v>
      </c>
      <c r="M64" s="0" t="s">
        <v>1573</v>
      </c>
      <c r="N64" s="0" t="s">
        <v>1574</v>
      </c>
      <c r="O64" s="0" t="s">
        <v>1575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29.5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s">
        <v>4</v>
      </c>
      <c r="AB64" s="0" t="s">
        <v>6</v>
      </c>
    </row>
    <row r="65" customFormat="false" ht="14.4" hidden="false" customHeight="false" outlineLevel="0" collapsed="false">
      <c r="A65" s="0" t="n">
        <v>1</v>
      </c>
      <c r="B65" s="0" t="n">
        <f aca="false">858721</f>
        <v>858721</v>
      </c>
      <c r="C65" s="0" t="s">
        <v>2000</v>
      </c>
      <c r="D65" s="0" t="n">
        <v>2</v>
      </c>
      <c r="E65" s="0" t="n">
        <f aca="false">236577</f>
        <v>236577</v>
      </c>
      <c r="F65" s="0" t="s">
        <v>1796</v>
      </c>
      <c r="G65" s="0" t="s">
        <v>2001</v>
      </c>
      <c r="H65" s="0" t="s">
        <v>1986</v>
      </c>
      <c r="I65" s="0" t="s">
        <v>1799</v>
      </c>
      <c r="J65" s="0" t="s">
        <v>1693</v>
      </c>
      <c r="K65" s="0" t="s">
        <v>1550</v>
      </c>
      <c r="L65" s="0" t="s">
        <v>346</v>
      </c>
      <c r="M65" s="0" t="s">
        <v>1694</v>
      </c>
      <c r="N65" s="0" t="s">
        <v>1570</v>
      </c>
      <c r="O65" s="0" t="s">
        <v>1571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39.1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s">
        <v>4</v>
      </c>
      <c r="AB65" s="0" t="s">
        <v>6</v>
      </c>
    </row>
    <row r="66" customFormat="false" ht="14.4" hidden="false" customHeight="false" outlineLevel="0" collapsed="false">
      <c r="A66" s="0" t="n">
        <v>1</v>
      </c>
      <c r="B66" s="0" t="s">
        <v>2002</v>
      </c>
      <c r="C66" s="0" t="s">
        <v>2003</v>
      </c>
      <c r="D66" s="0" t="n">
        <v>2</v>
      </c>
      <c r="E66" s="0" t="n">
        <f aca="false">236578</f>
        <v>236578</v>
      </c>
      <c r="F66" s="0" t="s">
        <v>1796</v>
      </c>
      <c r="G66" s="0" t="s">
        <v>2004</v>
      </c>
      <c r="H66" s="0" t="s">
        <v>2005</v>
      </c>
      <c r="I66" s="0" t="s">
        <v>1799</v>
      </c>
      <c r="J66" s="0" t="s">
        <v>1695</v>
      </c>
      <c r="K66" s="0" t="s">
        <v>1568</v>
      </c>
      <c r="L66" s="0" t="s">
        <v>959</v>
      </c>
      <c r="M66" s="0" t="s">
        <v>1569</v>
      </c>
      <c r="N66" s="0" t="s">
        <v>1570</v>
      </c>
      <c r="O66" s="0" t="s">
        <v>1571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6.4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s">
        <v>4</v>
      </c>
      <c r="AB66" s="0" t="s">
        <v>6</v>
      </c>
    </row>
    <row r="67" customFormat="false" ht="14.4" hidden="false" customHeight="false" outlineLevel="0" collapsed="false">
      <c r="A67" s="0" t="n">
        <v>1</v>
      </c>
      <c r="B67" s="0" t="n">
        <f aca="false">1710466</f>
        <v>1710466</v>
      </c>
      <c r="C67" s="0" t="s">
        <v>2006</v>
      </c>
      <c r="D67" s="0" t="n">
        <v>2</v>
      </c>
      <c r="E67" s="0" t="s">
        <v>1965</v>
      </c>
      <c r="F67" s="0" t="s">
        <v>1796</v>
      </c>
      <c r="G67" s="0" t="s">
        <v>2007</v>
      </c>
      <c r="H67" s="0" t="s">
        <v>2008</v>
      </c>
      <c r="I67" s="0" t="s">
        <v>1799</v>
      </c>
      <c r="J67" s="0" t="s">
        <v>1696</v>
      </c>
      <c r="K67" s="0" t="s">
        <v>1568</v>
      </c>
      <c r="L67" s="0" t="s">
        <v>959</v>
      </c>
      <c r="M67" s="0" t="s">
        <v>1573</v>
      </c>
      <c r="N67" s="0" t="s">
        <v>1574</v>
      </c>
      <c r="O67" s="0" t="s">
        <v>1575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6.7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s">
        <v>4</v>
      </c>
      <c r="AB67" s="0" t="s">
        <v>6</v>
      </c>
    </row>
    <row r="68" customFormat="false" ht="14.4" hidden="false" customHeight="false" outlineLevel="0" collapsed="false">
      <c r="A68" s="0" t="n">
        <v>1</v>
      </c>
      <c r="B68" s="0" t="s">
        <v>2009</v>
      </c>
      <c r="C68" s="0" t="s">
        <v>2010</v>
      </c>
      <c r="D68" s="0" t="n">
        <v>2</v>
      </c>
      <c r="E68" s="0" t="s">
        <v>2011</v>
      </c>
      <c r="F68" s="0" t="s">
        <v>2012</v>
      </c>
      <c r="G68" s="0" t="s">
        <v>2013</v>
      </c>
      <c r="H68" s="0" t="s">
        <v>2014</v>
      </c>
      <c r="I68" s="0" t="s">
        <v>1799</v>
      </c>
      <c r="J68" s="0" t="s">
        <v>1697</v>
      </c>
      <c r="K68" s="0" t="s">
        <v>1568</v>
      </c>
      <c r="L68" s="0" t="s">
        <v>959</v>
      </c>
      <c r="M68" s="0" t="s">
        <v>1698</v>
      </c>
      <c r="N68" s="0" t="s">
        <v>1687</v>
      </c>
      <c r="O68" s="0" t="s">
        <v>1688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15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s">
        <v>4</v>
      </c>
      <c r="AB68" s="0" t="s">
        <v>6</v>
      </c>
    </row>
    <row r="69" customFormat="false" ht="14.4" hidden="false" customHeight="false" outlineLevel="0" collapsed="false">
      <c r="A69" s="0" t="n">
        <v>1</v>
      </c>
      <c r="B69" s="0" t="n">
        <f aca="false">1711288</f>
        <v>1711288</v>
      </c>
      <c r="C69" s="0" t="s">
        <v>2015</v>
      </c>
      <c r="D69" s="0" t="n">
        <v>2</v>
      </c>
      <c r="E69" s="0" t="n">
        <f aca="false">151117</f>
        <v>151117</v>
      </c>
      <c r="F69" s="0" t="s">
        <v>2016</v>
      </c>
      <c r="G69" s="0" t="s">
        <v>2017</v>
      </c>
      <c r="H69" s="0" t="s">
        <v>2018</v>
      </c>
      <c r="I69" s="0" t="s">
        <v>1799</v>
      </c>
      <c r="J69" s="0" t="s">
        <v>1699</v>
      </c>
      <c r="K69" s="0" t="s">
        <v>1568</v>
      </c>
      <c r="L69" s="0" t="s">
        <v>959</v>
      </c>
      <c r="M69" s="0" t="s">
        <v>1700</v>
      </c>
      <c r="N69" s="0" t="s">
        <v>1691</v>
      </c>
      <c r="O69" s="0" t="s">
        <v>95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11.2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s">
        <v>4</v>
      </c>
      <c r="AB69" s="0" t="s">
        <v>6</v>
      </c>
    </row>
    <row r="70" customFormat="false" ht="14.4" hidden="false" customHeight="false" outlineLevel="0" collapsed="false">
      <c r="A70" s="0" t="n">
        <v>1</v>
      </c>
      <c r="B70" s="0" t="s">
        <v>2019</v>
      </c>
      <c r="C70" s="0" t="s">
        <v>2020</v>
      </c>
      <c r="D70" s="0" t="n">
        <v>2</v>
      </c>
      <c r="E70" s="0" t="s">
        <v>1989</v>
      </c>
      <c r="F70" s="0" t="s">
        <v>2021</v>
      </c>
      <c r="G70" s="0" t="s">
        <v>2022</v>
      </c>
      <c r="H70" s="0" t="s">
        <v>2023</v>
      </c>
      <c r="I70" s="0" t="s">
        <v>1799</v>
      </c>
      <c r="J70" s="0" t="s">
        <v>1701</v>
      </c>
      <c r="K70" s="0" t="s">
        <v>1702</v>
      </c>
      <c r="L70" s="0" t="s">
        <v>1703</v>
      </c>
      <c r="M70" s="0" t="s">
        <v>1686</v>
      </c>
      <c r="N70" s="0" t="s">
        <v>1687</v>
      </c>
      <c r="O70" s="0" t="s">
        <v>1688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38.2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s">
        <v>4</v>
      </c>
      <c r="AB70" s="0" t="s">
        <v>6</v>
      </c>
    </row>
    <row r="71" customFormat="false" ht="14.4" hidden="false" customHeight="false" outlineLevel="0" collapsed="false">
      <c r="A71" s="0" t="n">
        <v>1</v>
      </c>
      <c r="B71" s="0" t="n">
        <f aca="false">1712996</f>
        <v>1712996</v>
      </c>
      <c r="C71" s="0" t="s">
        <v>2024</v>
      </c>
      <c r="D71" s="0" t="n">
        <v>2</v>
      </c>
      <c r="E71" s="0" t="n">
        <f aca="false">151119</f>
        <v>151119</v>
      </c>
      <c r="F71" s="0" t="s">
        <v>1994</v>
      </c>
      <c r="G71" s="0" t="s">
        <v>2025</v>
      </c>
      <c r="H71" s="0" t="s">
        <v>2026</v>
      </c>
      <c r="I71" s="0" t="s">
        <v>1799</v>
      </c>
      <c r="J71" s="0" t="s">
        <v>1704</v>
      </c>
      <c r="K71" s="0" t="s">
        <v>1702</v>
      </c>
      <c r="L71" s="0" t="s">
        <v>1703</v>
      </c>
      <c r="M71" s="0" t="s">
        <v>1690</v>
      </c>
      <c r="N71" s="0" t="s">
        <v>1691</v>
      </c>
      <c r="O71" s="0" t="s">
        <v>95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37.2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s">
        <v>4</v>
      </c>
      <c r="AB71" s="0" t="s">
        <v>6</v>
      </c>
    </row>
    <row r="72" customFormat="false" ht="14.4" hidden="false" customHeight="false" outlineLevel="0" collapsed="false">
      <c r="A72" s="0" t="n">
        <v>1</v>
      </c>
      <c r="B72" s="0" t="s">
        <v>2027</v>
      </c>
      <c r="C72" s="0" t="s">
        <v>2028</v>
      </c>
      <c r="D72" s="0" t="n">
        <v>2</v>
      </c>
      <c r="E72" s="0" t="s">
        <v>1965</v>
      </c>
      <c r="F72" s="0" t="s">
        <v>1796</v>
      </c>
      <c r="G72" s="0" t="s">
        <v>2029</v>
      </c>
      <c r="H72" s="0" t="s">
        <v>2008</v>
      </c>
      <c r="I72" s="0" t="s">
        <v>1799</v>
      </c>
      <c r="J72" s="0" t="s">
        <v>1705</v>
      </c>
      <c r="K72" s="0" t="s">
        <v>1706</v>
      </c>
      <c r="L72" s="0" t="s">
        <v>647</v>
      </c>
      <c r="M72" s="0" t="s">
        <v>1573</v>
      </c>
      <c r="N72" s="0" t="s">
        <v>1574</v>
      </c>
      <c r="O72" s="0" t="s">
        <v>1575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10.2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s">
        <v>4</v>
      </c>
      <c r="AB72" s="0" t="s">
        <v>6</v>
      </c>
    </row>
    <row r="73" customFormat="false" ht="14.4" hidden="false" customHeight="false" outlineLevel="0" collapsed="false">
      <c r="A73" s="0" t="n">
        <v>1</v>
      </c>
      <c r="B73" s="0" t="n">
        <f aca="false">1718124</f>
        <v>1718124</v>
      </c>
      <c r="C73" s="0" t="s">
        <v>2030</v>
      </c>
      <c r="D73" s="0" t="n">
        <v>2</v>
      </c>
      <c r="E73" s="0" t="n">
        <f aca="false">236578</f>
        <v>236578</v>
      </c>
      <c r="F73" s="0" t="s">
        <v>1796</v>
      </c>
      <c r="G73" s="0" t="s">
        <v>1991</v>
      </c>
      <c r="H73" s="0" t="s">
        <v>1974</v>
      </c>
      <c r="I73" s="0" t="s">
        <v>1799</v>
      </c>
      <c r="J73" s="0" t="s">
        <v>1707</v>
      </c>
      <c r="K73" s="0" t="s">
        <v>1706</v>
      </c>
      <c r="L73" s="0" t="s">
        <v>647</v>
      </c>
      <c r="M73" s="0" t="s">
        <v>1569</v>
      </c>
      <c r="N73" s="0" t="s">
        <v>1570</v>
      </c>
      <c r="O73" s="0" t="s">
        <v>1571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8.1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s">
        <v>4</v>
      </c>
      <c r="AB73" s="0" t="s">
        <v>6</v>
      </c>
    </row>
    <row r="74" customFormat="false" ht="14.4" hidden="false" customHeight="false" outlineLevel="0" collapsed="false">
      <c r="A74" s="0" t="n">
        <v>2</v>
      </c>
      <c r="B74" s="0" t="n">
        <f aca="false">207338</f>
        <v>207338</v>
      </c>
      <c r="C74" s="0" t="s">
        <v>2031</v>
      </c>
      <c r="D74" s="0" t="n">
        <v>2</v>
      </c>
      <c r="E74" s="0" t="n">
        <f aca="false">236577</f>
        <v>236577</v>
      </c>
      <c r="F74" s="0" t="s">
        <v>1796</v>
      </c>
      <c r="G74" s="0" t="s">
        <v>2032</v>
      </c>
      <c r="H74" s="0" t="s">
        <v>2033</v>
      </c>
      <c r="I74" s="0" t="s">
        <v>1799</v>
      </c>
      <c r="J74" s="0" t="s">
        <v>1708</v>
      </c>
      <c r="K74" s="0" t="s">
        <v>1709</v>
      </c>
      <c r="L74" s="0" t="s">
        <v>1710</v>
      </c>
      <c r="M74" s="0" t="s">
        <v>1694</v>
      </c>
      <c r="N74" s="0" t="s">
        <v>1570</v>
      </c>
      <c r="O74" s="0" t="s">
        <v>1571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6.3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s">
        <v>6</v>
      </c>
      <c r="AB74" s="0" t="s">
        <v>6</v>
      </c>
    </row>
    <row r="75" customFormat="false" ht="14.4" hidden="false" customHeight="false" outlineLevel="0" collapsed="false">
      <c r="A75" s="0" t="n">
        <v>1</v>
      </c>
      <c r="B75" s="0" t="n">
        <f aca="false">858405</f>
        <v>858405</v>
      </c>
      <c r="C75" s="0" t="s">
        <v>2034</v>
      </c>
      <c r="D75" s="0" t="n">
        <v>2</v>
      </c>
      <c r="E75" s="0" t="n">
        <f aca="false">236578</f>
        <v>236578</v>
      </c>
      <c r="F75" s="0" t="s">
        <v>1796</v>
      </c>
      <c r="G75" s="0" t="s">
        <v>2035</v>
      </c>
      <c r="H75" s="0" t="s">
        <v>2036</v>
      </c>
      <c r="I75" s="0" t="s">
        <v>1799</v>
      </c>
      <c r="J75" s="0" t="s">
        <v>1714</v>
      </c>
      <c r="K75" s="0" t="s">
        <v>1550</v>
      </c>
      <c r="L75" s="0" t="s">
        <v>346</v>
      </c>
      <c r="M75" s="0" t="s">
        <v>1569</v>
      </c>
      <c r="N75" s="0" t="s">
        <v>1570</v>
      </c>
      <c r="O75" s="0" t="s">
        <v>1571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52.6</v>
      </c>
      <c r="W75" s="0" t="n">
        <v>0</v>
      </c>
      <c r="X75" s="0" t="n">
        <v>0</v>
      </c>
      <c r="Y75" s="0" t="n">
        <v>0</v>
      </c>
      <c r="Z75" s="0" t="n">
        <v>0</v>
      </c>
      <c r="AA75" s="0" t="s">
        <v>4</v>
      </c>
      <c r="AB75" s="0" t="s">
        <v>6</v>
      </c>
    </row>
    <row r="76" customFormat="false" ht="14.4" hidden="false" customHeight="false" outlineLevel="0" collapsed="false">
      <c r="A76" s="0" t="n">
        <v>1</v>
      </c>
      <c r="B76" s="0" t="s">
        <v>2037</v>
      </c>
      <c r="C76" s="0" t="s">
        <v>2038</v>
      </c>
      <c r="D76" s="0" t="n">
        <v>2</v>
      </c>
      <c r="E76" s="0" t="s">
        <v>2011</v>
      </c>
      <c r="F76" s="0" t="s">
        <v>2039</v>
      </c>
      <c r="G76" s="0" t="s">
        <v>2040</v>
      </c>
      <c r="H76" s="0" t="s">
        <v>2041</v>
      </c>
      <c r="I76" s="0" t="s">
        <v>1799</v>
      </c>
      <c r="J76" s="0" t="s">
        <v>1715</v>
      </c>
      <c r="K76" s="0" t="s">
        <v>1618</v>
      </c>
      <c r="L76" s="0" t="s">
        <v>1619</v>
      </c>
      <c r="M76" s="0" t="s">
        <v>1698</v>
      </c>
      <c r="N76" s="0" t="s">
        <v>1687</v>
      </c>
      <c r="O76" s="0" t="s">
        <v>1688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20.1</v>
      </c>
      <c r="W76" s="0" t="n">
        <v>0</v>
      </c>
      <c r="X76" s="0" t="n">
        <v>0</v>
      </c>
      <c r="Y76" s="0" t="n">
        <v>0</v>
      </c>
      <c r="Z76" s="0" t="n">
        <v>0</v>
      </c>
      <c r="AA76" s="0" t="s">
        <v>4</v>
      </c>
      <c r="AB76" s="0" t="s">
        <v>6</v>
      </c>
    </row>
    <row r="77" customFormat="false" ht="14.4" hidden="false" customHeight="false" outlineLevel="0" collapsed="false">
      <c r="A77" s="0" t="n">
        <v>1</v>
      </c>
      <c r="B77" s="0" t="n">
        <f aca="false">1709293</f>
        <v>1709293</v>
      </c>
      <c r="C77" s="0" t="s">
        <v>2042</v>
      </c>
      <c r="D77" s="0" t="n">
        <v>2</v>
      </c>
      <c r="E77" s="0" t="n">
        <f aca="false">151119</f>
        <v>151119</v>
      </c>
      <c r="F77" s="0" t="s">
        <v>2043</v>
      </c>
      <c r="G77" s="0" t="s">
        <v>2044</v>
      </c>
      <c r="H77" s="0" t="s">
        <v>2045</v>
      </c>
      <c r="I77" s="0" t="s">
        <v>1799</v>
      </c>
      <c r="J77" s="0" t="s">
        <v>1716</v>
      </c>
      <c r="K77" s="0" t="s">
        <v>1618</v>
      </c>
      <c r="L77" s="0" t="s">
        <v>1619</v>
      </c>
      <c r="M77" s="0" t="s">
        <v>1690</v>
      </c>
      <c r="N77" s="0" t="s">
        <v>1691</v>
      </c>
      <c r="O77" s="0" t="s">
        <v>95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37.5</v>
      </c>
      <c r="W77" s="0" t="n">
        <v>0</v>
      </c>
      <c r="X77" s="0" t="n">
        <v>0</v>
      </c>
      <c r="Y77" s="0" t="n">
        <v>0</v>
      </c>
      <c r="Z77" s="0" t="n">
        <v>0</v>
      </c>
      <c r="AA77" s="0" t="s">
        <v>4</v>
      </c>
      <c r="AB77" s="0" t="s">
        <v>6</v>
      </c>
    </row>
    <row r="78" customFormat="false" ht="14.4" hidden="false" customHeight="false" outlineLevel="0" collapsed="false">
      <c r="A78" s="0" t="n">
        <v>1</v>
      </c>
      <c r="B78" s="0" t="s">
        <v>2046</v>
      </c>
      <c r="C78" s="0" t="s">
        <v>2047</v>
      </c>
      <c r="D78" s="0" t="n">
        <v>2</v>
      </c>
      <c r="E78" s="0" t="n">
        <f aca="false">236578</f>
        <v>236578</v>
      </c>
      <c r="F78" s="0" t="s">
        <v>1796</v>
      </c>
      <c r="G78" s="0" t="s">
        <v>2048</v>
      </c>
      <c r="H78" s="0" t="s">
        <v>2049</v>
      </c>
      <c r="I78" s="0" t="s">
        <v>1799</v>
      </c>
      <c r="J78" s="0" t="s">
        <v>1721</v>
      </c>
      <c r="K78" s="0" t="s">
        <v>1722</v>
      </c>
      <c r="L78" s="0" t="s">
        <v>1723</v>
      </c>
      <c r="M78" s="0" t="s">
        <v>1569</v>
      </c>
      <c r="N78" s="0" t="s">
        <v>1570</v>
      </c>
      <c r="O78" s="0" t="s">
        <v>1571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12.3</v>
      </c>
      <c r="W78" s="0" t="n">
        <v>0</v>
      </c>
      <c r="X78" s="0" t="n">
        <v>0</v>
      </c>
      <c r="Y78" s="0" t="n">
        <v>0</v>
      </c>
      <c r="Z78" s="0" t="n">
        <v>0</v>
      </c>
      <c r="AA78" s="0" t="s">
        <v>4</v>
      </c>
      <c r="AB78" s="0" t="s">
        <v>6</v>
      </c>
    </row>
    <row r="79" customFormat="false" ht="14.4" hidden="false" customHeight="false" outlineLevel="0" collapsed="false">
      <c r="A79" s="0" t="n">
        <v>1</v>
      </c>
      <c r="B79" s="0" t="n">
        <f aca="false">1723249</f>
        <v>1723249</v>
      </c>
      <c r="C79" s="0" t="s">
        <v>2050</v>
      </c>
      <c r="D79" s="0" t="n">
        <v>2</v>
      </c>
      <c r="E79" s="0" t="s">
        <v>1965</v>
      </c>
      <c r="F79" s="0" t="s">
        <v>1796</v>
      </c>
      <c r="G79" s="0" t="s">
        <v>1991</v>
      </c>
      <c r="H79" s="0" t="s">
        <v>1974</v>
      </c>
      <c r="I79" s="0" t="s">
        <v>1799</v>
      </c>
      <c r="J79" s="0" t="s">
        <v>1724</v>
      </c>
      <c r="K79" s="0" t="s">
        <v>1722</v>
      </c>
      <c r="L79" s="0" t="s">
        <v>1723</v>
      </c>
      <c r="M79" s="0" t="s">
        <v>1573</v>
      </c>
      <c r="N79" s="0" t="s">
        <v>1574</v>
      </c>
      <c r="O79" s="0" t="s">
        <v>1575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7.6</v>
      </c>
      <c r="W79" s="0" t="n">
        <v>0</v>
      </c>
      <c r="X79" s="0" t="n">
        <v>0</v>
      </c>
      <c r="Y79" s="0" t="n">
        <v>0</v>
      </c>
      <c r="Z79" s="0" t="n">
        <v>0</v>
      </c>
      <c r="AA79" s="0" t="s">
        <v>4</v>
      </c>
      <c r="AB79" s="0" t="s">
        <v>6</v>
      </c>
    </row>
    <row r="80" customFormat="false" ht="14.4" hidden="false" customHeight="false" outlineLevel="0" collapsed="false">
      <c r="A80" s="0" t="n">
        <v>1</v>
      </c>
      <c r="B80" s="0" t="n">
        <f aca="false">859015</f>
        <v>859015</v>
      </c>
      <c r="C80" s="0" t="s">
        <v>2051</v>
      </c>
      <c r="D80" s="0" t="n">
        <v>2</v>
      </c>
      <c r="E80" s="0" t="n">
        <f aca="false">236578</f>
        <v>236578</v>
      </c>
      <c r="F80" s="0" t="s">
        <v>1796</v>
      </c>
      <c r="G80" s="0" t="s">
        <v>2052</v>
      </c>
      <c r="H80" s="0" t="s">
        <v>2053</v>
      </c>
      <c r="I80" s="0" t="s">
        <v>1799</v>
      </c>
      <c r="J80" s="0" t="s">
        <v>1732</v>
      </c>
      <c r="K80" s="0" t="s">
        <v>1564</v>
      </c>
      <c r="L80" s="0" t="s">
        <v>1565</v>
      </c>
      <c r="M80" s="0" t="s">
        <v>1569</v>
      </c>
      <c r="N80" s="0" t="s">
        <v>1570</v>
      </c>
      <c r="O80" s="0" t="s">
        <v>1571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55.7</v>
      </c>
      <c r="X80" s="0" t="n">
        <v>0</v>
      </c>
      <c r="Y80" s="0" t="n">
        <v>0</v>
      </c>
      <c r="Z80" s="0" t="n">
        <v>0</v>
      </c>
      <c r="AA80" s="0" t="s">
        <v>4</v>
      </c>
      <c r="AB80" s="0" t="s">
        <v>6</v>
      </c>
    </row>
    <row r="81" customFormat="false" ht="14.4" hidden="false" customHeight="false" outlineLevel="0" collapsed="false">
      <c r="A81" s="0" t="n">
        <v>1</v>
      </c>
      <c r="B81" s="0" t="s">
        <v>2002</v>
      </c>
      <c r="C81" s="0" t="s">
        <v>2054</v>
      </c>
      <c r="D81" s="0" t="n">
        <v>2</v>
      </c>
      <c r="E81" s="0" t="s">
        <v>1965</v>
      </c>
      <c r="F81" s="0" t="s">
        <v>1796</v>
      </c>
      <c r="G81" s="0" t="s">
        <v>2055</v>
      </c>
      <c r="H81" s="0" t="s">
        <v>2056</v>
      </c>
      <c r="I81" s="0" t="s">
        <v>1799</v>
      </c>
      <c r="J81" s="0" t="s">
        <v>1695</v>
      </c>
      <c r="K81" s="0" t="s">
        <v>1568</v>
      </c>
      <c r="L81" s="0" t="s">
        <v>959</v>
      </c>
      <c r="M81" s="0" t="s">
        <v>1573</v>
      </c>
      <c r="N81" s="0" t="s">
        <v>1574</v>
      </c>
      <c r="O81" s="0" t="s">
        <v>1575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40.9</v>
      </c>
      <c r="X81" s="0" t="n">
        <v>0</v>
      </c>
      <c r="Y81" s="0" t="n">
        <v>0</v>
      </c>
      <c r="Z81" s="0" t="n">
        <v>0</v>
      </c>
      <c r="AA81" s="0" t="s">
        <v>4</v>
      </c>
      <c r="AB81" s="0" t="s">
        <v>6</v>
      </c>
    </row>
    <row r="82" customFormat="false" ht="14.4" hidden="false" customHeight="false" outlineLevel="0" collapsed="false">
      <c r="A82" s="0" t="n">
        <v>1</v>
      </c>
      <c r="B82" s="0" t="n">
        <f aca="false">1712820</f>
        <v>1712820</v>
      </c>
      <c r="C82" s="0" t="s">
        <v>2057</v>
      </c>
      <c r="D82" s="0" t="n">
        <v>2</v>
      </c>
      <c r="E82" s="0" t="n">
        <f aca="false">236578</f>
        <v>236578</v>
      </c>
      <c r="F82" s="0" t="s">
        <v>1796</v>
      </c>
      <c r="G82" s="0" t="s">
        <v>2058</v>
      </c>
      <c r="H82" s="0" t="s">
        <v>2049</v>
      </c>
      <c r="I82" s="0" t="s">
        <v>1799</v>
      </c>
      <c r="J82" s="0" t="s">
        <v>1735</v>
      </c>
      <c r="K82" s="0" t="s">
        <v>1702</v>
      </c>
      <c r="L82" s="0" t="s">
        <v>1703</v>
      </c>
      <c r="M82" s="0" t="s">
        <v>1569</v>
      </c>
      <c r="N82" s="0" t="s">
        <v>1570</v>
      </c>
      <c r="O82" s="0" t="s">
        <v>1571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16.4</v>
      </c>
      <c r="X82" s="0" t="n">
        <v>0</v>
      </c>
      <c r="Y82" s="0" t="n">
        <v>0</v>
      </c>
      <c r="Z82" s="0" t="n">
        <v>0</v>
      </c>
      <c r="AA82" s="0" t="s">
        <v>4</v>
      </c>
      <c r="AB82" s="0" t="s">
        <v>6</v>
      </c>
    </row>
    <row r="83" customFormat="false" ht="14.4" hidden="false" customHeight="false" outlineLevel="0" collapsed="false">
      <c r="A83" s="0" t="n">
        <v>1</v>
      </c>
      <c r="B83" s="0" t="s">
        <v>2059</v>
      </c>
      <c r="C83" s="0" t="s">
        <v>2060</v>
      </c>
      <c r="D83" s="0" t="n">
        <v>2</v>
      </c>
      <c r="E83" s="0" t="n">
        <f aca="false">236578</f>
        <v>236578</v>
      </c>
      <c r="F83" s="0" t="s">
        <v>1796</v>
      </c>
      <c r="G83" s="0" t="s">
        <v>2061</v>
      </c>
      <c r="H83" s="0" t="s">
        <v>2062</v>
      </c>
      <c r="I83" s="0" t="s">
        <v>1799</v>
      </c>
      <c r="J83" s="0" t="s">
        <v>1736</v>
      </c>
      <c r="K83" s="0" t="s">
        <v>1702</v>
      </c>
      <c r="L83" s="0" t="s">
        <v>1703</v>
      </c>
      <c r="M83" s="0" t="s">
        <v>1569</v>
      </c>
      <c r="N83" s="0" t="s">
        <v>1570</v>
      </c>
      <c r="O83" s="0" t="s">
        <v>1571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32.5</v>
      </c>
      <c r="X83" s="0" t="n">
        <v>0</v>
      </c>
      <c r="Y83" s="0" t="n">
        <v>0</v>
      </c>
      <c r="Z83" s="0" t="n">
        <v>0</v>
      </c>
      <c r="AA83" s="0" t="s">
        <v>4</v>
      </c>
      <c r="AB83" s="0" t="s">
        <v>6</v>
      </c>
    </row>
    <row r="84" customFormat="false" ht="14.4" hidden="false" customHeight="false" outlineLevel="0" collapsed="false">
      <c r="A84" s="0" t="n">
        <v>1</v>
      </c>
      <c r="B84" s="0" t="n">
        <f aca="false">1713846</f>
        <v>1713846</v>
      </c>
      <c r="C84" s="0" t="s">
        <v>2063</v>
      </c>
      <c r="D84" s="0" t="n">
        <v>2</v>
      </c>
      <c r="E84" s="0" t="s">
        <v>1965</v>
      </c>
      <c r="F84" s="0" t="s">
        <v>1796</v>
      </c>
      <c r="G84" s="0" t="s">
        <v>2064</v>
      </c>
      <c r="H84" s="0" t="s">
        <v>2065</v>
      </c>
      <c r="I84" s="0" t="s">
        <v>1799</v>
      </c>
      <c r="J84" s="0" t="s">
        <v>1737</v>
      </c>
      <c r="K84" s="0" t="s">
        <v>1702</v>
      </c>
      <c r="L84" s="0" t="s">
        <v>1703</v>
      </c>
      <c r="M84" s="0" t="s">
        <v>1573</v>
      </c>
      <c r="N84" s="0" t="s">
        <v>1574</v>
      </c>
      <c r="O84" s="0" t="s">
        <v>1575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28.8</v>
      </c>
      <c r="X84" s="0" t="n">
        <v>0</v>
      </c>
      <c r="Y84" s="0" t="n">
        <v>0</v>
      </c>
      <c r="Z84" s="0" t="n">
        <v>0</v>
      </c>
      <c r="AA84" s="0" t="s">
        <v>4</v>
      </c>
      <c r="AB84" s="0" t="s">
        <v>6</v>
      </c>
    </row>
    <row r="85" customFormat="false" ht="14.4" hidden="false" customHeight="false" outlineLevel="0" collapsed="false">
      <c r="A85" s="0" t="n">
        <v>1</v>
      </c>
      <c r="B85" s="0" t="n">
        <f aca="false">858742</f>
        <v>858742</v>
      </c>
      <c r="C85" s="0" t="s">
        <v>2066</v>
      </c>
      <c r="D85" s="0" t="n">
        <v>2</v>
      </c>
      <c r="E85" s="0" t="n">
        <f aca="false">236578</f>
        <v>236578</v>
      </c>
      <c r="F85" s="0" t="s">
        <v>1796</v>
      </c>
      <c r="G85" s="0" t="s">
        <v>2067</v>
      </c>
      <c r="H85" s="0" t="s">
        <v>2068</v>
      </c>
      <c r="I85" s="0" t="s">
        <v>1799</v>
      </c>
      <c r="J85" s="0" t="s">
        <v>1747</v>
      </c>
      <c r="K85" s="0" t="s">
        <v>1550</v>
      </c>
      <c r="L85" s="0" t="s">
        <v>346</v>
      </c>
      <c r="M85" s="0" t="s">
        <v>1569</v>
      </c>
      <c r="N85" s="0" t="s">
        <v>1570</v>
      </c>
      <c r="O85" s="0" t="s">
        <v>1571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81.8</v>
      </c>
      <c r="Y85" s="0" t="n">
        <v>0</v>
      </c>
      <c r="Z85" s="0" t="n">
        <v>0</v>
      </c>
      <c r="AA85" s="0" t="s">
        <v>4</v>
      </c>
      <c r="AB85" s="0" t="s">
        <v>6</v>
      </c>
    </row>
    <row r="86" customFormat="false" ht="14.4" hidden="false" customHeight="false" outlineLevel="0" collapsed="false">
      <c r="A86" s="0" t="n">
        <v>1</v>
      </c>
      <c r="B86" s="0" t="n">
        <f aca="false">1709256</f>
        <v>1709256</v>
      </c>
      <c r="C86" s="0" t="s">
        <v>2069</v>
      </c>
      <c r="D86" s="0" t="n">
        <v>2</v>
      </c>
      <c r="E86" s="0" t="s">
        <v>1965</v>
      </c>
      <c r="F86" s="0" t="s">
        <v>1796</v>
      </c>
      <c r="G86" s="0" t="s">
        <v>2070</v>
      </c>
      <c r="H86" s="0" t="s">
        <v>2071</v>
      </c>
      <c r="I86" s="0" t="s">
        <v>1799</v>
      </c>
      <c r="J86" s="0" t="s">
        <v>1749</v>
      </c>
      <c r="K86" s="0" t="s">
        <v>1618</v>
      </c>
      <c r="L86" s="0" t="s">
        <v>1619</v>
      </c>
      <c r="M86" s="0" t="s">
        <v>1573</v>
      </c>
      <c r="N86" s="0" t="s">
        <v>1574</v>
      </c>
      <c r="O86" s="0" t="s">
        <v>1575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7.4</v>
      </c>
      <c r="Y86" s="0" t="n">
        <v>0</v>
      </c>
      <c r="Z86" s="0" t="n">
        <v>0</v>
      </c>
      <c r="AA86" s="0" t="s">
        <v>4</v>
      </c>
      <c r="AB86" s="0" t="s">
        <v>6</v>
      </c>
    </row>
    <row r="87" customFormat="false" ht="14.4" hidden="false" customHeight="false" outlineLevel="0" collapsed="false">
      <c r="A87" s="0" t="n">
        <v>1</v>
      </c>
      <c r="B87" s="0" t="s">
        <v>2072</v>
      </c>
      <c r="C87" s="0" t="s">
        <v>2073</v>
      </c>
      <c r="D87" s="0" t="n">
        <v>2</v>
      </c>
      <c r="E87" s="0" t="n">
        <f aca="false">236578</f>
        <v>236578</v>
      </c>
      <c r="F87" s="0" t="s">
        <v>1796</v>
      </c>
      <c r="G87" s="0" t="s">
        <v>2074</v>
      </c>
      <c r="H87" s="0" t="s">
        <v>2075</v>
      </c>
      <c r="I87" s="0" t="s">
        <v>1799</v>
      </c>
      <c r="J87" s="0" t="s">
        <v>1757</v>
      </c>
      <c r="K87" s="0" t="s">
        <v>1564</v>
      </c>
      <c r="L87" s="0" t="s">
        <v>1565</v>
      </c>
      <c r="M87" s="0" t="s">
        <v>1569</v>
      </c>
      <c r="N87" s="0" t="s">
        <v>1570</v>
      </c>
      <c r="O87" s="0" t="s">
        <v>1571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27.6</v>
      </c>
      <c r="Z87" s="0" t="n">
        <v>0</v>
      </c>
      <c r="AA87" s="0" t="s">
        <v>4</v>
      </c>
      <c r="AB87" s="0" t="s">
        <v>6</v>
      </c>
    </row>
    <row r="88" customFormat="false" ht="14.4" hidden="false" customHeight="false" outlineLevel="0" collapsed="false">
      <c r="A88" s="0" t="n">
        <v>1</v>
      </c>
      <c r="B88" s="0" t="n">
        <f aca="false">859038</f>
        <v>859038</v>
      </c>
      <c r="C88" s="0" t="s">
        <v>2076</v>
      </c>
      <c r="D88" s="0" t="n">
        <v>2</v>
      </c>
      <c r="E88" s="0" t="s">
        <v>1965</v>
      </c>
      <c r="F88" s="0" t="s">
        <v>1796</v>
      </c>
      <c r="G88" s="0" t="s">
        <v>1851</v>
      </c>
      <c r="H88" s="0" t="s">
        <v>2077</v>
      </c>
      <c r="I88" s="0" t="s">
        <v>1799</v>
      </c>
      <c r="J88" s="0" t="s">
        <v>1758</v>
      </c>
      <c r="K88" s="0" t="s">
        <v>1564</v>
      </c>
      <c r="L88" s="0" t="s">
        <v>1565</v>
      </c>
      <c r="M88" s="0" t="s">
        <v>1573</v>
      </c>
      <c r="N88" s="0" t="s">
        <v>1574</v>
      </c>
      <c r="O88" s="0" t="s">
        <v>1575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27.2</v>
      </c>
      <c r="Z88" s="0" t="n">
        <v>0</v>
      </c>
      <c r="AA88" s="0" t="s">
        <v>4</v>
      </c>
      <c r="AB88" s="0" t="s">
        <v>6</v>
      </c>
    </row>
    <row r="89" customFormat="false" ht="14.4" hidden="false" customHeight="false" outlineLevel="0" collapsed="false">
      <c r="A89" s="0" t="n">
        <v>1</v>
      </c>
      <c r="B89" s="0" t="s">
        <v>2078</v>
      </c>
      <c r="C89" s="0" t="s">
        <v>2079</v>
      </c>
      <c r="D89" s="0" t="n">
        <v>2</v>
      </c>
      <c r="E89" s="0" t="s">
        <v>1965</v>
      </c>
      <c r="F89" s="0" t="s">
        <v>1796</v>
      </c>
      <c r="G89" s="0" t="s">
        <v>2080</v>
      </c>
      <c r="H89" s="0" t="s">
        <v>2081</v>
      </c>
      <c r="I89" s="0" t="s">
        <v>1799</v>
      </c>
      <c r="J89" s="0" t="s">
        <v>1763</v>
      </c>
      <c r="K89" s="0" t="s">
        <v>1568</v>
      </c>
      <c r="L89" s="0" t="s">
        <v>959</v>
      </c>
      <c r="M89" s="0" t="s">
        <v>1573</v>
      </c>
      <c r="N89" s="0" t="s">
        <v>1574</v>
      </c>
      <c r="O89" s="0" t="s">
        <v>1575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10.1</v>
      </c>
      <c r="Z89" s="0" t="n">
        <v>0</v>
      </c>
      <c r="AA89" s="0" t="s">
        <v>4</v>
      </c>
      <c r="AB89" s="0" t="s">
        <v>6</v>
      </c>
    </row>
    <row r="90" customFormat="false" ht="14.4" hidden="false" customHeight="false" outlineLevel="0" collapsed="false">
      <c r="A90" s="0" t="n">
        <v>1</v>
      </c>
      <c r="B90" s="0" t="s">
        <v>2082</v>
      </c>
      <c r="C90" s="0" t="s">
        <v>2083</v>
      </c>
      <c r="D90" s="0" t="n">
        <v>2</v>
      </c>
      <c r="E90" s="0" t="s">
        <v>1965</v>
      </c>
      <c r="F90" s="0" t="s">
        <v>1796</v>
      </c>
      <c r="G90" s="0" t="s">
        <v>2084</v>
      </c>
      <c r="H90" s="0" t="s">
        <v>1863</v>
      </c>
      <c r="I90" s="0" t="s">
        <v>1799</v>
      </c>
      <c r="J90" s="0" t="s">
        <v>1767</v>
      </c>
      <c r="K90" s="0" t="s">
        <v>1568</v>
      </c>
      <c r="L90" s="0" t="s">
        <v>959</v>
      </c>
      <c r="M90" s="0" t="s">
        <v>1573</v>
      </c>
      <c r="N90" s="0" t="s">
        <v>1574</v>
      </c>
      <c r="O90" s="0" t="s">
        <v>1575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5.9</v>
      </c>
      <c r="Z90" s="0" t="n">
        <v>0</v>
      </c>
      <c r="AA90" s="0" t="s">
        <v>4</v>
      </c>
      <c r="AB90" s="0" t="s">
        <v>6</v>
      </c>
    </row>
    <row r="91" customFormat="false" ht="14.9" hidden="false" customHeight="false" outlineLevel="0" collapsed="false">
      <c r="A91" s="0" t="n">
        <v>2</v>
      </c>
      <c r="B91" s="0" t="s">
        <v>1981</v>
      </c>
      <c r="C91" s="0" t="s">
        <v>1796</v>
      </c>
      <c r="D91" s="0" t="n">
        <v>2</v>
      </c>
      <c r="E91" s="0" t="n">
        <f aca="false">141495</f>
        <v>141495</v>
      </c>
      <c r="F91" s="0" t="s">
        <v>1796</v>
      </c>
      <c r="G91" s="0" t="s">
        <v>2085</v>
      </c>
      <c r="H91" s="0" t="s">
        <v>2086</v>
      </c>
      <c r="I91" s="0" t="s">
        <v>1799</v>
      </c>
      <c r="J91" s="0" t="s">
        <v>1667</v>
      </c>
      <c r="K91" s="0" t="s">
        <v>1668</v>
      </c>
      <c r="L91" s="0" t="s">
        <v>1669</v>
      </c>
      <c r="M91" s="0" t="s">
        <v>1670</v>
      </c>
      <c r="N91" s="0" t="s">
        <v>1671</v>
      </c>
      <c r="O91" s="0" t="s">
        <v>1593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s">
        <v>6</v>
      </c>
      <c r="AB91" s="0" t="s">
        <v>6</v>
      </c>
    </row>
    <row r="92" customFormat="false" ht="14.4" hidden="true" customHeight="false" outlineLevel="0" collapsed="false">
      <c r="A92" s="0" t="n">
        <v>3</v>
      </c>
      <c r="B92" s="0" t="s">
        <v>2087</v>
      </c>
      <c r="C92" s="0" t="s">
        <v>1796</v>
      </c>
      <c r="D92" s="0" t="n">
        <v>3</v>
      </c>
      <c r="E92" s="0" t="n">
        <f aca="false">133779</f>
        <v>133779</v>
      </c>
      <c r="F92" s="0" t="s">
        <v>1796</v>
      </c>
      <c r="G92" s="0" t="s">
        <v>2088</v>
      </c>
      <c r="H92" s="0" t="s">
        <v>2089</v>
      </c>
      <c r="I92" s="0" t="s">
        <v>1799</v>
      </c>
      <c r="J92" s="0" t="s">
        <v>1544</v>
      </c>
      <c r="K92" s="0" t="s">
        <v>1545</v>
      </c>
      <c r="L92" s="0" t="s">
        <v>1546</v>
      </c>
      <c r="M92" s="0" t="s">
        <v>1547</v>
      </c>
      <c r="N92" s="0" t="s">
        <v>1548</v>
      </c>
      <c r="O92" s="0" t="s">
        <v>1085</v>
      </c>
      <c r="P92" s="0" t="s">
        <v>1821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s">
        <v>9</v>
      </c>
      <c r="AB92" s="0" t="s">
        <v>9</v>
      </c>
    </row>
    <row r="93" customFormat="false" ht="14.4" hidden="false" customHeight="false" outlineLevel="0" collapsed="false">
      <c r="A93" s="0" t="n">
        <v>3</v>
      </c>
      <c r="B93" s="0" t="s">
        <v>2087</v>
      </c>
      <c r="C93" s="0" t="s">
        <v>1796</v>
      </c>
      <c r="D93" s="0" t="n">
        <v>3</v>
      </c>
      <c r="E93" s="0" t="n">
        <f aca="false">133779</f>
        <v>133779</v>
      </c>
      <c r="F93" s="0" t="s">
        <v>1796</v>
      </c>
      <c r="G93" s="0" t="s">
        <v>2090</v>
      </c>
      <c r="H93" s="0" t="s">
        <v>2091</v>
      </c>
      <c r="I93" s="0" t="s">
        <v>1799</v>
      </c>
      <c r="J93" s="0" t="s">
        <v>1544</v>
      </c>
      <c r="K93" s="0" t="s">
        <v>1545</v>
      </c>
      <c r="L93" s="0" t="s">
        <v>1546</v>
      </c>
      <c r="M93" s="0" t="s">
        <v>1547</v>
      </c>
      <c r="N93" s="0" t="s">
        <v>1548</v>
      </c>
      <c r="O93" s="0" t="s">
        <v>1085</v>
      </c>
      <c r="P93" s="0" t="n">
        <v>0</v>
      </c>
      <c r="Q93" s="0" t="s">
        <v>1821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s">
        <v>9</v>
      </c>
      <c r="AB93" s="0" t="s">
        <v>9</v>
      </c>
    </row>
    <row r="94" customFormat="false" ht="14.4" hidden="false" customHeight="false" outlineLevel="0" collapsed="false">
      <c r="A94" s="0" t="n">
        <v>1</v>
      </c>
      <c r="B94" s="0" t="s">
        <v>2092</v>
      </c>
      <c r="C94" s="0" t="s">
        <v>2093</v>
      </c>
      <c r="D94" s="0" t="n">
        <v>3</v>
      </c>
      <c r="E94" s="0" t="n">
        <f aca="false">150072</f>
        <v>150072</v>
      </c>
      <c r="F94" s="0" t="s">
        <v>1796</v>
      </c>
      <c r="G94" s="0" t="s">
        <v>2094</v>
      </c>
      <c r="H94" s="0" t="s">
        <v>2095</v>
      </c>
      <c r="I94" s="0" t="s">
        <v>1799</v>
      </c>
      <c r="J94" s="0" t="s">
        <v>1628</v>
      </c>
      <c r="K94" s="0" t="s">
        <v>1568</v>
      </c>
      <c r="L94" s="0" t="s">
        <v>959</v>
      </c>
      <c r="M94" s="0" t="s">
        <v>1629</v>
      </c>
      <c r="N94" s="0" t="s">
        <v>1630</v>
      </c>
      <c r="O94" s="0" t="s">
        <v>1631</v>
      </c>
      <c r="P94" s="0" t="n">
        <v>0</v>
      </c>
      <c r="Q94" s="0" t="n">
        <v>0</v>
      </c>
      <c r="R94" s="0" t="n">
        <v>16.5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s">
        <v>4</v>
      </c>
      <c r="AB94" s="0" t="s">
        <v>9</v>
      </c>
    </row>
    <row r="95" customFormat="false" ht="14.4" hidden="false" customHeight="false" outlineLevel="0" collapsed="false">
      <c r="A95" s="0" t="n">
        <v>1</v>
      </c>
      <c r="B95" s="0" t="n">
        <f aca="false">1711271</f>
        <v>1711271</v>
      </c>
      <c r="C95" s="0" t="s">
        <v>2096</v>
      </c>
      <c r="D95" s="0" t="n">
        <v>3</v>
      </c>
      <c r="E95" s="0" t="s">
        <v>2097</v>
      </c>
      <c r="F95" s="0" t="s">
        <v>1796</v>
      </c>
      <c r="G95" s="0" t="s">
        <v>2098</v>
      </c>
      <c r="H95" s="0" t="s">
        <v>2099</v>
      </c>
      <c r="I95" s="0" t="s">
        <v>1799</v>
      </c>
      <c r="J95" s="0" t="s">
        <v>1632</v>
      </c>
      <c r="K95" s="0" t="s">
        <v>1568</v>
      </c>
      <c r="L95" s="0" t="s">
        <v>959</v>
      </c>
      <c r="M95" s="0" t="s">
        <v>1633</v>
      </c>
      <c r="N95" s="0" t="s">
        <v>1634</v>
      </c>
      <c r="O95" s="0" t="s">
        <v>1635</v>
      </c>
      <c r="P95" s="0" t="n">
        <v>0</v>
      </c>
      <c r="Q95" s="0" t="n">
        <v>0</v>
      </c>
      <c r="R95" s="0" t="n">
        <v>21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s">
        <v>4</v>
      </c>
      <c r="AB95" s="0" t="s">
        <v>9</v>
      </c>
    </row>
    <row r="96" customFormat="false" ht="14.4" hidden="false" customHeight="false" outlineLevel="0" collapsed="false">
      <c r="A96" s="0" t="n">
        <v>3</v>
      </c>
      <c r="B96" s="0" t="s">
        <v>2087</v>
      </c>
      <c r="C96" s="0" t="s">
        <v>1796</v>
      </c>
      <c r="D96" s="0" t="n">
        <v>3</v>
      </c>
      <c r="E96" s="0" t="n">
        <f aca="false">133779</f>
        <v>133779</v>
      </c>
      <c r="F96" s="0" t="s">
        <v>1796</v>
      </c>
      <c r="G96" s="0" t="s">
        <v>2100</v>
      </c>
      <c r="H96" s="0" t="s">
        <v>1974</v>
      </c>
      <c r="I96" s="0" t="s">
        <v>1799</v>
      </c>
      <c r="J96" s="0" t="s">
        <v>1544</v>
      </c>
      <c r="K96" s="0" t="s">
        <v>1545</v>
      </c>
      <c r="L96" s="0" t="s">
        <v>1546</v>
      </c>
      <c r="M96" s="0" t="s">
        <v>1547</v>
      </c>
      <c r="N96" s="0" t="s">
        <v>1548</v>
      </c>
      <c r="O96" s="0" t="s">
        <v>1085</v>
      </c>
      <c r="P96" s="0" t="n">
        <v>0</v>
      </c>
      <c r="Q96" s="0" t="n">
        <v>0</v>
      </c>
      <c r="R96" s="0" t="s">
        <v>1821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s">
        <v>9</v>
      </c>
      <c r="AB96" s="0" t="s">
        <v>9</v>
      </c>
    </row>
    <row r="97" customFormat="false" ht="14.4" hidden="false" customHeight="false" outlineLevel="0" collapsed="false">
      <c r="A97" s="0" t="n">
        <v>3</v>
      </c>
      <c r="B97" s="0" t="s">
        <v>2087</v>
      </c>
      <c r="C97" s="0" t="s">
        <v>1796</v>
      </c>
      <c r="D97" s="0" t="n">
        <v>3</v>
      </c>
      <c r="E97" s="0" t="n">
        <f aca="false">133780</f>
        <v>133780</v>
      </c>
      <c r="F97" s="0" t="s">
        <v>2101</v>
      </c>
      <c r="G97" s="0" t="s">
        <v>2102</v>
      </c>
      <c r="H97" s="0" t="s">
        <v>1979</v>
      </c>
      <c r="I97" s="0" t="s">
        <v>1799</v>
      </c>
      <c r="J97" s="0" t="s">
        <v>1544</v>
      </c>
      <c r="K97" s="0" t="s">
        <v>1545</v>
      </c>
      <c r="L97" s="0" t="s">
        <v>1546</v>
      </c>
      <c r="M97" s="0" t="s">
        <v>1083</v>
      </c>
      <c r="N97" s="0" t="s">
        <v>1548</v>
      </c>
      <c r="O97" s="0" t="s">
        <v>1085</v>
      </c>
      <c r="P97" s="0" t="n">
        <v>0</v>
      </c>
      <c r="Q97" s="0" t="n">
        <v>0</v>
      </c>
      <c r="R97" s="0" t="n">
        <v>0</v>
      </c>
      <c r="S97" s="0" t="n">
        <v>9.4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s">
        <v>9</v>
      </c>
      <c r="AB97" s="0" t="s">
        <v>9</v>
      </c>
    </row>
    <row r="98" customFormat="false" ht="14.4" hidden="false" customHeight="false" outlineLevel="0" collapsed="false">
      <c r="A98" s="0" t="n">
        <v>1</v>
      </c>
      <c r="B98" s="0" t="s">
        <v>2103</v>
      </c>
      <c r="C98" s="0" t="s">
        <v>2104</v>
      </c>
      <c r="D98" s="0" t="n">
        <v>3</v>
      </c>
      <c r="E98" s="0" t="s">
        <v>2105</v>
      </c>
      <c r="F98" s="0" t="s">
        <v>1796</v>
      </c>
      <c r="G98" s="0" t="s">
        <v>2106</v>
      </c>
      <c r="H98" s="0" t="s">
        <v>2107</v>
      </c>
      <c r="I98" s="0" t="s">
        <v>1799</v>
      </c>
      <c r="J98" s="0" t="s">
        <v>1681</v>
      </c>
      <c r="K98" s="0" t="s">
        <v>1511</v>
      </c>
      <c r="L98" s="0" t="s">
        <v>1512</v>
      </c>
      <c r="M98" s="0" t="s">
        <v>1682</v>
      </c>
      <c r="N98" s="0" t="s">
        <v>1634</v>
      </c>
      <c r="O98" s="0" t="s">
        <v>1635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43.4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s">
        <v>4</v>
      </c>
      <c r="AB98" s="0" t="s">
        <v>9</v>
      </c>
    </row>
    <row r="99" customFormat="false" ht="14.4" hidden="false" customHeight="false" outlineLevel="0" collapsed="false">
      <c r="A99" s="0" t="n">
        <v>1</v>
      </c>
      <c r="B99" s="0" t="s">
        <v>2108</v>
      </c>
      <c r="C99" s="0" t="s">
        <v>2109</v>
      </c>
      <c r="D99" s="0" t="n">
        <v>3</v>
      </c>
      <c r="E99" s="0" t="n">
        <f aca="false">150072</f>
        <v>150072</v>
      </c>
      <c r="F99" s="0" t="s">
        <v>1796</v>
      </c>
      <c r="G99" s="0" t="s">
        <v>2110</v>
      </c>
      <c r="H99" s="0" t="s">
        <v>2111</v>
      </c>
      <c r="I99" s="0" t="s">
        <v>1799</v>
      </c>
      <c r="J99" s="0" t="s">
        <v>1713</v>
      </c>
      <c r="K99" s="0" t="s">
        <v>1550</v>
      </c>
      <c r="L99" s="0" t="s">
        <v>346</v>
      </c>
      <c r="M99" s="0" t="s">
        <v>1629</v>
      </c>
      <c r="N99" s="0" t="s">
        <v>1630</v>
      </c>
      <c r="O99" s="0" t="s">
        <v>1631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44.4</v>
      </c>
      <c r="W99" s="0" t="n">
        <v>0</v>
      </c>
      <c r="X99" s="0" t="n">
        <v>0</v>
      </c>
      <c r="Y99" s="0" t="n">
        <v>0</v>
      </c>
      <c r="Z99" s="0" t="n">
        <v>0</v>
      </c>
      <c r="AA99" s="0" t="s">
        <v>4</v>
      </c>
      <c r="AB99" s="0" t="s">
        <v>9</v>
      </c>
    </row>
    <row r="100" customFormat="false" ht="14.4" hidden="false" customHeight="false" outlineLevel="0" collapsed="false">
      <c r="A100" s="0" t="n">
        <v>1</v>
      </c>
      <c r="B100" s="0" t="s">
        <v>2112</v>
      </c>
      <c r="C100" s="0" t="s">
        <v>2113</v>
      </c>
      <c r="D100" s="0" t="n">
        <v>3</v>
      </c>
      <c r="E100" s="0" t="n">
        <f aca="false">79337</f>
        <v>79337</v>
      </c>
      <c r="F100" s="0" t="s">
        <v>1796</v>
      </c>
      <c r="G100" s="0" t="s">
        <v>1978</v>
      </c>
      <c r="H100" s="0" t="s">
        <v>2008</v>
      </c>
      <c r="I100" s="0" t="s">
        <v>1799</v>
      </c>
      <c r="J100" s="0" t="s">
        <v>1717</v>
      </c>
      <c r="K100" s="0" t="s">
        <v>1568</v>
      </c>
      <c r="L100" s="0" t="s">
        <v>959</v>
      </c>
      <c r="M100" s="0" t="s">
        <v>1718</v>
      </c>
      <c r="N100" s="0" t="s">
        <v>1719</v>
      </c>
      <c r="O100" s="0" t="s">
        <v>1720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6.5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s">
        <v>4</v>
      </c>
      <c r="AB100" s="0" t="s">
        <v>9</v>
      </c>
    </row>
    <row r="101" customFormat="false" ht="14.4" hidden="false" customHeight="false" outlineLevel="0" collapsed="false">
      <c r="A101" s="0" t="n">
        <v>3</v>
      </c>
      <c r="B101" s="0" t="s">
        <v>2087</v>
      </c>
      <c r="C101" s="0" t="s">
        <v>1796</v>
      </c>
      <c r="D101" s="0" t="n">
        <v>3</v>
      </c>
      <c r="E101" s="0" t="n">
        <f aca="false">133779</f>
        <v>133779</v>
      </c>
      <c r="F101" s="0" t="s">
        <v>1796</v>
      </c>
      <c r="G101" s="0" t="s">
        <v>2114</v>
      </c>
      <c r="H101" s="0" t="s">
        <v>2115</v>
      </c>
      <c r="I101" s="0" t="s">
        <v>1799</v>
      </c>
      <c r="J101" s="0" t="s">
        <v>1544</v>
      </c>
      <c r="K101" s="0" t="s">
        <v>1545</v>
      </c>
      <c r="L101" s="0" t="s">
        <v>1546</v>
      </c>
      <c r="M101" s="0" t="s">
        <v>1547</v>
      </c>
      <c r="N101" s="0" t="s">
        <v>1548</v>
      </c>
      <c r="O101" s="0" t="s">
        <v>1085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1821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s">
        <v>9</v>
      </c>
      <c r="AB101" s="0" t="s">
        <v>9</v>
      </c>
    </row>
    <row r="102" customFormat="false" ht="14.4" hidden="false" customHeight="false" outlineLevel="0" collapsed="false">
      <c r="A102" s="0" t="n">
        <v>3</v>
      </c>
      <c r="B102" s="0" t="n">
        <f aca="false">174697</f>
        <v>174697</v>
      </c>
      <c r="C102" s="0" t="s">
        <v>2116</v>
      </c>
      <c r="D102" s="0" t="n">
        <v>3</v>
      </c>
      <c r="E102" s="0" t="s">
        <v>2117</v>
      </c>
      <c r="F102" s="0" t="s">
        <v>2118</v>
      </c>
      <c r="G102" s="0" t="s">
        <v>2119</v>
      </c>
      <c r="H102" s="0" t="s">
        <v>2120</v>
      </c>
      <c r="I102" s="0" t="s">
        <v>1799</v>
      </c>
      <c r="J102" s="0" t="s">
        <v>1725</v>
      </c>
      <c r="K102" s="0" t="s">
        <v>1726</v>
      </c>
      <c r="L102" s="0" t="s">
        <v>1727</v>
      </c>
      <c r="M102" s="0" t="s">
        <v>1728</v>
      </c>
      <c r="N102" s="0" t="s">
        <v>1729</v>
      </c>
      <c r="O102" s="0" t="s">
        <v>1730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12.7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s">
        <v>9</v>
      </c>
      <c r="AB102" s="0" t="s">
        <v>9</v>
      </c>
    </row>
    <row r="103" customFormat="false" ht="14.4" hidden="false" customHeight="false" outlineLevel="0" collapsed="false">
      <c r="A103" s="0" t="n">
        <v>1</v>
      </c>
      <c r="B103" s="0" t="s">
        <v>2121</v>
      </c>
      <c r="C103" s="0" t="s">
        <v>2122</v>
      </c>
      <c r="D103" s="0" t="n">
        <v>3</v>
      </c>
      <c r="E103" s="0" t="n">
        <f aca="false">150072</f>
        <v>150072</v>
      </c>
      <c r="F103" s="0" t="s">
        <v>1796</v>
      </c>
      <c r="G103" s="0" t="s">
        <v>2123</v>
      </c>
      <c r="H103" s="0" t="s">
        <v>2124</v>
      </c>
      <c r="I103" s="0" t="s">
        <v>1799</v>
      </c>
      <c r="J103" s="0" t="s">
        <v>1731</v>
      </c>
      <c r="K103" s="0" t="s">
        <v>1550</v>
      </c>
      <c r="L103" s="0" t="s">
        <v>346</v>
      </c>
      <c r="M103" s="0" t="s">
        <v>1629</v>
      </c>
      <c r="N103" s="0" t="s">
        <v>1630</v>
      </c>
      <c r="O103" s="0" t="s">
        <v>1631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46.5</v>
      </c>
      <c r="X103" s="0" t="n">
        <v>0</v>
      </c>
      <c r="Y103" s="0" t="n">
        <v>0</v>
      </c>
      <c r="Z103" s="0" t="n">
        <v>0</v>
      </c>
      <c r="AA103" s="0" t="s">
        <v>4</v>
      </c>
      <c r="AB103" s="0" t="s">
        <v>9</v>
      </c>
    </row>
    <row r="104" customFormat="false" ht="14.4" hidden="false" customHeight="false" outlineLevel="0" collapsed="false">
      <c r="A104" s="0" t="n">
        <v>1</v>
      </c>
      <c r="B104" s="0" t="n">
        <f aca="false">1710466</f>
        <v>1710466</v>
      </c>
      <c r="C104" s="0" t="s">
        <v>2125</v>
      </c>
      <c r="D104" s="0" t="n">
        <v>3</v>
      </c>
      <c r="E104" s="0" t="s">
        <v>2097</v>
      </c>
      <c r="F104" s="0" t="s">
        <v>1796</v>
      </c>
      <c r="G104" s="0" t="s">
        <v>2126</v>
      </c>
      <c r="H104" s="0" t="s">
        <v>2127</v>
      </c>
      <c r="I104" s="0" t="s">
        <v>1799</v>
      </c>
      <c r="J104" s="0" t="s">
        <v>1696</v>
      </c>
      <c r="K104" s="0" t="s">
        <v>1568</v>
      </c>
      <c r="L104" s="0" t="s">
        <v>959</v>
      </c>
      <c r="M104" s="0" t="s">
        <v>1633</v>
      </c>
      <c r="N104" s="0" t="s">
        <v>1634</v>
      </c>
      <c r="O104" s="0" t="s">
        <v>1635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32.2</v>
      </c>
      <c r="X104" s="0" t="n">
        <v>0</v>
      </c>
      <c r="Y104" s="0" t="n">
        <v>0</v>
      </c>
      <c r="Z104" s="0" t="n">
        <v>0</v>
      </c>
      <c r="AA104" s="0" t="s">
        <v>4</v>
      </c>
      <c r="AB104" s="0" t="s">
        <v>9</v>
      </c>
    </row>
    <row r="105" customFormat="false" ht="14.4" hidden="false" customHeight="false" outlineLevel="0" collapsed="false">
      <c r="A105" s="0" t="n">
        <v>1</v>
      </c>
      <c r="B105" s="0" t="s">
        <v>2128</v>
      </c>
      <c r="C105" s="0" t="s">
        <v>2129</v>
      </c>
      <c r="D105" s="0" t="n">
        <v>3</v>
      </c>
      <c r="E105" s="0" t="n">
        <f aca="false">150071</f>
        <v>150071</v>
      </c>
      <c r="F105" s="0" t="s">
        <v>1796</v>
      </c>
      <c r="G105" s="0" t="s">
        <v>2130</v>
      </c>
      <c r="H105" s="0" t="s">
        <v>1863</v>
      </c>
      <c r="I105" s="0" t="s">
        <v>1799</v>
      </c>
      <c r="J105" s="0" t="s">
        <v>1733</v>
      </c>
      <c r="K105" s="0" t="s">
        <v>1702</v>
      </c>
      <c r="L105" s="0" t="s">
        <v>1703</v>
      </c>
      <c r="M105" s="0" t="s">
        <v>1734</v>
      </c>
      <c r="N105" s="0" t="s">
        <v>1630</v>
      </c>
      <c r="O105" s="0" t="s">
        <v>1631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9.7</v>
      </c>
      <c r="X105" s="0" t="n">
        <v>0</v>
      </c>
      <c r="Y105" s="0" t="n">
        <v>0</v>
      </c>
      <c r="Z105" s="0" t="n">
        <v>0</v>
      </c>
      <c r="AA105" s="0" t="s">
        <v>4</v>
      </c>
      <c r="AB105" s="0" t="s">
        <v>9</v>
      </c>
    </row>
    <row r="106" customFormat="false" ht="14.4" hidden="false" customHeight="false" outlineLevel="0" collapsed="false">
      <c r="A106" s="0" t="n">
        <v>1</v>
      </c>
      <c r="B106" s="0" t="s">
        <v>2131</v>
      </c>
      <c r="C106" s="0" t="s">
        <v>2066</v>
      </c>
      <c r="D106" s="0" t="n">
        <v>3</v>
      </c>
      <c r="E106" s="0" t="s">
        <v>2132</v>
      </c>
      <c r="F106" s="0" t="s">
        <v>2133</v>
      </c>
      <c r="G106" s="0" t="s">
        <v>2134</v>
      </c>
      <c r="H106" s="0" t="s">
        <v>2135</v>
      </c>
      <c r="I106" s="0" t="s">
        <v>1799</v>
      </c>
      <c r="J106" s="0" t="s">
        <v>1738</v>
      </c>
      <c r="K106" s="0" t="s">
        <v>1550</v>
      </c>
      <c r="L106" s="0" t="s">
        <v>346</v>
      </c>
      <c r="M106" s="0" t="s">
        <v>1739</v>
      </c>
      <c r="N106" s="0" t="s">
        <v>1740</v>
      </c>
      <c r="O106" s="0" t="s">
        <v>1741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11.2</v>
      </c>
      <c r="Y106" s="0" t="n">
        <v>0</v>
      </c>
      <c r="Z106" s="0" t="n">
        <v>0</v>
      </c>
      <c r="AA106" s="0" t="s">
        <v>4</v>
      </c>
      <c r="AB106" s="0" t="s">
        <v>9</v>
      </c>
    </row>
    <row r="107" customFormat="false" ht="14.4" hidden="false" customHeight="false" outlineLevel="0" collapsed="false">
      <c r="A107" s="0" t="n">
        <v>1</v>
      </c>
      <c r="B107" s="0" t="s">
        <v>2136</v>
      </c>
      <c r="C107" s="0" t="s">
        <v>2130</v>
      </c>
      <c r="D107" s="0" t="n">
        <v>3</v>
      </c>
      <c r="E107" s="0" t="n">
        <f aca="false">150072</f>
        <v>150072</v>
      </c>
      <c r="F107" s="0" t="s">
        <v>1796</v>
      </c>
      <c r="G107" s="0" t="s">
        <v>2137</v>
      </c>
      <c r="H107" s="0" t="s">
        <v>2138</v>
      </c>
      <c r="I107" s="0" t="s">
        <v>1799</v>
      </c>
      <c r="J107" s="0" t="s">
        <v>1742</v>
      </c>
      <c r="K107" s="0" t="s">
        <v>1550</v>
      </c>
      <c r="L107" s="0" t="s">
        <v>346</v>
      </c>
      <c r="M107" s="0" t="s">
        <v>1629</v>
      </c>
      <c r="N107" s="0" t="s">
        <v>1630</v>
      </c>
      <c r="O107" s="0" t="s">
        <v>1631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91.5</v>
      </c>
      <c r="Y107" s="0" t="n">
        <v>0</v>
      </c>
      <c r="Z107" s="0" t="n">
        <v>0</v>
      </c>
      <c r="AA107" s="0" t="s">
        <v>4</v>
      </c>
      <c r="AB107" s="0" t="s">
        <v>9</v>
      </c>
    </row>
    <row r="108" customFormat="false" ht="14.4" hidden="false" customHeight="false" outlineLevel="0" collapsed="false">
      <c r="A108" s="0" t="n">
        <v>1</v>
      </c>
      <c r="B108" s="0" t="n">
        <f aca="false">858741</f>
        <v>858741</v>
      </c>
      <c r="C108" s="0" t="s">
        <v>2139</v>
      </c>
      <c r="D108" s="0" t="n">
        <v>3</v>
      </c>
      <c r="E108" s="0" t="n">
        <f aca="false">77192</f>
        <v>77192</v>
      </c>
      <c r="F108" s="0" t="s">
        <v>2140</v>
      </c>
      <c r="G108" s="0" t="s">
        <v>2141</v>
      </c>
      <c r="H108" s="0" t="s">
        <v>2142</v>
      </c>
      <c r="I108" s="0" t="s">
        <v>1799</v>
      </c>
      <c r="J108" s="0" t="s">
        <v>1743</v>
      </c>
      <c r="K108" s="0" t="s">
        <v>1550</v>
      </c>
      <c r="L108" s="0" t="s">
        <v>346</v>
      </c>
      <c r="M108" s="0" t="s">
        <v>1744</v>
      </c>
      <c r="N108" s="0" t="s">
        <v>1745</v>
      </c>
      <c r="O108" s="0" t="s">
        <v>1746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8.3</v>
      </c>
      <c r="Y108" s="0" t="n">
        <v>0</v>
      </c>
      <c r="Z108" s="0" t="n">
        <v>0</v>
      </c>
      <c r="AA108" s="0" t="s">
        <v>4</v>
      </c>
      <c r="AB108" s="0" t="s">
        <v>9</v>
      </c>
    </row>
    <row r="109" customFormat="false" ht="14.4" hidden="false" customHeight="false" outlineLevel="0" collapsed="false">
      <c r="A109" s="0" t="n">
        <v>3</v>
      </c>
      <c r="B109" s="0" t="s">
        <v>2087</v>
      </c>
      <c r="C109" s="0" t="s">
        <v>1796</v>
      </c>
      <c r="D109" s="0" t="n">
        <v>3</v>
      </c>
      <c r="E109" s="0" t="n">
        <f aca="false">133779</f>
        <v>133779</v>
      </c>
      <c r="F109" s="0" t="s">
        <v>1796</v>
      </c>
      <c r="G109" s="0" t="s">
        <v>2143</v>
      </c>
      <c r="H109" s="0" t="s">
        <v>2144</v>
      </c>
      <c r="I109" s="0" t="s">
        <v>1799</v>
      </c>
      <c r="J109" s="0" t="s">
        <v>1544</v>
      </c>
      <c r="K109" s="0" t="s">
        <v>1545</v>
      </c>
      <c r="L109" s="0" t="s">
        <v>1546</v>
      </c>
      <c r="M109" s="0" t="s">
        <v>1547</v>
      </c>
      <c r="N109" s="0" t="s">
        <v>1548</v>
      </c>
      <c r="O109" s="0" t="s">
        <v>1085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s">
        <v>1821</v>
      </c>
      <c r="Y109" s="0" t="n">
        <v>0</v>
      </c>
      <c r="Z109" s="0" t="n">
        <v>0</v>
      </c>
      <c r="AA109" s="0" t="s">
        <v>9</v>
      </c>
      <c r="AB109" s="0" t="s">
        <v>9</v>
      </c>
    </row>
    <row r="110" customFormat="false" ht="14.4" hidden="false" customHeight="false" outlineLevel="0" collapsed="false">
      <c r="A110" s="0" t="n">
        <v>1</v>
      </c>
      <c r="B110" s="0" t="n">
        <f aca="false">1711111</f>
        <v>1711111</v>
      </c>
      <c r="C110" s="0" t="s">
        <v>2145</v>
      </c>
      <c r="D110" s="0" t="n">
        <v>3</v>
      </c>
      <c r="E110" s="0" t="s">
        <v>2097</v>
      </c>
      <c r="F110" s="0" t="s">
        <v>1796</v>
      </c>
      <c r="G110" s="0" t="s">
        <v>2146</v>
      </c>
      <c r="H110" s="0" t="s">
        <v>1863</v>
      </c>
      <c r="I110" s="0" t="s">
        <v>1799</v>
      </c>
      <c r="J110" s="0" t="s">
        <v>1764</v>
      </c>
      <c r="K110" s="0" t="s">
        <v>1568</v>
      </c>
      <c r="L110" s="0" t="s">
        <v>959</v>
      </c>
      <c r="M110" s="0" t="s">
        <v>1633</v>
      </c>
      <c r="N110" s="0" t="s">
        <v>1634</v>
      </c>
      <c r="O110" s="0" t="s">
        <v>1635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10.6</v>
      </c>
      <c r="Z110" s="0" t="n">
        <v>0</v>
      </c>
      <c r="AA110" s="0" t="s">
        <v>4</v>
      </c>
      <c r="AB110" s="0" t="s">
        <v>9</v>
      </c>
    </row>
    <row r="111" customFormat="false" ht="14.4" hidden="false" customHeight="false" outlineLevel="0" collapsed="false">
      <c r="A111" s="0" t="n">
        <v>3</v>
      </c>
      <c r="B111" s="0" t="s">
        <v>2087</v>
      </c>
      <c r="C111" s="0" t="s">
        <v>1796</v>
      </c>
      <c r="D111" s="0" t="n">
        <v>3</v>
      </c>
      <c r="E111" s="0" t="n">
        <f aca="false">133779</f>
        <v>133779</v>
      </c>
      <c r="F111" s="0" t="s">
        <v>1796</v>
      </c>
      <c r="G111" s="0" t="s">
        <v>2147</v>
      </c>
      <c r="H111" s="0" t="s">
        <v>2148</v>
      </c>
      <c r="I111" s="0" t="s">
        <v>1799</v>
      </c>
      <c r="J111" s="0" t="s">
        <v>1544</v>
      </c>
      <c r="K111" s="0" t="s">
        <v>1545</v>
      </c>
      <c r="L111" s="0" t="s">
        <v>1546</v>
      </c>
      <c r="M111" s="0" t="s">
        <v>1547</v>
      </c>
      <c r="N111" s="0" t="s">
        <v>1548</v>
      </c>
      <c r="O111" s="0" t="s">
        <v>1085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s">
        <v>1821</v>
      </c>
      <c r="Z111" s="0" t="n">
        <v>0</v>
      </c>
      <c r="AA111" s="0" t="s">
        <v>9</v>
      </c>
      <c r="AB111" s="0" t="s">
        <v>9</v>
      </c>
    </row>
    <row r="112" customFormat="false" ht="14.4" hidden="false" customHeight="false" outlineLevel="0" collapsed="false">
      <c r="A112" s="0" t="n">
        <v>1</v>
      </c>
      <c r="B112" s="0" t="n">
        <f aca="false">1711983</f>
        <v>1711983</v>
      </c>
      <c r="C112" s="0" t="s">
        <v>2149</v>
      </c>
      <c r="D112" s="0" t="n">
        <v>3</v>
      </c>
      <c r="E112" s="0" t="n">
        <f aca="false">150071</f>
        <v>150071</v>
      </c>
      <c r="F112" s="0" t="s">
        <v>1796</v>
      </c>
      <c r="G112" s="0" t="s">
        <v>2150</v>
      </c>
      <c r="H112" s="0" t="s">
        <v>2151</v>
      </c>
      <c r="I112" s="0" t="s">
        <v>1799</v>
      </c>
      <c r="J112" s="0" t="s">
        <v>1776</v>
      </c>
      <c r="K112" s="0" t="s">
        <v>1568</v>
      </c>
      <c r="L112" s="0" t="s">
        <v>959</v>
      </c>
      <c r="M112" s="0" t="s">
        <v>1734</v>
      </c>
      <c r="N112" s="0" t="s">
        <v>1630</v>
      </c>
      <c r="O112" s="0" t="s">
        <v>1631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5.5</v>
      </c>
      <c r="AA112" s="0" t="s">
        <v>4</v>
      </c>
      <c r="AB112" s="0" t="s">
        <v>9</v>
      </c>
    </row>
    <row r="113" customFormat="false" ht="14.4" hidden="false" customHeight="false" outlineLevel="0" collapsed="false">
      <c r="A113" s="0" t="n">
        <v>3</v>
      </c>
      <c r="B113" s="0" t="s">
        <v>2087</v>
      </c>
      <c r="C113" s="0" t="s">
        <v>1796</v>
      </c>
      <c r="D113" s="0" t="n">
        <v>3</v>
      </c>
      <c r="E113" s="0" t="n">
        <f aca="false">133779</f>
        <v>133779</v>
      </c>
      <c r="F113" s="0" t="s">
        <v>1796</v>
      </c>
      <c r="G113" s="0" t="s">
        <v>2152</v>
      </c>
      <c r="H113" s="0" t="s">
        <v>2045</v>
      </c>
      <c r="I113" s="0" t="s">
        <v>1799</v>
      </c>
      <c r="J113" s="0" t="s">
        <v>1544</v>
      </c>
      <c r="K113" s="0" t="s">
        <v>1545</v>
      </c>
      <c r="L113" s="0" t="s">
        <v>1546</v>
      </c>
      <c r="M113" s="0" t="s">
        <v>1547</v>
      </c>
      <c r="N113" s="0" t="s">
        <v>1548</v>
      </c>
      <c r="O113" s="0" t="s">
        <v>1085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s">
        <v>1821</v>
      </c>
      <c r="AA113" s="0" t="s">
        <v>9</v>
      </c>
      <c r="AB113" s="0" t="s">
        <v>9</v>
      </c>
    </row>
    <row r="114" customFormat="false" ht="14.4" hidden="false" customHeight="false" outlineLevel="0" collapsed="false">
      <c r="A114" s="0" t="n">
        <v>1</v>
      </c>
      <c r="B114" s="0" t="s">
        <v>2153</v>
      </c>
      <c r="C114" s="0" t="s">
        <v>2154</v>
      </c>
      <c r="D114" s="0" t="n">
        <v>4</v>
      </c>
      <c r="E114" s="0" t="s">
        <v>2155</v>
      </c>
      <c r="F114" s="0" t="s">
        <v>1796</v>
      </c>
      <c r="G114" s="0" t="s">
        <v>2156</v>
      </c>
      <c r="H114" s="0" t="s">
        <v>2157</v>
      </c>
      <c r="I114" s="0" t="s">
        <v>1799</v>
      </c>
      <c r="J114" s="0" t="s">
        <v>1549</v>
      </c>
      <c r="K114" s="0" t="s">
        <v>1550</v>
      </c>
      <c r="L114" s="0" t="s">
        <v>346</v>
      </c>
      <c r="M114" s="0" t="s">
        <v>1551</v>
      </c>
      <c r="N114" s="0" t="s">
        <v>1552</v>
      </c>
      <c r="O114" s="0" t="s">
        <v>1553</v>
      </c>
      <c r="P114" s="0" t="n">
        <v>0</v>
      </c>
      <c r="Q114" s="0" t="n">
        <v>12.9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s">
        <v>4</v>
      </c>
      <c r="AB114" s="0" t="s">
        <v>12</v>
      </c>
    </row>
    <row r="115" customFormat="false" ht="14.4" hidden="false" customHeight="false" outlineLevel="0" collapsed="false">
      <c r="A115" s="0" t="n">
        <v>1</v>
      </c>
      <c r="B115" s="0" t="n">
        <f aca="false">858410</f>
        <v>858410</v>
      </c>
      <c r="C115" s="0" t="s">
        <v>2158</v>
      </c>
      <c r="D115" s="0" t="n">
        <v>4</v>
      </c>
      <c r="E115" s="0" t="n">
        <f aca="false">33164</f>
        <v>33164</v>
      </c>
      <c r="F115" s="0" t="s">
        <v>1796</v>
      </c>
      <c r="G115" s="0" t="s">
        <v>2159</v>
      </c>
      <c r="H115" s="0" t="s">
        <v>2160</v>
      </c>
      <c r="I115" s="0" t="s">
        <v>1799</v>
      </c>
      <c r="J115" s="0" t="s">
        <v>1554</v>
      </c>
      <c r="K115" s="0" t="s">
        <v>1550</v>
      </c>
      <c r="L115" s="0" t="s">
        <v>346</v>
      </c>
      <c r="M115" s="0" t="s">
        <v>1555</v>
      </c>
      <c r="N115" s="0" t="s">
        <v>1556</v>
      </c>
      <c r="O115" s="0" t="s">
        <v>1557</v>
      </c>
      <c r="P115" s="0" t="n">
        <v>0</v>
      </c>
      <c r="Q115" s="0" t="n">
        <v>20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s">
        <v>4</v>
      </c>
      <c r="AB115" s="0" t="s">
        <v>12</v>
      </c>
    </row>
    <row r="116" customFormat="false" ht="14.4" hidden="false" customHeight="false" outlineLevel="0" collapsed="false">
      <c r="A116" s="0" t="n">
        <v>1</v>
      </c>
      <c r="B116" s="0" t="s">
        <v>2161</v>
      </c>
      <c r="C116" s="0" t="s">
        <v>2162</v>
      </c>
      <c r="D116" s="0" t="n">
        <v>4</v>
      </c>
      <c r="E116" s="0" t="n">
        <f aca="false">10159</f>
        <v>10159</v>
      </c>
      <c r="F116" s="0" t="s">
        <v>1796</v>
      </c>
      <c r="G116" s="0" t="s">
        <v>2163</v>
      </c>
      <c r="H116" s="0" t="s">
        <v>2164</v>
      </c>
      <c r="I116" s="0" t="s">
        <v>1799</v>
      </c>
      <c r="J116" s="0" t="s">
        <v>1558</v>
      </c>
      <c r="K116" s="0" t="s">
        <v>1550</v>
      </c>
      <c r="L116" s="0" t="s">
        <v>346</v>
      </c>
      <c r="M116" s="0" t="s">
        <v>1559</v>
      </c>
      <c r="N116" s="0" t="s">
        <v>1560</v>
      </c>
      <c r="O116" s="0" t="s">
        <v>1561</v>
      </c>
      <c r="P116" s="0" t="n">
        <v>0</v>
      </c>
      <c r="Q116" s="0" t="n">
        <v>65.3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s">
        <v>4</v>
      </c>
      <c r="AB116" s="0" t="s">
        <v>12</v>
      </c>
    </row>
    <row r="117" customFormat="false" ht="14.4" hidden="false" customHeight="false" outlineLevel="0" collapsed="false">
      <c r="A117" s="0" t="n">
        <v>1</v>
      </c>
      <c r="B117" s="0" t="n">
        <f aca="false">858958</f>
        <v>858958</v>
      </c>
      <c r="C117" s="0" t="s">
        <v>2162</v>
      </c>
      <c r="D117" s="0" t="n">
        <v>4</v>
      </c>
      <c r="E117" s="0" t="s">
        <v>2155</v>
      </c>
      <c r="F117" s="0" t="s">
        <v>1796</v>
      </c>
      <c r="G117" s="0" t="s">
        <v>2165</v>
      </c>
      <c r="H117" s="0" t="s">
        <v>2166</v>
      </c>
      <c r="I117" s="0" t="s">
        <v>1799</v>
      </c>
      <c r="J117" s="0" t="s">
        <v>1562</v>
      </c>
      <c r="K117" s="0" t="s">
        <v>1550</v>
      </c>
      <c r="L117" s="0" t="s">
        <v>346</v>
      </c>
      <c r="M117" s="0" t="s">
        <v>1551</v>
      </c>
      <c r="N117" s="0" t="s">
        <v>1552</v>
      </c>
      <c r="O117" s="0" t="s">
        <v>1553</v>
      </c>
      <c r="P117" s="0" t="n">
        <v>0</v>
      </c>
      <c r="Q117" s="0" t="n">
        <v>41.7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s">
        <v>4</v>
      </c>
      <c r="AB117" s="0" t="s">
        <v>12</v>
      </c>
    </row>
    <row r="118" customFormat="false" ht="14.4" hidden="false" customHeight="false" outlineLevel="0" collapsed="false">
      <c r="A118" s="0" t="n">
        <v>1</v>
      </c>
      <c r="B118" s="0" t="s">
        <v>2167</v>
      </c>
      <c r="C118" s="0" t="s">
        <v>2168</v>
      </c>
      <c r="D118" s="0" t="n">
        <v>4</v>
      </c>
      <c r="E118" s="0" t="n">
        <f aca="false">10159</f>
        <v>10159</v>
      </c>
      <c r="F118" s="0" t="s">
        <v>1796</v>
      </c>
      <c r="G118" s="0" t="s">
        <v>2169</v>
      </c>
      <c r="H118" s="0" t="s">
        <v>2091</v>
      </c>
      <c r="I118" s="0" t="s">
        <v>1799</v>
      </c>
      <c r="J118" s="0" t="s">
        <v>1563</v>
      </c>
      <c r="K118" s="0" t="s">
        <v>1564</v>
      </c>
      <c r="L118" s="0" t="s">
        <v>1565</v>
      </c>
      <c r="M118" s="0" t="s">
        <v>1559</v>
      </c>
      <c r="N118" s="0" t="s">
        <v>1560</v>
      </c>
      <c r="O118" s="0" t="s">
        <v>1561</v>
      </c>
      <c r="P118" s="0" t="n">
        <v>0</v>
      </c>
      <c r="Q118" s="0" t="n">
        <v>10.8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s">
        <v>4</v>
      </c>
      <c r="AB118" s="0" t="s">
        <v>12</v>
      </c>
    </row>
    <row r="119" customFormat="false" ht="14.4" hidden="false" customHeight="false" outlineLevel="0" collapsed="false">
      <c r="A119" s="0" t="n">
        <v>1</v>
      </c>
      <c r="B119" s="0" t="n">
        <f aca="false">859074</f>
        <v>859074</v>
      </c>
      <c r="C119" s="0" t="s">
        <v>2168</v>
      </c>
      <c r="D119" s="0" t="n">
        <v>4</v>
      </c>
      <c r="E119" s="0" t="s">
        <v>2155</v>
      </c>
      <c r="F119" s="0" t="s">
        <v>1796</v>
      </c>
      <c r="G119" s="0" t="s">
        <v>2170</v>
      </c>
      <c r="H119" s="0" t="s">
        <v>2171</v>
      </c>
      <c r="I119" s="0" t="s">
        <v>1799</v>
      </c>
      <c r="J119" s="0" t="s">
        <v>1566</v>
      </c>
      <c r="K119" s="0" t="s">
        <v>1564</v>
      </c>
      <c r="L119" s="0" t="s">
        <v>1565</v>
      </c>
      <c r="M119" s="0" t="s">
        <v>1551</v>
      </c>
      <c r="N119" s="0" t="s">
        <v>1552</v>
      </c>
      <c r="O119" s="0" t="s">
        <v>1553</v>
      </c>
      <c r="P119" s="0" t="n">
        <v>0</v>
      </c>
      <c r="Q119" s="0" t="n">
        <v>9.4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s">
        <v>4</v>
      </c>
      <c r="AB119" s="0" t="s">
        <v>12</v>
      </c>
    </row>
    <row r="120" customFormat="false" ht="14.4" hidden="false" customHeight="false" outlineLevel="0" collapsed="false">
      <c r="A120" s="0" t="n">
        <v>1</v>
      </c>
      <c r="B120" s="0" t="s">
        <v>2172</v>
      </c>
      <c r="C120" s="0" t="s">
        <v>2173</v>
      </c>
      <c r="D120" s="0" t="n">
        <v>4</v>
      </c>
      <c r="E120" s="0" t="n">
        <f aca="false">33164</f>
        <v>33164</v>
      </c>
      <c r="F120" s="0" t="s">
        <v>1796</v>
      </c>
      <c r="G120" s="0" t="s">
        <v>2174</v>
      </c>
      <c r="H120" s="0" t="s">
        <v>2175</v>
      </c>
      <c r="I120" s="0" t="s">
        <v>1799</v>
      </c>
      <c r="J120" s="0" t="s">
        <v>1576</v>
      </c>
      <c r="K120" s="0" t="s">
        <v>1568</v>
      </c>
      <c r="L120" s="0" t="s">
        <v>959</v>
      </c>
      <c r="M120" s="0" t="s">
        <v>1555</v>
      </c>
      <c r="N120" s="0" t="s">
        <v>1556</v>
      </c>
      <c r="O120" s="0" t="s">
        <v>1557</v>
      </c>
      <c r="P120" s="0" t="n">
        <v>0</v>
      </c>
      <c r="Q120" s="0" t="n">
        <v>32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s">
        <v>4</v>
      </c>
      <c r="AB120" s="0" t="s">
        <v>12</v>
      </c>
    </row>
    <row r="121" customFormat="false" ht="14.4" hidden="false" customHeight="false" outlineLevel="0" collapsed="false">
      <c r="A121" s="0" t="n">
        <v>1</v>
      </c>
      <c r="B121" s="0" t="n">
        <f aca="false">1711077</f>
        <v>1711077</v>
      </c>
      <c r="C121" s="0" t="s">
        <v>2176</v>
      </c>
      <c r="D121" s="0" t="n">
        <v>4</v>
      </c>
      <c r="E121" s="0" t="s">
        <v>2155</v>
      </c>
      <c r="F121" s="0" t="s">
        <v>1796</v>
      </c>
      <c r="G121" s="0" t="s">
        <v>2177</v>
      </c>
      <c r="H121" s="0" t="s">
        <v>2178</v>
      </c>
      <c r="I121" s="0" t="s">
        <v>1799</v>
      </c>
      <c r="J121" s="0" t="s">
        <v>1577</v>
      </c>
      <c r="K121" s="0" t="s">
        <v>1568</v>
      </c>
      <c r="L121" s="0" t="s">
        <v>959</v>
      </c>
      <c r="M121" s="0" t="s">
        <v>1551</v>
      </c>
      <c r="N121" s="0" t="s">
        <v>1552</v>
      </c>
      <c r="O121" s="0" t="s">
        <v>1553</v>
      </c>
      <c r="P121" s="0" t="n">
        <v>0</v>
      </c>
      <c r="Q121" s="0" t="n">
        <v>55.3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s">
        <v>4</v>
      </c>
      <c r="AB121" s="0" t="s">
        <v>12</v>
      </c>
    </row>
    <row r="122" customFormat="false" ht="14.4" hidden="false" customHeight="false" outlineLevel="0" collapsed="false">
      <c r="A122" s="0" t="n">
        <v>1</v>
      </c>
      <c r="B122" s="0" t="s">
        <v>2179</v>
      </c>
      <c r="C122" s="0" t="s">
        <v>2180</v>
      </c>
      <c r="D122" s="0" t="n">
        <v>4</v>
      </c>
      <c r="E122" s="0" t="s">
        <v>2181</v>
      </c>
      <c r="F122" s="0" t="s">
        <v>1796</v>
      </c>
      <c r="G122" s="0" t="s">
        <v>2182</v>
      </c>
      <c r="H122" s="0" t="s">
        <v>2183</v>
      </c>
      <c r="I122" s="0" t="s">
        <v>1799</v>
      </c>
      <c r="J122" s="0" t="s">
        <v>1578</v>
      </c>
      <c r="K122" s="0" t="s">
        <v>1568</v>
      </c>
      <c r="L122" s="0" t="s">
        <v>959</v>
      </c>
      <c r="M122" s="0" t="s">
        <v>1579</v>
      </c>
      <c r="N122" s="0" t="s">
        <v>1580</v>
      </c>
      <c r="O122" s="0" t="s">
        <v>1581</v>
      </c>
      <c r="P122" s="0" t="n">
        <v>0</v>
      </c>
      <c r="Q122" s="0" t="n">
        <v>7.7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s">
        <v>4</v>
      </c>
      <c r="AB122" s="0" t="s">
        <v>12</v>
      </c>
    </row>
    <row r="123" customFormat="false" ht="14.4" hidden="false" customHeight="false" outlineLevel="0" collapsed="false">
      <c r="A123" s="0" t="n">
        <v>4</v>
      </c>
      <c r="B123" s="0" t="n">
        <f aca="false">10159</f>
        <v>10159</v>
      </c>
      <c r="C123" s="0" t="s">
        <v>1796</v>
      </c>
      <c r="D123" s="0" t="n">
        <v>4</v>
      </c>
      <c r="E123" s="0" t="s">
        <v>2184</v>
      </c>
      <c r="F123" s="0" t="s">
        <v>2185</v>
      </c>
      <c r="G123" s="0" t="s">
        <v>2186</v>
      </c>
      <c r="H123" s="0" t="s">
        <v>2187</v>
      </c>
      <c r="I123" s="0" t="s">
        <v>1799</v>
      </c>
      <c r="J123" s="0" t="s">
        <v>1559</v>
      </c>
      <c r="K123" s="0" t="s">
        <v>1560</v>
      </c>
      <c r="L123" s="0" t="s">
        <v>1561</v>
      </c>
      <c r="M123" s="0" t="s">
        <v>1597</v>
      </c>
      <c r="N123" s="0" t="s">
        <v>1598</v>
      </c>
      <c r="O123" s="0" t="s">
        <v>1599</v>
      </c>
      <c r="P123" s="0" t="n">
        <v>0</v>
      </c>
      <c r="Q123" s="0" t="n">
        <v>17.7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s">
        <v>12</v>
      </c>
      <c r="AB123" s="0" t="s">
        <v>12</v>
      </c>
    </row>
    <row r="124" customFormat="false" ht="14.4" hidden="false" customHeight="false" outlineLevel="0" collapsed="false">
      <c r="A124" s="0" t="n">
        <v>4</v>
      </c>
      <c r="B124" s="0" t="n">
        <f aca="false">37812</f>
        <v>37812</v>
      </c>
      <c r="C124" s="0" t="s">
        <v>2188</v>
      </c>
      <c r="D124" s="0" t="n">
        <v>4</v>
      </c>
      <c r="E124" s="0" t="s">
        <v>2189</v>
      </c>
      <c r="F124" s="0" t="s">
        <v>2190</v>
      </c>
      <c r="G124" s="0" t="s">
        <v>2191</v>
      </c>
      <c r="H124" s="0" t="s">
        <v>2192</v>
      </c>
      <c r="I124" s="0" t="s">
        <v>1799</v>
      </c>
      <c r="J124" s="0" t="s">
        <v>1600</v>
      </c>
      <c r="K124" s="0" t="s">
        <v>1601</v>
      </c>
      <c r="L124" s="0" t="s">
        <v>1602</v>
      </c>
      <c r="M124" s="0" t="s">
        <v>1603</v>
      </c>
      <c r="N124" s="0" t="s">
        <v>1604</v>
      </c>
      <c r="O124" s="0" t="s">
        <v>1056</v>
      </c>
      <c r="P124" s="0" t="n">
        <v>0</v>
      </c>
      <c r="Q124" s="0" t="n">
        <v>5.4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s">
        <v>12</v>
      </c>
      <c r="AB124" s="0" t="s">
        <v>12</v>
      </c>
    </row>
    <row r="125" customFormat="false" ht="14.4" hidden="false" customHeight="false" outlineLevel="0" collapsed="false">
      <c r="A125" s="0" t="n">
        <v>1</v>
      </c>
      <c r="B125" s="0" t="s">
        <v>2193</v>
      </c>
      <c r="C125" s="0" t="s">
        <v>2194</v>
      </c>
      <c r="D125" s="0" t="n">
        <v>4</v>
      </c>
      <c r="E125" s="0" t="s">
        <v>2155</v>
      </c>
      <c r="F125" s="0" t="s">
        <v>1796</v>
      </c>
      <c r="G125" s="0" t="s">
        <v>2195</v>
      </c>
      <c r="H125" s="0" t="s">
        <v>1979</v>
      </c>
      <c r="I125" s="0" t="s">
        <v>1799</v>
      </c>
      <c r="J125" s="0" t="s">
        <v>1608</v>
      </c>
      <c r="K125" s="0" t="s">
        <v>1550</v>
      </c>
      <c r="L125" s="0" t="s">
        <v>346</v>
      </c>
      <c r="M125" s="0" t="s">
        <v>1551</v>
      </c>
      <c r="N125" s="0" t="s">
        <v>1552</v>
      </c>
      <c r="O125" s="0" t="s">
        <v>1553</v>
      </c>
      <c r="P125" s="0" t="n">
        <v>0</v>
      </c>
      <c r="Q125" s="0" t="n">
        <v>0</v>
      </c>
      <c r="R125" s="0" t="n">
        <v>8.1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s">
        <v>4</v>
      </c>
      <c r="AB125" s="0" t="s">
        <v>12</v>
      </c>
    </row>
    <row r="126" customFormat="false" ht="14.4" hidden="false" customHeight="false" outlineLevel="0" collapsed="false">
      <c r="A126" s="0" t="n">
        <v>1</v>
      </c>
      <c r="B126" s="0" t="n">
        <f aca="false">858541</f>
        <v>858541</v>
      </c>
      <c r="C126" s="0" t="s">
        <v>2196</v>
      </c>
      <c r="D126" s="0" t="n">
        <v>4</v>
      </c>
      <c r="E126" s="0" t="n">
        <f aca="false">33164</f>
        <v>33164</v>
      </c>
      <c r="F126" s="0" t="s">
        <v>1796</v>
      </c>
      <c r="G126" s="0" t="s">
        <v>2197</v>
      </c>
      <c r="H126" s="0" t="s">
        <v>2198</v>
      </c>
      <c r="I126" s="0" t="s">
        <v>1799</v>
      </c>
      <c r="J126" s="0" t="s">
        <v>1609</v>
      </c>
      <c r="K126" s="0" t="s">
        <v>1550</v>
      </c>
      <c r="L126" s="0" t="s">
        <v>346</v>
      </c>
      <c r="M126" s="0" t="s">
        <v>1555</v>
      </c>
      <c r="N126" s="0" t="s">
        <v>1556</v>
      </c>
      <c r="O126" s="0" t="s">
        <v>1557</v>
      </c>
      <c r="P126" s="0" t="n">
        <v>0</v>
      </c>
      <c r="Q126" s="0" t="n">
        <v>0</v>
      </c>
      <c r="R126" s="0" t="n">
        <v>8.7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s">
        <v>4</v>
      </c>
      <c r="AB126" s="0" t="s">
        <v>12</v>
      </c>
    </row>
    <row r="127" customFormat="false" ht="14.4" hidden="false" customHeight="false" outlineLevel="0" collapsed="false">
      <c r="A127" s="0" t="n">
        <v>1</v>
      </c>
      <c r="B127" s="0" t="s">
        <v>2199</v>
      </c>
      <c r="C127" s="0" t="s">
        <v>2200</v>
      </c>
      <c r="D127" s="0" t="n">
        <v>4</v>
      </c>
      <c r="E127" s="0" t="n">
        <f aca="false">33163</f>
        <v>33163</v>
      </c>
      <c r="F127" s="0" t="s">
        <v>1796</v>
      </c>
      <c r="G127" s="0" t="s">
        <v>2201</v>
      </c>
      <c r="H127" s="0" t="s">
        <v>2202</v>
      </c>
      <c r="I127" s="0" t="s">
        <v>1799</v>
      </c>
      <c r="J127" s="0" t="s">
        <v>1610</v>
      </c>
      <c r="K127" s="0" t="s">
        <v>1550</v>
      </c>
      <c r="L127" s="0" t="s">
        <v>346</v>
      </c>
      <c r="M127" s="0" t="s">
        <v>1611</v>
      </c>
      <c r="N127" s="0" t="s">
        <v>1556</v>
      </c>
      <c r="O127" s="0" t="s">
        <v>1557</v>
      </c>
      <c r="P127" s="0" t="n">
        <v>0</v>
      </c>
      <c r="Q127" s="0" t="n">
        <v>0</v>
      </c>
      <c r="R127" s="0" t="n">
        <v>23.6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s">
        <v>4</v>
      </c>
      <c r="AB127" s="0" t="s">
        <v>12</v>
      </c>
    </row>
    <row r="128" customFormat="false" ht="14.4" hidden="false" customHeight="false" outlineLevel="0" collapsed="false">
      <c r="A128" s="0" t="n">
        <v>1</v>
      </c>
      <c r="B128" s="0" t="n">
        <f aca="false">858925</f>
        <v>858925</v>
      </c>
      <c r="C128" s="0" t="s">
        <v>2203</v>
      </c>
      <c r="D128" s="0" t="n">
        <v>4</v>
      </c>
      <c r="E128" s="0" t="s">
        <v>2155</v>
      </c>
      <c r="F128" s="0" t="s">
        <v>1796</v>
      </c>
      <c r="G128" s="0" t="s">
        <v>2204</v>
      </c>
      <c r="H128" s="0" t="s">
        <v>2205</v>
      </c>
      <c r="I128" s="0" t="s">
        <v>1799</v>
      </c>
      <c r="J128" s="0" t="s">
        <v>1612</v>
      </c>
      <c r="K128" s="0" t="s">
        <v>1550</v>
      </c>
      <c r="L128" s="0" t="s">
        <v>346</v>
      </c>
      <c r="M128" s="0" t="s">
        <v>1551</v>
      </c>
      <c r="N128" s="0" t="s">
        <v>1552</v>
      </c>
      <c r="O128" s="0" t="s">
        <v>1553</v>
      </c>
      <c r="P128" s="0" t="n">
        <v>0</v>
      </c>
      <c r="Q128" s="0" t="n">
        <v>0</v>
      </c>
      <c r="R128" s="0" t="n">
        <v>23.8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s">
        <v>4</v>
      </c>
      <c r="AB128" s="0" t="s">
        <v>12</v>
      </c>
    </row>
    <row r="129" customFormat="false" ht="14.4" hidden="false" customHeight="false" outlineLevel="0" collapsed="false">
      <c r="A129" s="0" t="n">
        <v>1</v>
      </c>
      <c r="B129" s="0" t="s">
        <v>2206</v>
      </c>
      <c r="C129" s="0" t="s">
        <v>2207</v>
      </c>
      <c r="D129" s="0" t="n">
        <v>4</v>
      </c>
      <c r="E129" s="0" t="s">
        <v>2155</v>
      </c>
      <c r="F129" s="0" t="s">
        <v>1796</v>
      </c>
      <c r="G129" s="0" t="s">
        <v>2208</v>
      </c>
      <c r="H129" s="0" t="s">
        <v>2209</v>
      </c>
      <c r="I129" s="0" t="s">
        <v>1799</v>
      </c>
      <c r="J129" s="0" t="s">
        <v>1613</v>
      </c>
      <c r="K129" s="0" t="s">
        <v>1550</v>
      </c>
      <c r="L129" s="0" t="s">
        <v>346</v>
      </c>
      <c r="M129" s="0" t="s">
        <v>1551</v>
      </c>
      <c r="N129" s="0" t="s">
        <v>1552</v>
      </c>
      <c r="O129" s="0" t="s">
        <v>1553</v>
      </c>
      <c r="P129" s="0" t="n">
        <v>0</v>
      </c>
      <c r="Q129" s="0" t="n">
        <v>0</v>
      </c>
      <c r="R129" s="0" t="n">
        <v>65.9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s">
        <v>4</v>
      </c>
      <c r="AB129" s="0" t="s">
        <v>12</v>
      </c>
    </row>
    <row r="130" customFormat="false" ht="14.4" hidden="false" customHeight="false" outlineLevel="0" collapsed="false">
      <c r="A130" s="0" t="n">
        <v>1</v>
      </c>
      <c r="B130" s="0" t="n">
        <f aca="false">858978</f>
        <v>858978</v>
      </c>
      <c r="C130" s="0" t="s">
        <v>2210</v>
      </c>
      <c r="D130" s="0" t="n">
        <v>4</v>
      </c>
      <c r="E130" s="0" t="n">
        <f aca="false">33164</f>
        <v>33164</v>
      </c>
      <c r="F130" s="0" t="s">
        <v>1796</v>
      </c>
      <c r="G130" s="0" t="s">
        <v>2211</v>
      </c>
      <c r="H130" s="0" t="s">
        <v>2212</v>
      </c>
      <c r="I130" s="0" t="s">
        <v>1799</v>
      </c>
      <c r="J130" s="0" t="s">
        <v>1614</v>
      </c>
      <c r="K130" s="0" t="s">
        <v>1550</v>
      </c>
      <c r="L130" s="0" t="s">
        <v>346</v>
      </c>
      <c r="M130" s="0" t="s">
        <v>1555</v>
      </c>
      <c r="N130" s="0" t="s">
        <v>1556</v>
      </c>
      <c r="O130" s="0" t="s">
        <v>1557</v>
      </c>
      <c r="P130" s="0" t="n">
        <v>0</v>
      </c>
      <c r="Q130" s="0" t="n">
        <v>0</v>
      </c>
      <c r="R130" s="0" t="n">
        <v>68.9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s">
        <v>4</v>
      </c>
      <c r="AB130" s="0" t="s">
        <v>12</v>
      </c>
    </row>
    <row r="131" customFormat="false" ht="14.4" hidden="false" customHeight="false" outlineLevel="0" collapsed="false">
      <c r="A131" s="0" t="n">
        <v>1</v>
      </c>
      <c r="B131" s="0" t="s">
        <v>2213</v>
      </c>
      <c r="C131" s="0" t="s">
        <v>2214</v>
      </c>
      <c r="D131" s="0" t="n">
        <v>4</v>
      </c>
      <c r="E131" s="0" t="s">
        <v>2155</v>
      </c>
      <c r="F131" s="0" t="s">
        <v>1796</v>
      </c>
      <c r="G131" s="0" t="s">
        <v>2215</v>
      </c>
      <c r="H131" s="0" t="s">
        <v>2120</v>
      </c>
      <c r="I131" s="0" t="s">
        <v>1799</v>
      </c>
      <c r="J131" s="0" t="s">
        <v>1615</v>
      </c>
      <c r="K131" s="0" t="s">
        <v>1550</v>
      </c>
      <c r="L131" s="0" t="s">
        <v>346</v>
      </c>
      <c r="M131" s="0" t="s">
        <v>1551</v>
      </c>
      <c r="N131" s="0" t="s">
        <v>1552</v>
      </c>
      <c r="O131" s="0" t="s">
        <v>1553</v>
      </c>
      <c r="P131" s="0" t="n">
        <v>0</v>
      </c>
      <c r="Q131" s="0" t="n">
        <v>0</v>
      </c>
      <c r="R131" s="0" t="n">
        <v>32.9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s">
        <v>4</v>
      </c>
      <c r="AB131" s="0" t="s">
        <v>12</v>
      </c>
    </row>
    <row r="132" customFormat="false" ht="14.4" hidden="false" customHeight="false" outlineLevel="0" collapsed="false">
      <c r="A132" s="0" t="n">
        <v>1</v>
      </c>
      <c r="B132" s="0" t="n">
        <f aca="false">859011</f>
        <v>859011</v>
      </c>
      <c r="C132" s="0" t="s">
        <v>2216</v>
      </c>
      <c r="D132" s="0" t="n">
        <v>4</v>
      </c>
      <c r="E132" s="0" t="n">
        <f aca="false">33164</f>
        <v>33164</v>
      </c>
      <c r="F132" s="0" t="s">
        <v>1796</v>
      </c>
      <c r="G132" s="0" t="s">
        <v>2217</v>
      </c>
      <c r="H132" s="0" t="s">
        <v>2218</v>
      </c>
      <c r="I132" s="0" t="s">
        <v>1799</v>
      </c>
      <c r="J132" s="0" t="s">
        <v>1616</v>
      </c>
      <c r="K132" s="0" t="s">
        <v>1550</v>
      </c>
      <c r="L132" s="0" t="s">
        <v>346</v>
      </c>
      <c r="M132" s="0" t="s">
        <v>1555</v>
      </c>
      <c r="N132" s="0" t="s">
        <v>1556</v>
      </c>
      <c r="O132" s="0" t="s">
        <v>1557</v>
      </c>
      <c r="P132" s="0" t="n">
        <v>0</v>
      </c>
      <c r="Q132" s="0" t="n">
        <v>0</v>
      </c>
      <c r="R132" s="0" t="n">
        <v>24.7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s">
        <v>4</v>
      </c>
      <c r="AB132" s="0" t="s">
        <v>12</v>
      </c>
    </row>
    <row r="133" customFormat="false" ht="14.4" hidden="false" customHeight="false" outlineLevel="0" collapsed="false">
      <c r="A133" s="0" t="n">
        <v>1</v>
      </c>
      <c r="B133" s="0" t="s">
        <v>2219</v>
      </c>
      <c r="C133" s="0" t="s">
        <v>2220</v>
      </c>
      <c r="D133" s="0" t="n">
        <v>4</v>
      </c>
      <c r="E133" s="0" t="s">
        <v>2221</v>
      </c>
      <c r="F133" s="0" t="s">
        <v>1796</v>
      </c>
      <c r="G133" s="0" t="s">
        <v>2222</v>
      </c>
      <c r="H133" s="0" t="s">
        <v>2223</v>
      </c>
      <c r="I133" s="0" t="s">
        <v>1799</v>
      </c>
      <c r="J133" s="0" t="s">
        <v>1617</v>
      </c>
      <c r="K133" s="0" t="s">
        <v>1618</v>
      </c>
      <c r="L133" s="0" t="s">
        <v>1619</v>
      </c>
      <c r="M133" s="0" t="s">
        <v>1620</v>
      </c>
      <c r="N133" s="0" t="s">
        <v>1621</v>
      </c>
      <c r="O133" s="0" t="s">
        <v>1622</v>
      </c>
      <c r="P133" s="0" t="n">
        <v>0</v>
      </c>
      <c r="Q133" s="0" t="n">
        <v>0</v>
      </c>
      <c r="R133" s="0" t="n">
        <v>46.2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s">
        <v>4</v>
      </c>
      <c r="AB133" s="0" t="s">
        <v>12</v>
      </c>
    </row>
    <row r="134" customFormat="false" ht="14.4" hidden="false" customHeight="false" outlineLevel="0" collapsed="false">
      <c r="A134" s="0" t="n">
        <v>1</v>
      </c>
      <c r="B134" s="0" t="n">
        <f aca="false">1709807</f>
        <v>1709807</v>
      </c>
      <c r="C134" s="0" t="s">
        <v>2224</v>
      </c>
      <c r="D134" s="0" t="n">
        <v>4</v>
      </c>
      <c r="E134" s="0" t="n">
        <f aca="false">33164</f>
        <v>33164</v>
      </c>
      <c r="F134" s="0" t="s">
        <v>1796</v>
      </c>
      <c r="G134" s="0" t="s">
        <v>2225</v>
      </c>
      <c r="H134" s="0" t="s">
        <v>2226</v>
      </c>
      <c r="I134" s="0" t="s">
        <v>1799</v>
      </c>
      <c r="J134" s="0" t="s">
        <v>1623</v>
      </c>
      <c r="K134" s="0" t="s">
        <v>1618</v>
      </c>
      <c r="L134" s="0" t="s">
        <v>1619</v>
      </c>
      <c r="M134" s="0" t="s">
        <v>1555</v>
      </c>
      <c r="N134" s="0" t="s">
        <v>1556</v>
      </c>
      <c r="O134" s="0" t="s">
        <v>1557</v>
      </c>
      <c r="P134" s="0" t="n">
        <v>0</v>
      </c>
      <c r="Q134" s="0" t="n">
        <v>0</v>
      </c>
      <c r="R134" s="0" t="n">
        <v>48.5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s">
        <v>4</v>
      </c>
      <c r="AB134" s="0" t="s">
        <v>12</v>
      </c>
    </row>
    <row r="135" customFormat="false" ht="14.4" hidden="false" customHeight="false" outlineLevel="0" collapsed="false">
      <c r="A135" s="0" t="n">
        <v>1</v>
      </c>
      <c r="B135" s="0" t="s">
        <v>2227</v>
      </c>
      <c r="C135" s="0" t="s">
        <v>2228</v>
      </c>
      <c r="D135" s="0" t="n">
        <v>4</v>
      </c>
      <c r="E135" s="0" t="n">
        <f aca="false">33164</f>
        <v>33164</v>
      </c>
      <c r="F135" s="0" t="s">
        <v>1796</v>
      </c>
      <c r="G135" s="0" t="s">
        <v>2229</v>
      </c>
      <c r="H135" s="0" t="s">
        <v>2115</v>
      </c>
      <c r="I135" s="0" t="s">
        <v>1799</v>
      </c>
      <c r="J135" s="0" t="s">
        <v>1624</v>
      </c>
      <c r="K135" s="0" t="s">
        <v>1625</v>
      </c>
      <c r="L135" s="0" t="s">
        <v>1626</v>
      </c>
      <c r="M135" s="0" t="s">
        <v>1555</v>
      </c>
      <c r="N135" s="0" t="s">
        <v>1556</v>
      </c>
      <c r="O135" s="0" t="s">
        <v>1557</v>
      </c>
      <c r="P135" s="0" t="n">
        <v>0</v>
      </c>
      <c r="Q135" s="0" t="n">
        <v>0</v>
      </c>
      <c r="R135" s="0" t="n">
        <v>7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s">
        <v>4</v>
      </c>
      <c r="AB135" s="0" t="s">
        <v>12</v>
      </c>
    </row>
    <row r="136" customFormat="false" ht="14.4" hidden="false" customHeight="false" outlineLevel="0" collapsed="false">
      <c r="A136" s="0" t="n">
        <v>1</v>
      </c>
      <c r="B136" s="0" t="n">
        <f aca="false">1710379</f>
        <v>1710379</v>
      </c>
      <c r="C136" s="0" t="s">
        <v>2230</v>
      </c>
      <c r="D136" s="0" t="n">
        <v>4</v>
      </c>
      <c r="E136" s="0" t="s">
        <v>2221</v>
      </c>
      <c r="F136" s="0" t="s">
        <v>1796</v>
      </c>
      <c r="G136" s="0" t="s">
        <v>2204</v>
      </c>
      <c r="H136" s="0" t="s">
        <v>2231</v>
      </c>
      <c r="I136" s="0" t="s">
        <v>1799</v>
      </c>
      <c r="J136" s="0" t="s">
        <v>1627</v>
      </c>
      <c r="K136" s="0" t="s">
        <v>1625</v>
      </c>
      <c r="L136" s="0" t="s">
        <v>1626</v>
      </c>
      <c r="M136" s="0" t="s">
        <v>1620</v>
      </c>
      <c r="N136" s="0" t="s">
        <v>1621</v>
      </c>
      <c r="O136" s="0" t="s">
        <v>1622</v>
      </c>
      <c r="P136" s="0" t="n">
        <v>0</v>
      </c>
      <c r="Q136" s="0" t="n">
        <v>0</v>
      </c>
      <c r="R136" s="0" t="n">
        <v>12.5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s">
        <v>4</v>
      </c>
      <c r="AB136" s="0" t="s">
        <v>12</v>
      </c>
    </row>
    <row r="137" customFormat="false" ht="14.4" hidden="false" customHeight="false" outlineLevel="0" collapsed="false">
      <c r="A137" s="0" t="n">
        <v>1</v>
      </c>
      <c r="B137" s="0" t="n">
        <f aca="false">1712373</f>
        <v>1712373</v>
      </c>
      <c r="C137" s="0" t="s">
        <v>2232</v>
      </c>
      <c r="D137" s="0" t="n">
        <v>4</v>
      </c>
      <c r="E137" s="0" t="n">
        <f aca="false">33164</f>
        <v>33164</v>
      </c>
      <c r="F137" s="0" t="s">
        <v>1796</v>
      </c>
      <c r="G137" s="0" t="s">
        <v>2195</v>
      </c>
      <c r="H137" s="0" t="s">
        <v>1979</v>
      </c>
      <c r="I137" s="0" t="s">
        <v>1799</v>
      </c>
      <c r="J137" s="0" t="s">
        <v>1636</v>
      </c>
      <c r="K137" s="0" t="s">
        <v>1568</v>
      </c>
      <c r="L137" s="0" t="s">
        <v>959</v>
      </c>
      <c r="M137" s="0" t="s">
        <v>1555</v>
      </c>
      <c r="N137" s="0" t="s">
        <v>1556</v>
      </c>
      <c r="O137" s="0" t="s">
        <v>1557</v>
      </c>
      <c r="P137" s="0" t="n">
        <v>0</v>
      </c>
      <c r="Q137" s="0" t="n">
        <v>0</v>
      </c>
      <c r="R137" s="0" t="n">
        <v>8.7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s">
        <v>4</v>
      </c>
      <c r="AB137" s="0" t="s">
        <v>12</v>
      </c>
    </row>
    <row r="138" customFormat="false" ht="14.4" hidden="false" customHeight="false" outlineLevel="0" collapsed="false">
      <c r="A138" s="0" t="n">
        <v>4</v>
      </c>
      <c r="B138" s="0" t="n">
        <f aca="false">1676</f>
        <v>1676</v>
      </c>
      <c r="C138" s="0" t="s">
        <v>2233</v>
      </c>
      <c r="D138" s="0" t="n">
        <v>4</v>
      </c>
      <c r="E138" s="0" t="s">
        <v>2234</v>
      </c>
      <c r="F138" s="0" t="s">
        <v>2235</v>
      </c>
      <c r="G138" s="0" t="s">
        <v>2236</v>
      </c>
      <c r="H138" s="0" t="s">
        <v>2237</v>
      </c>
      <c r="I138" s="0" t="s">
        <v>1799</v>
      </c>
      <c r="J138" s="0" t="s">
        <v>1638</v>
      </c>
      <c r="K138" s="0" t="s">
        <v>1639</v>
      </c>
      <c r="L138" s="0" t="s">
        <v>1640</v>
      </c>
      <c r="M138" s="0" t="s">
        <v>1641</v>
      </c>
      <c r="N138" s="0" t="s">
        <v>1642</v>
      </c>
      <c r="O138" s="0" t="s">
        <v>1643</v>
      </c>
      <c r="P138" s="0" t="n">
        <v>0</v>
      </c>
      <c r="Q138" s="0" t="n">
        <v>0</v>
      </c>
      <c r="R138" s="0" t="n">
        <v>11.8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s">
        <v>12</v>
      </c>
      <c r="AB138" s="0" t="s">
        <v>12</v>
      </c>
    </row>
    <row r="139" customFormat="false" ht="14.4" hidden="false" customHeight="false" outlineLevel="0" collapsed="false">
      <c r="A139" s="0" t="n">
        <v>4</v>
      </c>
      <c r="B139" s="0" t="n">
        <f aca="false">10158</f>
        <v>10158</v>
      </c>
      <c r="C139" s="0" t="s">
        <v>1796</v>
      </c>
      <c r="D139" s="0" t="n">
        <v>4</v>
      </c>
      <c r="E139" s="0" t="s">
        <v>2238</v>
      </c>
      <c r="F139" s="0" t="s">
        <v>2239</v>
      </c>
      <c r="G139" s="0" t="s">
        <v>2240</v>
      </c>
      <c r="H139" s="0" t="s">
        <v>2241</v>
      </c>
      <c r="I139" s="0" t="s">
        <v>1799</v>
      </c>
      <c r="J139" s="0" t="s">
        <v>1644</v>
      </c>
      <c r="K139" s="0" t="s">
        <v>1560</v>
      </c>
      <c r="L139" s="0" t="s">
        <v>1561</v>
      </c>
      <c r="M139" s="0" t="s">
        <v>1645</v>
      </c>
      <c r="N139" s="0" t="s">
        <v>1646</v>
      </c>
      <c r="O139" s="0" t="s">
        <v>36</v>
      </c>
      <c r="P139" s="0" t="n">
        <v>0</v>
      </c>
      <c r="Q139" s="0" t="n">
        <v>0</v>
      </c>
      <c r="R139" s="0" t="n">
        <v>8.1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s">
        <v>12</v>
      </c>
      <c r="AB139" s="0" t="s">
        <v>12</v>
      </c>
    </row>
    <row r="140" customFormat="false" ht="14.4" hidden="false" customHeight="false" outlineLevel="0" collapsed="false">
      <c r="A140" s="0" t="n">
        <v>4</v>
      </c>
      <c r="B140" s="0" t="n">
        <f aca="false">33164</f>
        <v>33164</v>
      </c>
      <c r="C140" s="0" t="s">
        <v>1796</v>
      </c>
      <c r="D140" s="0" t="n">
        <v>4</v>
      </c>
      <c r="E140" s="0" t="s">
        <v>2242</v>
      </c>
      <c r="F140" s="0" t="s">
        <v>2243</v>
      </c>
      <c r="G140" s="0" t="s">
        <v>2244</v>
      </c>
      <c r="H140" s="0" t="s">
        <v>2245</v>
      </c>
      <c r="I140" s="0" t="s">
        <v>1799</v>
      </c>
      <c r="J140" s="0" t="s">
        <v>1555</v>
      </c>
      <c r="K140" s="0" t="s">
        <v>1556</v>
      </c>
      <c r="L140" s="0" t="s">
        <v>1557</v>
      </c>
      <c r="M140" s="0" t="s">
        <v>1647</v>
      </c>
      <c r="N140" s="0" t="s">
        <v>1648</v>
      </c>
      <c r="O140" s="0" t="s">
        <v>1649</v>
      </c>
      <c r="P140" s="0" t="n">
        <v>0</v>
      </c>
      <c r="Q140" s="0" t="n">
        <v>0</v>
      </c>
      <c r="R140" s="0" t="n">
        <v>11.6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s">
        <v>12</v>
      </c>
      <c r="AB140" s="0" t="s">
        <v>12</v>
      </c>
    </row>
    <row r="141" customFormat="false" ht="14.4" hidden="false" customHeight="false" outlineLevel="0" collapsed="false">
      <c r="A141" s="0" t="n">
        <v>1</v>
      </c>
      <c r="B141" s="0" t="n">
        <f aca="false">858335</f>
        <v>858335</v>
      </c>
      <c r="C141" s="0" t="s">
        <v>2096</v>
      </c>
      <c r="D141" s="0" t="n">
        <v>4</v>
      </c>
      <c r="E141" s="0" t="n">
        <f aca="false">33164</f>
        <v>33164</v>
      </c>
      <c r="F141" s="0" t="s">
        <v>1796</v>
      </c>
      <c r="G141" s="0" t="s">
        <v>2246</v>
      </c>
      <c r="H141" s="0" t="s">
        <v>1974</v>
      </c>
      <c r="I141" s="0" t="s">
        <v>1799</v>
      </c>
      <c r="J141" s="0" t="s">
        <v>1650</v>
      </c>
      <c r="K141" s="0" t="s">
        <v>1550</v>
      </c>
      <c r="L141" s="0" t="s">
        <v>346</v>
      </c>
      <c r="M141" s="0" t="s">
        <v>1555</v>
      </c>
      <c r="N141" s="0" t="s">
        <v>1556</v>
      </c>
      <c r="O141" s="0" t="s">
        <v>1557</v>
      </c>
      <c r="P141" s="0" t="n">
        <v>0</v>
      </c>
      <c r="Q141" s="0" t="n">
        <v>0</v>
      </c>
      <c r="R141" s="0" t="n">
        <v>0</v>
      </c>
      <c r="S141" s="0" t="n">
        <v>6.1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s">
        <v>4</v>
      </c>
      <c r="AB141" s="0" t="s">
        <v>12</v>
      </c>
    </row>
    <row r="142" customFormat="false" ht="14.4" hidden="false" customHeight="false" outlineLevel="0" collapsed="false">
      <c r="A142" s="0" t="n">
        <v>1</v>
      </c>
      <c r="B142" s="0" t="s">
        <v>2247</v>
      </c>
      <c r="C142" s="0" t="s">
        <v>2248</v>
      </c>
      <c r="D142" s="0" t="n">
        <v>4</v>
      </c>
      <c r="E142" s="0" t="s">
        <v>2155</v>
      </c>
      <c r="F142" s="0" t="s">
        <v>1796</v>
      </c>
      <c r="G142" s="0" t="s">
        <v>2204</v>
      </c>
      <c r="H142" s="0" t="s">
        <v>2005</v>
      </c>
      <c r="I142" s="0" t="s">
        <v>1799</v>
      </c>
      <c r="J142" s="0" t="s">
        <v>1651</v>
      </c>
      <c r="K142" s="0" t="s">
        <v>1550</v>
      </c>
      <c r="L142" s="0" t="s">
        <v>346</v>
      </c>
      <c r="M142" s="0" t="s">
        <v>1551</v>
      </c>
      <c r="N142" s="0" t="s">
        <v>1552</v>
      </c>
      <c r="O142" s="0" t="s">
        <v>1553</v>
      </c>
      <c r="P142" s="0" t="n">
        <v>0</v>
      </c>
      <c r="Q142" s="0" t="n">
        <v>0</v>
      </c>
      <c r="R142" s="0" t="n">
        <v>0</v>
      </c>
      <c r="S142" s="0" t="n">
        <v>15.9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s">
        <v>4</v>
      </c>
      <c r="AB142" s="0" t="s">
        <v>12</v>
      </c>
    </row>
    <row r="143" customFormat="false" ht="14.4" hidden="false" customHeight="false" outlineLevel="0" collapsed="false">
      <c r="A143" s="0" t="n">
        <v>1</v>
      </c>
      <c r="B143" s="0" t="n">
        <f aca="false">858495</f>
        <v>858495</v>
      </c>
      <c r="C143" s="0" t="s">
        <v>2249</v>
      </c>
      <c r="D143" s="0" t="n">
        <v>4</v>
      </c>
      <c r="E143" s="0" t="n">
        <f aca="false">33164</f>
        <v>33164</v>
      </c>
      <c r="F143" s="0" t="s">
        <v>1796</v>
      </c>
      <c r="G143" s="0" t="s">
        <v>2250</v>
      </c>
      <c r="H143" s="0" t="s">
        <v>2198</v>
      </c>
      <c r="I143" s="0" t="s">
        <v>1799</v>
      </c>
      <c r="J143" s="0" t="s">
        <v>1652</v>
      </c>
      <c r="K143" s="0" t="s">
        <v>1550</v>
      </c>
      <c r="L143" s="0" t="s">
        <v>346</v>
      </c>
      <c r="M143" s="0" t="s">
        <v>1555</v>
      </c>
      <c r="N143" s="0" t="s">
        <v>1556</v>
      </c>
      <c r="O143" s="0" t="s">
        <v>1557</v>
      </c>
      <c r="P143" s="0" t="n">
        <v>0</v>
      </c>
      <c r="Q143" s="0" t="n">
        <v>0</v>
      </c>
      <c r="R143" s="0" t="n">
        <v>0</v>
      </c>
      <c r="S143" s="0" t="n">
        <v>11.8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s">
        <v>4</v>
      </c>
      <c r="AB143" s="0" t="s">
        <v>12</v>
      </c>
    </row>
    <row r="144" customFormat="false" ht="14.4" hidden="false" customHeight="false" outlineLevel="0" collapsed="false">
      <c r="A144" s="0" t="n">
        <v>1</v>
      </c>
      <c r="B144" s="0" t="s">
        <v>2251</v>
      </c>
      <c r="C144" s="0" t="s">
        <v>2252</v>
      </c>
      <c r="D144" s="0" t="n">
        <v>4</v>
      </c>
      <c r="E144" s="0" t="s">
        <v>2155</v>
      </c>
      <c r="F144" s="0" t="s">
        <v>1796</v>
      </c>
      <c r="G144" s="0" t="s">
        <v>2253</v>
      </c>
      <c r="H144" s="0" t="s">
        <v>2205</v>
      </c>
      <c r="I144" s="0" t="s">
        <v>1799</v>
      </c>
      <c r="J144" s="0" t="s">
        <v>1653</v>
      </c>
      <c r="K144" s="0" t="s">
        <v>1550</v>
      </c>
      <c r="L144" s="0" t="s">
        <v>346</v>
      </c>
      <c r="M144" s="0" t="s">
        <v>1551</v>
      </c>
      <c r="N144" s="0" t="s">
        <v>1552</v>
      </c>
      <c r="O144" s="0" t="s">
        <v>1553</v>
      </c>
      <c r="P144" s="0" t="n">
        <v>0</v>
      </c>
      <c r="Q144" s="0" t="n">
        <v>0</v>
      </c>
      <c r="R144" s="0" t="n">
        <v>0</v>
      </c>
      <c r="S144" s="0" t="n">
        <v>29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s">
        <v>4</v>
      </c>
      <c r="AB144" s="0" t="s">
        <v>12</v>
      </c>
    </row>
    <row r="145" customFormat="false" ht="14.4" hidden="false" customHeight="false" outlineLevel="0" collapsed="false">
      <c r="A145" s="0" t="n">
        <v>1</v>
      </c>
      <c r="B145" s="0" t="n">
        <f aca="false">858528</f>
        <v>858528</v>
      </c>
      <c r="C145" s="0" t="s">
        <v>2254</v>
      </c>
      <c r="D145" s="0" t="n">
        <v>4</v>
      </c>
      <c r="E145" s="0" t="n">
        <f aca="false">33164</f>
        <v>33164</v>
      </c>
      <c r="F145" s="0" t="s">
        <v>1796</v>
      </c>
      <c r="G145" s="0" t="s">
        <v>2197</v>
      </c>
      <c r="H145" s="0" t="s">
        <v>2255</v>
      </c>
      <c r="I145" s="0" t="s">
        <v>1799</v>
      </c>
      <c r="J145" s="0" t="s">
        <v>1654</v>
      </c>
      <c r="K145" s="0" t="s">
        <v>1550</v>
      </c>
      <c r="L145" s="0" t="s">
        <v>346</v>
      </c>
      <c r="M145" s="0" t="s">
        <v>1555</v>
      </c>
      <c r="N145" s="0" t="s">
        <v>1556</v>
      </c>
      <c r="O145" s="0" t="s">
        <v>1557</v>
      </c>
      <c r="P145" s="0" t="n">
        <v>0</v>
      </c>
      <c r="Q145" s="0" t="n">
        <v>0</v>
      </c>
      <c r="R145" s="0" t="n">
        <v>0</v>
      </c>
      <c r="S145" s="0" t="n">
        <v>16.8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s">
        <v>4</v>
      </c>
      <c r="AB145" s="0" t="s">
        <v>12</v>
      </c>
    </row>
    <row r="146" customFormat="false" ht="14.4" hidden="false" customHeight="false" outlineLevel="0" collapsed="false">
      <c r="A146" s="0" t="n">
        <v>1</v>
      </c>
      <c r="B146" s="0" t="s">
        <v>2193</v>
      </c>
      <c r="C146" s="0" t="s">
        <v>2256</v>
      </c>
      <c r="D146" s="0" t="n">
        <v>4</v>
      </c>
      <c r="E146" s="0" t="n">
        <f aca="false">10159</f>
        <v>10159</v>
      </c>
      <c r="F146" s="0" t="s">
        <v>1796</v>
      </c>
      <c r="G146" s="0" t="s">
        <v>2215</v>
      </c>
      <c r="H146" s="0" t="s">
        <v>2049</v>
      </c>
      <c r="I146" s="0" t="s">
        <v>1799</v>
      </c>
      <c r="J146" s="0" t="s">
        <v>1608</v>
      </c>
      <c r="K146" s="0" t="s">
        <v>1550</v>
      </c>
      <c r="L146" s="0" t="s">
        <v>346</v>
      </c>
      <c r="M146" s="0" t="s">
        <v>1559</v>
      </c>
      <c r="N146" s="0" t="s">
        <v>1560</v>
      </c>
      <c r="O146" s="0" t="s">
        <v>1561</v>
      </c>
      <c r="P146" s="0" t="n">
        <v>0</v>
      </c>
      <c r="Q146" s="0" t="n">
        <v>0</v>
      </c>
      <c r="R146" s="0" t="n">
        <v>0</v>
      </c>
      <c r="S146" s="0" t="n">
        <v>25.2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s">
        <v>4</v>
      </c>
      <c r="AB146" s="0" t="s">
        <v>12</v>
      </c>
    </row>
    <row r="147" customFormat="false" ht="14.4" hidden="false" customHeight="false" outlineLevel="0" collapsed="false">
      <c r="A147" s="0" t="n">
        <v>1</v>
      </c>
      <c r="B147" s="0" t="s">
        <v>2193</v>
      </c>
      <c r="C147" s="0" t="s">
        <v>2256</v>
      </c>
      <c r="D147" s="0" t="n">
        <v>4</v>
      </c>
      <c r="E147" s="0" t="s">
        <v>2155</v>
      </c>
      <c r="F147" s="0" t="s">
        <v>1796</v>
      </c>
      <c r="G147" s="0" t="s">
        <v>2257</v>
      </c>
      <c r="H147" s="0" t="s">
        <v>1974</v>
      </c>
      <c r="I147" s="0" t="s">
        <v>1799</v>
      </c>
      <c r="J147" s="0" t="s">
        <v>1608</v>
      </c>
      <c r="K147" s="0" t="s">
        <v>1550</v>
      </c>
      <c r="L147" s="0" t="s">
        <v>346</v>
      </c>
      <c r="M147" s="0" t="s">
        <v>1551</v>
      </c>
      <c r="N147" s="0" t="s">
        <v>1552</v>
      </c>
      <c r="O147" s="0" t="s">
        <v>1553</v>
      </c>
      <c r="P147" s="0" t="n">
        <v>0</v>
      </c>
      <c r="Q147" s="0" t="n">
        <v>0</v>
      </c>
      <c r="R147" s="0" t="n">
        <v>0</v>
      </c>
      <c r="S147" s="0" t="n">
        <v>8.8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s">
        <v>4</v>
      </c>
      <c r="AB147" s="0" t="s">
        <v>12</v>
      </c>
    </row>
    <row r="148" customFormat="false" ht="14.4" hidden="false" customHeight="false" outlineLevel="0" collapsed="false">
      <c r="A148" s="0" t="n">
        <v>1</v>
      </c>
      <c r="B148" s="0" t="n">
        <f aca="false">858541</f>
        <v>858541</v>
      </c>
      <c r="C148" s="0" t="s">
        <v>2258</v>
      </c>
      <c r="D148" s="0" t="n">
        <v>4</v>
      </c>
      <c r="E148" s="0" t="s">
        <v>2155</v>
      </c>
      <c r="F148" s="0" t="s">
        <v>1796</v>
      </c>
      <c r="G148" s="0" t="s">
        <v>2259</v>
      </c>
      <c r="H148" s="0" t="s">
        <v>1979</v>
      </c>
      <c r="I148" s="0" t="s">
        <v>1799</v>
      </c>
      <c r="J148" s="0" t="s">
        <v>1609</v>
      </c>
      <c r="K148" s="0" t="s">
        <v>1550</v>
      </c>
      <c r="L148" s="0" t="s">
        <v>346</v>
      </c>
      <c r="M148" s="0" t="s">
        <v>1551</v>
      </c>
      <c r="N148" s="0" t="s">
        <v>1552</v>
      </c>
      <c r="O148" s="0" t="s">
        <v>1553</v>
      </c>
      <c r="P148" s="0" t="n">
        <v>0</v>
      </c>
      <c r="Q148" s="0" t="n">
        <v>0</v>
      </c>
      <c r="R148" s="0" t="n">
        <v>0</v>
      </c>
      <c r="S148" s="0" t="n">
        <v>15.6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s">
        <v>4</v>
      </c>
      <c r="AB148" s="0" t="s">
        <v>12</v>
      </c>
    </row>
    <row r="149" customFormat="false" ht="14.4" hidden="false" customHeight="false" outlineLevel="0" collapsed="false">
      <c r="A149" s="0" t="n">
        <v>1</v>
      </c>
      <c r="B149" s="0" t="n">
        <f aca="false">858541</f>
        <v>858541</v>
      </c>
      <c r="C149" s="0" t="s">
        <v>2258</v>
      </c>
      <c r="D149" s="0" t="n">
        <v>4</v>
      </c>
      <c r="E149" s="0" t="n">
        <f aca="false">33164</f>
        <v>33164</v>
      </c>
      <c r="F149" s="0" t="s">
        <v>1796</v>
      </c>
      <c r="G149" s="0" t="s">
        <v>2229</v>
      </c>
      <c r="H149" s="0" t="s">
        <v>2255</v>
      </c>
      <c r="I149" s="0" t="s">
        <v>1799</v>
      </c>
      <c r="J149" s="0" t="s">
        <v>1609</v>
      </c>
      <c r="K149" s="0" t="s">
        <v>1550</v>
      </c>
      <c r="L149" s="0" t="s">
        <v>346</v>
      </c>
      <c r="M149" s="0" t="s">
        <v>1555</v>
      </c>
      <c r="N149" s="0" t="s">
        <v>1556</v>
      </c>
      <c r="O149" s="0" t="s">
        <v>1557</v>
      </c>
      <c r="P149" s="0" t="n">
        <v>0</v>
      </c>
      <c r="Q149" s="0" t="n">
        <v>0</v>
      </c>
      <c r="R149" s="0" t="n">
        <v>0</v>
      </c>
      <c r="S149" s="0" t="n">
        <v>14.6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s">
        <v>4</v>
      </c>
      <c r="AB149" s="0" t="s">
        <v>12</v>
      </c>
    </row>
    <row r="150" customFormat="false" ht="14.4" hidden="false" customHeight="false" outlineLevel="0" collapsed="false">
      <c r="A150" s="0" t="n">
        <v>1</v>
      </c>
      <c r="B150" s="0" t="s">
        <v>2260</v>
      </c>
      <c r="C150" s="0" t="s">
        <v>2126</v>
      </c>
      <c r="D150" s="0" t="n">
        <v>4</v>
      </c>
      <c r="E150" s="0" t="n">
        <f aca="false">33164</f>
        <v>33164</v>
      </c>
      <c r="F150" s="0" t="s">
        <v>1796</v>
      </c>
      <c r="G150" s="0" t="s">
        <v>2261</v>
      </c>
      <c r="H150" s="0" t="s">
        <v>2111</v>
      </c>
      <c r="I150" s="0" t="s">
        <v>1799</v>
      </c>
      <c r="J150" s="0" t="s">
        <v>1655</v>
      </c>
      <c r="K150" s="0" t="s">
        <v>1550</v>
      </c>
      <c r="L150" s="0" t="s">
        <v>346</v>
      </c>
      <c r="M150" s="0" t="s">
        <v>1555</v>
      </c>
      <c r="N150" s="0" t="s">
        <v>1556</v>
      </c>
      <c r="O150" s="0" t="s">
        <v>1557</v>
      </c>
      <c r="P150" s="0" t="n">
        <v>0</v>
      </c>
      <c r="Q150" s="0" t="n">
        <v>0</v>
      </c>
      <c r="R150" s="0" t="n">
        <v>0</v>
      </c>
      <c r="S150" s="0" t="n">
        <v>56.8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s">
        <v>4</v>
      </c>
      <c r="AB150" s="0" t="s">
        <v>12</v>
      </c>
    </row>
    <row r="151" customFormat="false" ht="14.4" hidden="false" customHeight="false" outlineLevel="0" collapsed="false">
      <c r="A151" s="0" t="n">
        <v>1</v>
      </c>
      <c r="B151" s="0" t="n">
        <f aca="false">858965</f>
        <v>858965</v>
      </c>
      <c r="C151" s="0" t="s">
        <v>2258</v>
      </c>
      <c r="D151" s="0" t="n">
        <v>4</v>
      </c>
      <c r="E151" s="0" t="s">
        <v>2155</v>
      </c>
      <c r="F151" s="0" t="s">
        <v>1796</v>
      </c>
      <c r="G151" s="0" t="s">
        <v>2211</v>
      </c>
      <c r="H151" s="0" t="s">
        <v>2262</v>
      </c>
      <c r="I151" s="0" t="s">
        <v>1799</v>
      </c>
      <c r="J151" s="0" t="s">
        <v>1656</v>
      </c>
      <c r="K151" s="0" t="s">
        <v>1550</v>
      </c>
      <c r="L151" s="0" t="s">
        <v>346</v>
      </c>
      <c r="M151" s="0" t="s">
        <v>1551</v>
      </c>
      <c r="N151" s="0" t="s">
        <v>1552</v>
      </c>
      <c r="O151" s="0" t="s">
        <v>1553</v>
      </c>
      <c r="P151" s="0" t="n">
        <v>0</v>
      </c>
      <c r="Q151" s="0" t="n">
        <v>0</v>
      </c>
      <c r="R151" s="0" t="n">
        <v>0</v>
      </c>
      <c r="S151" s="0" t="n">
        <v>57.8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s">
        <v>4</v>
      </c>
      <c r="AB151" s="0" t="s">
        <v>12</v>
      </c>
    </row>
    <row r="152" customFormat="false" ht="14.4" hidden="false" customHeight="false" outlineLevel="0" collapsed="false">
      <c r="A152" s="0" t="n">
        <v>1</v>
      </c>
      <c r="B152" s="0" t="s">
        <v>2263</v>
      </c>
      <c r="C152" s="0" t="s">
        <v>2264</v>
      </c>
      <c r="D152" s="0" t="n">
        <v>4</v>
      </c>
      <c r="E152" s="0" t="s">
        <v>2155</v>
      </c>
      <c r="F152" s="0" t="s">
        <v>1796</v>
      </c>
      <c r="G152" s="0" t="s">
        <v>2197</v>
      </c>
      <c r="H152" s="0" t="s">
        <v>2120</v>
      </c>
      <c r="I152" s="0" t="s">
        <v>1799</v>
      </c>
      <c r="J152" s="0" t="s">
        <v>1657</v>
      </c>
      <c r="K152" s="0" t="s">
        <v>1658</v>
      </c>
      <c r="L152" s="0" t="s">
        <v>1659</v>
      </c>
      <c r="M152" s="0" t="s">
        <v>1551</v>
      </c>
      <c r="N152" s="0" t="s">
        <v>1552</v>
      </c>
      <c r="O152" s="0" t="s">
        <v>1553</v>
      </c>
      <c r="P152" s="0" t="n">
        <v>0</v>
      </c>
      <c r="Q152" s="0" t="n">
        <v>0</v>
      </c>
      <c r="R152" s="0" t="n">
        <v>0</v>
      </c>
      <c r="S152" s="0" t="n">
        <v>7.1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s">
        <v>4</v>
      </c>
      <c r="AB152" s="0" t="s">
        <v>12</v>
      </c>
    </row>
    <row r="153" customFormat="false" ht="14.4" hidden="false" customHeight="false" outlineLevel="0" collapsed="false">
      <c r="A153" s="0" t="n">
        <v>1</v>
      </c>
      <c r="B153" s="0" t="n">
        <f aca="false">1707249</f>
        <v>1707249</v>
      </c>
      <c r="C153" s="0" t="s">
        <v>2264</v>
      </c>
      <c r="D153" s="0" t="n">
        <v>4</v>
      </c>
      <c r="E153" s="0" t="n">
        <f aca="false">33164</f>
        <v>33164</v>
      </c>
      <c r="F153" s="0" t="s">
        <v>1796</v>
      </c>
      <c r="G153" s="0" t="s">
        <v>2197</v>
      </c>
      <c r="H153" s="0" t="s">
        <v>2005</v>
      </c>
      <c r="I153" s="0" t="s">
        <v>1799</v>
      </c>
      <c r="J153" s="0" t="s">
        <v>1660</v>
      </c>
      <c r="K153" s="0" t="s">
        <v>1658</v>
      </c>
      <c r="L153" s="0" t="s">
        <v>1659</v>
      </c>
      <c r="M153" s="0" t="s">
        <v>1555</v>
      </c>
      <c r="N153" s="0" t="s">
        <v>1556</v>
      </c>
      <c r="O153" s="0" t="s">
        <v>1557</v>
      </c>
      <c r="P153" s="0" t="n">
        <v>0</v>
      </c>
      <c r="Q153" s="0" t="n">
        <v>0</v>
      </c>
      <c r="R153" s="0" t="n">
        <v>0</v>
      </c>
      <c r="S153" s="0" t="n">
        <v>7.1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s">
        <v>4</v>
      </c>
      <c r="AB153" s="0" t="s">
        <v>12</v>
      </c>
    </row>
    <row r="154" customFormat="false" ht="14.4" hidden="false" customHeight="false" outlineLevel="0" collapsed="false">
      <c r="A154" s="0" t="n">
        <v>1</v>
      </c>
      <c r="B154" s="0" t="s">
        <v>2265</v>
      </c>
      <c r="C154" s="0" t="s">
        <v>2266</v>
      </c>
      <c r="D154" s="0" t="n">
        <v>4</v>
      </c>
      <c r="E154" s="0" t="s">
        <v>2155</v>
      </c>
      <c r="F154" s="0" t="s">
        <v>1796</v>
      </c>
      <c r="G154" s="0" t="s">
        <v>2259</v>
      </c>
      <c r="H154" s="0" t="s">
        <v>2071</v>
      </c>
      <c r="I154" s="0" t="s">
        <v>1799</v>
      </c>
      <c r="J154" s="0" t="s">
        <v>1661</v>
      </c>
      <c r="K154" s="0" t="s">
        <v>1618</v>
      </c>
      <c r="L154" s="0" t="s">
        <v>1619</v>
      </c>
      <c r="M154" s="0" t="s">
        <v>1551</v>
      </c>
      <c r="N154" s="0" t="s">
        <v>1552</v>
      </c>
      <c r="O154" s="0" t="s">
        <v>1553</v>
      </c>
      <c r="P154" s="0" t="n">
        <v>0</v>
      </c>
      <c r="Q154" s="0" t="n">
        <v>0</v>
      </c>
      <c r="R154" s="0" t="n">
        <v>0</v>
      </c>
      <c r="S154" s="0" t="n">
        <v>11.8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s">
        <v>4</v>
      </c>
      <c r="AB154" s="0" t="s">
        <v>12</v>
      </c>
    </row>
    <row r="155" customFormat="false" ht="14.4" hidden="false" customHeight="false" outlineLevel="0" collapsed="false">
      <c r="A155" s="0" t="n">
        <v>1</v>
      </c>
      <c r="B155" s="0" t="n">
        <f aca="false">1709563</f>
        <v>1709563</v>
      </c>
      <c r="C155" s="0" t="s">
        <v>2267</v>
      </c>
      <c r="D155" s="0" t="n">
        <v>4</v>
      </c>
      <c r="E155" s="0" t="n">
        <f aca="false">33164</f>
        <v>33164</v>
      </c>
      <c r="F155" s="0" t="s">
        <v>1796</v>
      </c>
      <c r="G155" s="0" t="s">
        <v>2268</v>
      </c>
      <c r="H155" s="0" t="s">
        <v>2269</v>
      </c>
      <c r="I155" s="0" t="s">
        <v>1799</v>
      </c>
      <c r="J155" s="0" t="s">
        <v>1662</v>
      </c>
      <c r="K155" s="0" t="s">
        <v>1618</v>
      </c>
      <c r="L155" s="0" t="s">
        <v>1619</v>
      </c>
      <c r="M155" s="0" t="s">
        <v>1555</v>
      </c>
      <c r="N155" s="0" t="s">
        <v>1556</v>
      </c>
      <c r="O155" s="0" t="s">
        <v>1557</v>
      </c>
      <c r="P155" s="0" t="n">
        <v>0</v>
      </c>
      <c r="Q155" s="0" t="n">
        <v>0</v>
      </c>
      <c r="R155" s="0" t="n">
        <v>0</v>
      </c>
      <c r="S155" s="0" t="n">
        <v>19.4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s">
        <v>4</v>
      </c>
      <c r="AB155" s="0" t="s">
        <v>12</v>
      </c>
    </row>
    <row r="156" customFormat="false" ht="14.4" hidden="false" customHeight="false" outlineLevel="0" collapsed="false">
      <c r="A156" s="0" t="n">
        <v>1</v>
      </c>
      <c r="B156" s="0" t="s">
        <v>2270</v>
      </c>
      <c r="C156" s="0" t="s">
        <v>2271</v>
      </c>
      <c r="D156" s="0" t="n">
        <v>4</v>
      </c>
      <c r="E156" s="0" t="s">
        <v>2272</v>
      </c>
      <c r="F156" s="0" t="s">
        <v>1796</v>
      </c>
      <c r="G156" s="0" t="s">
        <v>2246</v>
      </c>
      <c r="H156" s="0" t="s">
        <v>1995</v>
      </c>
      <c r="I156" s="0" t="s">
        <v>1799</v>
      </c>
      <c r="J156" s="0" t="s">
        <v>1663</v>
      </c>
      <c r="K156" s="0" t="s">
        <v>1568</v>
      </c>
      <c r="L156" s="0" t="s">
        <v>959</v>
      </c>
      <c r="M156" s="0" t="s">
        <v>1664</v>
      </c>
      <c r="N156" s="0" t="s">
        <v>1580</v>
      </c>
      <c r="O156" s="0" t="s">
        <v>1581</v>
      </c>
      <c r="P156" s="0" t="n">
        <v>0</v>
      </c>
      <c r="Q156" s="0" t="n">
        <v>0</v>
      </c>
      <c r="R156" s="0" t="n">
        <v>0</v>
      </c>
      <c r="S156" s="0" t="n">
        <v>6.1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s">
        <v>4</v>
      </c>
      <c r="AB156" s="0" t="s">
        <v>12</v>
      </c>
    </row>
    <row r="157" customFormat="false" ht="14.4" hidden="false" customHeight="false" outlineLevel="0" collapsed="false">
      <c r="A157" s="0" t="n">
        <v>1</v>
      </c>
      <c r="B157" s="0" t="n">
        <f aca="false">1712154</f>
        <v>1712154</v>
      </c>
      <c r="C157" s="0" t="s">
        <v>2273</v>
      </c>
      <c r="D157" s="0" t="n">
        <v>4</v>
      </c>
      <c r="E157" s="0" t="n">
        <f aca="false">33164</f>
        <v>33164</v>
      </c>
      <c r="F157" s="0" t="s">
        <v>1796</v>
      </c>
      <c r="G157" s="0" t="s">
        <v>2197</v>
      </c>
      <c r="H157" s="0" t="s">
        <v>2005</v>
      </c>
      <c r="I157" s="0" t="s">
        <v>1799</v>
      </c>
      <c r="J157" s="0" t="s">
        <v>1665</v>
      </c>
      <c r="K157" s="0" t="s">
        <v>1568</v>
      </c>
      <c r="L157" s="0" t="s">
        <v>959</v>
      </c>
      <c r="M157" s="0" t="s">
        <v>1555</v>
      </c>
      <c r="N157" s="0" t="s">
        <v>1556</v>
      </c>
      <c r="O157" s="0" t="s">
        <v>1557</v>
      </c>
      <c r="P157" s="0" t="n">
        <v>0</v>
      </c>
      <c r="Q157" s="0" t="n">
        <v>0</v>
      </c>
      <c r="R157" s="0" t="n">
        <v>0</v>
      </c>
      <c r="S157" s="0" t="n">
        <v>11.3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s">
        <v>4</v>
      </c>
      <c r="AB157" s="0" t="s">
        <v>12</v>
      </c>
    </row>
    <row r="158" customFormat="false" ht="14.4" hidden="false" customHeight="false" outlineLevel="0" collapsed="false">
      <c r="A158" s="0" t="n">
        <v>4</v>
      </c>
      <c r="B158" s="0" t="n">
        <f aca="false">1414</f>
        <v>1414</v>
      </c>
      <c r="C158" s="0" t="s">
        <v>2274</v>
      </c>
      <c r="D158" s="0" t="n">
        <v>4</v>
      </c>
      <c r="E158" s="0" t="s">
        <v>2275</v>
      </c>
      <c r="F158" s="0" t="s">
        <v>2276</v>
      </c>
      <c r="G158" s="0" t="s">
        <v>2277</v>
      </c>
      <c r="H158" s="0" t="s">
        <v>2278</v>
      </c>
      <c r="I158" s="0" t="s">
        <v>1799</v>
      </c>
      <c r="J158" s="0" t="s">
        <v>1672</v>
      </c>
      <c r="K158" s="0" t="s">
        <v>1639</v>
      </c>
      <c r="L158" s="0" t="s">
        <v>1640</v>
      </c>
      <c r="M158" s="0" t="s">
        <v>1673</v>
      </c>
      <c r="N158" s="0" t="s">
        <v>1642</v>
      </c>
      <c r="O158" s="0" t="s">
        <v>1643</v>
      </c>
      <c r="P158" s="0" t="n">
        <v>0</v>
      </c>
      <c r="Q158" s="0" t="n">
        <v>0</v>
      </c>
      <c r="R158" s="0" t="n">
        <v>0</v>
      </c>
      <c r="S158" s="0" t="n">
        <v>17.1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s">
        <v>12</v>
      </c>
      <c r="AB158" s="0" t="s">
        <v>12</v>
      </c>
    </row>
    <row r="159" customFormat="false" ht="14.4" hidden="false" customHeight="false" outlineLevel="0" collapsed="false">
      <c r="A159" s="0" t="n">
        <v>1</v>
      </c>
      <c r="B159" s="0" t="n">
        <f aca="false">858541</f>
        <v>858541</v>
      </c>
      <c r="C159" s="0" t="s">
        <v>2279</v>
      </c>
      <c r="D159" s="0" t="n">
        <v>4</v>
      </c>
      <c r="E159" s="0" t="s">
        <v>2155</v>
      </c>
      <c r="F159" s="0" t="s">
        <v>1796</v>
      </c>
      <c r="G159" s="0" t="s">
        <v>2280</v>
      </c>
      <c r="H159" s="0" t="s">
        <v>1959</v>
      </c>
      <c r="I159" s="0" t="s">
        <v>1799</v>
      </c>
      <c r="J159" s="0" t="s">
        <v>1609</v>
      </c>
      <c r="K159" s="0" t="s">
        <v>1550</v>
      </c>
      <c r="L159" s="0" t="s">
        <v>346</v>
      </c>
      <c r="M159" s="0" t="s">
        <v>1551</v>
      </c>
      <c r="N159" s="0" t="s">
        <v>1552</v>
      </c>
      <c r="O159" s="0" t="s">
        <v>1553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5.1</v>
      </c>
      <c r="Y159" s="0" t="n">
        <v>0</v>
      </c>
      <c r="Z159" s="0" t="n">
        <v>0</v>
      </c>
      <c r="AA159" s="0" t="s">
        <v>4</v>
      </c>
      <c r="AB159" s="0" t="s">
        <v>12</v>
      </c>
    </row>
    <row r="160" customFormat="false" ht="14.4" hidden="false" customHeight="false" outlineLevel="0" collapsed="false">
      <c r="A160" s="0" t="n">
        <v>1</v>
      </c>
      <c r="B160" s="0" t="s">
        <v>2281</v>
      </c>
      <c r="C160" s="0" t="s">
        <v>2282</v>
      </c>
      <c r="D160" s="0" t="n">
        <v>4</v>
      </c>
      <c r="E160" s="0" t="s">
        <v>2155</v>
      </c>
      <c r="F160" s="0" t="s">
        <v>1796</v>
      </c>
      <c r="G160" s="0" t="s">
        <v>2283</v>
      </c>
      <c r="H160" s="0" t="s">
        <v>2033</v>
      </c>
      <c r="I160" s="0" t="s">
        <v>1799</v>
      </c>
      <c r="J160" s="0" t="s">
        <v>1748</v>
      </c>
      <c r="K160" s="0" t="s">
        <v>1550</v>
      </c>
      <c r="L160" s="0" t="s">
        <v>346</v>
      </c>
      <c r="M160" s="0" t="s">
        <v>1551</v>
      </c>
      <c r="N160" s="0" t="s">
        <v>1552</v>
      </c>
      <c r="O160" s="0" t="s">
        <v>1553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5.4</v>
      </c>
      <c r="Y160" s="0" t="n">
        <v>0</v>
      </c>
      <c r="Z160" s="0" t="n">
        <v>0</v>
      </c>
      <c r="AA160" s="0" t="s">
        <v>4</v>
      </c>
      <c r="AB160" s="0" t="s">
        <v>12</v>
      </c>
    </row>
    <row r="161" customFormat="false" ht="14.4" hidden="false" customHeight="false" outlineLevel="0" collapsed="false">
      <c r="A161" s="0" t="n">
        <v>1</v>
      </c>
      <c r="B161" s="0" t="s">
        <v>2167</v>
      </c>
      <c r="C161" s="0" t="s">
        <v>2284</v>
      </c>
      <c r="D161" s="0" t="n">
        <v>4</v>
      </c>
      <c r="E161" s="0" t="s">
        <v>2155</v>
      </c>
      <c r="F161" s="0" t="s">
        <v>1796</v>
      </c>
      <c r="G161" s="0" t="s">
        <v>2285</v>
      </c>
      <c r="H161" s="0" t="s">
        <v>2071</v>
      </c>
      <c r="I161" s="0" t="s">
        <v>1799</v>
      </c>
      <c r="J161" s="0" t="s">
        <v>1563</v>
      </c>
      <c r="K161" s="0" t="s">
        <v>1564</v>
      </c>
      <c r="L161" s="0" t="s">
        <v>1565</v>
      </c>
      <c r="M161" s="0" t="s">
        <v>1551</v>
      </c>
      <c r="N161" s="0" t="s">
        <v>1552</v>
      </c>
      <c r="O161" s="0" t="s">
        <v>1553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6.4</v>
      </c>
      <c r="Y161" s="0" t="n">
        <v>0</v>
      </c>
      <c r="Z161" s="0" t="n">
        <v>0</v>
      </c>
      <c r="AA161" s="0" t="s">
        <v>4</v>
      </c>
      <c r="AB161" s="0" t="s">
        <v>12</v>
      </c>
    </row>
    <row r="162" customFormat="false" ht="14.4" hidden="false" customHeight="false" outlineLevel="0" collapsed="false">
      <c r="A162" s="0" t="n">
        <v>1</v>
      </c>
      <c r="B162" s="0" t="n">
        <f aca="false">859074</f>
        <v>859074</v>
      </c>
      <c r="C162" s="0" t="s">
        <v>2286</v>
      </c>
      <c r="D162" s="0" t="n">
        <v>4</v>
      </c>
      <c r="E162" s="0" t="n">
        <f aca="false">33164</f>
        <v>33164</v>
      </c>
      <c r="F162" s="0" t="s">
        <v>1796</v>
      </c>
      <c r="G162" s="0" t="s">
        <v>2287</v>
      </c>
      <c r="H162" s="0" t="s">
        <v>2288</v>
      </c>
      <c r="I162" s="0" t="s">
        <v>1799</v>
      </c>
      <c r="J162" s="0" t="s">
        <v>1566</v>
      </c>
      <c r="K162" s="0" t="s">
        <v>1564</v>
      </c>
      <c r="L162" s="0" t="s">
        <v>1565</v>
      </c>
      <c r="M162" s="0" t="s">
        <v>1555</v>
      </c>
      <c r="N162" s="0" t="s">
        <v>1556</v>
      </c>
      <c r="O162" s="0" t="s">
        <v>1557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5.2</v>
      </c>
      <c r="Y162" s="0" t="n">
        <v>0</v>
      </c>
      <c r="Z162" s="0" t="n">
        <v>0</v>
      </c>
      <c r="AA162" s="0" t="s">
        <v>4</v>
      </c>
      <c r="AB162" s="0" t="s">
        <v>12</v>
      </c>
    </row>
    <row r="163" customFormat="false" ht="14.4" hidden="false" customHeight="false" outlineLevel="0" collapsed="false">
      <c r="A163" s="0" t="n">
        <v>1</v>
      </c>
      <c r="B163" s="0" t="s">
        <v>2289</v>
      </c>
      <c r="C163" s="0" t="s">
        <v>2290</v>
      </c>
      <c r="D163" s="0" t="n">
        <v>4</v>
      </c>
      <c r="E163" s="0" t="n">
        <f aca="false">10159</f>
        <v>10159</v>
      </c>
      <c r="F163" s="0" t="s">
        <v>1796</v>
      </c>
      <c r="G163" s="0" t="s">
        <v>2291</v>
      </c>
      <c r="H163" s="0" t="s">
        <v>2288</v>
      </c>
      <c r="I163" s="0" t="s">
        <v>1799</v>
      </c>
      <c r="J163" s="0" t="s">
        <v>1750</v>
      </c>
      <c r="K163" s="0" t="s">
        <v>1625</v>
      </c>
      <c r="L163" s="0" t="s">
        <v>1626</v>
      </c>
      <c r="M163" s="0" t="s">
        <v>1559</v>
      </c>
      <c r="N163" s="0" t="s">
        <v>1560</v>
      </c>
      <c r="O163" s="0" t="s">
        <v>1561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6.6</v>
      </c>
      <c r="Y163" s="0" t="n">
        <v>0</v>
      </c>
      <c r="Z163" s="0" t="n">
        <v>0</v>
      </c>
      <c r="AA163" s="0" t="s">
        <v>4</v>
      </c>
      <c r="AB163" s="0" t="s">
        <v>12</v>
      </c>
    </row>
    <row r="164" customFormat="false" ht="14.4" hidden="false" customHeight="false" outlineLevel="0" collapsed="false">
      <c r="A164" s="0" t="n">
        <v>1</v>
      </c>
      <c r="B164" s="0" t="s">
        <v>2292</v>
      </c>
      <c r="C164" s="0" t="s">
        <v>2293</v>
      </c>
      <c r="D164" s="0" t="n">
        <v>4</v>
      </c>
      <c r="E164" s="0" t="s">
        <v>2155</v>
      </c>
      <c r="F164" s="0" t="s">
        <v>1796</v>
      </c>
      <c r="G164" s="0" t="s">
        <v>2294</v>
      </c>
      <c r="H164" s="0" t="s">
        <v>2295</v>
      </c>
      <c r="I164" s="0" t="s">
        <v>1799</v>
      </c>
      <c r="J164" s="0" t="s">
        <v>1751</v>
      </c>
      <c r="K164" s="0" t="s">
        <v>1568</v>
      </c>
      <c r="L164" s="0" t="s">
        <v>959</v>
      </c>
      <c r="M164" s="0" t="s">
        <v>1551</v>
      </c>
      <c r="N164" s="0" t="s">
        <v>1552</v>
      </c>
      <c r="O164" s="0" t="s">
        <v>1553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80.2</v>
      </c>
      <c r="Y164" s="0" t="n">
        <v>0</v>
      </c>
      <c r="Z164" s="0" t="n">
        <v>0</v>
      </c>
      <c r="AA164" s="0" t="s">
        <v>4</v>
      </c>
      <c r="AB164" s="0" t="s">
        <v>12</v>
      </c>
    </row>
    <row r="165" customFormat="false" ht="14.4" hidden="false" customHeight="false" outlineLevel="0" collapsed="false">
      <c r="A165" s="0" t="n">
        <v>1</v>
      </c>
      <c r="B165" s="0" t="n">
        <f aca="false">1711191</f>
        <v>1711191</v>
      </c>
      <c r="C165" s="0" t="s">
        <v>2066</v>
      </c>
      <c r="D165" s="0" t="n">
        <v>4</v>
      </c>
      <c r="E165" s="0" t="n">
        <f aca="false">10159</f>
        <v>10159</v>
      </c>
      <c r="F165" s="0" t="s">
        <v>1796</v>
      </c>
      <c r="G165" s="0" t="s">
        <v>2296</v>
      </c>
      <c r="H165" s="0" t="s">
        <v>2068</v>
      </c>
      <c r="I165" s="0" t="s">
        <v>1799</v>
      </c>
      <c r="J165" s="0" t="s">
        <v>1752</v>
      </c>
      <c r="K165" s="0" t="s">
        <v>1568</v>
      </c>
      <c r="L165" s="0" t="s">
        <v>959</v>
      </c>
      <c r="M165" s="0" t="s">
        <v>1559</v>
      </c>
      <c r="N165" s="0" t="s">
        <v>1560</v>
      </c>
      <c r="O165" s="0" t="s">
        <v>1561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78.5</v>
      </c>
      <c r="Y165" s="0" t="n">
        <v>0</v>
      </c>
      <c r="Z165" s="0" t="n">
        <v>0</v>
      </c>
      <c r="AA165" s="0" t="s">
        <v>4</v>
      </c>
      <c r="AB165" s="0" t="s">
        <v>12</v>
      </c>
    </row>
    <row r="166" customFormat="false" ht="14.4" hidden="false" customHeight="false" outlineLevel="0" collapsed="false">
      <c r="A166" s="0" t="n">
        <v>1</v>
      </c>
      <c r="B166" s="0" t="s">
        <v>2297</v>
      </c>
      <c r="C166" s="0" t="s">
        <v>2298</v>
      </c>
      <c r="D166" s="0" t="n">
        <v>4</v>
      </c>
      <c r="E166" s="0" t="s">
        <v>2181</v>
      </c>
      <c r="F166" s="0" t="s">
        <v>1796</v>
      </c>
      <c r="G166" s="0" t="s">
        <v>2299</v>
      </c>
      <c r="H166" s="0" t="s">
        <v>2300</v>
      </c>
      <c r="I166" s="0" t="s">
        <v>1799</v>
      </c>
      <c r="J166" s="0" t="s">
        <v>1753</v>
      </c>
      <c r="K166" s="0" t="s">
        <v>1550</v>
      </c>
      <c r="L166" s="0" t="s">
        <v>346</v>
      </c>
      <c r="M166" s="0" t="s">
        <v>1579</v>
      </c>
      <c r="N166" s="0" t="s">
        <v>1580</v>
      </c>
      <c r="O166" s="0" t="s">
        <v>1581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36</v>
      </c>
      <c r="Z166" s="0" t="n">
        <v>0</v>
      </c>
      <c r="AA166" s="0" t="s">
        <v>4</v>
      </c>
      <c r="AB166" s="0" t="s">
        <v>12</v>
      </c>
    </row>
    <row r="167" customFormat="false" ht="14.4" hidden="false" customHeight="false" outlineLevel="0" collapsed="false">
      <c r="A167" s="0" t="n">
        <v>1</v>
      </c>
      <c r="B167" s="0" t="n">
        <f aca="false">858322</f>
        <v>858322</v>
      </c>
      <c r="C167" s="0" t="s">
        <v>2301</v>
      </c>
      <c r="D167" s="0" t="n">
        <v>4</v>
      </c>
      <c r="E167" s="0" t="n">
        <f aca="false">33164</f>
        <v>33164</v>
      </c>
      <c r="F167" s="0" t="s">
        <v>1796</v>
      </c>
      <c r="G167" s="0" t="s">
        <v>2302</v>
      </c>
      <c r="H167" s="0" t="s">
        <v>2303</v>
      </c>
      <c r="I167" s="0" t="s">
        <v>1799</v>
      </c>
      <c r="J167" s="0" t="s">
        <v>1754</v>
      </c>
      <c r="K167" s="0" t="s">
        <v>1550</v>
      </c>
      <c r="L167" s="0" t="s">
        <v>346</v>
      </c>
      <c r="M167" s="0" t="s">
        <v>1555</v>
      </c>
      <c r="N167" s="0" t="s">
        <v>1556</v>
      </c>
      <c r="O167" s="0" t="s">
        <v>1557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40.5</v>
      </c>
      <c r="Z167" s="0" t="n">
        <v>0</v>
      </c>
      <c r="AA167" s="0" t="s">
        <v>4</v>
      </c>
      <c r="AB167" s="0" t="s">
        <v>12</v>
      </c>
    </row>
    <row r="168" customFormat="false" ht="14.4" hidden="false" customHeight="false" outlineLevel="0" collapsed="false">
      <c r="A168" s="0" t="n">
        <v>1</v>
      </c>
      <c r="B168" s="0" t="s">
        <v>2131</v>
      </c>
      <c r="C168" s="0" t="s">
        <v>2304</v>
      </c>
      <c r="D168" s="0" t="n">
        <v>4</v>
      </c>
      <c r="E168" s="0" t="s">
        <v>2155</v>
      </c>
      <c r="F168" s="0" t="s">
        <v>1796</v>
      </c>
      <c r="G168" s="0" t="s">
        <v>2305</v>
      </c>
      <c r="H168" s="0" t="s">
        <v>2306</v>
      </c>
      <c r="I168" s="0" t="s">
        <v>1799</v>
      </c>
      <c r="J168" s="0" t="s">
        <v>1738</v>
      </c>
      <c r="K168" s="0" t="s">
        <v>1550</v>
      </c>
      <c r="L168" s="0" t="s">
        <v>346</v>
      </c>
      <c r="M168" s="0" t="s">
        <v>1551</v>
      </c>
      <c r="N168" s="0" t="s">
        <v>1552</v>
      </c>
      <c r="O168" s="0" t="s">
        <v>1553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17.4</v>
      </c>
      <c r="Z168" s="0" t="n">
        <v>0</v>
      </c>
      <c r="AA168" s="0" t="s">
        <v>4</v>
      </c>
      <c r="AB168" s="0" t="s">
        <v>12</v>
      </c>
    </row>
    <row r="169" customFormat="false" ht="14.4" hidden="false" customHeight="false" outlineLevel="0" collapsed="false">
      <c r="A169" s="0" t="n">
        <v>1</v>
      </c>
      <c r="B169" s="0" t="s">
        <v>2131</v>
      </c>
      <c r="C169" s="0" t="s">
        <v>2304</v>
      </c>
      <c r="D169" s="0" t="n">
        <v>4</v>
      </c>
      <c r="E169" s="0" t="n">
        <f aca="false">33164</f>
        <v>33164</v>
      </c>
      <c r="F169" s="0" t="s">
        <v>1796</v>
      </c>
      <c r="G169" s="0" t="s">
        <v>2307</v>
      </c>
      <c r="H169" s="0" t="s">
        <v>2308</v>
      </c>
      <c r="I169" s="0" t="s">
        <v>1799</v>
      </c>
      <c r="J169" s="0" t="s">
        <v>1738</v>
      </c>
      <c r="K169" s="0" t="s">
        <v>1550</v>
      </c>
      <c r="L169" s="0" t="s">
        <v>346</v>
      </c>
      <c r="M169" s="0" t="s">
        <v>1555</v>
      </c>
      <c r="N169" s="0" t="s">
        <v>1556</v>
      </c>
      <c r="O169" s="0" t="s">
        <v>1557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11.1</v>
      </c>
      <c r="Z169" s="0" t="n">
        <v>0</v>
      </c>
      <c r="AA169" s="0" t="s">
        <v>4</v>
      </c>
      <c r="AB169" s="0" t="s">
        <v>12</v>
      </c>
    </row>
    <row r="170" customFormat="false" ht="14.4" hidden="false" customHeight="false" outlineLevel="0" collapsed="false">
      <c r="A170" s="0" t="n">
        <v>1</v>
      </c>
      <c r="B170" s="0" t="n">
        <f aca="false">858741</f>
        <v>858741</v>
      </c>
      <c r="C170" s="0" t="s">
        <v>2309</v>
      </c>
      <c r="D170" s="0" t="n">
        <v>4</v>
      </c>
      <c r="E170" s="0" t="s">
        <v>2310</v>
      </c>
      <c r="F170" s="0" t="s">
        <v>1796</v>
      </c>
      <c r="G170" s="0" t="s">
        <v>2311</v>
      </c>
      <c r="H170" s="0" t="s">
        <v>2312</v>
      </c>
      <c r="I170" s="0" t="s">
        <v>1799</v>
      </c>
      <c r="J170" s="0" t="s">
        <v>1743</v>
      </c>
      <c r="K170" s="0" t="s">
        <v>1550</v>
      </c>
      <c r="L170" s="0" t="s">
        <v>346</v>
      </c>
      <c r="M170" s="0" t="s">
        <v>1755</v>
      </c>
      <c r="N170" s="0" t="s">
        <v>1580</v>
      </c>
      <c r="O170" s="0" t="s">
        <v>1581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6.8</v>
      </c>
      <c r="Z170" s="0" t="n">
        <v>0</v>
      </c>
      <c r="AA170" s="0" t="s">
        <v>4</v>
      </c>
      <c r="AB170" s="0" t="s">
        <v>12</v>
      </c>
    </row>
    <row r="171" customFormat="false" ht="14.4" hidden="false" customHeight="false" outlineLevel="0" collapsed="false">
      <c r="A171" s="0" t="n">
        <v>1</v>
      </c>
      <c r="B171" s="0" t="n">
        <f aca="false">858741</f>
        <v>858741</v>
      </c>
      <c r="C171" s="0" t="s">
        <v>2309</v>
      </c>
      <c r="D171" s="0" t="n">
        <v>4</v>
      </c>
      <c r="E171" s="0" t="n">
        <f aca="false">33161</f>
        <v>33161</v>
      </c>
      <c r="F171" s="0" t="s">
        <v>1796</v>
      </c>
      <c r="G171" s="0" t="s">
        <v>2313</v>
      </c>
      <c r="H171" s="0" t="s">
        <v>2314</v>
      </c>
      <c r="I171" s="0" t="s">
        <v>1799</v>
      </c>
      <c r="J171" s="0" t="s">
        <v>1743</v>
      </c>
      <c r="K171" s="0" t="s">
        <v>1550</v>
      </c>
      <c r="L171" s="0" t="s">
        <v>346</v>
      </c>
      <c r="M171" s="0" t="s">
        <v>1756</v>
      </c>
      <c r="N171" s="0" t="s">
        <v>1556</v>
      </c>
      <c r="O171" s="0" t="s">
        <v>1557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17.5</v>
      </c>
      <c r="Z171" s="0" t="n">
        <v>0</v>
      </c>
      <c r="AA171" s="0" t="s">
        <v>4</v>
      </c>
      <c r="AB171" s="0" t="s">
        <v>12</v>
      </c>
    </row>
    <row r="172" customFormat="false" ht="14.4" hidden="false" customHeight="false" outlineLevel="0" collapsed="false">
      <c r="A172" s="0" t="n">
        <v>1</v>
      </c>
      <c r="B172" s="0" t="s">
        <v>2206</v>
      </c>
      <c r="C172" s="0" t="s">
        <v>2315</v>
      </c>
      <c r="D172" s="0" t="n">
        <v>4</v>
      </c>
      <c r="E172" s="0" t="s">
        <v>2155</v>
      </c>
      <c r="F172" s="0" t="s">
        <v>1796</v>
      </c>
      <c r="G172" s="0" t="s">
        <v>2287</v>
      </c>
      <c r="H172" s="0" t="s">
        <v>2231</v>
      </c>
      <c r="I172" s="0" t="s">
        <v>1799</v>
      </c>
      <c r="J172" s="0" t="s">
        <v>1613</v>
      </c>
      <c r="K172" s="0" t="s">
        <v>1550</v>
      </c>
      <c r="L172" s="0" t="s">
        <v>346</v>
      </c>
      <c r="M172" s="0" t="s">
        <v>1551</v>
      </c>
      <c r="N172" s="0" t="s">
        <v>1552</v>
      </c>
      <c r="O172" s="0" t="s">
        <v>1553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5</v>
      </c>
      <c r="Z172" s="0" t="n">
        <v>0</v>
      </c>
      <c r="AA172" s="0" t="s">
        <v>4</v>
      </c>
      <c r="AB172" s="0" t="s">
        <v>12</v>
      </c>
    </row>
    <row r="173" customFormat="false" ht="14.4" hidden="false" customHeight="false" outlineLevel="0" collapsed="false">
      <c r="A173" s="0" t="n">
        <v>1</v>
      </c>
      <c r="B173" s="0" t="s">
        <v>2316</v>
      </c>
      <c r="C173" s="0" t="s">
        <v>2317</v>
      </c>
      <c r="D173" s="0" t="n">
        <v>4</v>
      </c>
      <c r="E173" s="0" t="s">
        <v>2155</v>
      </c>
      <c r="F173" s="0" t="s">
        <v>1796</v>
      </c>
      <c r="G173" s="0" t="s">
        <v>2311</v>
      </c>
      <c r="H173" s="0" t="s">
        <v>2318</v>
      </c>
      <c r="I173" s="0" t="s">
        <v>1799</v>
      </c>
      <c r="J173" s="0" t="s">
        <v>1759</v>
      </c>
      <c r="K173" s="0" t="s">
        <v>1618</v>
      </c>
      <c r="L173" s="0" t="s">
        <v>1619</v>
      </c>
      <c r="M173" s="0" t="s">
        <v>1551</v>
      </c>
      <c r="N173" s="0" t="s">
        <v>1552</v>
      </c>
      <c r="O173" s="0" t="s">
        <v>1553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8.4</v>
      </c>
      <c r="Z173" s="0" t="n">
        <v>0</v>
      </c>
      <c r="AA173" s="0" t="s">
        <v>4</v>
      </c>
      <c r="AB173" s="0" t="s">
        <v>12</v>
      </c>
    </row>
    <row r="174" customFormat="false" ht="14.4" hidden="false" customHeight="false" outlineLevel="0" collapsed="false">
      <c r="A174" s="0" t="n">
        <v>1</v>
      </c>
      <c r="B174" s="0" t="n">
        <f aca="false">1709601</f>
        <v>1709601</v>
      </c>
      <c r="C174" s="0" t="s">
        <v>2319</v>
      </c>
      <c r="D174" s="0" t="n">
        <v>4</v>
      </c>
      <c r="E174" s="0" t="n">
        <f aca="false">33164</f>
        <v>33164</v>
      </c>
      <c r="F174" s="0" t="s">
        <v>1796</v>
      </c>
      <c r="G174" s="0" t="s">
        <v>2311</v>
      </c>
      <c r="H174" s="0" t="s">
        <v>1863</v>
      </c>
      <c r="I174" s="0" t="s">
        <v>1799</v>
      </c>
      <c r="J174" s="0" t="s">
        <v>1760</v>
      </c>
      <c r="K174" s="0" t="s">
        <v>1618</v>
      </c>
      <c r="L174" s="0" t="s">
        <v>1619</v>
      </c>
      <c r="M174" s="0" t="s">
        <v>1555</v>
      </c>
      <c r="N174" s="0" t="s">
        <v>1556</v>
      </c>
      <c r="O174" s="0" t="s">
        <v>1557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7.6</v>
      </c>
      <c r="Z174" s="0" t="n">
        <v>0</v>
      </c>
      <c r="AA174" s="0" t="s">
        <v>4</v>
      </c>
      <c r="AB174" s="0" t="s">
        <v>12</v>
      </c>
    </row>
    <row r="175" customFormat="false" ht="14.4" hidden="false" customHeight="false" outlineLevel="0" collapsed="false">
      <c r="A175" s="0" t="n">
        <v>1</v>
      </c>
      <c r="B175" s="0" t="s">
        <v>2320</v>
      </c>
      <c r="C175" s="0" t="s">
        <v>2321</v>
      </c>
      <c r="D175" s="0" t="n">
        <v>4</v>
      </c>
      <c r="E175" s="0" t="s">
        <v>2155</v>
      </c>
      <c r="F175" s="0" t="s">
        <v>1796</v>
      </c>
      <c r="G175" s="0" t="s">
        <v>2322</v>
      </c>
      <c r="H175" s="0" t="s">
        <v>2323</v>
      </c>
      <c r="I175" s="0" t="s">
        <v>1799</v>
      </c>
      <c r="J175" s="0" t="s">
        <v>1761</v>
      </c>
      <c r="K175" s="0" t="s">
        <v>1568</v>
      </c>
      <c r="L175" s="0" t="s">
        <v>959</v>
      </c>
      <c r="M175" s="0" t="s">
        <v>1551</v>
      </c>
      <c r="N175" s="0" t="s">
        <v>1552</v>
      </c>
      <c r="O175" s="0" t="s">
        <v>1553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10.8</v>
      </c>
      <c r="Z175" s="0" t="n">
        <v>0</v>
      </c>
      <c r="AA175" s="0" t="s">
        <v>4</v>
      </c>
      <c r="AB175" s="0" t="s">
        <v>12</v>
      </c>
    </row>
    <row r="176" customFormat="false" ht="14.4" hidden="false" customHeight="false" outlineLevel="0" collapsed="false">
      <c r="A176" s="0" t="n">
        <v>1</v>
      </c>
      <c r="B176" s="0" t="n">
        <f aca="false">1710563</f>
        <v>1710563</v>
      </c>
      <c r="C176" s="0" t="s">
        <v>2304</v>
      </c>
      <c r="D176" s="0" t="n">
        <v>4</v>
      </c>
      <c r="E176" s="0" t="n">
        <f aca="false">10159</f>
        <v>10159</v>
      </c>
      <c r="F176" s="0" t="s">
        <v>1796</v>
      </c>
      <c r="G176" s="0" t="s">
        <v>2324</v>
      </c>
      <c r="H176" s="0" t="s">
        <v>2325</v>
      </c>
      <c r="I176" s="0" t="s">
        <v>1799</v>
      </c>
      <c r="J176" s="0" t="s">
        <v>1762</v>
      </c>
      <c r="K176" s="0" t="s">
        <v>1568</v>
      </c>
      <c r="L176" s="0" t="s">
        <v>959</v>
      </c>
      <c r="M176" s="0" t="s">
        <v>1559</v>
      </c>
      <c r="N176" s="0" t="s">
        <v>1560</v>
      </c>
      <c r="O176" s="0" t="s">
        <v>1561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6.3</v>
      </c>
      <c r="Z176" s="0" t="n">
        <v>0</v>
      </c>
      <c r="AA176" s="0" t="s">
        <v>4</v>
      </c>
      <c r="AB176" s="0" t="s">
        <v>12</v>
      </c>
    </row>
    <row r="177" customFormat="false" ht="14.4" hidden="false" customHeight="false" outlineLevel="0" collapsed="false">
      <c r="A177" s="0" t="n">
        <v>1</v>
      </c>
      <c r="B177" s="0" t="s">
        <v>2326</v>
      </c>
      <c r="C177" s="0" t="s">
        <v>2327</v>
      </c>
      <c r="D177" s="0" t="n">
        <v>4</v>
      </c>
      <c r="E177" s="0" t="n">
        <f aca="false">10159</f>
        <v>10159</v>
      </c>
      <c r="F177" s="0" t="s">
        <v>1796</v>
      </c>
      <c r="G177" s="0" t="s">
        <v>2328</v>
      </c>
      <c r="H177" s="0" t="s">
        <v>2329</v>
      </c>
      <c r="I177" s="0" t="s">
        <v>1799</v>
      </c>
      <c r="J177" s="0" t="s">
        <v>1765</v>
      </c>
      <c r="K177" s="0" t="s">
        <v>1568</v>
      </c>
      <c r="L177" s="0" t="s">
        <v>959</v>
      </c>
      <c r="M177" s="0" t="s">
        <v>1559</v>
      </c>
      <c r="N177" s="0" t="s">
        <v>1560</v>
      </c>
      <c r="O177" s="0" t="s">
        <v>1561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34.1</v>
      </c>
      <c r="Z177" s="0" t="n">
        <v>0</v>
      </c>
      <c r="AA177" s="0" t="s">
        <v>4</v>
      </c>
      <c r="AB177" s="0" t="s">
        <v>12</v>
      </c>
    </row>
    <row r="178" customFormat="false" ht="14.4" hidden="false" customHeight="false" outlineLevel="0" collapsed="false">
      <c r="A178" s="0" t="n">
        <v>1</v>
      </c>
      <c r="B178" s="0" t="n">
        <f aca="false">1711312</f>
        <v>1711312</v>
      </c>
      <c r="C178" s="0" t="s">
        <v>2330</v>
      </c>
      <c r="D178" s="0" t="n">
        <v>4</v>
      </c>
      <c r="E178" s="0" t="s">
        <v>2181</v>
      </c>
      <c r="F178" s="0" t="s">
        <v>1796</v>
      </c>
      <c r="G178" s="0" t="s">
        <v>2331</v>
      </c>
      <c r="H178" s="0" t="s">
        <v>2332</v>
      </c>
      <c r="I178" s="0" t="s">
        <v>1799</v>
      </c>
      <c r="J178" s="0" t="s">
        <v>1766</v>
      </c>
      <c r="K178" s="0" t="s">
        <v>1568</v>
      </c>
      <c r="L178" s="0" t="s">
        <v>959</v>
      </c>
      <c r="M178" s="0" t="s">
        <v>1579</v>
      </c>
      <c r="N178" s="0" t="s">
        <v>1580</v>
      </c>
      <c r="O178" s="0" t="s">
        <v>1581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42.1</v>
      </c>
      <c r="Z178" s="0" t="n">
        <v>0</v>
      </c>
      <c r="AA178" s="0" t="s">
        <v>4</v>
      </c>
      <c r="AB178" s="0" t="s">
        <v>12</v>
      </c>
    </row>
    <row r="179" customFormat="false" ht="14.4" hidden="false" customHeight="false" outlineLevel="0" collapsed="false">
      <c r="A179" s="0" t="n">
        <v>1</v>
      </c>
      <c r="B179" s="0" t="s">
        <v>2333</v>
      </c>
      <c r="C179" s="0" t="s">
        <v>2334</v>
      </c>
      <c r="D179" s="0" t="n">
        <v>4</v>
      </c>
      <c r="E179" s="0" t="n">
        <f aca="false">33164</f>
        <v>33164</v>
      </c>
      <c r="F179" s="0" t="s">
        <v>1796</v>
      </c>
      <c r="G179" s="0" t="s">
        <v>2246</v>
      </c>
      <c r="H179" s="0" t="s">
        <v>1959</v>
      </c>
      <c r="I179" s="0" t="s">
        <v>1799</v>
      </c>
      <c r="J179" s="0" t="s">
        <v>1768</v>
      </c>
      <c r="K179" s="0" t="s">
        <v>1706</v>
      </c>
      <c r="L179" s="0" t="s">
        <v>647</v>
      </c>
      <c r="M179" s="0" t="s">
        <v>1555</v>
      </c>
      <c r="N179" s="0" t="s">
        <v>1556</v>
      </c>
      <c r="O179" s="0" t="s">
        <v>1557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5</v>
      </c>
      <c r="Z179" s="0" t="n">
        <v>0</v>
      </c>
      <c r="AA179" s="0" t="s">
        <v>4</v>
      </c>
      <c r="AB179" s="0" t="s">
        <v>12</v>
      </c>
    </row>
    <row r="180" customFormat="false" ht="14.4" hidden="false" customHeight="false" outlineLevel="0" collapsed="false">
      <c r="A180" s="0" t="n">
        <v>1</v>
      </c>
      <c r="B180" s="0" t="n">
        <f aca="false">1722952</f>
        <v>1722952</v>
      </c>
      <c r="C180" s="0" t="s">
        <v>2335</v>
      </c>
      <c r="D180" s="0" t="n">
        <v>4</v>
      </c>
      <c r="E180" s="0" t="n">
        <f aca="false">33164</f>
        <v>33164</v>
      </c>
      <c r="F180" s="0" t="s">
        <v>1796</v>
      </c>
      <c r="G180" s="0" t="s">
        <v>2280</v>
      </c>
      <c r="H180" s="0" t="s">
        <v>1959</v>
      </c>
      <c r="I180" s="0" t="s">
        <v>1799</v>
      </c>
      <c r="J180" s="0" t="s">
        <v>1769</v>
      </c>
      <c r="K180" s="0" t="s">
        <v>1722</v>
      </c>
      <c r="L180" s="0" t="s">
        <v>1723</v>
      </c>
      <c r="M180" s="0" t="s">
        <v>1555</v>
      </c>
      <c r="N180" s="0" t="s">
        <v>1556</v>
      </c>
      <c r="O180" s="0" t="s">
        <v>1557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5.4</v>
      </c>
      <c r="Z180" s="0" t="n">
        <v>0</v>
      </c>
      <c r="AA180" s="0" t="s">
        <v>4</v>
      </c>
      <c r="AB180" s="0" t="s">
        <v>12</v>
      </c>
    </row>
    <row r="181" customFormat="false" ht="14.4" hidden="false" customHeight="false" outlineLevel="0" collapsed="false">
      <c r="A181" s="0" t="n">
        <v>1</v>
      </c>
      <c r="B181" s="0" t="s">
        <v>2297</v>
      </c>
      <c r="C181" s="0" t="s">
        <v>2336</v>
      </c>
      <c r="D181" s="0" t="n">
        <v>4</v>
      </c>
      <c r="E181" s="0" t="s">
        <v>2181</v>
      </c>
      <c r="F181" s="0" t="s">
        <v>1796</v>
      </c>
      <c r="G181" s="0" t="s">
        <v>2337</v>
      </c>
      <c r="H181" s="0" t="s">
        <v>2338</v>
      </c>
      <c r="I181" s="0" t="s">
        <v>1799</v>
      </c>
      <c r="J181" s="0" t="s">
        <v>1753</v>
      </c>
      <c r="K181" s="0" t="s">
        <v>1550</v>
      </c>
      <c r="L181" s="0" t="s">
        <v>346</v>
      </c>
      <c r="M181" s="0" t="s">
        <v>1579</v>
      </c>
      <c r="N181" s="0" t="s">
        <v>1580</v>
      </c>
      <c r="O181" s="0" t="s">
        <v>1581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70.4</v>
      </c>
      <c r="AA181" s="0" t="s">
        <v>4</v>
      </c>
      <c r="AB181" s="0" t="s">
        <v>12</v>
      </c>
    </row>
    <row r="182" customFormat="false" ht="14.4" hidden="false" customHeight="false" outlineLevel="0" collapsed="false">
      <c r="A182" s="0" t="n">
        <v>1</v>
      </c>
      <c r="B182" s="0" t="n">
        <f aca="false">858322</f>
        <v>858322</v>
      </c>
      <c r="C182" s="0" t="s">
        <v>2339</v>
      </c>
      <c r="D182" s="0" t="n">
        <v>4</v>
      </c>
      <c r="E182" s="0" t="n">
        <f aca="false">33164</f>
        <v>33164</v>
      </c>
      <c r="F182" s="0" t="s">
        <v>1796</v>
      </c>
      <c r="G182" s="0" t="s">
        <v>2340</v>
      </c>
      <c r="H182" s="0" t="s">
        <v>2341</v>
      </c>
      <c r="I182" s="0" t="s">
        <v>1799</v>
      </c>
      <c r="J182" s="0" t="s">
        <v>1754</v>
      </c>
      <c r="K182" s="0" t="s">
        <v>1550</v>
      </c>
      <c r="L182" s="0" t="s">
        <v>346</v>
      </c>
      <c r="M182" s="0" t="s">
        <v>1555</v>
      </c>
      <c r="N182" s="0" t="s">
        <v>1556</v>
      </c>
      <c r="O182" s="0" t="s">
        <v>1557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66.4</v>
      </c>
      <c r="AA182" s="0" t="s">
        <v>4</v>
      </c>
      <c r="AB182" s="0" t="s">
        <v>12</v>
      </c>
    </row>
    <row r="183" customFormat="false" ht="14.4" hidden="false" customHeight="false" outlineLevel="0" collapsed="false">
      <c r="A183" s="0" t="n">
        <v>1</v>
      </c>
      <c r="B183" s="0" t="s">
        <v>2251</v>
      </c>
      <c r="C183" s="0" t="s">
        <v>2342</v>
      </c>
      <c r="D183" s="0" t="n">
        <v>4</v>
      </c>
      <c r="E183" s="0" t="n">
        <f aca="false">33164</f>
        <v>33164</v>
      </c>
      <c r="F183" s="0" t="s">
        <v>1796</v>
      </c>
      <c r="G183" s="0" t="s">
        <v>2343</v>
      </c>
      <c r="H183" s="0" t="s">
        <v>2344</v>
      </c>
      <c r="I183" s="0" t="s">
        <v>1799</v>
      </c>
      <c r="J183" s="0" t="s">
        <v>1653</v>
      </c>
      <c r="K183" s="0" t="s">
        <v>1550</v>
      </c>
      <c r="L183" s="0" t="s">
        <v>346</v>
      </c>
      <c r="M183" s="0" t="s">
        <v>1555</v>
      </c>
      <c r="N183" s="0" t="s">
        <v>1556</v>
      </c>
      <c r="O183" s="0" t="s">
        <v>1557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16</v>
      </c>
      <c r="AA183" s="0" t="s">
        <v>4</v>
      </c>
      <c r="AB183" s="0" t="s">
        <v>12</v>
      </c>
    </row>
    <row r="184" customFormat="false" ht="14.4" hidden="false" customHeight="false" outlineLevel="0" collapsed="false">
      <c r="A184" s="0" t="n">
        <v>1</v>
      </c>
      <c r="B184" s="0" t="n">
        <f aca="false">858527</f>
        <v>858527</v>
      </c>
      <c r="C184" s="0" t="s">
        <v>2345</v>
      </c>
      <c r="D184" s="0" t="n">
        <v>4</v>
      </c>
      <c r="E184" s="0" t="s">
        <v>2155</v>
      </c>
      <c r="F184" s="0" t="s">
        <v>1796</v>
      </c>
      <c r="G184" s="0" t="s">
        <v>2346</v>
      </c>
      <c r="H184" s="0" t="s">
        <v>2065</v>
      </c>
      <c r="I184" s="0" t="s">
        <v>1799</v>
      </c>
      <c r="J184" s="0" t="s">
        <v>1770</v>
      </c>
      <c r="K184" s="0" t="s">
        <v>1550</v>
      </c>
      <c r="L184" s="0" t="s">
        <v>346</v>
      </c>
      <c r="M184" s="0" t="s">
        <v>1551</v>
      </c>
      <c r="N184" s="0" t="s">
        <v>1552</v>
      </c>
      <c r="O184" s="0" t="s">
        <v>1553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14.2</v>
      </c>
      <c r="AA184" s="0" t="s">
        <v>4</v>
      </c>
      <c r="AB184" s="0" t="s">
        <v>12</v>
      </c>
    </row>
    <row r="185" customFormat="false" ht="14.4" hidden="false" customHeight="false" outlineLevel="0" collapsed="false">
      <c r="A185" s="0" t="n">
        <v>1</v>
      </c>
      <c r="B185" s="0" t="s">
        <v>2347</v>
      </c>
      <c r="C185" s="0" t="s">
        <v>2348</v>
      </c>
      <c r="D185" s="0" t="n">
        <v>4</v>
      </c>
      <c r="E185" s="0" t="n">
        <f aca="false">10159</f>
        <v>10159</v>
      </c>
      <c r="F185" s="0" t="s">
        <v>1796</v>
      </c>
      <c r="G185" s="0" t="s">
        <v>2340</v>
      </c>
      <c r="H185" s="0" t="s">
        <v>2349</v>
      </c>
      <c r="I185" s="0" t="s">
        <v>1799</v>
      </c>
      <c r="J185" s="0" t="s">
        <v>1777</v>
      </c>
      <c r="K185" s="0" t="s">
        <v>1568</v>
      </c>
      <c r="L185" s="0" t="s">
        <v>959</v>
      </c>
      <c r="M185" s="0" t="s">
        <v>1559</v>
      </c>
      <c r="N185" s="0" t="s">
        <v>1560</v>
      </c>
      <c r="O185" s="0" t="s">
        <v>1561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67.6</v>
      </c>
      <c r="AA185" s="0" t="s">
        <v>4</v>
      </c>
      <c r="AB185" s="0" t="s">
        <v>12</v>
      </c>
    </row>
    <row r="186" customFormat="false" ht="14.4" hidden="false" customHeight="false" outlineLevel="0" collapsed="false">
      <c r="A186" s="0" t="n">
        <v>1</v>
      </c>
      <c r="B186" s="0" t="n">
        <f aca="false">1712431</f>
        <v>1712431</v>
      </c>
      <c r="C186" s="0" t="s">
        <v>2350</v>
      </c>
      <c r="D186" s="0" t="n">
        <v>4</v>
      </c>
      <c r="E186" s="0" t="s">
        <v>2155</v>
      </c>
      <c r="F186" s="0" t="s">
        <v>1796</v>
      </c>
      <c r="G186" s="0" t="s">
        <v>2351</v>
      </c>
      <c r="H186" s="0" t="s">
        <v>2352</v>
      </c>
      <c r="I186" s="0" t="s">
        <v>1799</v>
      </c>
      <c r="J186" s="0" t="s">
        <v>1778</v>
      </c>
      <c r="K186" s="0" t="s">
        <v>1568</v>
      </c>
      <c r="L186" s="0" t="s">
        <v>959</v>
      </c>
      <c r="M186" s="0" t="s">
        <v>1551</v>
      </c>
      <c r="N186" s="0" t="s">
        <v>1552</v>
      </c>
      <c r="O186" s="0" t="s">
        <v>1553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72.2</v>
      </c>
      <c r="AA186" s="0" t="s">
        <v>4</v>
      </c>
      <c r="AB186" s="0" t="s">
        <v>12</v>
      </c>
    </row>
    <row r="187" customFormat="false" ht="14.4" hidden="false" customHeight="false" outlineLevel="0" collapsed="false">
      <c r="A187" s="0" t="n">
        <v>4</v>
      </c>
      <c r="B187" s="0" t="s">
        <v>2353</v>
      </c>
      <c r="C187" s="0" t="s">
        <v>1796</v>
      </c>
      <c r="D187" s="0" t="n">
        <v>4</v>
      </c>
      <c r="E187" s="0" t="s">
        <v>2354</v>
      </c>
      <c r="F187" s="0" t="s">
        <v>1796</v>
      </c>
      <c r="G187" s="0" t="s">
        <v>2283</v>
      </c>
      <c r="H187" s="0" t="s">
        <v>2355</v>
      </c>
      <c r="I187" s="0" t="s">
        <v>1799</v>
      </c>
      <c r="J187" s="0" t="s">
        <v>1785</v>
      </c>
      <c r="K187" s="0" t="s">
        <v>1621</v>
      </c>
      <c r="L187" s="0" t="s">
        <v>1622</v>
      </c>
      <c r="M187" s="0" t="s">
        <v>1786</v>
      </c>
      <c r="N187" s="0" t="s">
        <v>1621</v>
      </c>
      <c r="O187" s="0" t="s">
        <v>1622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s">
        <v>1821</v>
      </c>
      <c r="AA187" s="0" t="s">
        <v>12</v>
      </c>
      <c r="AB187" s="0" t="s">
        <v>12</v>
      </c>
    </row>
  </sheetData>
  <autoFilter ref="A1:AB187">
    <filterColumn colId="15">
      <customFilters and="true">
        <customFilter operator="equal" val="0"/>
      </customFilters>
    </filterColumn>
    <filterColumn colId="19">
      <customFilters and="true">
        <customFilter operator="equal" val="0"/>
      </customFilters>
    </filterColumn>
  </autoFilter>
  <conditionalFormatting sqref="P2:Z18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18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A18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2021-10-14T08:28:59Z</dcterms:created>
  <dc:creator/>
  <dc:description/>
  <dc:language>en-US</dc:language>
  <cp:lastModifiedBy/>
  <dcterms:modified xsi:type="dcterms:W3CDTF">2022-03-17T14:04:54Z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