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ownloads\"/>
    </mc:Choice>
  </mc:AlternateContent>
  <bookViews>
    <workbookView xWindow="0" yWindow="0" windowWidth="20490" windowHeight="7755" activeTab="4"/>
  </bookViews>
  <sheets>
    <sheet name="Flujo de Caja" sheetId="5" r:id="rId1"/>
    <sheet name="Beneficio (Ventas)" sheetId="1" r:id="rId2"/>
    <sheet name="Costos Operación" sheetId="2" r:id="rId3"/>
    <sheet name="Inversiones" sheetId="3" r:id="rId4"/>
    <sheet name="Préstamo" sheetId="4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K9" i="3"/>
  <c r="I9" i="3"/>
  <c r="H10" i="5"/>
  <c r="H11" i="5"/>
  <c r="G10" i="5"/>
  <c r="G11" i="5"/>
  <c r="F10" i="5"/>
  <c r="F11" i="5"/>
  <c r="E10" i="5"/>
  <c r="E11" i="5"/>
  <c r="D10" i="5"/>
  <c r="D11" i="5"/>
  <c r="D9" i="3"/>
  <c r="G7" i="1"/>
  <c r="F7" i="1"/>
  <c r="E7" i="1"/>
  <c r="D7" i="1"/>
  <c r="C7" i="1"/>
  <c r="D8" i="2"/>
  <c r="C8" i="2"/>
  <c r="E8" i="2"/>
  <c r="C2" i="4"/>
  <c r="F8" i="2"/>
  <c r="C3" i="4"/>
  <c r="I9" i="4"/>
  <c r="J10" i="4"/>
  <c r="I12" i="3"/>
  <c r="F12" i="4"/>
  <c r="K13" i="4"/>
  <c r="C22" i="5"/>
  <c r="C24" i="5"/>
  <c r="G8" i="2"/>
  <c r="D13" i="5"/>
  <c r="K12" i="4"/>
  <c r="K10" i="4"/>
  <c r="L10" i="4"/>
  <c r="K11" i="4"/>
  <c r="D12" i="5"/>
  <c r="K14" i="4"/>
  <c r="E13" i="5"/>
  <c r="M10" i="4"/>
  <c r="D22" i="5"/>
  <c r="I10" i="4"/>
  <c r="J11" i="4"/>
  <c r="F13" i="5"/>
  <c r="L11" i="4"/>
  <c r="M11" i="4"/>
  <c r="D24" i="5"/>
  <c r="G13" i="5"/>
  <c r="E12" i="5"/>
  <c r="E22" i="5"/>
  <c r="I11" i="4"/>
  <c r="J12" i="4"/>
  <c r="L12" i="4"/>
  <c r="H13" i="5"/>
  <c r="E24" i="5"/>
  <c r="F12" i="5"/>
  <c r="M12" i="4"/>
  <c r="I12" i="4"/>
  <c r="J13" i="4"/>
  <c r="F22" i="5"/>
  <c r="L13" i="4"/>
  <c r="F24" i="5"/>
  <c r="G12" i="5"/>
  <c r="I13" i="4"/>
  <c r="M13" i="4"/>
  <c r="G22" i="5"/>
  <c r="J14" i="4"/>
  <c r="G24" i="5"/>
  <c r="L14" i="4"/>
  <c r="H12" i="5"/>
  <c r="M14" i="4"/>
  <c r="I14" i="4"/>
  <c r="H22" i="5"/>
  <c r="H24" i="5"/>
</calcChain>
</file>

<file path=xl/comments1.xml><?xml version="1.0" encoding="utf-8"?>
<comments xmlns="http://schemas.openxmlformats.org/spreadsheetml/2006/main">
  <authors>
    <author>Oscar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tasa de impuesto a las utilidades es de 24%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PARA CALCULAR EL VAN, DEBO CONSIDERAR LA FORMULA DESTACADA EN AMARILLO Y TAMBIÉN CONSIDERAR LA TASA DE DESCUENTO
</t>
        </r>
      </text>
    </comment>
  </commentList>
</comments>
</file>

<file path=xl/comments2.xml><?xml version="1.0" encoding="utf-8"?>
<comments xmlns="http://schemas.openxmlformats.org/spreadsheetml/2006/main">
  <authors>
    <author>Oscar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 Los costos variables de Operación se han proyectado en el 50% de las ventas para los 2 primeros años y aumentando a razón de un 5% anual desde año 3.</t>
        </r>
      </text>
    </comment>
  </commentList>
</comments>
</file>

<file path=xl/comments3.xml><?xml version="1.0" encoding="utf-8"?>
<comments xmlns="http://schemas.openxmlformats.org/spreadsheetml/2006/main">
  <authors>
    <author>Oscar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Revisar celdas mas abajo para verificar como se resuelve la operación partre por parte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Corresponde a fórmula:
</t>
        </r>
        <r>
          <rPr>
            <b/>
            <sz val="9"/>
            <color indexed="81"/>
            <rFont val="Tahoma"/>
            <family val="2"/>
          </rPr>
          <t>P[</t>
        </r>
        <r>
          <rPr>
            <b/>
            <sz val="9"/>
            <color indexed="39"/>
            <rFont val="Tahoma"/>
            <family val="2"/>
          </rPr>
          <t>(i (1 + i)^n)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38"/>
            <rFont val="Tahoma"/>
            <family val="2"/>
          </rPr>
          <t xml:space="preserve"> ((1 + i)^n – 1)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 =
</t>
        </r>
        <r>
          <rPr>
            <b/>
            <sz val="9"/>
            <color indexed="81"/>
            <rFont val="Tahoma"/>
            <family val="2"/>
          </rPr>
          <t>27750000[</t>
        </r>
        <r>
          <rPr>
            <b/>
            <sz val="9"/>
            <color indexed="39"/>
            <rFont val="Tahoma"/>
            <family val="2"/>
          </rPr>
          <t>(0,18 (1,18)^5)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38"/>
            <rFont val="Tahoma"/>
            <family val="2"/>
          </rPr>
          <t>((1,18)^5) – 1)</t>
        </r>
        <r>
          <rPr>
            <b/>
            <sz val="9"/>
            <color indexed="81"/>
            <rFont val="Tahoma"/>
            <family val="2"/>
          </rPr>
          <t>]</t>
        </r>
      </text>
    </comment>
  </commentList>
</comments>
</file>

<file path=xl/sharedStrings.xml><?xml version="1.0" encoding="utf-8"?>
<sst xmlns="http://schemas.openxmlformats.org/spreadsheetml/2006/main" count="98" uniqueCount="82">
  <si>
    <t>Ues vendidas anual</t>
  </si>
  <si>
    <t>Precio unitario</t>
  </si>
  <si>
    <t>Ingresos</t>
  </si>
  <si>
    <t>Períodos de estudio económico</t>
  </si>
  <si>
    <t>Costos de Operación</t>
  </si>
  <si>
    <t>Costos fijos</t>
  </si>
  <si>
    <t>Costo variable</t>
  </si>
  <si>
    <t>Costos Totales</t>
  </si>
  <si>
    <t>Inversiones</t>
  </si>
  <si>
    <t>Item</t>
  </si>
  <si>
    <t>Cantidad</t>
  </si>
  <si>
    <t>Costo CLP$</t>
  </si>
  <si>
    <t>Terreno</t>
  </si>
  <si>
    <t>Otros activos depreciables</t>
  </si>
  <si>
    <t>Invers. Cap. Tª.</t>
  </si>
  <si>
    <t>Costo Total CLP$</t>
  </si>
  <si>
    <t>CALCULO CUOTA PRÉSTAMO (AMORTIZACIÓN)</t>
  </si>
  <si>
    <r>
      <t>R = P [</t>
    </r>
    <r>
      <rPr>
        <sz val="10"/>
        <color indexed="30"/>
        <rFont val="Trebuchet MS"/>
        <family val="2"/>
      </rPr>
      <t>(i (1 + i)</t>
    </r>
    <r>
      <rPr>
        <vertAlign val="superscript"/>
        <sz val="10"/>
        <color indexed="30"/>
        <rFont val="Trebuchet MS"/>
        <family val="2"/>
      </rPr>
      <t>n</t>
    </r>
    <r>
      <rPr>
        <sz val="10"/>
        <color indexed="30"/>
        <rFont val="Trebuchet MS"/>
        <family val="2"/>
      </rPr>
      <t>)</t>
    </r>
    <r>
      <rPr>
        <sz val="10"/>
        <color indexed="8"/>
        <rFont val="Trebuchet MS"/>
        <family val="2"/>
      </rPr>
      <t xml:space="preserve"> / </t>
    </r>
    <r>
      <rPr>
        <sz val="10"/>
        <color indexed="17"/>
        <rFont val="Trebuchet MS"/>
        <family val="2"/>
      </rPr>
      <t>((1 + i)</t>
    </r>
    <r>
      <rPr>
        <vertAlign val="superscript"/>
        <sz val="10"/>
        <color indexed="17"/>
        <rFont val="Trebuchet MS"/>
        <family val="2"/>
      </rPr>
      <t>n</t>
    </r>
    <r>
      <rPr>
        <sz val="10"/>
        <color indexed="17"/>
        <rFont val="Trebuchet MS"/>
        <family val="2"/>
      </rPr>
      <t> – 1)</t>
    </r>
    <r>
      <rPr>
        <sz val="10"/>
        <color indexed="8"/>
        <rFont val="Trebuchet MS"/>
        <family val="2"/>
      </rPr>
      <t>]</t>
    </r>
  </si>
  <si>
    <t>Donde:</t>
  </si>
  <si>
    <t>R = renta (cuota)</t>
  </si>
  <si>
    <t>P = Monto Principal (préstamo adquirido)</t>
  </si>
  <si>
    <t>i = tasa de interés</t>
  </si>
  <si>
    <t>n = Períodos de cuotas (años/meses, según corresponda)</t>
  </si>
  <si>
    <t>Interés</t>
  </si>
  <si>
    <t>Valor Cuota anual</t>
  </si>
  <si>
    <t>Determinación cuota préstamo:</t>
  </si>
  <si>
    <t>Año</t>
  </si>
  <si>
    <t>Saldo Capital</t>
  </si>
  <si>
    <t>Cuota</t>
  </si>
  <si>
    <t>Recuperación de Capital</t>
  </si>
  <si>
    <t>Capital pagado</t>
  </si>
  <si>
    <t>La cuota del Banco tiene una parte de interés y otra de amortización del capital real que se pidió como préstamo. En tabla superior se aclara como está compuesta la cuota bancaria y que parte corresponde a interés y que parte amortización del saldo capital real.  Fijarse que para determinar interés calculo sobre el capita real (27.750.000) el interés que es 18%. Luego su resultado restado al valor cuota me entrega el valor de recuperación de capital. Posteriormente, se realiza la misma operación con el saldo que queda por analizar.</t>
  </si>
  <si>
    <t>Cuotas</t>
  </si>
  <si>
    <t>http://simuladorcreditos.cl/</t>
  </si>
  <si>
    <t>Año 0</t>
  </si>
  <si>
    <t>Año 1</t>
  </si>
  <si>
    <t>Año 2</t>
  </si>
  <si>
    <t>Año 3</t>
  </si>
  <si>
    <t>Año 4</t>
  </si>
  <si>
    <t>Año 5</t>
  </si>
  <si>
    <t>Valor desecho</t>
  </si>
  <si>
    <t>Depreciación</t>
  </si>
  <si>
    <t>Activos nominales</t>
  </si>
  <si>
    <t>Interés por Préstamo</t>
  </si>
  <si>
    <t>Utilid. antes Impto.</t>
  </si>
  <si>
    <t>Utilid. desp. Impto.</t>
  </si>
  <si>
    <t>Amortización préstamo</t>
  </si>
  <si>
    <t>Inversiones:</t>
  </si>
  <si>
    <t>Recuperac. Cap.Tª</t>
  </si>
  <si>
    <t>Flujo de Caja</t>
  </si>
  <si>
    <t>(Costo – valor de desecho)/Años de vida útil</t>
  </si>
  <si>
    <t>Depreciable</t>
  </si>
  <si>
    <t>Activos</t>
  </si>
  <si>
    <t>Valor residual</t>
  </si>
  <si>
    <t>Vida útil (años)</t>
  </si>
  <si>
    <t>= Valor Desecho</t>
  </si>
  <si>
    <t>Beneficio  (Ventas)</t>
  </si>
  <si>
    <t>Costos Operación</t>
  </si>
  <si>
    <t>CALCULO DE CUOTA ANUAL PRÉSTAMO BANCARIO</t>
  </si>
  <si>
    <t>INVERSIONES A REALIZAR EN PROYECTO</t>
  </si>
  <si>
    <t>COSTOS DE OPERACIÓN DEL PROYECTO</t>
  </si>
  <si>
    <t>BENEFICIO (VENTAS) ESPERADAS DEL PROYECTO</t>
  </si>
  <si>
    <t>FLUJO DE CAJA</t>
  </si>
  <si>
    <t>TIR</t>
  </si>
  <si>
    <t>PAY BACK</t>
  </si>
  <si>
    <t xml:space="preserve">VAN </t>
  </si>
  <si>
    <t>Payback</t>
  </si>
  <si>
    <t>PARA CALCULO MANUAL DE VAN</t>
  </si>
  <si>
    <t>Valor Residual</t>
  </si>
  <si>
    <t>PAYBACK</t>
  </si>
  <si>
    <t xml:space="preserve">Horizonte </t>
  </si>
  <si>
    <t>Tasa de dcto.</t>
  </si>
  <si>
    <t>INDICADORES</t>
  </si>
  <si>
    <t>Años</t>
  </si>
  <si>
    <t>Año Operación</t>
  </si>
  <si>
    <t>ítem</t>
  </si>
  <si>
    <t>Préstamo (25% inversión)</t>
  </si>
  <si>
    <t>Préstamo 25% Inversión</t>
  </si>
  <si>
    <t>Inversión en activos</t>
  </si>
  <si>
    <t xml:space="preserve">Activos </t>
  </si>
  <si>
    <t>27% Impuesto</t>
  </si>
  <si>
    <t>(30000000-200000)/5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</si>
</sst>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,##0_ ;\-#,##0\ "/>
    <numFmt numFmtId="165" formatCode="_-&quot;$&quot;\ * #,##0_-;\-&quot;$&quot;\ * #,##0_-;_-&quot;$&quot;\ * &quot;-&quot;??_-;_-@_-"/>
    <numFmt numFmtId="166" formatCode="_-* #,##0_-;\-* #,##0_-;_-* &quot;-&quot;??_-;_-@_-"/>
    <numFmt numFmtId="167" formatCode="_-* #,##0.000_-;\-* #,##0.0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rebuchet MS"/>
      <family val="2"/>
    </font>
    <font>
      <sz val="10"/>
      <color indexed="30"/>
      <name val="Trebuchet MS"/>
      <family val="2"/>
    </font>
    <font>
      <vertAlign val="superscript"/>
      <sz val="10"/>
      <color indexed="30"/>
      <name val="Trebuchet MS"/>
      <family val="2"/>
    </font>
    <font>
      <sz val="10"/>
      <color indexed="8"/>
      <name val="Trebuchet MS"/>
      <family val="2"/>
    </font>
    <font>
      <sz val="10"/>
      <color indexed="17"/>
      <name val="Trebuchet MS"/>
      <family val="2"/>
    </font>
    <font>
      <vertAlign val="superscript"/>
      <sz val="10"/>
      <color indexed="17"/>
      <name val="Trebuchet MS"/>
      <family val="2"/>
    </font>
    <font>
      <sz val="9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b/>
      <sz val="9"/>
      <color indexed="38"/>
      <name val="Tahoma"/>
      <family val="2"/>
    </font>
    <font>
      <b/>
      <sz val="9"/>
      <color indexed="39"/>
      <name val="Tahoma"/>
      <family val="2"/>
    </font>
    <font>
      <sz val="8"/>
      <color rgb="FFFF0000"/>
      <name val="Verdana"/>
      <family val="2"/>
    </font>
    <font>
      <b/>
      <sz val="10"/>
      <name val="Arial"/>
      <family val="2"/>
    </font>
    <font>
      <b/>
      <sz val="8"/>
      <color theme="0"/>
      <name val="Verdana"/>
      <family val="2"/>
    </font>
    <font>
      <b/>
      <u/>
      <sz val="8"/>
      <name val="Verdana"/>
      <family val="2"/>
    </font>
    <font>
      <b/>
      <sz val="8"/>
      <color rgb="FF0070C0"/>
      <name val="Verdana"/>
      <family val="2"/>
    </font>
    <font>
      <sz val="9"/>
      <name val="Verdana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0">
    <xf numFmtId="0" fontId="0" fillId="0" borderId="0" xfId="0"/>
    <xf numFmtId="0" fontId="7" fillId="3" borderId="0" xfId="0" applyFont="1" applyFill="1"/>
    <xf numFmtId="43" fontId="8" fillId="0" borderId="0" xfId="1" applyFont="1" applyFill="1" applyAlignment="1"/>
    <xf numFmtId="0" fontId="7" fillId="2" borderId="2" xfId="0" applyFont="1" applyFill="1" applyBorder="1" applyAlignment="1">
      <alignment horizontal="center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3" fontId="7" fillId="3" borderId="6" xfId="0" applyNumberFormat="1" applyFont="1" applyFill="1" applyBorder="1"/>
    <xf numFmtId="3" fontId="7" fillId="3" borderId="7" xfId="0" applyNumberFormat="1" applyFont="1" applyFill="1" applyBorder="1"/>
    <xf numFmtId="0" fontId="7" fillId="3" borderId="0" xfId="0" applyFont="1" applyFill="1" applyBorder="1"/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wrapText="1"/>
    </xf>
    <xf numFmtId="164" fontId="17" fillId="0" borderId="2" xfId="0" applyNumberFormat="1" applyFont="1" applyBorder="1"/>
    <xf numFmtId="0" fontId="18" fillId="0" borderId="3" xfId="0" applyFont="1" applyBorder="1"/>
    <xf numFmtId="0" fontId="17" fillId="0" borderId="4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9" fillId="0" borderId="6" xfId="0" applyFont="1" applyBorder="1"/>
    <xf numFmtId="0" fontId="17" fillId="0" borderId="17" xfId="0" applyFont="1" applyBorder="1"/>
    <xf numFmtId="0" fontId="17" fillId="0" borderId="15" xfId="0" applyFont="1" applyBorder="1"/>
    <xf numFmtId="0" fontId="17" fillId="0" borderId="10" xfId="0" applyFont="1" applyBorder="1"/>
    <xf numFmtId="0" fontId="7" fillId="3" borderId="11" xfId="0" applyFont="1" applyFill="1" applyBorder="1"/>
    <xf numFmtId="0" fontId="7" fillId="3" borderId="18" xfId="0" applyFont="1" applyFill="1" applyBorder="1"/>
    <xf numFmtId="0" fontId="11" fillId="0" borderId="11" xfId="0" applyFont="1" applyBorder="1" applyAlignment="1">
      <alignment vertical="center"/>
    </xf>
    <xf numFmtId="0" fontId="7" fillId="3" borderId="15" xfId="0" applyFont="1" applyFill="1" applyBorder="1"/>
    <xf numFmtId="0" fontId="7" fillId="3" borderId="10" xfId="0" applyFont="1" applyFill="1" applyBorder="1"/>
    <xf numFmtId="0" fontId="7" fillId="3" borderId="16" xfId="0" applyFont="1" applyFill="1" applyBorder="1"/>
    <xf numFmtId="9" fontId="17" fillId="0" borderId="5" xfId="0" applyNumberFormat="1" applyFont="1" applyBorder="1"/>
    <xf numFmtId="0" fontId="6" fillId="6" borderId="12" xfId="0" applyFont="1" applyFill="1" applyBorder="1"/>
    <xf numFmtId="0" fontId="6" fillId="6" borderId="13" xfId="0" applyFont="1" applyFill="1" applyBorder="1"/>
    <xf numFmtId="0" fontId="6" fillId="6" borderId="14" xfId="0" applyFont="1" applyFill="1" applyBorder="1"/>
    <xf numFmtId="0" fontId="7" fillId="8" borderId="19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22" fillId="8" borderId="20" xfId="0" applyFont="1" applyFill="1" applyBorder="1" applyAlignment="1">
      <alignment horizontal="center"/>
    </xf>
    <xf numFmtId="0" fontId="22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/>
    </xf>
    <xf numFmtId="166" fontId="7" fillId="8" borderId="6" xfId="1" applyNumberFormat="1" applyFont="1" applyFill="1" applyBorder="1" applyAlignment="1">
      <alignment horizontal="center"/>
    </xf>
    <xf numFmtId="167" fontId="7" fillId="8" borderId="6" xfId="1" applyNumberFormat="1" applyFont="1" applyFill="1" applyBorder="1" applyAlignment="1">
      <alignment horizontal="center"/>
    </xf>
    <xf numFmtId="43" fontId="7" fillId="8" borderId="6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9" fillId="0" borderId="22" xfId="0" applyFont="1" applyBorder="1"/>
    <xf numFmtId="0" fontId="23" fillId="7" borderId="12" xfId="0" applyFont="1" applyFill="1" applyBorder="1" applyAlignment="1">
      <alignment wrapText="1"/>
    </xf>
    <xf numFmtId="165" fontId="23" fillId="7" borderId="1" xfId="2" applyNumberFormat="1" applyFont="1" applyFill="1" applyBorder="1"/>
    <xf numFmtId="0" fontId="7" fillId="10" borderId="12" xfId="0" applyFont="1" applyFill="1" applyBorder="1" applyAlignment="1">
      <alignment wrapText="1"/>
    </xf>
    <xf numFmtId="0" fontId="7" fillId="10" borderId="12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wrapText="1"/>
    </xf>
    <xf numFmtId="0" fontId="7" fillId="4" borderId="11" xfId="0" applyFont="1" applyFill="1" applyBorder="1" applyAlignment="1">
      <alignment wrapText="1"/>
    </xf>
    <xf numFmtId="3" fontId="7" fillId="4" borderId="24" xfId="0" applyNumberFormat="1" applyFont="1" applyFill="1" applyBorder="1" applyAlignment="1">
      <alignment horizontal="right" wrapText="1"/>
    </xf>
    <xf numFmtId="3" fontId="7" fillId="3" borderId="24" xfId="0" applyNumberFormat="1" applyFont="1" applyFill="1" applyBorder="1" applyAlignment="1">
      <alignment horizontal="right" wrapText="1"/>
    </xf>
    <xf numFmtId="0" fontId="6" fillId="5" borderId="11" xfId="0" applyFont="1" applyFill="1" applyBorder="1" applyAlignment="1">
      <alignment wrapText="1"/>
    </xf>
    <xf numFmtId="164" fontId="7" fillId="5" borderId="11" xfId="0" applyNumberFormat="1" applyFont="1" applyFill="1" applyBorder="1" applyAlignment="1">
      <alignment wrapText="1"/>
    </xf>
    <xf numFmtId="164" fontId="22" fillId="5" borderId="24" xfId="0" applyNumberFormat="1" applyFont="1" applyFill="1" applyBorder="1" applyAlignment="1">
      <alignment horizontal="right" wrapText="1"/>
    </xf>
    <xf numFmtId="0" fontId="6" fillId="11" borderId="11" xfId="0" applyFont="1" applyFill="1" applyBorder="1" applyAlignment="1">
      <alignment wrapText="1"/>
    </xf>
    <xf numFmtId="164" fontId="7" fillId="11" borderId="11" xfId="0" applyNumberFormat="1" applyFont="1" applyFill="1" applyBorder="1" applyAlignment="1">
      <alignment wrapText="1"/>
    </xf>
    <xf numFmtId="164" fontId="22" fillId="11" borderId="24" xfId="0" applyNumberFormat="1" applyFont="1" applyFill="1" applyBorder="1" applyAlignment="1">
      <alignment horizontal="right" wrapText="1"/>
    </xf>
    <xf numFmtId="0" fontId="6" fillId="12" borderId="11" xfId="0" applyFont="1" applyFill="1" applyBorder="1" applyAlignment="1">
      <alignment wrapText="1"/>
    </xf>
    <xf numFmtId="164" fontId="7" fillId="12" borderId="11" xfId="0" applyNumberFormat="1" applyFont="1" applyFill="1" applyBorder="1" applyAlignment="1">
      <alignment wrapText="1"/>
    </xf>
    <xf numFmtId="164" fontId="22" fillId="12" borderId="24" xfId="0" applyNumberFormat="1" applyFont="1" applyFill="1" applyBorder="1" applyAlignment="1">
      <alignment horizontal="right" wrapText="1"/>
    </xf>
    <xf numFmtId="0" fontId="6" fillId="13" borderId="11" xfId="0" applyFont="1" applyFill="1" applyBorder="1" applyAlignment="1">
      <alignment wrapText="1"/>
    </xf>
    <xf numFmtId="164" fontId="7" fillId="13" borderId="11" xfId="0" applyNumberFormat="1" applyFont="1" applyFill="1" applyBorder="1" applyAlignment="1">
      <alignment wrapText="1"/>
    </xf>
    <xf numFmtId="164" fontId="22" fillId="13" borderId="24" xfId="0" applyNumberFormat="1" applyFont="1" applyFill="1" applyBorder="1" applyAlignment="1">
      <alignment horizontal="right" wrapText="1"/>
    </xf>
    <xf numFmtId="164" fontId="7" fillId="3" borderId="11" xfId="0" applyNumberFormat="1" applyFont="1" applyFill="1" applyBorder="1" applyAlignment="1">
      <alignment wrapText="1"/>
    </xf>
    <xf numFmtId="0" fontId="6" fillId="6" borderId="19" xfId="0" applyFont="1" applyFill="1" applyBorder="1" applyAlignment="1">
      <alignment wrapText="1"/>
    </xf>
    <xf numFmtId="164" fontId="6" fillId="6" borderId="19" xfId="0" applyNumberFormat="1" applyFont="1" applyFill="1" applyBorder="1" applyAlignment="1">
      <alignment wrapText="1"/>
    </xf>
    <xf numFmtId="164" fontId="6" fillId="6" borderId="25" xfId="0" applyNumberFormat="1" applyFont="1" applyFill="1" applyBorder="1" applyAlignment="1">
      <alignment horizontal="right" wrapText="1"/>
    </xf>
    <xf numFmtId="0" fontId="24" fillId="14" borderId="12" xfId="0" applyFont="1" applyFill="1" applyBorder="1" applyAlignment="1">
      <alignment wrapText="1"/>
    </xf>
    <xf numFmtId="164" fontId="24" fillId="14" borderId="12" xfId="0" applyNumberFormat="1" applyFont="1" applyFill="1" applyBorder="1" applyAlignment="1">
      <alignment wrapText="1"/>
    </xf>
    <xf numFmtId="164" fontId="24" fillId="14" borderId="23" xfId="0" applyNumberFormat="1" applyFont="1" applyFill="1" applyBorder="1" applyAlignment="1">
      <alignment horizontal="right" wrapText="1"/>
    </xf>
    <xf numFmtId="0" fontId="6" fillId="6" borderId="15" xfId="0" applyFont="1" applyFill="1" applyBorder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64" fontId="6" fillId="6" borderId="26" xfId="0" applyNumberFormat="1" applyFont="1" applyFill="1" applyBorder="1" applyAlignment="1">
      <alignment horizontal="right" wrapText="1"/>
    </xf>
    <xf numFmtId="164" fontId="7" fillId="11" borderId="24" xfId="0" applyNumberFormat="1" applyFont="1" applyFill="1" applyBorder="1" applyAlignment="1">
      <alignment horizontal="right" wrapText="1"/>
    </xf>
    <xf numFmtId="164" fontId="7" fillId="3" borderId="11" xfId="1" applyNumberFormat="1" applyFont="1" applyFill="1" applyBorder="1" applyAlignment="1">
      <alignment wrapText="1"/>
    </xf>
    <xf numFmtId="164" fontId="7" fillId="3" borderId="24" xfId="0" applyNumberFormat="1" applyFont="1" applyFill="1" applyBorder="1" applyAlignment="1">
      <alignment horizontal="right" wrapText="1"/>
    </xf>
    <xf numFmtId="0" fontId="25" fillId="3" borderId="11" xfId="0" applyFont="1" applyFill="1" applyBorder="1" applyAlignment="1">
      <alignment wrapText="1"/>
    </xf>
    <xf numFmtId="164" fontId="22" fillId="3" borderId="11" xfId="1" applyNumberFormat="1" applyFont="1" applyFill="1" applyBorder="1" applyAlignment="1">
      <alignment wrapText="1"/>
    </xf>
    <xf numFmtId="164" fontId="22" fillId="3" borderId="11" xfId="0" applyNumberFormat="1" applyFont="1" applyFill="1" applyBorder="1" applyAlignment="1">
      <alignment wrapText="1"/>
    </xf>
    <xf numFmtId="164" fontId="22" fillId="3" borderId="11" xfId="0" applyNumberFormat="1" applyFont="1" applyFill="1" applyBorder="1" applyAlignment="1">
      <alignment horizontal="right" wrapText="1"/>
    </xf>
    <xf numFmtId="164" fontId="7" fillId="3" borderId="11" xfId="0" applyNumberFormat="1" applyFont="1" applyFill="1" applyBorder="1" applyAlignment="1">
      <alignment horizontal="right" wrapText="1"/>
    </xf>
    <xf numFmtId="0" fontId="7" fillId="3" borderId="12" xfId="0" applyFont="1" applyFill="1" applyBorder="1" applyAlignment="1">
      <alignment wrapText="1"/>
    </xf>
    <xf numFmtId="164" fontId="22" fillId="3" borderId="12" xfId="0" applyNumberFormat="1" applyFont="1" applyFill="1" applyBorder="1" applyAlignment="1">
      <alignment horizontal="right" wrapText="1"/>
    </xf>
    <xf numFmtId="164" fontId="26" fillId="3" borderId="23" xfId="0" applyNumberFormat="1" applyFont="1" applyFill="1" applyBorder="1" applyAlignment="1">
      <alignment horizontal="right" wrapText="1"/>
    </xf>
    <xf numFmtId="0" fontId="7" fillId="3" borderId="0" xfId="0" applyFont="1" applyFill="1" applyBorder="1" applyAlignment="1">
      <alignment wrapText="1"/>
    </xf>
    <xf numFmtId="164" fontId="7" fillId="3" borderId="0" xfId="0" applyNumberFormat="1" applyFont="1" applyFill="1" applyBorder="1" applyAlignment="1">
      <alignment horizontal="right" wrapText="1"/>
    </xf>
    <xf numFmtId="0" fontId="7" fillId="7" borderId="12" xfId="0" applyFont="1" applyFill="1" applyBorder="1" applyAlignment="1">
      <alignment wrapText="1"/>
    </xf>
    <xf numFmtId="164" fontId="22" fillId="7" borderId="13" xfId="0" applyNumberFormat="1" applyFont="1" applyFill="1" applyBorder="1" applyAlignment="1">
      <alignment horizontal="right" wrapText="1"/>
    </xf>
    <xf numFmtId="164" fontId="7" fillId="7" borderId="13" xfId="0" applyNumberFormat="1" applyFont="1" applyFill="1" applyBorder="1" applyAlignment="1">
      <alignment wrapText="1"/>
    </xf>
    <xf numFmtId="0" fontId="4" fillId="15" borderId="12" xfId="0" applyFont="1" applyFill="1" applyBorder="1"/>
    <xf numFmtId="0" fontId="7" fillId="16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7" fillId="15" borderId="2" xfId="0" applyFont="1" applyFill="1" applyBorder="1" applyAlignment="1">
      <alignment vertical="center" wrapText="1"/>
    </xf>
    <xf numFmtId="0" fontId="0" fillId="15" borderId="4" xfId="0" applyFill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165" fontId="0" fillId="0" borderId="7" xfId="2" applyNumberFormat="1" applyFont="1" applyBorder="1"/>
    <xf numFmtId="49" fontId="0" fillId="12" borderId="12" xfId="0" applyNumberFormat="1" applyFill="1" applyBorder="1"/>
    <xf numFmtId="165" fontId="0" fillId="12" borderId="14" xfId="2" applyNumberFormat="1" applyFont="1" applyFill="1" applyBorder="1"/>
    <xf numFmtId="0" fontId="7" fillId="16" borderId="5" xfId="0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left" wrapText="1"/>
    </xf>
    <xf numFmtId="0" fontId="7" fillId="16" borderId="8" xfId="0" applyFont="1" applyFill="1" applyBorder="1"/>
    <xf numFmtId="3" fontId="7" fillId="16" borderId="9" xfId="0" applyNumberFormat="1" applyFont="1" applyFill="1" applyBorder="1"/>
    <xf numFmtId="165" fontId="6" fillId="16" borderId="29" xfId="2" applyNumberFormat="1" applyFont="1" applyFill="1" applyBorder="1"/>
    <xf numFmtId="165" fontId="4" fillId="15" borderId="14" xfId="2" applyNumberFormat="1" applyFont="1" applyFill="1" applyBorder="1" applyAlignment="1">
      <alignment horizontal="center"/>
    </xf>
    <xf numFmtId="164" fontId="22" fillId="3" borderId="6" xfId="0" applyNumberFormat="1" applyFont="1" applyFill="1" applyBorder="1" applyAlignment="1">
      <alignment horizontal="right" wrapText="1"/>
    </xf>
    <xf numFmtId="164" fontId="26" fillId="3" borderId="6" xfId="0" applyNumberFormat="1" applyFont="1" applyFill="1" applyBorder="1" applyAlignment="1">
      <alignment horizontal="right" wrapText="1"/>
    </xf>
    <xf numFmtId="164" fontId="3" fillId="20" borderId="6" xfId="0" applyNumberFormat="1" applyFont="1" applyFill="1" applyBorder="1"/>
    <xf numFmtId="0" fontId="7" fillId="10" borderId="6" xfId="0" applyFont="1" applyFill="1" applyBorder="1" applyAlignment="1">
      <alignment horizontal="center" wrapText="1"/>
    </xf>
    <xf numFmtId="0" fontId="7" fillId="10" borderId="5" xfId="0" applyFont="1" applyFill="1" applyBorder="1" applyAlignment="1">
      <alignment wrapText="1"/>
    </xf>
    <xf numFmtId="0" fontId="7" fillId="10" borderId="7" xfId="0" applyFont="1" applyFill="1" applyBorder="1" applyAlignment="1">
      <alignment horizontal="center" wrapText="1"/>
    </xf>
    <xf numFmtId="164" fontId="26" fillId="3" borderId="7" xfId="0" applyNumberFormat="1" applyFont="1" applyFill="1" applyBorder="1" applyAlignment="1">
      <alignment horizontal="right" wrapText="1"/>
    </xf>
    <xf numFmtId="0" fontId="0" fillId="20" borderId="11" xfId="0" applyFill="1" applyBorder="1"/>
    <xf numFmtId="0" fontId="0" fillId="20" borderId="0" xfId="0" applyFill="1" applyBorder="1"/>
    <xf numFmtId="0" fontId="0" fillId="20" borderId="18" xfId="0" applyFill="1" applyBorder="1"/>
    <xf numFmtId="0" fontId="0" fillId="20" borderId="10" xfId="0" applyFill="1" applyBorder="1"/>
    <xf numFmtId="0" fontId="28" fillId="7" borderId="10" xfId="0" applyFont="1" applyFill="1" applyBorder="1"/>
    <xf numFmtId="164" fontId="29" fillId="7" borderId="9" xfId="0" applyNumberFormat="1" applyFont="1" applyFill="1" applyBorder="1"/>
    <xf numFmtId="0" fontId="0" fillId="20" borderId="16" xfId="0" applyFill="1" applyBorder="1"/>
    <xf numFmtId="0" fontId="0" fillId="0" borderId="2" xfId="0" applyBorder="1"/>
    <xf numFmtId="6" fontId="0" fillId="0" borderId="4" xfId="0" applyNumberFormat="1" applyBorder="1"/>
    <xf numFmtId="10" fontId="0" fillId="0" borderId="7" xfId="0" applyNumberFormat="1" applyBorder="1"/>
    <xf numFmtId="9" fontId="0" fillId="0" borderId="7" xfId="0" applyNumberForma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164" fontId="7" fillId="7" borderId="14" xfId="0" applyNumberFormat="1" applyFont="1" applyFill="1" applyBorder="1" applyAlignment="1">
      <alignment wrapText="1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65" fontId="7" fillId="3" borderId="6" xfId="2" applyNumberFormat="1" applyFont="1" applyFill="1" applyBorder="1" applyAlignment="1"/>
    <xf numFmtId="0" fontId="6" fillId="4" borderId="8" xfId="0" applyFont="1" applyFill="1" applyBorder="1"/>
    <xf numFmtId="165" fontId="6" fillId="4" borderId="9" xfId="2" applyNumberFormat="1" applyFont="1" applyFill="1" applyBorder="1"/>
    <xf numFmtId="165" fontId="6" fillId="4" borderId="29" xfId="2" applyNumberFormat="1" applyFont="1" applyFill="1" applyBorder="1"/>
    <xf numFmtId="0" fontId="4" fillId="0" borderId="0" xfId="0" applyFont="1"/>
    <xf numFmtId="0" fontId="7" fillId="18" borderId="8" xfId="0" applyFont="1" applyFill="1" applyBorder="1"/>
    <xf numFmtId="165" fontId="7" fillId="18" borderId="9" xfId="2" applyNumberFormat="1" applyFont="1" applyFill="1" applyBorder="1"/>
    <xf numFmtId="165" fontId="7" fillId="18" borderId="29" xfId="2" applyNumberFormat="1" applyFont="1" applyFill="1" applyBorder="1"/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30" fillId="3" borderId="5" xfId="0" applyFont="1" applyFill="1" applyBorder="1" applyAlignment="1">
      <alignment wrapText="1"/>
    </xf>
    <xf numFmtId="166" fontId="6" fillId="8" borderId="6" xfId="1" applyNumberFormat="1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4" fillId="19" borderId="19" xfId="0" applyFont="1" applyFill="1" applyBorder="1" applyAlignment="1">
      <alignment horizontal="center"/>
    </xf>
    <xf numFmtId="0" fontId="4" fillId="19" borderId="20" xfId="0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29" fillId="7" borderId="12" xfId="0" applyFont="1" applyFill="1" applyBorder="1" applyAlignment="1">
      <alignment horizontal="center" wrapText="1"/>
    </xf>
    <xf numFmtId="0" fontId="29" fillId="7" borderId="14" xfId="0" applyFont="1" applyFill="1" applyBorder="1" applyAlignment="1">
      <alignment horizontal="center" wrapText="1"/>
    </xf>
    <xf numFmtId="0" fontId="5" fillId="17" borderId="0" xfId="0" applyFont="1" applyFill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6" fillId="6" borderId="12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left" vertical="center" wrapText="1"/>
    </xf>
    <xf numFmtId="0" fontId="7" fillId="9" borderId="16" xfId="0" applyFont="1" applyFill="1" applyBorder="1" applyAlignment="1">
      <alignment horizontal="left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4"/>
  <sheetViews>
    <sheetView topLeftCell="A3" workbookViewId="0">
      <selection activeCell="C21" sqref="C21"/>
    </sheetView>
  </sheetViews>
  <sheetFormatPr baseColWidth="10" defaultRowHeight="15" x14ac:dyDescent="0.25"/>
  <cols>
    <col min="1" max="1" width="2.28515625" customWidth="1"/>
    <col min="2" max="2" width="28.42578125" bestFit="1" customWidth="1"/>
    <col min="3" max="3" width="11.42578125" bestFit="1" customWidth="1"/>
    <col min="4" max="5" width="11.85546875" bestFit="1" customWidth="1"/>
    <col min="6" max="8" width="12.7109375" bestFit="1" customWidth="1"/>
    <col min="9" max="9" width="3.28515625" customWidth="1"/>
    <col min="10" max="10" width="8.42578125" customWidth="1"/>
    <col min="11" max="11" width="11.42578125" bestFit="1" customWidth="1"/>
    <col min="12" max="13" width="11.28515625" bestFit="1" customWidth="1"/>
    <col min="14" max="14" width="12" customWidth="1"/>
    <col min="15" max="16" width="11.85546875" bestFit="1" customWidth="1"/>
  </cols>
  <sheetData>
    <row r="1" spans="2:16" x14ac:dyDescent="0.25">
      <c r="B1" s="150" t="s">
        <v>62</v>
      </c>
      <c r="C1" s="150"/>
      <c r="D1" s="150"/>
      <c r="E1" s="150"/>
      <c r="F1" s="150"/>
      <c r="G1" s="150"/>
      <c r="H1" s="150"/>
    </row>
    <row r="2" spans="2:16" ht="4.5" customHeight="1" thickBot="1" x14ac:dyDescent="0.3"/>
    <row r="3" spans="2:16" ht="15.75" thickBot="1" x14ac:dyDescent="0.3">
      <c r="B3" s="50" t="s">
        <v>75</v>
      </c>
      <c r="C3" s="51" t="s">
        <v>34</v>
      </c>
      <c r="D3" s="52" t="s">
        <v>35</v>
      </c>
      <c r="E3" s="52" t="s">
        <v>36</v>
      </c>
      <c r="F3" s="52" t="s">
        <v>37</v>
      </c>
      <c r="G3" s="52" t="s">
        <v>38</v>
      </c>
      <c r="H3" s="52" t="s">
        <v>39</v>
      </c>
      <c r="J3" s="151" t="s">
        <v>64</v>
      </c>
      <c r="K3" s="152"/>
      <c r="L3" s="152"/>
      <c r="M3" s="152"/>
      <c r="N3" s="152"/>
      <c r="O3" s="152"/>
      <c r="P3" s="153"/>
    </row>
    <row r="4" spans="2:16" x14ac:dyDescent="0.25">
      <c r="B4" s="53" t="s">
        <v>56</v>
      </c>
      <c r="C4" s="54"/>
      <c r="D4" s="55"/>
      <c r="E4" s="55"/>
      <c r="F4" s="55"/>
      <c r="G4" s="55"/>
      <c r="H4" s="55"/>
      <c r="J4" s="117" t="s">
        <v>9</v>
      </c>
      <c r="K4" s="116" t="s">
        <v>34</v>
      </c>
      <c r="L4" s="116" t="s">
        <v>35</v>
      </c>
      <c r="M4" s="116" t="s">
        <v>36</v>
      </c>
      <c r="N4" s="116" t="s">
        <v>37</v>
      </c>
      <c r="O4" s="116" t="s">
        <v>38</v>
      </c>
      <c r="P4" s="118" t="s">
        <v>39</v>
      </c>
    </row>
    <row r="5" spans="2:16" ht="19.5" x14ac:dyDescent="0.25">
      <c r="B5" s="12" t="s">
        <v>40</v>
      </c>
      <c r="C5" s="12"/>
      <c r="D5" s="56"/>
      <c r="E5" s="56"/>
      <c r="F5" s="56"/>
      <c r="G5" s="56"/>
      <c r="H5" s="56"/>
      <c r="J5" s="148" t="s">
        <v>49</v>
      </c>
      <c r="K5" s="113"/>
      <c r="L5" s="114"/>
      <c r="M5" s="114"/>
      <c r="N5" s="114"/>
      <c r="O5" s="114"/>
      <c r="P5" s="119"/>
    </row>
    <row r="6" spans="2:16" x14ac:dyDescent="0.25">
      <c r="B6" s="57" t="s">
        <v>57</v>
      </c>
      <c r="C6" s="58"/>
      <c r="D6" s="59"/>
      <c r="E6" s="59"/>
      <c r="F6" s="59"/>
      <c r="G6" s="59"/>
      <c r="H6" s="59"/>
      <c r="J6" s="120"/>
      <c r="K6" s="121"/>
      <c r="L6" s="115"/>
      <c r="M6" s="121"/>
      <c r="N6" s="121"/>
      <c r="O6" s="121"/>
      <c r="P6" s="122"/>
    </row>
    <row r="7" spans="2:16" x14ac:dyDescent="0.25">
      <c r="B7" s="60" t="s">
        <v>41</v>
      </c>
      <c r="C7" s="61"/>
      <c r="D7" s="62"/>
      <c r="E7" s="62"/>
      <c r="F7" s="62"/>
      <c r="G7" s="62"/>
      <c r="H7" s="62"/>
      <c r="J7" s="120"/>
      <c r="K7" s="121"/>
      <c r="L7" s="121"/>
      <c r="M7" s="115"/>
      <c r="N7" s="121"/>
      <c r="O7" s="121"/>
      <c r="P7" s="122"/>
    </row>
    <row r="8" spans="2:16" x14ac:dyDescent="0.25">
      <c r="B8" s="63" t="s">
        <v>42</v>
      </c>
      <c r="C8" s="64"/>
      <c r="D8" s="65"/>
      <c r="E8" s="65"/>
      <c r="F8" s="65"/>
      <c r="G8" s="65"/>
      <c r="H8" s="65"/>
      <c r="J8" s="120"/>
      <c r="K8" s="121"/>
      <c r="L8" s="121"/>
      <c r="M8" s="121"/>
      <c r="N8" s="115"/>
      <c r="O8" s="121"/>
      <c r="P8" s="122"/>
    </row>
    <row r="9" spans="2:16" ht="15.75" thickBot="1" x14ac:dyDescent="0.3">
      <c r="B9" s="66" t="s">
        <v>43</v>
      </c>
      <c r="C9" s="67"/>
      <c r="D9" s="68"/>
      <c r="E9" s="68"/>
      <c r="F9" s="68"/>
      <c r="G9" s="68"/>
      <c r="H9" s="68"/>
      <c r="J9" s="124" t="s">
        <v>69</v>
      </c>
      <c r="K9" s="123"/>
      <c r="L9" s="123"/>
      <c r="M9" s="123"/>
      <c r="N9" s="124"/>
      <c r="O9" s="125"/>
      <c r="P9" s="126"/>
    </row>
    <row r="10" spans="2:16" ht="15.75" thickBot="1" x14ac:dyDescent="0.3">
      <c r="B10" s="70" t="s">
        <v>44</v>
      </c>
      <c r="C10" s="71"/>
      <c r="D10" s="72">
        <f>SUM(D4:D9)</f>
        <v>0</v>
      </c>
      <c r="E10" s="72">
        <f>SUM(E4:E9)</f>
        <v>0</v>
      </c>
      <c r="F10" s="72">
        <f>SUM(F4:F9)</f>
        <v>0</v>
      </c>
      <c r="G10" s="72">
        <f>SUM(G4:G9)</f>
        <v>0</v>
      </c>
      <c r="H10" s="72">
        <f>SUM(H4:H9)</f>
        <v>0</v>
      </c>
    </row>
    <row r="11" spans="2:16" ht="15.75" thickBot="1" x14ac:dyDescent="0.3">
      <c r="B11" s="73" t="s">
        <v>80</v>
      </c>
      <c r="C11" s="74"/>
      <c r="D11" s="75">
        <f>-IF(D10=0,0,D10*27%)</f>
        <v>0</v>
      </c>
      <c r="E11" s="75">
        <f>-IF(E10=0,0,E10*27%)</f>
        <v>0</v>
      </c>
      <c r="F11" s="75">
        <f>-IF(F10=0,0,F10*27%)</f>
        <v>0</v>
      </c>
      <c r="G11" s="75">
        <f>-IF(G10=0,0,G10*27%)</f>
        <v>0</v>
      </c>
      <c r="H11" s="75">
        <f>-IF(H10=0,0,H10*27%)</f>
        <v>0</v>
      </c>
    </row>
    <row r="12" spans="2:16" ht="15.75" thickBot="1" x14ac:dyDescent="0.3">
      <c r="B12" s="76" t="s">
        <v>45</v>
      </c>
      <c r="C12" s="77"/>
      <c r="D12" s="78">
        <f t="shared" ref="D12:H12" si="0">SUM(D10:D11)</f>
        <v>0</v>
      </c>
      <c r="E12" s="78">
        <f t="shared" si="0"/>
        <v>0</v>
      </c>
      <c r="F12" s="78">
        <f t="shared" si="0"/>
        <v>0</v>
      </c>
      <c r="G12" s="78">
        <f t="shared" si="0"/>
        <v>0</v>
      </c>
      <c r="H12" s="78">
        <f t="shared" si="0"/>
        <v>0</v>
      </c>
    </row>
    <row r="13" spans="2:16" ht="15.75" thickBot="1" x14ac:dyDescent="0.3">
      <c r="B13" s="60" t="s">
        <v>41</v>
      </c>
      <c r="C13" s="61"/>
      <c r="D13" s="79">
        <f>-D7</f>
        <v>0</v>
      </c>
      <c r="E13" s="79">
        <f t="shared" ref="E13:H13" si="1">-E7</f>
        <v>0</v>
      </c>
      <c r="F13" s="79">
        <f t="shared" si="1"/>
        <v>0</v>
      </c>
      <c r="G13" s="79">
        <f t="shared" si="1"/>
        <v>0</v>
      </c>
      <c r="H13" s="79">
        <f t="shared" si="1"/>
        <v>0</v>
      </c>
      <c r="K13" s="154" t="s">
        <v>72</v>
      </c>
      <c r="L13" s="155"/>
    </row>
    <row r="14" spans="2:16" x14ac:dyDescent="0.25">
      <c r="B14" s="66" t="s">
        <v>46</v>
      </c>
      <c r="C14" s="67"/>
      <c r="D14" s="68"/>
      <c r="E14" s="68"/>
      <c r="F14" s="68"/>
      <c r="G14" s="68"/>
      <c r="H14" s="68"/>
      <c r="K14" s="127" t="s">
        <v>65</v>
      </c>
      <c r="L14" s="128"/>
    </row>
    <row r="15" spans="2:16" x14ac:dyDescent="0.25">
      <c r="B15" s="10" t="s">
        <v>76</v>
      </c>
      <c r="C15" s="80"/>
      <c r="D15" s="81"/>
      <c r="E15" s="81"/>
      <c r="F15" s="81"/>
      <c r="G15" s="81"/>
      <c r="H15" s="81"/>
      <c r="K15" s="100" t="s">
        <v>63</v>
      </c>
      <c r="L15" s="129"/>
    </row>
    <row r="16" spans="2:16" x14ac:dyDescent="0.25">
      <c r="B16" s="82" t="s">
        <v>47</v>
      </c>
      <c r="C16" s="69"/>
      <c r="D16" s="81"/>
      <c r="E16" s="81"/>
      <c r="F16" s="81"/>
      <c r="G16" s="81"/>
      <c r="H16" s="81"/>
      <c r="K16" s="100" t="s">
        <v>71</v>
      </c>
      <c r="L16" s="130"/>
    </row>
    <row r="17" spans="2:12" x14ac:dyDescent="0.25">
      <c r="B17" s="10" t="s">
        <v>12</v>
      </c>
      <c r="C17" s="83"/>
      <c r="D17" s="81"/>
      <c r="E17" s="81"/>
      <c r="F17" s="81"/>
      <c r="G17" s="81"/>
      <c r="H17" s="81"/>
      <c r="K17" s="100" t="s">
        <v>70</v>
      </c>
      <c r="L17" s="132"/>
    </row>
    <row r="18" spans="2:12" ht="15.75" thickBot="1" x14ac:dyDescent="0.3">
      <c r="B18" s="11" t="s">
        <v>13</v>
      </c>
      <c r="C18" s="84"/>
      <c r="D18" s="81"/>
      <c r="E18" s="81"/>
      <c r="F18" s="81"/>
      <c r="G18" s="81"/>
      <c r="H18" s="81"/>
      <c r="K18" s="131" t="s">
        <v>66</v>
      </c>
      <c r="L18" s="133"/>
    </row>
    <row r="19" spans="2:12" x14ac:dyDescent="0.25">
      <c r="B19" s="10" t="s">
        <v>14</v>
      </c>
      <c r="C19" s="85"/>
      <c r="D19" s="81"/>
      <c r="E19" s="81"/>
      <c r="F19" s="81"/>
      <c r="G19" s="81"/>
      <c r="H19" s="81"/>
    </row>
    <row r="20" spans="2:12" x14ac:dyDescent="0.25">
      <c r="B20" s="10" t="s">
        <v>68</v>
      </c>
      <c r="C20" s="85"/>
      <c r="D20" s="81"/>
      <c r="E20" s="81"/>
      <c r="F20" s="81"/>
      <c r="G20" s="81"/>
      <c r="H20" s="81"/>
    </row>
    <row r="21" spans="2:12" ht="15.75" thickBot="1" x14ac:dyDescent="0.3">
      <c r="B21" s="10" t="s">
        <v>48</v>
      </c>
      <c r="C21" s="86"/>
      <c r="D21" s="81"/>
      <c r="E21" s="81"/>
      <c r="F21" s="81"/>
      <c r="G21" s="81"/>
      <c r="H21" s="81"/>
    </row>
    <row r="22" spans="2:12" ht="15.75" thickBot="1" x14ac:dyDescent="0.3">
      <c r="B22" s="87" t="s">
        <v>49</v>
      </c>
      <c r="C22" s="88">
        <f t="shared" ref="C22:H22" si="2">SUM(C12:C21)</f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</row>
    <row r="23" spans="2:12" ht="15.75" thickBot="1" x14ac:dyDescent="0.3">
      <c r="B23" s="90"/>
      <c r="C23" s="91"/>
      <c r="D23" s="91"/>
      <c r="E23" s="91"/>
      <c r="F23" s="91"/>
      <c r="G23" s="91"/>
      <c r="H23" s="91"/>
    </row>
    <row r="24" spans="2:12" ht="15.75" thickBot="1" x14ac:dyDescent="0.3">
      <c r="B24" s="92" t="s">
        <v>67</v>
      </c>
      <c r="C24" s="93">
        <f>+C22</f>
        <v>0</v>
      </c>
      <c r="D24" s="94">
        <f>+D22/((1+$L$16)^1)</f>
        <v>0</v>
      </c>
      <c r="E24" s="94">
        <f>+E22/((1+$L$16)^2)</f>
        <v>0</v>
      </c>
      <c r="F24" s="94">
        <f>+F22/((1+$L$16)^3)</f>
        <v>0</v>
      </c>
      <c r="G24" s="94">
        <f>+G22/((1+$L$16)^4)</f>
        <v>0</v>
      </c>
      <c r="H24" s="134">
        <f>+H22/((1+$L$16)^5)</f>
        <v>0</v>
      </c>
    </row>
  </sheetData>
  <mergeCells count="3">
    <mergeCell ref="B1:H1"/>
    <mergeCell ref="J3:P3"/>
    <mergeCell ref="K13:L1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F6" sqref="F6"/>
    </sheetView>
  </sheetViews>
  <sheetFormatPr baseColWidth="10" defaultRowHeight="15" x14ac:dyDescent="0.25"/>
  <cols>
    <col min="2" max="2" width="26.7109375" bestFit="1" customWidth="1"/>
    <col min="3" max="4" width="14.7109375" bestFit="1" customWidth="1"/>
    <col min="5" max="5" width="16.28515625" customWidth="1"/>
    <col min="6" max="6" width="16.7109375" customWidth="1"/>
    <col min="7" max="7" width="15.85546875" bestFit="1" customWidth="1"/>
  </cols>
  <sheetData>
    <row r="1" spans="2:7" x14ac:dyDescent="0.25">
      <c r="B1" s="156" t="s">
        <v>61</v>
      </c>
      <c r="C1" s="156"/>
      <c r="D1" s="156"/>
      <c r="E1" s="156"/>
      <c r="F1" s="156"/>
      <c r="G1" s="156"/>
    </row>
    <row r="2" spans="2:7" ht="15.75" thickBot="1" x14ac:dyDescent="0.3">
      <c r="B2" s="1"/>
      <c r="C2" s="1"/>
      <c r="D2" s="2"/>
      <c r="E2" s="1"/>
      <c r="F2" s="1"/>
      <c r="G2" s="1"/>
    </row>
    <row r="3" spans="2:7" x14ac:dyDescent="0.25">
      <c r="B3" s="3"/>
      <c r="C3" s="157" t="s">
        <v>73</v>
      </c>
      <c r="D3" s="158"/>
      <c r="E3" s="158"/>
      <c r="F3" s="158"/>
      <c r="G3" s="159"/>
    </row>
    <row r="4" spans="2:7" x14ac:dyDescent="0.25">
      <c r="B4" s="4" t="s">
        <v>3</v>
      </c>
      <c r="C4" s="135">
        <v>1</v>
      </c>
      <c r="D4" s="135">
        <v>2</v>
      </c>
      <c r="E4" s="135">
        <v>3</v>
      </c>
      <c r="F4" s="135">
        <v>4</v>
      </c>
      <c r="G4" s="136">
        <v>5</v>
      </c>
    </row>
    <row r="5" spans="2:7" x14ac:dyDescent="0.25">
      <c r="B5" s="4" t="s">
        <v>0</v>
      </c>
      <c r="C5" s="7">
        <v>1</v>
      </c>
      <c r="D5" s="7">
        <v>3</v>
      </c>
      <c r="E5" s="7">
        <v>4</v>
      </c>
      <c r="F5" s="7">
        <v>5</v>
      </c>
      <c r="G5" s="7">
        <v>4</v>
      </c>
    </row>
    <row r="6" spans="2:7" x14ac:dyDescent="0.25">
      <c r="B6" s="4" t="s">
        <v>1</v>
      </c>
      <c r="C6" s="137">
        <v>30000000</v>
      </c>
      <c r="D6" s="137">
        <v>30000000</v>
      </c>
      <c r="E6" s="137">
        <v>30000000</v>
      </c>
      <c r="F6" s="137">
        <v>30000000</v>
      </c>
      <c r="G6" s="137">
        <v>30000000</v>
      </c>
    </row>
    <row r="7" spans="2:7" s="141" customFormat="1" ht="15.75" thickBot="1" x14ac:dyDescent="0.3">
      <c r="B7" s="138" t="s">
        <v>2</v>
      </c>
      <c r="C7" s="139">
        <f t="shared" ref="C7:G7" si="0">+C6*C5</f>
        <v>30000000</v>
      </c>
      <c r="D7" s="139">
        <f t="shared" si="0"/>
        <v>90000000</v>
      </c>
      <c r="E7" s="139">
        <f t="shared" si="0"/>
        <v>120000000</v>
      </c>
      <c r="F7" s="139">
        <f t="shared" si="0"/>
        <v>150000000</v>
      </c>
      <c r="G7" s="140">
        <f t="shared" si="0"/>
        <v>120000000</v>
      </c>
    </row>
  </sheetData>
  <mergeCells count="2">
    <mergeCell ref="B1:G1"/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8"/>
  <sheetViews>
    <sheetView workbookViewId="0">
      <selection activeCell="C6" sqref="C6"/>
    </sheetView>
  </sheetViews>
  <sheetFormatPr baseColWidth="10" defaultRowHeight="15" x14ac:dyDescent="0.25"/>
  <cols>
    <col min="2" max="2" width="14" bestFit="1" customWidth="1"/>
    <col min="3" max="7" width="15.7109375" bestFit="1" customWidth="1"/>
  </cols>
  <sheetData>
    <row r="1" spans="2:7" x14ac:dyDescent="0.25">
      <c r="B1" s="156" t="s">
        <v>60</v>
      </c>
      <c r="C1" s="156"/>
      <c r="D1" s="156"/>
      <c r="E1" s="156"/>
      <c r="F1" s="156"/>
      <c r="G1" s="156"/>
    </row>
    <row r="2" spans="2:7" ht="15.75" thickBot="1" x14ac:dyDescent="0.3"/>
    <row r="3" spans="2:7" ht="15.75" thickBot="1" x14ac:dyDescent="0.3">
      <c r="B3" s="160" t="s">
        <v>4</v>
      </c>
      <c r="C3" s="161"/>
      <c r="D3" s="161"/>
      <c r="E3" s="161"/>
      <c r="F3" s="161"/>
      <c r="G3" s="162"/>
    </row>
    <row r="4" spans="2:7" x14ac:dyDescent="0.25">
      <c r="B4" s="145"/>
      <c r="C4" s="146"/>
      <c r="D4" s="146"/>
      <c r="E4" s="146"/>
      <c r="F4" s="146"/>
      <c r="G4" s="147"/>
    </row>
    <row r="5" spans="2:7" x14ac:dyDescent="0.25">
      <c r="B5" s="4" t="s">
        <v>74</v>
      </c>
      <c r="C5" s="5">
        <v>1</v>
      </c>
      <c r="D5" s="5">
        <v>2</v>
      </c>
      <c r="E5" s="5">
        <v>3</v>
      </c>
      <c r="F5" s="5">
        <v>4</v>
      </c>
      <c r="G5" s="6">
        <v>5</v>
      </c>
    </row>
    <row r="6" spans="2:7" x14ac:dyDescent="0.25">
      <c r="B6" s="4" t="s">
        <v>6</v>
      </c>
      <c r="C6" s="7"/>
      <c r="D6" s="7"/>
      <c r="E6" s="7"/>
      <c r="F6" s="7"/>
      <c r="G6" s="8"/>
    </row>
    <row r="7" spans="2:7" x14ac:dyDescent="0.25">
      <c r="B7" s="4" t="s">
        <v>5</v>
      </c>
      <c r="C7" s="7"/>
      <c r="D7" s="7"/>
      <c r="E7" s="7"/>
      <c r="F7" s="7"/>
      <c r="G7" s="7"/>
    </row>
    <row r="8" spans="2:7" ht="15.75" thickBot="1" x14ac:dyDescent="0.3">
      <c r="B8" s="142" t="s">
        <v>7</v>
      </c>
      <c r="C8" s="143">
        <f>SUM(C6:C7)</f>
        <v>0</v>
      </c>
      <c r="D8" s="143">
        <f t="shared" ref="D8:G8" si="0">SUM(D6:D7)</f>
        <v>0</v>
      </c>
      <c r="E8" s="143">
        <f t="shared" si="0"/>
        <v>0</v>
      </c>
      <c r="F8" s="143">
        <f t="shared" si="0"/>
        <v>0</v>
      </c>
      <c r="G8" s="144">
        <f t="shared" si="0"/>
        <v>0</v>
      </c>
    </row>
  </sheetData>
  <mergeCells count="2">
    <mergeCell ref="B3:G3"/>
    <mergeCell ref="B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H19" sqref="H19"/>
    </sheetView>
  </sheetViews>
  <sheetFormatPr baseColWidth="10" defaultRowHeight="15" x14ac:dyDescent="0.25"/>
  <cols>
    <col min="1" max="1" width="4" customWidth="1"/>
    <col min="2" max="2" width="22.85546875" bestFit="1" customWidth="1"/>
    <col min="5" max="5" width="17.7109375" bestFit="1" customWidth="1"/>
    <col min="7" max="7" width="4.140625" customWidth="1"/>
    <col min="8" max="8" width="14.42578125" bestFit="1" customWidth="1"/>
    <col min="9" max="9" width="40.85546875" customWidth="1"/>
    <col min="10" max="10" width="15.140625" bestFit="1" customWidth="1"/>
    <col min="11" max="11" width="14.5703125" bestFit="1" customWidth="1"/>
  </cols>
  <sheetData>
    <row r="1" spans="2:11" x14ac:dyDescent="0.25">
      <c r="E1" s="156" t="s">
        <v>59</v>
      </c>
      <c r="F1" s="156"/>
      <c r="G1" s="156"/>
      <c r="H1" s="156"/>
      <c r="I1" s="156"/>
      <c r="J1" s="156"/>
    </row>
    <row r="2" spans="2:11" ht="15.75" thickBot="1" x14ac:dyDescent="0.3"/>
    <row r="3" spans="2:11" x14ac:dyDescent="0.25">
      <c r="B3" s="163" t="s">
        <v>8</v>
      </c>
      <c r="C3" s="164"/>
      <c r="D3" s="164"/>
      <c r="E3" s="165"/>
    </row>
    <row r="4" spans="2:11" x14ac:dyDescent="0.25">
      <c r="B4" s="105"/>
      <c r="C4" s="96"/>
      <c r="D4" s="96"/>
      <c r="E4" s="106"/>
    </row>
    <row r="5" spans="2:11" ht="15.75" thickBot="1" x14ac:dyDescent="0.3">
      <c r="B5" s="4" t="s">
        <v>9</v>
      </c>
      <c r="C5" s="5" t="s">
        <v>10</v>
      </c>
      <c r="D5" s="5" t="s">
        <v>11</v>
      </c>
      <c r="E5" s="6" t="s">
        <v>15</v>
      </c>
      <c r="F5" s="97" t="s">
        <v>51</v>
      </c>
    </row>
    <row r="6" spans="2:11" x14ac:dyDescent="0.25">
      <c r="B6" s="107" t="s">
        <v>12</v>
      </c>
      <c r="C6" s="7">
        <v>12</v>
      </c>
      <c r="D6" s="7">
        <v>500000</v>
      </c>
      <c r="E6" s="8">
        <v>6000000</v>
      </c>
      <c r="F6" s="97"/>
      <c r="H6" s="98" t="s">
        <v>41</v>
      </c>
      <c r="I6" s="99" t="s">
        <v>50</v>
      </c>
    </row>
    <row r="7" spans="2:11" x14ac:dyDescent="0.25">
      <c r="B7" s="108" t="s">
        <v>13</v>
      </c>
      <c r="C7" s="7">
        <v>2</v>
      </c>
      <c r="D7" s="7">
        <v>300000</v>
      </c>
      <c r="E7" s="8">
        <v>600000</v>
      </c>
      <c r="F7" s="97"/>
      <c r="H7" s="100">
        <v>200000</v>
      </c>
      <c r="I7" s="101" t="s">
        <v>81</v>
      </c>
    </row>
    <row r="8" spans="2:11" ht="15.75" thickBot="1" x14ac:dyDescent="0.3">
      <c r="B8" s="107" t="s">
        <v>14</v>
      </c>
      <c r="C8" s="7"/>
      <c r="D8" s="7"/>
      <c r="E8" s="8"/>
      <c r="F8" s="97"/>
      <c r="H8" s="100" t="s">
        <v>52</v>
      </c>
      <c r="I8" s="102">
        <v>5960000</v>
      </c>
    </row>
    <row r="9" spans="2:11" ht="15.75" thickBot="1" x14ac:dyDescent="0.3">
      <c r="B9" s="109" t="s">
        <v>7</v>
      </c>
      <c r="C9" s="110"/>
      <c r="D9" s="110">
        <f>SUM(D6:D8)</f>
        <v>800000</v>
      </c>
      <c r="E9" s="111">
        <f>SUM(E6:E8)</f>
        <v>6600000</v>
      </c>
      <c r="H9" s="100" t="s">
        <v>53</v>
      </c>
      <c r="I9" s="102">
        <f>+I8*10%</f>
        <v>596000</v>
      </c>
      <c r="J9" s="103" t="s">
        <v>55</v>
      </c>
      <c r="K9" s="104">
        <f>+E7*10%</f>
        <v>60000</v>
      </c>
    </row>
    <row r="10" spans="2:11" x14ac:dyDescent="0.25">
      <c r="H10" s="100" t="s">
        <v>54</v>
      </c>
      <c r="I10" s="101">
        <v>5</v>
      </c>
    </row>
    <row r="11" spans="2:11" ht="15.75" thickBot="1" x14ac:dyDescent="0.3">
      <c r="H11" s="166"/>
      <c r="I11" s="167"/>
    </row>
    <row r="12" spans="2:11" ht="15.75" thickBot="1" x14ac:dyDescent="0.3">
      <c r="B12" t="s">
        <v>79</v>
      </c>
      <c r="H12" s="95" t="s">
        <v>41</v>
      </c>
      <c r="I12" s="112">
        <f>+(I8-I9)/I10</f>
        <v>1072800</v>
      </c>
    </row>
  </sheetData>
  <mergeCells count="3">
    <mergeCell ref="B3:E3"/>
    <mergeCell ref="H11:I11"/>
    <mergeCell ref="E1:J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0"/>
  <sheetViews>
    <sheetView tabSelected="1" workbookViewId="0">
      <selection activeCell="I10" sqref="I10"/>
    </sheetView>
  </sheetViews>
  <sheetFormatPr baseColWidth="10" defaultRowHeight="15" x14ac:dyDescent="0.25"/>
  <cols>
    <col min="1" max="1" width="4.28515625" customWidth="1"/>
    <col min="2" max="2" width="22.7109375" customWidth="1"/>
    <col min="3" max="3" width="15.5703125" bestFit="1" customWidth="1"/>
    <col min="5" max="5" width="19.5703125" customWidth="1"/>
    <col min="6" max="6" width="12.85546875" bestFit="1" customWidth="1"/>
    <col min="9" max="9" width="16.28515625" customWidth="1"/>
    <col min="10" max="13" width="14.140625" bestFit="1" customWidth="1"/>
  </cols>
  <sheetData>
    <row r="1" spans="2:13" x14ac:dyDescent="0.25">
      <c r="E1" s="156" t="s">
        <v>58</v>
      </c>
      <c r="F1" s="156"/>
      <c r="G1" s="156"/>
      <c r="H1" s="156"/>
      <c r="I1" s="156"/>
      <c r="J1" s="156"/>
    </row>
    <row r="2" spans="2:13" x14ac:dyDescent="0.25">
      <c r="B2" s="42" t="s">
        <v>78</v>
      </c>
      <c r="C2" s="43">
        <f>+Inversiones!E9-Inversiones!D8</f>
        <v>6600000</v>
      </c>
    </row>
    <row r="3" spans="2:13" x14ac:dyDescent="0.25">
      <c r="B3" s="42" t="s">
        <v>77</v>
      </c>
      <c r="C3" s="43">
        <f>+C2*25%</f>
        <v>1650000</v>
      </c>
    </row>
    <row r="4" spans="2:13" x14ac:dyDescent="0.25">
      <c r="B4" s="42" t="s">
        <v>23</v>
      </c>
      <c r="C4" s="44"/>
    </row>
    <row r="5" spans="2:13" x14ac:dyDescent="0.25">
      <c r="B5" s="45" t="s">
        <v>32</v>
      </c>
      <c r="C5" s="46"/>
      <c r="I5" t="s">
        <v>33</v>
      </c>
    </row>
    <row r="6" spans="2:13" ht="15.75" thickBot="1" x14ac:dyDescent="0.3"/>
    <row r="7" spans="2:13" ht="15.75" thickBot="1" x14ac:dyDescent="0.3">
      <c r="B7" s="168" t="s">
        <v>16</v>
      </c>
      <c r="C7" s="169"/>
      <c r="D7" s="169"/>
      <c r="E7" s="169"/>
      <c r="F7" s="170"/>
      <c r="H7" s="30" t="s">
        <v>25</v>
      </c>
      <c r="I7" s="31"/>
      <c r="J7" s="31"/>
      <c r="K7" s="31"/>
      <c r="L7" s="31"/>
      <c r="M7" s="32"/>
    </row>
    <row r="8" spans="2:13" ht="21.75" thickBot="1" x14ac:dyDescent="0.3">
      <c r="B8" s="171" t="s">
        <v>17</v>
      </c>
      <c r="C8" s="172"/>
      <c r="D8" s="172"/>
      <c r="E8" s="172"/>
      <c r="F8" s="173"/>
      <c r="H8" s="33" t="s">
        <v>26</v>
      </c>
      <c r="I8" s="34" t="s">
        <v>27</v>
      </c>
      <c r="J8" s="35" t="s">
        <v>23</v>
      </c>
      <c r="K8" s="34" t="s">
        <v>28</v>
      </c>
      <c r="L8" s="36" t="s">
        <v>29</v>
      </c>
      <c r="M8" s="37" t="s">
        <v>30</v>
      </c>
    </row>
    <row r="9" spans="2:13" x14ac:dyDescent="0.25">
      <c r="B9" s="13"/>
      <c r="C9" s="14"/>
      <c r="D9" s="14"/>
      <c r="E9" s="14"/>
      <c r="F9" s="15"/>
      <c r="H9" s="38">
        <v>0</v>
      </c>
      <c r="I9" s="149">
        <f>+B9</f>
        <v>0</v>
      </c>
      <c r="J9" s="40"/>
      <c r="K9" s="41"/>
      <c r="L9" s="40"/>
      <c r="M9" s="40"/>
    </row>
    <row r="10" spans="2:13" x14ac:dyDescent="0.25">
      <c r="B10" s="29"/>
      <c r="C10" s="17"/>
      <c r="D10" s="17"/>
      <c r="E10" s="17"/>
      <c r="F10" s="18"/>
      <c r="H10" s="38">
        <v>1</v>
      </c>
      <c r="I10" s="39">
        <f>+I9-L10</f>
        <v>0</v>
      </c>
      <c r="J10" s="41">
        <f>+I9*$C$4</f>
        <v>0</v>
      </c>
      <c r="K10" s="41">
        <f t="shared" ref="K10:K14" si="0">+$F$12</f>
        <v>0</v>
      </c>
      <c r="L10" s="41">
        <f t="shared" ref="L10:L14" si="1">+K10-J10</f>
        <v>0</v>
      </c>
      <c r="M10" s="41">
        <f>+L10</f>
        <v>0</v>
      </c>
    </row>
    <row r="11" spans="2:13" ht="15.75" thickBot="1" x14ac:dyDescent="0.3">
      <c r="B11" s="16"/>
      <c r="C11" s="19"/>
      <c r="D11" s="19"/>
      <c r="E11" s="47"/>
      <c r="F11" s="20"/>
      <c r="H11" s="38">
        <v>2</v>
      </c>
      <c r="I11" s="39">
        <f>+I10-L11</f>
        <v>0</v>
      </c>
      <c r="J11" s="41">
        <f t="shared" ref="J11:J14" si="2">+I10*$C$4</f>
        <v>0</v>
      </c>
      <c r="K11" s="41">
        <f t="shared" si="0"/>
        <v>0</v>
      </c>
      <c r="L11" s="41">
        <f t="shared" si="1"/>
        <v>0</v>
      </c>
      <c r="M11" s="41">
        <f>+M10+L11</f>
        <v>0</v>
      </c>
    </row>
    <row r="12" spans="2:13" ht="15.75" thickBot="1" x14ac:dyDescent="0.3">
      <c r="B12" s="21"/>
      <c r="C12" s="22"/>
      <c r="D12" s="22"/>
      <c r="E12" s="48" t="s">
        <v>24</v>
      </c>
      <c r="F12" s="49">
        <f>+F10*B9</f>
        <v>0</v>
      </c>
      <c r="H12" s="38">
        <v>3</v>
      </c>
      <c r="I12" s="39">
        <f>+I11-L12</f>
        <v>0</v>
      </c>
      <c r="J12" s="41">
        <f t="shared" si="2"/>
        <v>0</v>
      </c>
      <c r="K12" s="41">
        <f t="shared" si="0"/>
        <v>0</v>
      </c>
      <c r="L12" s="41">
        <f t="shared" si="1"/>
        <v>0</v>
      </c>
      <c r="M12" s="41">
        <f>+M11+L12</f>
        <v>0</v>
      </c>
    </row>
    <row r="13" spans="2:13" x14ac:dyDescent="0.25">
      <c r="B13" s="23"/>
      <c r="C13" s="9"/>
      <c r="D13" s="9"/>
      <c r="E13" s="9"/>
      <c r="F13" s="24"/>
      <c r="H13" s="38">
        <v>4</v>
      </c>
      <c r="I13" s="39">
        <f>+I12-L13</f>
        <v>0</v>
      </c>
      <c r="J13" s="41">
        <f t="shared" si="2"/>
        <v>0</v>
      </c>
      <c r="K13" s="41">
        <f t="shared" si="0"/>
        <v>0</v>
      </c>
      <c r="L13" s="41">
        <f t="shared" si="1"/>
        <v>0</v>
      </c>
      <c r="M13" s="41">
        <f>+M12+L13</f>
        <v>0</v>
      </c>
    </row>
    <row r="14" spans="2:13" x14ac:dyDescent="0.25">
      <c r="B14" s="25" t="s">
        <v>18</v>
      </c>
      <c r="C14" s="9"/>
      <c r="D14" s="9"/>
      <c r="E14" s="9"/>
      <c r="F14" s="24"/>
      <c r="H14" s="38">
        <v>5</v>
      </c>
      <c r="I14" s="39">
        <f>+I13-L14</f>
        <v>0</v>
      </c>
      <c r="J14" s="41">
        <f t="shared" si="2"/>
        <v>0</v>
      </c>
      <c r="K14" s="41">
        <f t="shared" si="0"/>
        <v>0</v>
      </c>
      <c r="L14" s="41">
        <f t="shared" si="1"/>
        <v>0</v>
      </c>
      <c r="M14" s="149">
        <f>+M13+L14</f>
        <v>0</v>
      </c>
    </row>
    <row r="15" spans="2:13" x14ac:dyDescent="0.25">
      <c r="B15" s="25" t="s">
        <v>19</v>
      </c>
      <c r="C15" s="9"/>
      <c r="D15" s="9"/>
      <c r="E15" s="9"/>
      <c r="F15" s="24"/>
      <c r="H15" s="174" t="s">
        <v>31</v>
      </c>
      <c r="I15" s="175"/>
      <c r="J15" s="175"/>
      <c r="K15" s="175"/>
      <c r="L15" s="175"/>
      <c r="M15" s="176"/>
    </row>
    <row r="16" spans="2:13" x14ac:dyDescent="0.25">
      <c r="B16" s="25" t="s">
        <v>20</v>
      </c>
      <c r="C16" s="9"/>
      <c r="D16" s="9"/>
      <c r="E16" s="9"/>
      <c r="F16" s="24"/>
      <c r="H16" s="174"/>
      <c r="I16" s="175"/>
      <c r="J16" s="175"/>
      <c r="K16" s="175"/>
      <c r="L16" s="175"/>
      <c r="M16" s="176"/>
    </row>
    <row r="17" spans="2:13" x14ac:dyDescent="0.25">
      <c r="B17" s="25" t="s">
        <v>21</v>
      </c>
      <c r="C17" s="9"/>
      <c r="D17" s="9"/>
      <c r="E17" s="9"/>
      <c r="F17" s="24"/>
      <c r="H17" s="174"/>
      <c r="I17" s="175"/>
      <c r="J17" s="175"/>
      <c r="K17" s="175"/>
      <c r="L17" s="175"/>
      <c r="M17" s="176"/>
    </row>
    <row r="18" spans="2:13" ht="15.75" thickBot="1" x14ac:dyDescent="0.3">
      <c r="B18" s="26" t="s">
        <v>22</v>
      </c>
      <c r="C18" s="27"/>
      <c r="D18" s="27"/>
      <c r="E18" s="27"/>
      <c r="F18" s="28"/>
      <c r="H18" s="174"/>
      <c r="I18" s="175"/>
      <c r="J18" s="175"/>
      <c r="K18" s="175"/>
      <c r="L18" s="175"/>
      <c r="M18" s="176"/>
    </row>
    <row r="19" spans="2:13" x14ac:dyDescent="0.25">
      <c r="H19" s="174"/>
      <c r="I19" s="175"/>
      <c r="J19" s="175"/>
      <c r="K19" s="175"/>
      <c r="L19" s="175"/>
      <c r="M19" s="176"/>
    </row>
    <row r="20" spans="2:13" ht="15.75" thickBot="1" x14ac:dyDescent="0.3">
      <c r="H20" s="177"/>
      <c r="I20" s="178"/>
      <c r="J20" s="178"/>
      <c r="K20" s="178"/>
      <c r="L20" s="178"/>
      <c r="M20" s="179"/>
    </row>
  </sheetData>
  <mergeCells count="4">
    <mergeCell ref="B7:F7"/>
    <mergeCell ref="B8:F8"/>
    <mergeCell ref="H15:M20"/>
    <mergeCell ref="E1:J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CADA40F6EAE84A8E363478B11A47BF" ma:contentTypeVersion="0" ma:contentTypeDescription="Crear nuevo documento." ma:contentTypeScope="" ma:versionID="5ce73a37d9644326b73293ce02f8db21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32FB2CE-3FA9-4D21-8F1B-E2C667CDF7B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D82FF9-01DE-48B7-BE00-E536F8499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E3831-FBE1-45EE-B4E6-3804EC21B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Caja</vt:lpstr>
      <vt:lpstr>Beneficio (Ventas)</vt:lpstr>
      <vt:lpstr>Costos Operación</vt:lpstr>
      <vt:lpstr>Inversiones</vt:lpstr>
      <vt:lpstr>Préstamo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Espinoza</dc:creator>
  <cp:lastModifiedBy>Felipe</cp:lastModifiedBy>
  <dcterms:created xsi:type="dcterms:W3CDTF">2016-10-28T13:12:46Z</dcterms:created>
  <dcterms:modified xsi:type="dcterms:W3CDTF">2019-11-20T14:39:42Z</dcterms:modified>
</cp:coreProperties>
</file>